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250" windowHeight="10035"/>
  </bookViews>
  <sheets>
    <sheet name="Accueil" sheetId="221" r:id="rId1"/>
    <sheet name="Admin" sheetId="222" state="veryHidden" r:id="rId2"/>
    <sheet name="Feuil1" sheetId="1" state="veryHidden" r:id="rId3"/>
    <sheet name="modele" sheetId="43" state="veryHidden" r:id="rId4"/>
    <sheet name="ABOUZEID" sheetId="185" state="veryHidden" r:id="rId5"/>
    <sheet name="AIT TIGHJDIN" sheetId="186" state="veryHidden" r:id="rId6"/>
    <sheet name="ANCEL" sheetId="187" state="veryHidden" r:id="rId7"/>
    <sheet name="AYOBI" sheetId="188" state="veryHidden" r:id="rId8"/>
    <sheet name="BANA" sheetId="189" state="veryHidden" r:id="rId9"/>
    <sheet name="BECET" sheetId="190" state="veryHidden" r:id="rId10"/>
    <sheet name="BELTZ" sheetId="191" state="veryHidden" r:id="rId11"/>
    <sheet name="BOETZLE" sheetId="192" state="veryHidden" r:id="rId12"/>
    <sheet name="BOULAHROUD" sheetId="193" state="veryHidden" r:id="rId13"/>
    <sheet name="COSATTO" sheetId="220" state="veryHidden" r:id="rId14"/>
    <sheet name="COMERT" sheetId="194" state="veryHidden" r:id="rId15"/>
    <sheet name="DALBERTO" sheetId="196" state="veryHidden" r:id="rId16"/>
    <sheet name="DE STEFANO" sheetId="197" state="veryHidden" r:id="rId17"/>
    <sheet name="DEMIREL" sheetId="198" state="veryHidden" r:id="rId18"/>
    <sheet name="ENGASSER" sheetId="199" state="veryHidden" r:id="rId19"/>
    <sheet name="GOELLER" sheetId="200" state="veryHidden" r:id="rId20"/>
    <sheet name="GOETZMANN" sheetId="201" state="veryHidden" r:id="rId21"/>
    <sheet name="GRAEBER" sheetId="202" state="veryHidden" r:id="rId22"/>
    <sheet name="GROSSHENNY" sheetId="203" state="veryHidden" r:id="rId23"/>
    <sheet name="HEINIS" sheetId="204" state="veryHidden" r:id="rId24"/>
    <sheet name="HOANG" sheetId="205" state="veryHidden" r:id="rId25"/>
    <sheet name="HUYNH-KY" sheetId="206" state="veryHidden" r:id="rId26"/>
    <sheet name="JACQUES" sheetId="207" state="veryHidden" r:id="rId27"/>
    <sheet name="KABOUSS" sheetId="208" state="veryHidden" r:id="rId28"/>
    <sheet name="KORERA" sheetId="209" state="veryHidden" r:id="rId29"/>
    <sheet name="LANCHEC" sheetId="210" state="veryHidden" r:id="rId30"/>
    <sheet name="LEZRAK" sheetId="211" state="veryHidden" r:id="rId31"/>
    <sheet name="MATIC" sheetId="212" state="veryHidden" r:id="rId32"/>
    <sheet name="MAURER" sheetId="213" state="veryHidden" r:id="rId33"/>
    <sheet name="NUNNINGER" sheetId="214" state="veryHidden" r:id="rId34"/>
    <sheet name="POLAT" sheetId="215" state="veryHidden" r:id="rId35"/>
    <sheet name="SAWANE" sheetId="216" state="veryHidden" r:id="rId36"/>
    <sheet name="SKOCZYLAS" sheetId="217" state="veryHidden" r:id="rId37"/>
    <sheet name="TOME" sheetId="218" state="veryHidden" r:id="rId38"/>
  </sheets>
  <functionGroups/>
  <externalReferences>
    <externalReference r:id="rId39"/>
  </externalReferences>
  <definedNames>
    <definedName name="classe">[1]classe!$A$3:$A$37</definedName>
    <definedName name="classe1">[1]classe!$F$3:$F$36</definedName>
    <definedName name="classe2">[1]classe!$K$3:$K$37</definedName>
  </definedNames>
  <calcPr calcId="125725"/>
</workbook>
</file>

<file path=xl/calcChain.xml><?xml version="1.0" encoding="utf-8"?>
<calcChain xmlns="http://schemas.openxmlformats.org/spreadsheetml/2006/main">
  <c r="T15" i="43"/>
  <c r="S15"/>
  <c r="T14"/>
  <c r="S14"/>
  <c r="T13"/>
  <c r="S13"/>
  <c r="T12"/>
  <c r="S12"/>
  <c r="H4" i="218"/>
  <c r="H4" i="217"/>
  <c r="H4" i="216"/>
  <c r="H4" i="215"/>
  <c r="H4" i="214"/>
  <c r="H4" i="213"/>
  <c r="H4" i="212"/>
  <c r="H4" i="211"/>
  <c r="H4" i="210"/>
  <c r="H4" i="209"/>
  <c r="H4" i="208"/>
  <c r="H4" i="207"/>
  <c r="H4" i="206"/>
  <c r="H4" i="205"/>
  <c r="H4" i="204"/>
  <c r="H4" i="203"/>
  <c r="H4" i="202"/>
  <c r="H4" i="201"/>
  <c r="H4" i="200"/>
  <c r="H4" i="199"/>
  <c r="H4" i="198"/>
  <c r="H4" i="197"/>
  <c r="H4" i="196"/>
  <c r="H4" i="194"/>
  <c r="H4" i="220"/>
  <c r="H4" i="193"/>
  <c r="H4" i="192"/>
  <c r="H4" i="191"/>
  <c r="H4" i="190"/>
  <c r="H4" i="189"/>
  <c r="H4" i="188"/>
  <c r="H4" i="187"/>
  <c r="H4" i="186"/>
  <c r="H4" i="185"/>
  <c r="N9" i="218"/>
  <c r="I9"/>
  <c r="D9"/>
  <c r="P8"/>
  <c r="K8"/>
  <c r="F8"/>
  <c r="N9" i="217"/>
  <c r="I9"/>
  <c r="D9"/>
  <c r="P8"/>
  <c r="K8"/>
  <c r="F8"/>
  <c r="N9" i="216"/>
  <c r="I9"/>
  <c r="D9"/>
  <c r="P8"/>
  <c r="K8"/>
  <c r="F8"/>
  <c r="N9" i="215"/>
  <c r="I9"/>
  <c r="D9"/>
  <c r="P8"/>
  <c r="K8"/>
  <c r="F8"/>
  <c r="N9" i="214"/>
  <c r="I9"/>
  <c r="D9"/>
  <c r="P8"/>
  <c r="K8"/>
  <c r="F8"/>
  <c r="N9" i="213"/>
  <c r="I9"/>
  <c r="D9"/>
  <c r="P8"/>
  <c r="K8"/>
  <c r="F8"/>
  <c r="N9" i="212"/>
  <c r="I9"/>
  <c r="D9"/>
  <c r="P8"/>
  <c r="K8"/>
  <c r="F8"/>
  <c r="N9" i="211"/>
  <c r="I9"/>
  <c r="D9"/>
  <c r="P8"/>
  <c r="K8"/>
  <c r="F8"/>
  <c r="N9" i="210"/>
  <c r="I9"/>
  <c r="D9"/>
  <c r="P8"/>
  <c r="K8"/>
  <c r="F8"/>
  <c r="N9" i="209"/>
  <c r="I9"/>
  <c r="D9"/>
  <c r="P8"/>
  <c r="K8"/>
  <c r="F8"/>
  <c r="N9" i="208"/>
  <c r="I9"/>
  <c r="D9"/>
  <c r="P8"/>
  <c r="K8"/>
  <c r="F8"/>
  <c r="N9" i="207"/>
  <c r="I9"/>
  <c r="D9"/>
  <c r="P8"/>
  <c r="K8"/>
  <c r="F8"/>
  <c r="N9" i="206"/>
  <c r="I9"/>
  <c r="D9"/>
  <c r="P8"/>
  <c r="K8"/>
  <c r="F8"/>
  <c r="N9" i="205"/>
  <c r="I9"/>
  <c r="D9"/>
  <c r="P8"/>
  <c r="K8"/>
  <c r="F8"/>
  <c r="N9" i="204"/>
  <c r="I9"/>
  <c r="D9"/>
  <c r="P8"/>
  <c r="K8"/>
  <c r="F8"/>
  <c r="N9" i="203"/>
  <c r="I9"/>
  <c r="D9"/>
  <c r="P8"/>
  <c r="K8"/>
  <c r="F8"/>
  <c r="N9" i="202"/>
  <c r="I9"/>
  <c r="D9"/>
  <c r="P8"/>
  <c r="K8"/>
  <c r="F8"/>
  <c r="N9" i="201"/>
  <c r="I9"/>
  <c r="D9"/>
  <c r="P8"/>
  <c r="K8"/>
  <c r="F8"/>
  <c r="N9" i="200"/>
  <c r="I9"/>
  <c r="D9"/>
  <c r="P8"/>
  <c r="K8"/>
  <c r="F8"/>
  <c r="N9" i="199"/>
  <c r="I9"/>
  <c r="D9"/>
  <c r="P8"/>
  <c r="K8"/>
  <c r="F8"/>
  <c r="N9" i="198"/>
  <c r="I9"/>
  <c r="D9"/>
  <c r="P8"/>
  <c r="K8"/>
  <c r="F8"/>
  <c r="N9" i="197"/>
  <c r="I9"/>
  <c r="D9"/>
  <c r="P8"/>
  <c r="K8"/>
  <c r="F8"/>
  <c r="N9" i="196"/>
  <c r="I9"/>
  <c r="D9"/>
  <c r="P8"/>
  <c r="K8"/>
  <c r="F8"/>
  <c r="N9" i="194"/>
  <c r="I9"/>
  <c r="D9"/>
  <c r="P8"/>
  <c r="K8"/>
  <c r="F8"/>
  <c r="N9" i="220"/>
  <c r="I9"/>
  <c r="D9"/>
  <c r="P8"/>
  <c r="K8"/>
  <c r="F8"/>
  <c r="N9" i="193"/>
  <c r="I9"/>
  <c r="D9"/>
  <c r="P8"/>
  <c r="K8"/>
  <c r="F8"/>
  <c r="N9" i="192"/>
  <c r="I9"/>
  <c r="D9"/>
  <c r="P8"/>
  <c r="K8"/>
  <c r="F8"/>
  <c r="N9" i="191"/>
  <c r="I9"/>
  <c r="D9"/>
  <c r="P8"/>
  <c r="K8"/>
  <c r="F8"/>
  <c r="N9" i="190"/>
  <c r="I9"/>
  <c r="D9"/>
  <c r="P8"/>
  <c r="K8"/>
  <c r="F8"/>
  <c r="N9" i="189"/>
  <c r="I9"/>
  <c r="D9"/>
  <c r="P8"/>
  <c r="K8"/>
  <c r="F8"/>
  <c r="N9" i="188"/>
  <c r="I9"/>
  <c r="D9"/>
  <c r="P8"/>
  <c r="K8"/>
  <c r="F8"/>
  <c r="N9" i="187"/>
  <c r="I9"/>
  <c r="D9"/>
  <c r="P8"/>
  <c r="K8"/>
  <c r="F8"/>
  <c r="N9" i="186"/>
  <c r="I9"/>
  <c r="D9"/>
  <c r="P8"/>
  <c r="K8"/>
  <c r="F8"/>
  <c r="N9" i="185"/>
  <c r="P8"/>
  <c r="I9"/>
  <c r="K8"/>
  <c r="F8"/>
  <c r="D9"/>
  <c r="G65" i="220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J19"/>
  <c r="I19"/>
  <c r="E19"/>
  <c r="D19"/>
  <c r="C4"/>
  <c r="B11" s="1"/>
  <c r="F11" l="1"/>
  <c r="C11" s="1"/>
  <c r="D11" s="1"/>
  <c r="G11"/>
  <c r="K11" s="1"/>
  <c r="H11" s="1"/>
  <c r="I11" s="1"/>
  <c r="G66"/>
  <c r="D67"/>
  <c r="L11" l="1"/>
  <c r="P11" s="1"/>
  <c r="M11" s="1"/>
  <c r="N11" s="1"/>
  <c r="G67"/>
  <c r="D68"/>
  <c r="H12"/>
  <c r="C12"/>
  <c r="M12" l="1"/>
  <c r="Q12" s="1"/>
  <c r="O12" s="1"/>
  <c r="N12" s="1"/>
  <c r="Q11"/>
  <c r="D69"/>
  <c r="G69" s="1"/>
  <c r="G68"/>
  <c r="L12"/>
  <c r="J12" s="1"/>
  <c r="I12" s="1"/>
  <c r="H13"/>
  <c r="G12"/>
  <c r="E12" s="1"/>
  <c r="D12" s="1"/>
  <c r="C13"/>
  <c r="M13" l="1"/>
  <c r="M14" s="1"/>
  <c r="G13"/>
  <c r="E13" s="1"/>
  <c r="D13" s="1"/>
  <c r="C14"/>
  <c r="L13"/>
  <c r="J13" s="1"/>
  <c r="I13" s="1"/>
  <c r="H14"/>
  <c r="Q13" l="1"/>
  <c r="O13" s="1"/>
  <c r="N13" s="1"/>
  <c r="L14"/>
  <c r="J14" s="1"/>
  <c r="I14" s="1"/>
  <c r="H15"/>
  <c r="Q14"/>
  <c r="O14" s="1"/>
  <c r="N14" s="1"/>
  <c r="M15"/>
  <c r="G14"/>
  <c r="E14" s="1"/>
  <c r="D14" s="1"/>
  <c r="C15"/>
  <c r="G15" l="1"/>
  <c r="E15" s="1"/>
  <c r="D15" s="1"/>
  <c r="C16"/>
  <c r="L15"/>
  <c r="J15" s="1"/>
  <c r="I15" s="1"/>
  <c r="H16"/>
  <c r="Q15"/>
  <c r="O15" s="1"/>
  <c r="N15" s="1"/>
  <c r="M16"/>
  <c r="Q16" l="1"/>
  <c r="O16" s="1"/>
  <c r="N16" s="1"/>
  <c r="M17"/>
  <c r="L16"/>
  <c r="J16" s="1"/>
  <c r="I16" s="1"/>
  <c r="H17"/>
  <c r="G16"/>
  <c r="E16" s="1"/>
  <c r="D16" s="1"/>
  <c r="C17"/>
  <c r="G17" l="1"/>
  <c r="E17" s="1"/>
  <c r="D17" s="1"/>
  <c r="C18"/>
  <c r="Q17"/>
  <c r="O17" s="1"/>
  <c r="N17" s="1"/>
  <c r="M18"/>
  <c r="L17"/>
  <c r="J17" s="1"/>
  <c r="I17" s="1"/>
  <c r="H18"/>
  <c r="L18" l="1"/>
  <c r="J18" s="1"/>
  <c r="I18" s="1"/>
  <c r="I6" s="1"/>
  <c r="H19"/>
  <c r="G18"/>
  <c r="E18" s="1"/>
  <c r="D18" s="1"/>
  <c r="D6" s="1"/>
  <c r="C19"/>
  <c r="Q18"/>
  <c r="O18" s="1"/>
  <c r="N18" s="1"/>
  <c r="M19"/>
  <c r="Q19" l="1"/>
  <c r="O19" s="1"/>
  <c r="N19" s="1"/>
  <c r="N6" s="1"/>
  <c r="R6" s="1"/>
  <c r="C12" i="1" s="1"/>
  <c r="M20" i="220"/>
  <c r="L19"/>
  <c r="H20"/>
  <c r="G19"/>
  <c r="C20"/>
  <c r="G20" l="1"/>
  <c r="C21"/>
  <c r="Q20"/>
  <c r="M21"/>
  <c r="L20"/>
  <c r="H21"/>
  <c r="G21" l="1"/>
  <c r="C22"/>
  <c r="L21"/>
  <c r="H22"/>
  <c r="Q21"/>
  <c r="M22"/>
  <c r="L22" l="1"/>
  <c r="H23"/>
  <c r="Q22"/>
  <c r="M23"/>
  <c r="G22"/>
  <c r="C23"/>
  <c r="Q23" l="1"/>
  <c r="M24"/>
  <c r="G23"/>
  <c r="C24"/>
  <c r="L23"/>
  <c r="H24"/>
  <c r="G24" l="1"/>
  <c r="C25"/>
  <c r="L24"/>
  <c r="H25"/>
  <c r="Q24"/>
  <c r="M25"/>
  <c r="L25" l="1"/>
  <c r="H26"/>
  <c r="Q25"/>
  <c r="M26"/>
  <c r="G25"/>
  <c r="C26"/>
  <c r="Q26" l="1"/>
  <c r="M27"/>
  <c r="G26"/>
  <c r="C27"/>
  <c r="L26"/>
  <c r="H27"/>
  <c r="G27" l="1"/>
  <c r="C28"/>
  <c r="L27"/>
  <c r="H28"/>
  <c r="Q27"/>
  <c r="M28"/>
  <c r="L28" l="1"/>
  <c r="H29"/>
  <c r="Q28"/>
  <c r="M29"/>
  <c r="G28"/>
  <c r="C29"/>
  <c r="M30" l="1"/>
  <c r="Q29"/>
  <c r="G29"/>
  <c r="C30"/>
  <c r="H30"/>
  <c r="L29"/>
  <c r="C31" l="1"/>
  <c r="G30"/>
  <c r="L30"/>
  <c r="H31"/>
  <c r="M31"/>
  <c r="Q30"/>
  <c r="L31" l="1"/>
  <c r="H32"/>
  <c r="M32"/>
  <c r="Q31"/>
  <c r="C32"/>
  <c r="G31"/>
  <c r="G32" l="1"/>
  <c r="C33"/>
  <c r="H33"/>
  <c r="L32"/>
  <c r="M33"/>
  <c r="Q32"/>
  <c r="Q33" l="1"/>
  <c r="M34"/>
  <c r="G33"/>
  <c r="C34"/>
  <c r="L33"/>
  <c r="H34"/>
  <c r="H35" l="1"/>
  <c r="L34"/>
  <c r="Q34"/>
  <c r="M35"/>
  <c r="G34"/>
  <c r="C35"/>
  <c r="G35" l="1"/>
  <c r="C36"/>
  <c r="L35"/>
  <c r="H36"/>
  <c r="Q35"/>
  <c r="M36"/>
  <c r="M37" s="1"/>
  <c r="M38" s="1"/>
  <c r="M39" s="1"/>
  <c r="M40" s="1"/>
  <c r="M41" s="1"/>
  <c r="M42" s="1"/>
  <c r="M43" s="1"/>
  <c r="C37" l="1"/>
  <c r="G36"/>
  <c r="H37"/>
  <c r="L36"/>
  <c r="H38" l="1"/>
  <c r="L37"/>
  <c r="H39" l="1"/>
  <c r="L38"/>
  <c r="H40" l="1"/>
  <c r="L39"/>
  <c r="H41" l="1"/>
  <c r="L40"/>
  <c r="H42" l="1"/>
  <c r="L41"/>
  <c r="H43" l="1"/>
  <c r="L42"/>
  <c r="H44" l="1"/>
  <c r="L43"/>
  <c r="L44" l="1"/>
  <c r="H45"/>
  <c r="L45" l="1"/>
  <c r="H46"/>
  <c r="H47" l="1"/>
  <c r="L46"/>
  <c r="H48" l="1"/>
  <c r="L47"/>
  <c r="H49" l="1"/>
  <c r="L48"/>
  <c r="L49" l="1"/>
  <c r="H50"/>
  <c r="H51" l="1"/>
  <c r="L50"/>
  <c r="H52" l="1"/>
  <c r="L51"/>
  <c r="H53" l="1"/>
  <c r="L52"/>
  <c r="L53" l="1"/>
  <c r="H54"/>
  <c r="H55" l="1"/>
  <c r="L54"/>
  <c r="L55" l="1"/>
  <c r="H56"/>
  <c r="H57" l="1"/>
  <c r="L56"/>
  <c r="H58" l="1"/>
  <c r="L57"/>
  <c r="H59" l="1"/>
  <c r="L58"/>
  <c r="L59" l="1"/>
  <c r="H60"/>
  <c r="H61" l="1"/>
  <c r="L60"/>
  <c r="L61" l="1"/>
  <c r="H62"/>
  <c r="H63" s="1"/>
  <c r="H64" s="1"/>
  <c r="H65" s="1"/>
  <c r="H66" s="1"/>
  <c r="H67" s="1"/>
  <c r="H68" s="1"/>
  <c r="H69" s="1"/>
  <c r="H70" s="1"/>
  <c r="H71" s="1"/>
  <c r="H72" s="1"/>
  <c r="H73" s="1"/>
  <c r="G65" i="218" l="1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J17"/>
  <c r="I17"/>
  <c r="E17"/>
  <c r="D17"/>
  <c r="O16"/>
  <c r="N16"/>
  <c r="J16"/>
  <c r="I16"/>
  <c r="E16"/>
  <c r="D16"/>
  <c r="O15"/>
  <c r="N15"/>
  <c r="J15"/>
  <c r="I15"/>
  <c r="E15"/>
  <c r="D15"/>
  <c r="O14"/>
  <c r="N14"/>
  <c r="J14"/>
  <c r="I14"/>
  <c r="E14"/>
  <c r="D14"/>
  <c r="O13"/>
  <c r="N13"/>
  <c r="J13"/>
  <c r="I13"/>
  <c r="E13"/>
  <c r="D13"/>
  <c r="O12"/>
  <c r="N12"/>
  <c r="J12"/>
  <c r="I12"/>
  <c r="E12"/>
  <c r="D12"/>
  <c r="R6"/>
  <c r="C35" i="1" s="1"/>
  <c r="C4" i="218"/>
  <c r="B11" s="1"/>
  <c r="G65" i="217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C4"/>
  <c r="B11" s="1"/>
  <c r="G65" i="216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J19"/>
  <c r="I19"/>
  <c r="E19"/>
  <c r="D19"/>
  <c r="C4"/>
  <c r="B11" s="1"/>
  <c r="G65" i="215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C4"/>
  <c r="B11" s="1"/>
  <c r="G65" i="214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J22"/>
  <c r="I22"/>
  <c r="E22"/>
  <c r="D22"/>
  <c r="C4"/>
  <c r="B11" s="1"/>
  <c r="G65" i="213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E18"/>
  <c r="D18"/>
  <c r="C4"/>
  <c r="B11" s="1"/>
  <c r="G65" i="212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E20"/>
  <c r="D20"/>
  <c r="C4"/>
  <c r="B11" s="1"/>
  <c r="G65" i="211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J17"/>
  <c r="I17"/>
  <c r="O16"/>
  <c r="N16"/>
  <c r="C4"/>
  <c r="B11" s="1"/>
  <c r="G65" i="210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E21"/>
  <c r="D21"/>
  <c r="C4"/>
  <c r="B11" s="1"/>
  <c r="G65" i="209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C4"/>
  <c r="B11" s="1"/>
  <c r="G65" i="208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J17"/>
  <c r="I17"/>
  <c r="J16"/>
  <c r="I16"/>
  <c r="C4"/>
  <c r="B11" s="1"/>
  <c r="G65" i="207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J17"/>
  <c r="I17"/>
  <c r="E17"/>
  <c r="D17"/>
  <c r="O16"/>
  <c r="N16"/>
  <c r="J16"/>
  <c r="I16"/>
  <c r="O15"/>
  <c r="N15"/>
  <c r="J15"/>
  <c r="I15"/>
  <c r="O14"/>
  <c r="N14"/>
  <c r="E13"/>
  <c r="D13"/>
  <c r="C4"/>
  <c r="B11" s="1"/>
  <c r="G65" i="206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J18"/>
  <c r="I18"/>
  <c r="E18"/>
  <c r="D18"/>
  <c r="J17"/>
  <c r="I17"/>
  <c r="J16"/>
  <c r="I16"/>
  <c r="C4"/>
  <c r="B11" s="1"/>
  <c r="G65" i="205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J19"/>
  <c r="I19"/>
  <c r="E19"/>
  <c r="D19"/>
  <c r="C4"/>
  <c r="B11" s="1"/>
  <c r="G65" i="204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E22"/>
  <c r="D22"/>
  <c r="C4"/>
  <c r="B11" s="1"/>
  <c r="G65" i="203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E20"/>
  <c r="D20"/>
  <c r="C4"/>
  <c r="B11" s="1"/>
  <c r="G65" i="202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J17"/>
  <c r="I17"/>
  <c r="O16"/>
  <c r="N16"/>
  <c r="J16"/>
  <c r="I16"/>
  <c r="O15"/>
  <c r="N15"/>
  <c r="O14"/>
  <c r="N14"/>
  <c r="O13"/>
  <c r="N13"/>
  <c r="O12"/>
  <c r="N12"/>
  <c r="N6" s="1"/>
  <c r="C4"/>
  <c r="B11" s="1"/>
  <c r="G65" i="201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E18"/>
  <c r="D18"/>
  <c r="C4"/>
  <c r="B11" s="1"/>
  <c r="G65" i="200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J20"/>
  <c r="I20"/>
  <c r="E20"/>
  <c r="D20"/>
  <c r="J19"/>
  <c r="I19"/>
  <c r="J18"/>
  <c r="I18"/>
  <c r="J17"/>
  <c r="I17"/>
  <c r="C4"/>
  <c r="B11" s="1"/>
  <c r="G65" i="199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J21"/>
  <c r="I21"/>
  <c r="C4"/>
  <c r="B11" s="1"/>
  <c r="G65" i="198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C4"/>
  <c r="B11" s="1"/>
  <c r="G65" i="197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E18"/>
  <c r="D18"/>
  <c r="O17"/>
  <c r="N17"/>
  <c r="O16"/>
  <c r="N16"/>
  <c r="C4"/>
  <c r="B11" s="1"/>
  <c r="G65" i="196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J17"/>
  <c r="I17"/>
  <c r="E17"/>
  <c r="D17"/>
  <c r="C4"/>
  <c r="B11" s="1"/>
  <c r="G65" i="194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E17"/>
  <c r="D17"/>
  <c r="C4"/>
  <c r="B11" s="1"/>
  <c r="G65" i="193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O16"/>
  <c r="N16"/>
  <c r="C4"/>
  <c r="B11" s="1"/>
  <c r="D67" i="192"/>
  <c r="G67" s="1"/>
  <c r="D66"/>
  <c r="G66" s="1"/>
  <c r="G65"/>
  <c r="D65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E20"/>
  <c r="D20"/>
  <c r="C4"/>
  <c r="B11" s="1"/>
  <c r="D67" i="191"/>
  <c r="G67" s="1"/>
  <c r="D66"/>
  <c r="G66" s="1"/>
  <c r="G65"/>
  <c r="D65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J17"/>
  <c r="I17"/>
  <c r="J16"/>
  <c r="I16"/>
  <c r="J15"/>
  <c r="I15"/>
  <c r="C4"/>
  <c r="B11" s="1"/>
  <c r="G65" i="190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O17"/>
  <c r="N17"/>
  <c r="O16"/>
  <c r="N16"/>
  <c r="O15"/>
  <c r="N15"/>
  <c r="C4"/>
  <c r="B11" s="1"/>
  <c r="G65" i="189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J21"/>
  <c r="I21"/>
  <c r="E21"/>
  <c r="D21"/>
  <c r="C4"/>
  <c r="B11" s="1"/>
  <c r="D67" i="188"/>
  <c r="G67" s="1"/>
  <c r="D66"/>
  <c r="G66" s="1"/>
  <c r="G65"/>
  <c r="D65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C4"/>
  <c r="B11" s="1"/>
  <c r="D67" i="187"/>
  <c r="G67" s="1"/>
  <c r="D66"/>
  <c r="G66" s="1"/>
  <c r="G65"/>
  <c r="D65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C4"/>
  <c r="B11" s="1"/>
  <c r="G65" i="186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E17"/>
  <c r="D17"/>
  <c r="O16"/>
  <c r="N16"/>
  <c r="O15"/>
  <c r="N15"/>
  <c r="C4"/>
  <c r="B11" s="1"/>
  <c r="G65" i="185"/>
  <c r="D65"/>
  <c r="D66" s="1"/>
  <c r="J45"/>
  <c r="J44"/>
  <c r="J43"/>
  <c r="J42"/>
  <c r="J41"/>
  <c r="J40"/>
  <c r="J39"/>
  <c r="J38"/>
  <c r="O37"/>
  <c r="N37"/>
  <c r="J37"/>
  <c r="O36"/>
  <c r="N36"/>
  <c r="J36"/>
  <c r="O35"/>
  <c r="N35"/>
  <c r="J35"/>
  <c r="I35"/>
  <c r="O34"/>
  <c r="N34"/>
  <c r="J34"/>
  <c r="I34"/>
  <c r="O33"/>
  <c r="N33"/>
  <c r="J33"/>
  <c r="I33"/>
  <c r="E33"/>
  <c r="O32"/>
  <c r="N32"/>
  <c r="J32"/>
  <c r="I32"/>
  <c r="E32"/>
  <c r="O31"/>
  <c r="N31"/>
  <c r="J31"/>
  <c r="I31"/>
  <c r="E31"/>
  <c r="O30"/>
  <c r="N30"/>
  <c r="J30"/>
  <c r="I30"/>
  <c r="E30"/>
  <c r="O29"/>
  <c r="N29"/>
  <c r="J29"/>
  <c r="I29"/>
  <c r="E29"/>
  <c r="D29"/>
  <c r="O28"/>
  <c r="N28"/>
  <c r="J28"/>
  <c r="I28"/>
  <c r="E28"/>
  <c r="D28"/>
  <c r="O27"/>
  <c r="N27"/>
  <c r="J27"/>
  <c r="I27"/>
  <c r="E27"/>
  <c r="D27"/>
  <c r="O26"/>
  <c r="N26"/>
  <c r="J26"/>
  <c r="I26"/>
  <c r="E26"/>
  <c r="D26"/>
  <c r="O25"/>
  <c r="N25"/>
  <c r="J25"/>
  <c r="I25"/>
  <c r="E25"/>
  <c r="D25"/>
  <c r="O24"/>
  <c r="N24"/>
  <c r="J24"/>
  <c r="I24"/>
  <c r="E24"/>
  <c r="D24"/>
  <c r="O23"/>
  <c r="N23"/>
  <c r="J23"/>
  <c r="I23"/>
  <c r="E23"/>
  <c r="D23"/>
  <c r="O22"/>
  <c r="N22"/>
  <c r="J22"/>
  <c r="I22"/>
  <c r="E22"/>
  <c r="D22"/>
  <c r="O21"/>
  <c r="N21"/>
  <c r="J21"/>
  <c r="I21"/>
  <c r="E21"/>
  <c r="D21"/>
  <c r="O20"/>
  <c r="N20"/>
  <c r="J20"/>
  <c r="I20"/>
  <c r="E20"/>
  <c r="D20"/>
  <c r="O19"/>
  <c r="N19"/>
  <c r="J19"/>
  <c r="I19"/>
  <c r="E19"/>
  <c r="D19"/>
  <c r="O18"/>
  <c r="N18"/>
  <c r="J18"/>
  <c r="I18"/>
  <c r="E18"/>
  <c r="D18"/>
  <c r="O17"/>
  <c r="N17"/>
  <c r="O16"/>
  <c r="N16"/>
  <c r="O15"/>
  <c r="N15"/>
  <c r="C4"/>
  <c r="B11" s="1"/>
  <c r="R6" i="43"/>
  <c r="N6"/>
  <c r="I6"/>
  <c r="D6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G65"/>
  <c r="D65"/>
  <c r="D66" s="1"/>
  <c r="O37"/>
  <c r="N37"/>
  <c r="O36"/>
  <c r="N36"/>
  <c r="O35"/>
  <c r="N35"/>
  <c r="I35"/>
  <c r="O34"/>
  <c r="N34"/>
  <c r="I34"/>
  <c r="O33"/>
  <c r="N33"/>
  <c r="I33"/>
  <c r="E33"/>
  <c r="O32"/>
  <c r="N32"/>
  <c r="I32"/>
  <c r="E32"/>
  <c r="O31"/>
  <c r="N31"/>
  <c r="I31"/>
  <c r="E31"/>
  <c r="O30"/>
  <c r="N30"/>
  <c r="I30"/>
  <c r="E30"/>
  <c r="O29"/>
  <c r="N29"/>
  <c r="I29"/>
  <c r="E29"/>
  <c r="D29"/>
  <c r="O28"/>
  <c r="N28"/>
  <c r="I28"/>
  <c r="E28"/>
  <c r="D28"/>
  <c r="O27"/>
  <c r="N27"/>
  <c r="I27"/>
  <c r="E27"/>
  <c r="D27"/>
  <c r="O26"/>
  <c r="N26"/>
  <c r="I26"/>
  <c r="E26"/>
  <c r="D26"/>
  <c r="O25"/>
  <c r="N25"/>
  <c r="I25"/>
  <c r="E25"/>
  <c r="D25"/>
  <c r="O24"/>
  <c r="N24"/>
  <c r="I24"/>
  <c r="E24"/>
  <c r="D24"/>
  <c r="O23"/>
  <c r="N23"/>
  <c r="I23"/>
  <c r="E23"/>
  <c r="D23"/>
  <c r="O22"/>
  <c r="N22"/>
  <c r="I22"/>
  <c r="E22"/>
  <c r="D22"/>
  <c r="O21"/>
  <c r="N21"/>
  <c r="I21"/>
  <c r="E21"/>
  <c r="D21"/>
  <c r="O20"/>
  <c r="N20"/>
  <c r="I20"/>
  <c r="E20"/>
  <c r="D20"/>
  <c r="O19"/>
  <c r="N19"/>
  <c r="I19"/>
  <c r="E19"/>
  <c r="D19"/>
  <c r="O18"/>
  <c r="N18"/>
  <c r="I18"/>
  <c r="E18"/>
  <c r="D18"/>
  <c r="O17"/>
  <c r="N17"/>
  <c r="I17"/>
  <c r="E17"/>
  <c r="D17"/>
  <c r="O16"/>
  <c r="N16"/>
  <c r="I16"/>
  <c r="O15"/>
  <c r="N15"/>
  <c r="I15"/>
  <c r="E15"/>
  <c r="D15"/>
  <c r="O14"/>
  <c r="N14"/>
  <c r="I14"/>
  <c r="E14"/>
  <c r="D14"/>
  <c r="O13"/>
  <c r="N13"/>
  <c r="I13"/>
  <c r="C4"/>
  <c r="B11" s="1"/>
  <c r="I6" i="218" l="1"/>
  <c r="D6"/>
  <c r="G11"/>
  <c r="K11" s="1"/>
  <c r="H11" s="1"/>
  <c r="I11" s="1"/>
  <c r="F11"/>
  <c r="C11" s="1"/>
  <c r="D11" s="1"/>
  <c r="N6"/>
  <c r="G11" i="217"/>
  <c r="K11" s="1"/>
  <c r="H11" s="1"/>
  <c r="F11"/>
  <c r="C11" s="1"/>
  <c r="D11" s="1"/>
  <c r="G11" i="216"/>
  <c r="K11" s="1"/>
  <c r="H11" s="1"/>
  <c r="F11"/>
  <c r="C11" s="1"/>
  <c r="D11" s="1"/>
  <c r="G11" i="215"/>
  <c r="K11" s="1"/>
  <c r="H11" s="1"/>
  <c r="I11" s="1"/>
  <c r="F11"/>
  <c r="C11" s="1"/>
  <c r="D11" s="1"/>
  <c r="G11" i="214"/>
  <c r="K11" s="1"/>
  <c r="H11" s="1"/>
  <c r="F11"/>
  <c r="C11" s="1"/>
  <c r="D11" s="1"/>
  <c r="G11" i="213"/>
  <c r="K11" s="1"/>
  <c r="H11" s="1"/>
  <c r="F11"/>
  <c r="C11" s="1"/>
  <c r="D11" s="1"/>
  <c r="G11" i="212"/>
  <c r="K11" s="1"/>
  <c r="H11" s="1"/>
  <c r="F11"/>
  <c r="C11" s="1"/>
  <c r="D11" s="1"/>
  <c r="F11" i="211"/>
  <c r="C11" s="1"/>
  <c r="D11" s="1"/>
  <c r="G11"/>
  <c r="K11" s="1"/>
  <c r="H11" s="1"/>
  <c r="I11" s="1"/>
  <c r="G11" i="210"/>
  <c r="K11" s="1"/>
  <c r="H11" s="1"/>
  <c r="F11"/>
  <c r="C11" s="1"/>
  <c r="D11" s="1"/>
  <c r="G11" i="209"/>
  <c r="K11" s="1"/>
  <c r="H11" s="1"/>
  <c r="F11"/>
  <c r="C11" s="1"/>
  <c r="D11" s="1"/>
  <c r="G11" i="208"/>
  <c r="K11" s="1"/>
  <c r="H11" s="1"/>
  <c r="F11"/>
  <c r="C11" s="1"/>
  <c r="D11" s="1"/>
  <c r="G11" i="207"/>
  <c r="K11" s="1"/>
  <c r="H11" s="1"/>
  <c r="F11"/>
  <c r="C11" s="1"/>
  <c r="D11" s="1"/>
  <c r="G11" i="206"/>
  <c r="K11" s="1"/>
  <c r="H11" s="1"/>
  <c r="F11"/>
  <c r="C11" s="1"/>
  <c r="D11" s="1"/>
  <c r="G11" i="205"/>
  <c r="K11" s="1"/>
  <c r="H11" s="1"/>
  <c r="F11"/>
  <c r="C11" s="1"/>
  <c r="D11" s="1"/>
  <c r="G11" i="204"/>
  <c r="K11" s="1"/>
  <c r="H11" s="1"/>
  <c r="F11"/>
  <c r="C11" s="1"/>
  <c r="D11" s="1"/>
  <c r="G11" i="203"/>
  <c r="K11" s="1"/>
  <c r="H11" s="1"/>
  <c r="F11"/>
  <c r="C11" s="1"/>
  <c r="D11" s="1"/>
  <c r="G11" i="202"/>
  <c r="K11" s="1"/>
  <c r="H11" s="1"/>
  <c r="F11"/>
  <c r="C11" s="1"/>
  <c r="D11" s="1"/>
  <c r="G11" i="201"/>
  <c r="K11" s="1"/>
  <c r="H11" s="1"/>
  <c r="F11"/>
  <c r="C11" s="1"/>
  <c r="D11" s="1"/>
  <c r="G11" i="200"/>
  <c r="K11" s="1"/>
  <c r="H11" s="1"/>
  <c r="F11"/>
  <c r="C11" s="1"/>
  <c r="D11" s="1"/>
  <c r="G11" i="199"/>
  <c r="K11" s="1"/>
  <c r="H11" s="1"/>
  <c r="I11" s="1"/>
  <c r="F11"/>
  <c r="C11" s="1"/>
  <c r="D11" s="1"/>
  <c r="G11" i="198"/>
  <c r="K11" s="1"/>
  <c r="H11" s="1"/>
  <c r="F11"/>
  <c r="C11" s="1"/>
  <c r="D11" s="1"/>
  <c r="G11" i="197"/>
  <c r="K11" s="1"/>
  <c r="H11" s="1"/>
  <c r="F11"/>
  <c r="C11" s="1"/>
  <c r="D11" s="1"/>
  <c r="G11" i="196"/>
  <c r="K11" s="1"/>
  <c r="H11" s="1"/>
  <c r="F11"/>
  <c r="C11" s="1"/>
  <c r="D11" s="1"/>
  <c r="G11" i="194"/>
  <c r="K11" s="1"/>
  <c r="H11" s="1"/>
  <c r="F11"/>
  <c r="C11" s="1"/>
  <c r="D11" s="1"/>
  <c r="G11" i="193"/>
  <c r="K11" s="1"/>
  <c r="H11" s="1"/>
  <c r="F11"/>
  <c r="C11" s="1"/>
  <c r="D11" s="1"/>
  <c r="G11" i="192"/>
  <c r="K11" s="1"/>
  <c r="H11" s="1"/>
  <c r="F11"/>
  <c r="C11" s="1"/>
  <c r="D11" s="1"/>
  <c r="G11" i="191"/>
  <c r="K11" s="1"/>
  <c r="H11" s="1"/>
  <c r="F11"/>
  <c r="C11" s="1"/>
  <c r="D11" s="1"/>
  <c r="G11" i="190"/>
  <c r="K11" s="1"/>
  <c r="H11" s="1"/>
  <c r="F11"/>
  <c r="C11" s="1"/>
  <c r="D11" s="1"/>
  <c r="G11" i="189"/>
  <c r="K11" s="1"/>
  <c r="H11" s="1"/>
  <c r="F11"/>
  <c r="C11" s="1"/>
  <c r="D11" s="1"/>
  <c r="G11" i="188"/>
  <c r="K11" s="1"/>
  <c r="H11" s="1"/>
  <c r="I11" s="1"/>
  <c r="F11"/>
  <c r="C11" s="1"/>
  <c r="D11" s="1"/>
  <c r="G11" i="187"/>
  <c r="K11" s="1"/>
  <c r="H11" s="1"/>
  <c r="F11"/>
  <c r="C11" s="1"/>
  <c r="D11" s="1"/>
  <c r="G11" i="186"/>
  <c r="K11" s="1"/>
  <c r="H11" s="1"/>
  <c r="F11"/>
  <c r="C11" s="1"/>
  <c r="D11" s="1"/>
  <c r="G66" i="218"/>
  <c r="D67"/>
  <c r="D67" i="217"/>
  <c r="G66"/>
  <c r="D67" i="216"/>
  <c r="G66"/>
  <c r="G66" i="215"/>
  <c r="D67"/>
  <c r="D67" i="214"/>
  <c r="G66"/>
  <c r="G66" i="213"/>
  <c r="D67"/>
  <c r="G66" i="212"/>
  <c r="D67"/>
  <c r="G66" i="211"/>
  <c r="D67"/>
  <c r="D67" i="210"/>
  <c r="G66"/>
  <c r="G66" i="209"/>
  <c r="D67"/>
  <c r="D67" i="208"/>
  <c r="G66"/>
  <c r="D67" i="207"/>
  <c r="G66"/>
  <c r="G66" i="206"/>
  <c r="D67"/>
  <c r="D67" i="205"/>
  <c r="G66"/>
  <c r="D67" i="204"/>
  <c r="G66"/>
  <c r="G66" i="203"/>
  <c r="D67"/>
  <c r="G66" i="202"/>
  <c r="D67"/>
  <c r="D67" i="201"/>
  <c r="G66"/>
  <c r="G66" i="200"/>
  <c r="D67"/>
  <c r="G66" i="199"/>
  <c r="D67"/>
  <c r="G66" i="198"/>
  <c r="D67"/>
  <c r="G66" i="197"/>
  <c r="D67"/>
  <c r="G66" i="196"/>
  <c r="D67"/>
  <c r="D67" i="194"/>
  <c r="G66"/>
  <c r="G66" i="193"/>
  <c r="D67"/>
  <c r="D68" i="192"/>
  <c r="D68" i="191"/>
  <c r="D67" i="190"/>
  <c r="G66"/>
  <c r="G66" i="189"/>
  <c r="D67"/>
  <c r="D68" i="188"/>
  <c r="D68" i="187"/>
  <c r="D67" i="186"/>
  <c r="G66"/>
  <c r="G66" i="185"/>
  <c r="D67"/>
  <c r="G11"/>
  <c r="K11" s="1"/>
  <c r="H11" s="1"/>
  <c r="F11"/>
  <c r="C11" s="1"/>
  <c r="G11" i="43"/>
  <c r="K11" s="1"/>
  <c r="H11" s="1"/>
  <c r="L11" s="1"/>
  <c r="P11" s="1"/>
  <c r="M11" s="1"/>
  <c r="F11"/>
  <c r="C11" s="1"/>
  <c r="D67"/>
  <c r="G66"/>
  <c r="R11" l="1"/>
  <c r="V11" s="1"/>
  <c r="L11" i="218"/>
  <c r="P11" s="1"/>
  <c r="M11" s="1"/>
  <c r="N11" s="1"/>
  <c r="I11" i="217"/>
  <c r="L11"/>
  <c r="P11" s="1"/>
  <c r="M11" s="1"/>
  <c r="N11" s="1"/>
  <c r="I11" i="216"/>
  <c r="L11"/>
  <c r="P11" s="1"/>
  <c r="M11" s="1"/>
  <c r="N11" s="1"/>
  <c r="L11" i="215"/>
  <c r="P11" s="1"/>
  <c r="M11" s="1"/>
  <c r="N11" s="1"/>
  <c r="I11" i="214"/>
  <c r="L11"/>
  <c r="P11" s="1"/>
  <c r="M11" s="1"/>
  <c r="N11" s="1"/>
  <c r="I11" i="213"/>
  <c r="L11"/>
  <c r="P11" s="1"/>
  <c r="M11" s="1"/>
  <c r="N11" s="1"/>
  <c r="I11" i="212"/>
  <c r="L11"/>
  <c r="P11" s="1"/>
  <c r="M11" s="1"/>
  <c r="N11" s="1"/>
  <c r="L11" i="211"/>
  <c r="P11" s="1"/>
  <c r="M11" s="1"/>
  <c r="N11" s="1"/>
  <c r="I11" i="210"/>
  <c r="L11"/>
  <c r="P11" s="1"/>
  <c r="M11" s="1"/>
  <c r="N11" s="1"/>
  <c r="I11" i="209"/>
  <c r="L11"/>
  <c r="P11" s="1"/>
  <c r="M11" s="1"/>
  <c r="N11" s="1"/>
  <c r="I11" i="208"/>
  <c r="L11"/>
  <c r="P11" s="1"/>
  <c r="M11" s="1"/>
  <c r="N11" s="1"/>
  <c r="I11" i="207"/>
  <c r="L11"/>
  <c r="P11" s="1"/>
  <c r="M11" s="1"/>
  <c r="N11" s="1"/>
  <c r="I11" i="206"/>
  <c r="L11"/>
  <c r="P11" s="1"/>
  <c r="M11" s="1"/>
  <c r="N11" s="1"/>
  <c r="I11" i="205"/>
  <c r="L11"/>
  <c r="P11" s="1"/>
  <c r="M11" s="1"/>
  <c r="N11" s="1"/>
  <c r="I11" i="204"/>
  <c r="L11"/>
  <c r="P11" s="1"/>
  <c r="M11" s="1"/>
  <c r="N11" s="1"/>
  <c r="I11" i="203"/>
  <c r="L11"/>
  <c r="P11" s="1"/>
  <c r="M11" s="1"/>
  <c r="N11" s="1"/>
  <c r="I11" i="202"/>
  <c r="L11"/>
  <c r="P11" s="1"/>
  <c r="M11" s="1"/>
  <c r="N11" s="1"/>
  <c r="I11" i="201"/>
  <c r="L11"/>
  <c r="P11" s="1"/>
  <c r="M11" s="1"/>
  <c r="N11" s="1"/>
  <c r="I11" i="200"/>
  <c r="L11"/>
  <c r="P11" s="1"/>
  <c r="M11" s="1"/>
  <c r="N11" s="1"/>
  <c r="L11" i="199"/>
  <c r="P11" s="1"/>
  <c r="M11" s="1"/>
  <c r="N11" s="1"/>
  <c r="I11" i="198"/>
  <c r="L11"/>
  <c r="P11" s="1"/>
  <c r="M11" s="1"/>
  <c r="N11" s="1"/>
  <c r="I11" i="197"/>
  <c r="L11"/>
  <c r="P11" s="1"/>
  <c r="M11" s="1"/>
  <c r="N11" s="1"/>
  <c r="I11" i="196"/>
  <c r="L11"/>
  <c r="P11" s="1"/>
  <c r="M11" s="1"/>
  <c r="N11" s="1"/>
  <c r="I11" i="194"/>
  <c r="L11"/>
  <c r="P11" s="1"/>
  <c r="M11" s="1"/>
  <c r="N11" s="1"/>
  <c r="I11" i="193"/>
  <c r="L11"/>
  <c r="P11" s="1"/>
  <c r="M11" s="1"/>
  <c r="N11" s="1"/>
  <c r="I11" i="192"/>
  <c r="L11"/>
  <c r="P11" s="1"/>
  <c r="M11" s="1"/>
  <c r="N11" s="1"/>
  <c r="I11" i="191"/>
  <c r="L11"/>
  <c r="P11" s="1"/>
  <c r="M11" s="1"/>
  <c r="N11" s="1"/>
  <c r="I11" i="190"/>
  <c r="L11"/>
  <c r="P11" s="1"/>
  <c r="M11" s="1"/>
  <c r="N11" s="1"/>
  <c r="I11" i="189"/>
  <c r="L11"/>
  <c r="P11" s="1"/>
  <c r="M11" s="1"/>
  <c r="N11" s="1"/>
  <c r="L11" i="188"/>
  <c r="P11" s="1"/>
  <c r="M11" s="1"/>
  <c r="N11" s="1"/>
  <c r="I11" i="187"/>
  <c r="L11"/>
  <c r="P11" s="1"/>
  <c r="M11" s="1"/>
  <c r="N11" s="1"/>
  <c r="I11" i="186"/>
  <c r="L11"/>
  <c r="P11" s="1"/>
  <c r="M11" s="1"/>
  <c r="N11" s="1"/>
  <c r="H12" i="218"/>
  <c r="C12"/>
  <c r="G67"/>
  <c r="D68"/>
  <c r="H12" i="217"/>
  <c r="C12"/>
  <c r="G67"/>
  <c r="D68"/>
  <c r="H12" i="216"/>
  <c r="C12"/>
  <c r="G67"/>
  <c r="D68"/>
  <c r="G67" i="215"/>
  <c r="D68"/>
  <c r="H12"/>
  <c r="C12"/>
  <c r="C12" i="214"/>
  <c r="H12"/>
  <c r="G67"/>
  <c r="D68"/>
  <c r="H12" i="213"/>
  <c r="C12"/>
  <c r="G67"/>
  <c r="D68"/>
  <c r="H12" i="212"/>
  <c r="C12"/>
  <c r="G67"/>
  <c r="D68"/>
  <c r="G67" i="211"/>
  <c r="D68"/>
  <c r="H12"/>
  <c r="C12"/>
  <c r="H12" i="210"/>
  <c r="C12"/>
  <c r="G67"/>
  <c r="D68"/>
  <c r="H12" i="209"/>
  <c r="C12"/>
  <c r="G67"/>
  <c r="D68"/>
  <c r="C12" i="208"/>
  <c r="H12"/>
  <c r="G67"/>
  <c r="D68"/>
  <c r="H12" i="207"/>
  <c r="C12"/>
  <c r="G67"/>
  <c r="D68"/>
  <c r="G67" i="206"/>
  <c r="D68"/>
  <c r="H12"/>
  <c r="C12"/>
  <c r="C12" i="205"/>
  <c r="H12"/>
  <c r="G67"/>
  <c r="D68"/>
  <c r="H12" i="204"/>
  <c r="C12"/>
  <c r="G67"/>
  <c r="D68"/>
  <c r="C12" i="203"/>
  <c r="G67"/>
  <c r="D68"/>
  <c r="H12"/>
  <c r="G67" i="202"/>
  <c r="D68"/>
  <c r="H12"/>
  <c r="C12"/>
  <c r="H12" i="201"/>
  <c r="C12"/>
  <c r="G67"/>
  <c r="D68"/>
  <c r="H12" i="200"/>
  <c r="C12"/>
  <c r="G67"/>
  <c r="D68"/>
  <c r="H12" i="199"/>
  <c r="C12"/>
  <c r="G67"/>
  <c r="D68"/>
  <c r="G67" i="198"/>
  <c r="D68"/>
  <c r="H12"/>
  <c r="C12"/>
  <c r="G67" i="197"/>
  <c r="D68"/>
  <c r="H12"/>
  <c r="C12"/>
  <c r="H12" i="196"/>
  <c r="G67"/>
  <c r="D68"/>
  <c r="C12"/>
  <c r="H12" i="194"/>
  <c r="C12"/>
  <c r="G67"/>
  <c r="D68"/>
  <c r="H12" i="193"/>
  <c r="C12"/>
  <c r="G67"/>
  <c r="D68"/>
  <c r="H12" i="192"/>
  <c r="C12"/>
  <c r="G68"/>
  <c r="D69"/>
  <c r="G69" s="1"/>
  <c r="H12" i="191"/>
  <c r="C12"/>
  <c r="D69"/>
  <c r="G69" s="1"/>
  <c r="G68"/>
  <c r="C12" i="190"/>
  <c r="H12"/>
  <c r="G67"/>
  <c r="D68"/>
  <c r="H12" i="189"/>
  <c r="C12"/>
  <c r="G67"/>
  <c r="D68"/>
  <c r="H12" i="188"/>
  <c r="C12"/>
  <c r="G12" s="1"/>
  <c r="D69"/>
  <c r="G69" s="1"/>
  <c r="G68"/>
  <c r="C12" i="187"/>
  <c r="H12"/>
  <c r="D69"/>
  <c r="G69" s="1"/>
  <c r="G68"/>
  <c r="C12" i="186"/>
  <c r="G67"/>
  <c r="D68"/>
  <c r="H12"/>
  <c r="C12" i="185"/>
  <c r="D11"/>
  <c r="I11"/>
  <c r="H12"/>
  <c r="G67"/>
  <c r="D68"/>
  <c r="L11"/>
  <c r="P11" s="1"/>
  <c r="M11" s="1"/>
  <c r="N11" i="43"/>
  <c r="M12"/>
  <c r="Q11"/>
  <c r="U11" s="1"/>
  <c r="D11"/>
  <c r="C12"/>
  <c r="G67"/>
  <c r="D68"/>
  <c r="I11"/>
  <c r="H12"/>
  <c r="R12" l="1"/>
  <c r="V12" s="1"/>
  <c r="S11"/>
  <c r="Q11" i="205"/>
  <c r="M12"/>
  <c r="Q12" s="1"/>
  <c r="O12" s="1"/>
  <c r="N12" s="1"/>
  <c r="M12" i="202"/>
  <c r="Q12" s="1"/>
  <c r="Q11"/>
  <c r="Q11" i="197"/>
  <c r="M12"/>
  <c r="Q12" s="1"/>
  <c r="O12" s="1"/>
  <c r="N12" s="1"/>
  <c r="G12" i="218"/>
  <c r="C13"/>
  <c r="D69"/>
  <c r="G69" s="1"/>
  <c r="G68"/>
  <c r="M12"/>
  <c r="Q11"/>
  <c r="L12"/>
  <c r="H13"/>
  <c r="L12" i="217"/>
  <c r="J12" s="1"/>
  <c r="I12" s="1"/>
  <c r="H13"/>
  <c r="M12"/>
  <c r="Q11"/>
  <c r="G12"/>
  <c r="E12" s="1"/>
  <c r="D12" s="1"/>
  <c r="C13"/>
  <c r="G68"/>
  <c r="D69"/>
  <c r="G69" s="1"/>
  <c r="L12" i="216"/>
  <c r="J12" s="1"/>
  <c r="I12" s="1"/>
  <c r="H13"/>
  <c r="G68"/>
  <c r="D69"/>
  <c r="G69" s="1"/>
  <c r="G12"/>
  <c r="E12" s="1"/>
  <c r="D12" s="1"/>
  <c r="C13"/>
  <c r="M12"/>
  <c r="Q11"/>
  <c r="M12" i="215"/>
  <c r="Q11"/>
  <c r="L12"/>
  <c r="J12" s="1"/>
  <c r="I12" s="1"/>
  <c r="H13"/>
  <c r="G12"/>
  <c r="E12" s="1"/>
  <c r="D12" s="1"/>
  <c r="C13"/>
  <c r="D69"/>
  <c r="G69" s="1"/>
  <c r="G68"/>
  <c r="G68" i="214"/>
  <c r="D69"/>
  <c r="G69" s="1"/>
  <c r="L12"/>
  <c r="J12" s="1"/>
  <c r="I12" s="1"/>
  <c r="H13"/>
  <c r="M12"/>
  <c r="Q11"/>
  <c r="G12"/>
  <c r="E12" s="1"/>
  <c r="D12" s="1"/>
  <c r="C13"/>
  <c r="G13" s="1"/>
  <c r="G68" i="213"/>
  <c r="D69"/>
  <c r="G69" s="1"/>
  <c r="M12"/>
  <c r="Q11"/>
  <c r="L12"/>
  <c r="J12" s="1"/>
  <c r="I12" s="1"/>
  <c r="H13"/>
  <c r="G12"/>
  <c r="E12" s="1"/>
  <c r="D12" s="1"/>
  <c r="C13"/>
  <c r="L12" i="212"/>
  <c r="J12" s="1"/>
  <c r="I12" s="1"/>
  <c r="H13"/>
  <c r="D69"/>
  <c r="G69" s="1"/>
  <c r="G68"/>
  <c r="M12"/>
  <c r="Q11"/>
  <c r="G12"/>
  <c r="E12" s="1"/>
  <c r="D12" s="1"/>
  <c r="C13"/>
  <c r="M12" i="211"/>
  <c r="Q11"/>
  <c r="L12"/>
  <c r="J12" s="1"/>
  <c r="I12" s="1"/>
  <c r="H13"/>
  <c r="G12"/>
  <c r="E12" s="1"/>
  <c r="D12" s="1"/>
  <c r="C13"/>
  <c r="D69"/>
  <c r="G69" s="1"/>
  <c r="G68"/>
  <c r="G68" i="210"/>
  <c r="D69"/>
  <c r="G69" s="1"/>
  <c r="M12"/>
  <c r="Q11"/>
  <c r="L12"/>
  <c r="J12" s="1"/>
  <c r="I12" s="1"/>
  <c r="H13"/>
  <c r="G12"/>
  <c r="E12" s="1"/>
  <c r="D12" s="1"/>
  <c r="C13"/>
  <c r="L12" i="209"/>
  <c r="J12" s="1"/>
  <c r="I12" s="1"/>
  <c r="H13"/>
  <c r="D69"/>
  <c r="G69" s="1"/>
  <c r="G68"/>
  <c r="M12"/>
  <c r="Q11"/>
  <c r="G12"/>
  <c r="E12" s="1"/>
  <c r="D12" s="1"/>
  <c r="C13"/>
  <c r="M12" i="208"/>
  <c r="Q11"/>
  <c r="G12"/>
  <c r="E12" s="1"/>
  <c r="D12" s="1"/>
  <c r="C13"/>
  <c r="D69"/>
  <c r="G69" s="1"/>
  <c r="G68"/>
  <c r="L12"/>
  <c r="J12" s="1"/>
  <c r="I12" s="1"/>
  <c r="H13"/>
  <c r="G68" i="207"/>
  <c r="D69"/>
  <c r="G69" s="1"/>
  <c r="M12"/>
  <c r="Q11"/>
  <c r="G12"/>
  <c r="E12" s="1"/>
  <c r="D12" s="1"/>
  <c r="C13"/>
  <c r="L12"/>
  <c r="J12" s="1"/>
  <c r="I12" s="1"/>
  <c r="H13"/>
  <c r="M12" i="206"/>
  <c r="Q11"/>
  <c r="L12"/>
  <c r="J12" s="1"/>
  <c r="I12" s="1"/>
  <c r="H13"/>
  <c r="G12"/>
  <c r="E12" s="1"/>
  <c r="D12" s="1"/>
  <c r="C13"/>
  <c r="D69"/>
  <c r="G69" s="1"/>
  <c r="G68"/>
  <c r="G68" i="205"/>
  <c r="D69"/>
  <c r="G69" s="1"/>
  <c r="L12"/>
  <c r="J12" s="1"/>
  <c r="I12" s="1"/>
  <c r="H13"/>
  <c r="G12"/>
  <c r="E12" s="1"/>
  <c r="D12" s="1"/>
  <c r="C13"/>
  <c r="G12" i="204"/>
  <c r="E12" s="1"/>
  <c r="D12" s="1"/>
  <c r="C13"/>
  <c r="G68"/>
  <c r="D69"/>
  <c r="G69" s="1"/>
  <c r="M12"/>
  <c r="Q11"/>
  <c r="L12"/>
  <c r="J12" s="1"/>
  <c r="I12" s="1"/>
  <c r="H13"/>
  <c r="L12" i="203"/>
  <c r="J12" s="1"/>
  <c r="I12" s="1"/>
  <c r="H13"/>
  <c r="M12"/>
  <c r="Q11"/>
  <c r="G12"/>
  <c r="E12" s="1"/>
  <c r="D12" s="1"/>
  <c r="C13"/>
  <c r="D69"/>
  <c r="G69" s="1"/>
  <c r="G68"/>
  <c r="G68" i="202"/>
  <c r="D69"/>
  <c r="G69" s="1"/>
  <c r="L12"/>
  <c r="J12" s="1"/>
  <c r="I12" s="1"/>
  <c r="H13"/>
  <c r="G12"/>
  <c r="E12" s="1"/>
  <c r="D12" s="1"/>
  <c r="C13"/>
  <c r="G68" i="201"/>
  <c r="D69"/>
  <c r="G69" s="1"/>
  <c r="G12"/>
  <c r="E12" s="1"/>
  <c r="D12" s="1"/>
  <c r="C13"/>
  <c r="M12"/>
  <c r="Q11"/>
  <c r="L12"/>
  <c r="J12" s="1"/>
  <c r="I12" s="1"/>
  <c r="H13"/>
  <c r="M12" i="200"/>
  <c r="Q11"/>
  <c r="L12"/>
  <c r="J12" s="1"/>
  <c r="I12" s="1"/>
  <c r="H13"/>
  <c r="D69"/>
  <c r="G69" s="1"/>
  <c r="G68"/>
  <c r="G12"/>
  <c r="E12" s="1"/>
  <c r="D12" s="1"/>
  <c r="C13"/>
  <c r="L12" i="199"/>
  <c r="J12" s="1"/>
  <c r="I12" s="1"/>
  <c r="H13"/>
  <c r="D69"/>
  <c r="G69" s="1"/>
  <c r="G68"/>
  <c r="M12"/>
  <c r="Q11"/>
  <c r="G12"/>
  <c r="E12" s="1"/>
  <c r="D12" s="1"/>
  <c r="C13"/>
  <c r="G12" i="198"/>
  <c r="E12" s="1"/>
  <c r="D12" s="1"/>
  <c r="C13"/>
  <c r="M12"/>
  <c r="Q11"/>
  <c r="L12"/>
  <c r="J12" s="1"/>
  <c r="I12" s="1"/>
  <c r="H13"/>
  <c r="D69"/>
  <c r="G69" s="1"/>
  <c r="G68"/>
  <c r="D69" i="197"/>
  <c r="G69" s="1"/>
  <c r="G68"/>
  <c r="L12"/>
  <c r="J12" s="1"/>
  <c r="I12" s="1"/>
  <c r="H13"/>
  <c r="G12"/>
  <c r="E12" s="1"/>
  <c r="D12" s="1"/>
  <c r="C13"/>
  <c r="M12" i="196"/>
  <c r="Q11"/>
  <c r="G12"/>
  <c r="E12" s="1"/>
  <c r="D12" s="1"/>
  <c r="C13"/>
  <c r="L12"/>
  <c r="J12" s="1"/>
  <c r="I12" s="1"/>
  <c r="H13"/>
  <c r="G68"/>
  <c r="D69"/>
  <c r="G69" s="1"/>
  <c r="M12" i="194"/>
  <c r="Q11"/>
  <c r="L12"/>
  <c r="J12" s="1"/>
  <c r="I12" s="1"/>
  <c r="H13"/>
  <c r="D69"/>
  <c r="G69" s="1"/>
  <c r="G68"/>
  <c r="G12"/>
  <c r="E12" s="1"/>
  <c r="D12" s="1"/>
  <c r="C13"/>
  <c r="D69" i="193"/>
  <c r="G69" s="1"/>
  <c r="G68"/>
  <c r="L12"/>
  <c r="J12" s="1"/>
  <c r="I12" s="1"/>
  <c r="H13"/>
  <c r="M12"/>
  <c r="Q11"/>
  <c r="G12"/>
  <c r="E12" s="1"/>
  <c r="D12" s="1"/>
  <c r="C13"/>
  <c r="M12" i="192"/>
  <c r="Q11"/>
  <c r="G12"/>
  <c r="E12" s="1"/>
  <c r="D12" s="1"/>
  <c r="C13"/>
  <c r="L12"/>
  <c r="J12" s="1"/>
  <c r="I12" s="1"/>
  <c r="H13"/>
  <c r="L12" i="191"/>
  <c r="J12" s="1"/>
  <c r="I12" s="1"/>
  <c r="H13"/>
  <c r="M12"/>
  <c r="Q11"/>
  <c r="G12"/>
  <c r="E12" s="1"/>
  <c r="D12" s="1"/>
  <c r="C13"/>
  <c r="M12" i="190"/>
  <c r="Q11"/>
  <c r="G12"/>
  <c r="E12" s="1"/>
  <c r="D12" s="1"/>
  <c r="C13"/>
  <c r="D69"/>
  <c r="G69" s="1"/>
  <c r="G68"/>
  <c r="L12"/>
  <c r="J12" s="1"/>
  <c r="I12" s="1"/>
  <c r="H13"/>
  <c r="L12" i="189"/>
  <c r="J12" s="1"/>
  <c r="I12" s="1"/>
  <c r="H13"/>
  <c r="D69"/>
  <c r="G69" s="1"/>
  <c r="G68"/>
  <c r="M12"/>
  <c r="Q11"/>
  <c r="G12"/>
  <c r="E12" s="1"/>
  <c r="D12" s="1"/>
  <c r="C13"/>
  <c r="M12" i="188"/>
  <c r="Q11"/>
  <c r="L12"/>
  <c r="J12" s="1"/>
  <c r="I12" s="1"/>
  <c r="H13"/>
  <c r="E12"/>
  <c r="D12" s="1"/>
  <c r="C13"/>
  <c r="M12" i="187"/>
  <c r="Q11"/>
  <c r="G12"/>
  <c r="E12" s="1"/>
  <c r="D12" s="1"/>
  <c r="C13"/>
  <c r="L12"/>
  <c r="J12" s="1"/>
  <c r="I12" s="1"/>
  <c r="H13"/>
  <c r="L12" i="186"/>
  <c r="J12" s="1"/>
  <c r="I12" s="1"/>
  <c r="H13"/>
  <c r="M12"/>
  <c r="Q11"/>
  <c r="G12"/>
  <c r="E12" s="1"/>
  <c r="D12" s="1"/>
  <c r="C13"/>
  <c r="D69"/>
  <c r="G69" s="1"/>
  <c r="G68"/>
  <c r="M12" i="185"/>
  <c r="N11"/>
  <c r="Q11"/>
  <c r="L12"/>
  <c r="J12" s="1"/>
  <c r="I12" s="1"/>
  <c r="H13"/>
  <c r="G12"/>
  <c r="E12" s="1"/>
  <c r="D12" s="1"/>
  <c r="C13"/>
  <c r="G68"/>
  <c r="D69"/>
  <c r="G69" s="1"/>
  <c r="H13" i="43"/>
  <c r="L12"/>
  <c r="J12" s="1"/>
  <c r="I12" s="1"/>
  <c r="C13"/>
  <c r="G12"/>
  <c r="M13"/>
  <c r="Q12"/>
  <c r="O12" s="1"/>
  <c r="N12" s="1"/>
  <c r="G68"/>
  <c r="D69"/>
  <c r="G69" s="1"/>
  <c r="R13" l="1"/>
  <c r="V13" s="1"/>
  <c r="M13" i="202"/>
  <c r="M14" s="1"/>
  <c r="M13" i="205"/>
  <c r="Q13" s="1"/>
  <c r="O13" s="1"/>
  <c r="N13" s="1"/>
  <c r="M13" i="197"/>
  <c r="M14" s="1"/>
  <c r="G13" i="218"/>
  <c r="C14"/>
  <c r="L13"/>
  <c r="H14"/>
  <c r="Q12"/>
  <c r="M13"/>
  <c r="L13" i="217"/>
  <c r="J13" s="1"/>
  <c r="I13" s="1"/>
  <c r="H14"/>
  <c r="G13"/>
  <c r="E13" s="1"/>
  <c r="D13" s="1"/>
  <c r="C14"/>
  <c r="Q12"/>
  <c r="O12" s="1"/>
  <c r="N12" s="1"/>
  <c r="M13"/>
  <c r="L13" i="216"/>
  <c r="J13" s="1"/>
  <c r="I13" s="1"/>
  <c r="H14"/>
  <c r="G13"/>
  <c r="E13" s="1"/>
  <c r="D13" s="1"/>
  <c r="C14"/>
  <c r="Q12"/>
  <c r="O12" s="1"/>
  <c r="N12" s="1"/>
  <c r="M13"/>
  <c r="L13" i="215"/>
  <c r="J13" s="1"/>
  <c r="I13" s="1"/>
  <c r="H14"/>
  <c r="Q12"/>
  <c r="O12" s="1"/>
  <c r="N12" s="1"/>
  <c r="M13"/>
  <c r="G13"/>
  <c r="E13" s="1"/>
  <c r="D13" s="1"/>
  <c r="C14"/>
  <c r="E13" i="214"/>
  <c r="D13" s="1"/>
  <c r="C14"/>
  <c r="G14" s="1"/>
  <c r="Q12"/>
  <c r="O12" s="1"/>
  <c r="N12" s="1"/>
  <c r="M13"/>
  <c r="L13"/>
  <c r="J13" s="1"/>
  <c r="I13" s="1"/>
  <c r="H14"/>
  <c r="G13" i="213"/>
  <c r="E13" s="1"/>
  <c r="D13" s="1"/>
  <c r="C14"/>
  <c r="L13"/>
  <c r="J13" s="1"/>
  <c r="I13" s="1"/>
  <c r="H14"/>
  <c r="Q12"/>
  <c r="O12" s="1"/>
  <c r="N12" s="1"/>
  <c r="M13"/>
  <c r="G13" i="212"/>
  <c r="E13" s="1"/>
  <c r="D13" s="1"/>
  <c r="C14"/>
  <c r="Q12"/>
  <c r="O12" s="1"/>
  <c r="N12" s="1"/>
  <c r="M13"/>
  <c r="L13"/>
  <c r="J13" s="1"/>
  <c r="I13" s="1"/>
  <c r="H14"/>
  <c r="Q12" i="211"/>
  <c r="O12" s="1"/>
  <c r="N12" s="1"/>
  <c r="M13"/>
  <c r="G13"/>
  <c r="E13" s="1"/>
  <c r="D13" s="1"/>
  <c r="C14"/>
  <c r="L13"/>
  <c r="J13" s="1"/>
  <c r="I13" s="1"/>
  <c r="H14"/>
  <c r="G13" i="210"/>
  <c r="E13" s="1"/>
  <c r="D13" s="1"/>
  <c r="C14"/>
  <c r="L13"/>
  <c r="J13" s="1"/>
  <c r="I13" s="1"/>
  <c r="H14"/>
  <c r="Q12"/>
  <c r="O12" s="1"/>
  <c r="N12" s="1"/>
  <c r="M13"/>
  <c r="L13" i="209"/>
  <c r="J13" s="1"/>
  <c r="I13" s="1"/>
  <c r="H14"/>
  <c r="G13"/>
  <c r="E13" s="1"/>
  <c r="D13" s="1"/>
  <c r="C14"/>
  <c r="Q12"/>
  <c r="O12" s="1"/>
  <c r="N12" s="1"/>
  <c r="M13"/>
  <c r="L13" i="208"/>
  <c r="J13" s="1"/>
  <c r="I13" s="1"/>
  <c r="H14"/>
  <c r="G13"/>
  <c r="E13" s="1"/>
  <c r="D13" s="1"/>
  <c r="C14"/>
  <c r="Q12"/>
  <c r="O12" s="1"/>
  <c r="N12" s="1"/>
  <c r="M13"/>
  <c r="Q12" i="207"/>
  <c r="O12" s="1"/>
  <c r="N12" s="1"/>
  <c r="M13"/>
  <c r="L13"/>
  <c r="J13" s="1"/>
  <c r="I13" s="1"/>
  <c r="H14"/>
  <c r="G13"/>
  <c r="C14"/>
  <c r="G13" i="206"/>
  <c r="E13" s="1"/>
  <c r="D13" s="1"/>
  <c r="C14"/>
  <c r="L13"/>
  <c r="J13" s="1"/>
  <c r="I13" s="1"/>
  <c r="H14"/>
  <c r="Q12"/>
  <c r="O12" s="1"/>
  <c r="N12" s="1"/>
  <c r="M13"/>
  <c r="L13" i="205"/>
  <c r="J13" s="1"/>
  <c r="I13" s="1"/>
  <c r="H14"/>
  <c r="G13"/>
  <c r="E13" s="1"/>
  <c r="D13" s="1"/>
  <c r="C14"/>
  <c r="L13" i="204"/>
  <c r="J13" s="1"/>
  <c r="I13" s="1"/>
  <c r="H14"/>
  <c r="Q12"/>
  <c r="O12" s="1"/>
  <c r="N12" s="1"/>
  <c r="M13"/>
  <c r="G13"/>
  <c r="E13" s="1"/>
  <c r="D13" s="1"/>
  <c r="C14"/>
  <c r="Q12" i="203"/>
  <c r="O12" s="1"/>
  <c r="N12" s="1"/>
  <c r="M13"/>
  <c r="L13"/>
  <c r="J13" s="1"/>
  <c r="I13" s="1"/>
  <c r="H14"/>
  <c r="G13"/>
  <c r="E13" s="1"/>
  <c r="D13" s="1"/>
  <c r="C14"/>
  <c r="G13" i="202"/>
  <c r="E13" s="1"/>
  <c r="D13" s="1"/>
  <c r="C14"/>
  <c r="L13"/>
  <c r="J13" s="1"/>
  <c r="I13" s="1"/>
  <c r="H14"/>
  <c r="Q12" i="201"/>
  <c r="O12" s="1"/>
  <c r="N12" s="1"/>
  <c r="M13"/>
  <c r="L13"/>
  <c r="J13" s="1"/>
  <c r="I13" s="1"/>
  <c r="H14"/>
  <c r="G13"/>
  <c r="E13" s="1"/>
  <c r="D13" s="1"/>
  <c r="C14"/>
  <c r="G13" i="200"/>
  <c r="E13" s="1"/>
  <c r="D13" s="1"/>
  <c r="C14"/>
  <c r="L13"/>
  <c r="J13" s="1"/>
  <c r="I13" s="1"/>
  <c r="H14"/>
  <c r="Q12"/>
  <c r="O12" s="1"/>
  <c r="N12" s="1"/>
  <c r="M13"/>
  <c r="Q12" i="199"/>
  <c r="O12" s="1"/>
  <c r="N12" s="1"/>
  <c r="M13"/>
  <c r="G13"/>
  <c r="E13" s="1"/>
  <c r="D13" s="1"/>
  <c r="C14"/>
  <c r="L13"/>
  <c r="J13" s="1"/>
  <c r="I13" s="1"/>
  <c r="H14"/>
  <c r="L13" i="198"/>
  <c r="J13" s="1"/>
  <c r="I13" s="1"/>
  <c r="H14"/>
  <c r="Q12"/>
  <c r="O12" s="1"/>
  <c r="N12" s="1"/>
  <c r="M13"/>
  <c r="G13"/>
  <c r="E13" s="1"/>
  <c r="D13" s="1"/>
  <c r="C14"/>
  <c r="G13" i="197"/>
  <c r="E13" s="1"/>
  <c r="D13" s="1"/>
  <c r="C14"/>
  <c r="L13"/>
  <c r="J13" s="1"/>
  <c r="I13" s="1"/>
  <c r="H14"/>
  <c r="G13" i="196"/>
  <c r="E13" s="1"/>
  <c r="D13" s="1"/>
  <c r="C14"/>
  <c r="Q12"/>
  <c r="O12" s="1"/>
  <c r="N12" s="1"/>
  <c r="M13"/>
  <c r="L13"/>
  <c r="J13" s="1"/>
  <c r="I13" s="1"/>
  <c r="H14"/>
  <c r="Q12" i="194"/>
  <c r="O12" s="1"/>
  <c r="N12" s="1"/>
  <c r="M13"/>
  <c r="G13"/>
  <c r="E13" s="1"/>
  <c r="D13" s="1"/>
  <c r="C14"/>
  <c r="L13"/>
  <c r="J13" s="1"/>
  <c r="I13" s="1"/>
  <c r="H14"/>
  <c r="G13" i="193"/>
  <c r="E13" s="1"/>
  <c r="D13" s="1"/>
  <c r="C14"/>
  <c r="Q12"/>
  <c r="O12" s="1"/>
  <c r="N12" s="1"/>
  <c r="M13"/>
  <c r="L13"/>
  <c r="J13" s="1"/>
  <c r="I13" s="1"/>
  <c r="H14"/>
  <c r="G13" i="192"/>
  <c r="E13" s="1"/>
  <c r="D13" s="1"/>
  <c r="C14"/>
  <c r="Q12"/>
  <c r="O12" s="1"/>
  <c r="N12" s="1"/>
  <c r="M13"/>
  <c r="L13"/>
  <c r="J13" s="1"/>
  <c r="I13" s="1"/>
  <c r="H14"/>
  <c r="L13" i="191"/>
  <c r="J13" s="1"/>
  <c r="I13" s="1"/>
  <c r="H14"/>
  <c r="G13"/>
  <c r="E13" s="1"/>
  <c r="D13" s="1"/>
  <c r="C14"/>
  <c r="Q12"/>
  <c r="O12" s="1"/>
  <c r="N12" s="1"/>
  <c r="M13"/>
  <c r="L13" i="190"/>
  <c r="J13" s="1"/>
  <c r="I13" s="1"/>
  <c r="H14"/>
  <c r="G13"/>
  <c r="E13" s="1"/>
  <c r="D13" s="1"/>
  <c r="C14"/>
  <c r="Q12"/>
  <c r="O12" s="1"/>
  <c r="N12" s="1"/>
  <c r="M13"/>
  <c r="L13" i="189"/>
  <c r="J13" s="1"/>
  <c r="I13" s="1"/>
  <c r="H14"/>
  <c r="G13"/>
  <c r="E13" s="1"/>
  <c r="D13" s="1"/>
  <c r="C14"/>
  <c r="Q12"/>
  <c r="O12" s="1"/>
  <c r="N12" s="1"/>
  <c r="M13"/>
  <c r="G13" i="188"/>
  <c r="E13" s="1"/>
  <c r="D13" s="1"/>
  <c r="C14"/>
  <c r="L13"/>
  <c r="J13" s="1"/>
  <c r="I13" s="1"/>
  <c r="H14"/>
  <c r="Q12"/>
  <c r="O12" s="1"/>
  <c r="N12" s="1"/>
  <c r="M13"/>
  <c r="Q12" i="187"/>
  <c r="O12" s="1"/>
  <c r="N12" s="1"/>
  <c r="M13"/>
  <c r="L13"/>
  <c r="J13" s="1"/>
  <c r="I13" s="1"/>
  <c r="H14"/>
  <c r="G13"/>
  <c r="E13" s="1"/>
  <c r="D13" s="1"/>
  <c r="C14"/>
  <c r="L13" i="186"/>
  <c r="J13" s="1"/>
  <c r="I13" s="1"/>
  <c r="H14"/>
  <c r="G13"/>
  <c r="E13" s="1"/>
  <c r="D13" s="1"/>
  <c r="C14"/>
  <c r="Q12"/>
  <c r="O12" s="1"/>
  <c r="N12" s="1"/>
  <c r="M13"/>
  <c r="G13" i="185"/>
  <c r="E13" s="1"/>
  <c r="D13" s="1"/>
  <c r="C14"/>
  <c r="L13"/>
  <c r="J13" s="1"/>
  <c r="I13" s="1"/>
  <c r="H14"/>
  <c r="Q12"/>
  <c r="O12" s="1"/>
  <c r="N12" s="1"/>
  <c r="M13"/>
  <c r="E12" i="43"/>
  <c r="H14"/>
  <c r="L13"/>
  <c r="C14"/>
  <c r="G13"/>
  <c r="E13" s="1"/>
  <c r="D13" s="1"/>
  <c r="M14"/>
  <c r="Q13"/>
  <c r="R14" l="1"/>
  <c r="V14" s="1"/>
  <c r="Q13" i="202"/>
  <c r="M14" i="205"/>
  <c r="M15" s="1"/>
  <c r="Q13" i="197"/>
  <c r="O13" s="1"/>
  <c r="N13" s="1"/>
  <c r="Q13" i="218"/>
  <c r="M14"/>
  <c r="G14"/>
  <c r="C15"/>
  <c r="L14"/>
  <c r="H15"/>
  <c r="L14" i="217"/>
  <c r="J14" s="1"/>
  <c r="I14" s="1"/>
  <c r="H15"/>
  <c r="Q13"/>
  <c r="O13" s="1"/>
  <c r="N13" s="1"/>
  <c r="M14"/>
  <c r="G14"/>
  <c r="E14" s="1"/>
  <c r="D14" s="1"/>
  <c r="C15"/>
  <c r="Q13" i="216"/>
  <c r="O13" s="1"/>
  <c r="N13" s="1"/>
  <c r="M14"/>
  <c r="L14"/>
  <c r="J14" s="1"/>
  <c r="I14" s="1"/>
  <c r="H15"/>
  <c r="G14"/>
  <c r="E14" s="1"/>
  <c r="D14" s="1"/>
  <c r="C15"/>
  <c r="L14" i="215"/>
  <c r="J14" s="1"/>
  <c r="I14" s="1"/>
  <c r="H15"/>
  <c r="G14"/>
  <c r="E14" s="1"/>
  <c r="D14" s="1"/>
  <c r="C15"/>
  <c r="Q13"/>
  <c r="O13" s="1"/>
  <c r="N13" s="1"/>
  <c r="M14"/>
  <c r="L14" i="214"/>
  <c r="J14" s="1"/>
  <c r="I14" s="1"/>
  <c r="H15"/>
  <c r="E14"/>
  <c r="D14" s="1"/>
  <c r="C15"/>
  <c r="G15" s="1"/>
  <c r="Q13"/>
  <c r="O13" s="1"/>
  <c r="N13" s="1"/>
  <c r="M14"/>
  <c r="G14" i="213"/>
  <c r="E14" s="1"/>
  <c r="D14" s="1"/>
  <c r="C15"/>
  <c r="Q13"/>
  <c r="O13" s="1"/>
  <c r="N13" s="1"/>
  <c r="M14"/>
  <c r="L14"/>
  <c r="J14" s="1"/>
  <c r="I14" s="1"/>
  <c r="H15"/>
  <c r="L14" i="212"/>
  <c r="J14" s="1"/>
  <c r="I14" s="1"/>
  <c r="H15"/>
  <c r="G14"/>
  <c r="E14" s="1"/>
  <c r="D14" s="1"/>
  <c r="C15"/>
  <c r="Q13"/>
  <c r="O13" s="1"/>
  <c r="N13" s="1"/>
  <c r="M14"/>
  <c r="L14" i="211"/>
  <c r="J14" s="1"/>
  <c r="I14" s="1"/>
  <c r="H15"/>
  <c r="Q13"/>
  <c r="O13" s="1"/>
  <c r="N13" s="1"/>
  <c r="M14"/>
  <c r="G14"/>
  <c r="E14" s="1"/>
  <c r="D14" s="1"/>
  <c r="C15"/>
  <c r="G14" i="210"/>
  <c r="E14" s="1"/>
  <c r="D14" s="1"/>
  <c r="C15"/>
  <c r="Q13"/>
  <c r="O13" s="1"/>
  <c r="N13" s="1"/>
  <c r="M14"/>
  <c r="L14"/>
  <c r="J14" s="1"/>
  <c r="I14" s="1"/>
  <c r="H15"/>
  <c r="L14" i="209"/>
  <c r="J14" s="1"/>
  <c r="I14" s="1"/>
  <c r="H15"/>
  <c r="Q13"/>
  <c r="O13" s="1"/>
  <c r="N13" s="1"/>
  <c r="M14"/>
  <c r="G14"/>
  <c r="E14" s="1"/>
  <c r="D14" s="1"/>
  <c r="C15"/>
  <c r="L14" i="208"/>
  <c r="J14" s="1"/>
  <c r="I14" s="1"/>
  <c r="H15"/>
  <c r="Q13"/>
  <c r="O13" s="1"/>
  <c r="N13" s="1"/>
  <c r="M14"/>
  <c r="G14"/>
  <c r="E14" s="1"/>
  <c r="D14" s="1"/>
  <c r="C15"/>
  <c r="Q13" i="207"/>
  <c r="O13" s="1"/>
  <c r="N13" s="1"/>
  <c r="N6" s="1"/>
  <c r="M14"/>
  <c r="G14"/>
  <c r="E14" s="1"/>
  <c r="D14" s="1"/>
  <c r="C15"/>
  <c r="L14"/>
  <c r="J14" s="1"/>
  <c r="I14" s="1"/>
  <c r="I6" s="1"/>
  <c r="H15"/>
  <c r="Q13" i="206"/>
  <c r="O13" s="1"/>
  <c r="N13" s="1"/>
  <c r="M14"/>
  <c r="G14"/>
  <c r="E14" s="1"/>
  <c r="D14" s="1"/>
  <c r="C15"/>
  <c r="L14"/>
  <c r="J14" s="1"/>
  <c r="I14" s="1"/>
  <c r="H15"/>
  <c r="G14" i="205"/>
  <c r="E14" s="1"/>
  <c r="D14" s="1"/>
  <c r="C15"/>
  <c r="L14"/>
  <c r="J14" s="1"/>
  <c r="I14" s="1"/>
  <c r="H15"/>
  <c r="Q14"/>
  <c r="O14" s="1"/>
  <c r="N14" s="1"/>
  <c r="L14" i="204"/>
  <c r="J14" s="1"/>
  <c r="I14" s="1"/>
  <c r="H15"/>
  <c r="G14"/>
  <c r="E14" s="1"/>
  <c r="D14" s="1"/>
  <c r="C15"/>
  <c r="Q13"/>
  <c r="O13" s="1"/>
  <c r="N13" s="1"/>
  <c r="M14"/>
  <c r="G14" i="203"/>
  <c r="E14" s="1"/>
  <c r="D14" s="1"/>
  <c r="C15"/>
  <c r="Q13"/>
  <c r="O13" s="1"/>
  <c r="N13" s="1"/>
  <c r="M14"/>
  <c r="L14"/>
  <c r="J14" s="1"/>
  <c r="I14" s="1"/>
  <c r="H15"/>
  <c r="Q14" i="202"/>
  <c r="M15"/>
  <c r="L14"/>
  <c r="J14" s="1"/>
  <c r="I14" s="1"/>
  <c r="H15"/>
  <c r="G14"/>
  <c r="E14" s="1"/>
  <c r="D14" s="1"/>
  <c r="C15"/>
  <c r="G14" i="201"/>
  <c r="E14" s="1"/>
  <c r="D14" s="1"/>
  <c r="C15"/>
  <c r="Q13"/>
  <c r="O13" s="1"/>
  <c r="N13" s="1"/>
  <c r="M14"/>
  <c r="L14"/>
  <c r="J14" s="1"/>
  <c r="I14" s="1"/>
  <c r="H15"/>
  <c r="Q13" i="200"/>
  <c r="O13" s="1"/>
  <c r="N13" s="1"/>
  <c r="M14"/>
  <c r="G14"/>
  <c r="E14" s="1"/>
  <c r="D14" s="1"/>
  <c r="C15"/>
  <c r="L14"/>
  <c r="J14" s="1"/>
  <c r="I14" s="1"/>
  <c r="H15"/>
  <c r="Q13" i="199"/>
  <c r="O13" s="1"/>
  <c r="N13" s="1"/>
  <c r="M14"/>
  <c r="L14"/>
  <c r="J14" s="1"/>
  <c r="I14" s="1"/>
  <c r="H15"/>
  <c r="G14"/>
  <c r="E14" s="1"/>
  <c r="D14" s="1"/>
  <c r="C15"/>
  <c r="G14" i="198"/>
  <c r="E14" s="1"/>
  <c r="D14" s="1"/>
  <c r="C15"/>
  <c r="L14"/>
  <c r="J14" s="1"/>
  <c r="I14" s="1"/>
  <c r="H15"/>
  <c r="Q13"/>
  <c r="O13" s="1"/>
  <c r="N13" s="1"/>
  <c r="M14"/>
  <c r="L14" i="197"/>
  <c r="J14" s="1"/>
  <c r="I14" s="1"/>
  <c r="H15"/>
  <c r="G14"/>
  <c r="E14" s="1"/>
  <c r="D14" s="1"/>
  <c r="C15"/>
  <c r="Q14"/>
  <c r="O14" s="1"/>
  <c r="N14" s="1"/>
  <c r="M15"/>
  <c r="L14" i="196"/>
  <c r="J14" s="1"/>
  <c r="I14" s="1"/>
  <c r="H15"/>
  <c r="G14"/>
  <c r="E14" s="1"/>
  <c r="D14" s="1"/>
  <c r="C15"/>
  <c r="Q13"/>
  <c r="O13" s="1"/>
  <c r="N13" s="1"/>
  <c r="M14"/>
  <c r="Q13" i="194"/>
  <c r="O13" s="1"/>
  <c r="N13" s="1"/>
  <c r="M14"/>
  <c r="L14"/>
  <c r="J14" s="1"/>
  <c r="I14" s="1"/>
  <c r="H15"/>
  <c r="G14"/>
  <c r="E14" s="1"/>
  <c r="D14" s="1"/>
  <c r="C15"/>
  <c r="G14" i="193"/>
  <c r="E14" s="1"/>
  <c r="D14" s="1"/>
  <c r="C15"/>
  <c r="L14"/>
  <c r="J14" s="1"/>
  <c r="I14" s="1"/>
  <c r="H15"/>
  <c r="Q13"/>
  <c r="O13" s="1"/>
  <c r="N13" s="1"/>
  <c r="M14"/>
  <c r="L14" i="192"/>
  <c r="J14" s="1"/>
  <c r="I14" s="1"/>
  <c r="H15"/>
  <c r="G14"/>
  <c r="E14" s="1"/>
  <c r="D14" s="1"/>
  <c r="C15"/>
  <c r="Q13"/>
  <c r="O13" s="1"/>
  <c r="N13" s="1"/>
  <c r="M14"/>
  <c r="Q13" i="191"/>
  <c r="O13" s="1"/>
  <c r="N13" s="1"/>
  <c r="M14"/>
  <c r="L14"/>
  <c r="J14" s="1"/>
  <c r="I14" s="1"/>
  <c r="I6" s="1"/>
  <c r="H15"/>
  <c r="G14"/>
  <c r="E14" s="1"/>
  <c r="D14" s="1"/>
  <c r="C15"/>
  <c r="Q13" i="190"/>
  <c r="O13" s="1"/>
  <c r="N13" s="1"/>
  <c r="M14"/>
  <c r="L14"/>
  <c r="J14" s="1"/>
  <c r="I14" s="1"/>
  <c r="H15"/>
  <c r="G14"/>
  <c r="E14" s="1"/>
  <c r="D14" s="1"/>
  <c r="C15"/>
  <c r="Q13" i="189"/>
  <c r="O13" s="1"/>
  <c r="N13" s="1"/>
  <c r="M14"/>
  <c r="L14"/>
  <c r="J14" s="1"/>
  <c r="I14" s="1"/>
  <c r="H15"/>
  <c r="G14"/>
  <c r="E14" s="1"/>
  <c r="D14" s="1"/>
  <c r="C15"/>
  <c r="G14" i="188"/>
  <c r="E14" s="1"/>
  <c r="D14" s="1"/>
  <c r="C15"/>
  <c r="Q13"/>
  <c r="O13" s="1"/>
  <c r="N13" s="1"/>
  <c r="M14"/>
  <c r="L14"/>
  <c r="J14" s="1"/>
  <c r="I14" s="1"/>
  <c r="H15"/>
  <c r="Q13" i="187"/>
  <c r="O13" s="1"/>
  <c r="N13" s="1"/>
  <c r="M14"/>
  <c r="G14"/>
  <c r="E14" s="1"/>
  <c r="D14" s="1"/>
  <c r="C15"/>
  <c r="L14"/>
  <c r="J14" s="1"/>
  <c r="I14" s="1"/>
  <c r="H15"/>
  <c r="Q13" i="186"/>
  <c r="O13" s="1"/>
  <c r="N13" s="1"/>
  <c r="M14"/>
  <c r="L14"/>
  <c r="J14" s="1"/>
  <c r="I14" s="1"/>
  <c r="H15"/>
  <c r="G14"/>
  <c r="E14" s="1"/>
  <c r="D14" s="1"/>
  <c r="C15"/>
  <c r="Q13" i="185"/>
  <c r="O13" s="1"/>
  <c r="N13" s="1"/>
  <c r="M14"/>
  <c r="G14"/>
  <c r="E14" s="1"/>
  <c r="D14" s="1"/>
  <c r="C15"/>
  <c r="L14"/>
  <c r="J14" s="1"/>
  <c r="I14" s="1"/>
  <c r="H15"/>
  <c r="D12" i="43"/>
  <c r="C15"/>
  <c r="G14"/>
  <c r="H15"/>
  <c r="L14"/>
  <c r="Q14"/>
  <c r="M15"/>
  <c r="R15" l="1"/>
  <c r="V15" s="1"/>
  <c r="L15" i="218"/>
  <c r="H16"/>
  <c r="Q14"/>
  <c r="M15"/>
  <c r="G15"/>
  <c r="C16"/>
  <c r="G15" i="217"/>
  <c r="E15" s="1"/>
  <c r="D15" s="1"/>
  <c r="C16"/>
  <c r="L15"/>
  <c r="J15" s="1"/>
  <c r="I15" s="1"/>
  <c r="H16"/>
  <c r="Q14"/>
  <c r="O14" s="1"/>
  <c r="N14" s="1"/>
  <c r="M15"/>
  <c r="Q14" i="216"/>
  <c r="O14" s="1"/>
  <c r="N14" s="1"/>
  <c r="M15"/>
  <c r="G15"/>
  <c r="E15" s="1"/>
  <c r="D15" s="1"/>
  <c r="C16"/>
  <c r="L15"/>
  <c r="J15" s="1"/>
  <c r="I15" s="1"/>
  <c r="H16"/>
  <c r="L15" i="215"/>
  <c r="J15" s="1"/>
  <c r="I15" s="1"/>
  <c r="H16"/>
  <c r="Q14"/>
  <c r="O14" s="1"/>
  <c r="N14" s="1"/>
  <c r="M15"/>
  <c r="G15"/>
  <c r="E15" s="1"/>
  <c r="D15" s="1"/>
  <c r="C16"/>
  <c r="L15" i="214"/>
  <c r="J15" s="1"/>
  <c r="I15" s="1"/>
  <c r="H16"/>
  <c r="Q14"/>
  <c r="O14" s="1"/>
  <c r="N14" s="1"/>
  <c r="M15"/>
  <c r="E15"/>
  <c r="D15" s="1"/>
  <c r="C16"/>
  <c r="G16" s="1"/>
  <c r="G15" i="213"/>
  <c r="E15" s="1"/>
  <c r="D15" s="1"/>
  <c r="C16"/>
  <c r="L15"/>
  <c r="J15" s="1"/>
  <c r="I15" s="1"/>
  <c r="H16"/>
  <c r="Q14"/>
  <c r="O14" s="1"/>
  <c r="N14" s="1"/>
  <c r="M15"/>
  <c r="L15" i="212"/>
  <c r="J15" s="1"/>
  <c r="I15" s="1"/>
  <c r="H16"/>
  <c r="Q14"/>
  <c r="O14" s="1"/>
  <c r="N14" s="1"/>
  <c r="M15"/>
  <c r="G15"/>
  <c r="E15" s="1"/>
  <c r="D15" s="1"/>
  <c r="C16"/>
  <c r="G15" i="211"/>
  <c r="E15" s="1"/>
  <c r="D15" s="1"/>
  <c r="C16"/>
  <c r="L15"/>
  <c r="J15" s="1"/>
  <c r="I15" s="1"/>
  <c r="H16"/>
  <c r="Q14"/>
  <c r="O14" s="1"/>
  <c r="N14" s="1"/>
  <c r="M15"/>
  <c r="L15" i="210"/>
  <c r="J15" s="1"/>
  <c r="I15" s="1"/>
  <c r="H16"/>
  <c r="G15"/>
  <c r="E15" s="1"/>
  <c r="D15" s="1"/>
  <c r="C16"/>
  <c r="Q14"/>
  <c r="O14" s="1"/>
  <c r="N14" s="1"/>
  <c r="M15"/>
  <c r="L15" i="209"/>
  <c r="J15" s="1"/>
  <c r="I15" s="1"/>
  <c r="H16"/>
  <c r="G15"/>
  <c r="E15" s="1"/>
  <c r="D15" s="1"/>
  <c r="C16"/>
  <c r="Q14"/>
  <c r="O14" s="1"/>
  <c r="N14" s="1"/>
  <c r="M15"/>
  <c r="L15" i="208"/>
  <c r="J15" s="1"/>
  <c r="I15" s="1"/>
  <c r="I6" s="1"/>
  <c r="H16"/>
  <c r="G15"/>
  <c r="E15" s="1"/>
  <c r="D15" s="1"/>
  <c r="C16"/>
  <c r="Q14"/>
  <c r="O14" s="1"/>
  <c r="N14" s="1"/>
  <c r="M15"/>
  <c r="Q14" i="207"/>
  <c r="M15"/>
  <c r="L15"/>
  <c r="H16"/>
  <c r="G15"/>
  <c r="E15" s="1"/>
  <c r="D15" s="1"/>
  <c r="C16"/>
  <c r="L15" i="206"/>
  <c r="J15" s="1"/>
  <c r="I15" s="1"/>
  <c r="I6" s="1"/>
  <c r="H16"/>
  <c r="Q14"/>
  <c r="O14" s="1"/>
  <c r="N14" s="1"/>
  <c r="M15"/>
  <c r="G15"/>
  <c r="E15" s="1"/>
  <c r="D15" s="1"/>
  <c r="C16"/>
  <c r="Q15" i="205"/>
  <c r="O15" s="1"/>
  <c r="N15" s="1"/>
  <c r="M16"/>
  <c r="G15"/>
  <c r="E15" s="1"/>
  <c r="D15" s="1"/>
  <c r="C16"/>
  <c r="L15"/>
  <c r="J15" s="1"/>
  <c r="I15" s="1"/>
  <c r="H16"/>
  <c r="L15" i="204"/>
  <c r="J15" s="1"/>
  <c r="I15" s="1"/>
  <c r="H16"/>
  <c r="Q14"/>
  <c r="O14" s="1"/>
  <c r="N14" s="1"/>
  <c r="M15"/>
  <c r="G15"/>
  <c r="E15" s="1"/>
  <c r="D15" s="1"/>
  <c r="C16"/>
  <c r="G15" i="203"/>
  <c r="E15" s="1"/>
  <c r="D15" s="1"/>
  <c r="C16"/>
  <c r="L15"/>
  <c r="J15" s="1"/>
  <c r="I15" s="1"/>
  <c r="H16"/>
  <c r="Q14"/>
  <c r="O14" s="1"/>
  <c r="N14" s="1"/>
  <c r="M15"/>
  <c r="Q15" i="202"/>
  <c r="M16"/>
  <c r="G15"/>
  <c r="E15" s="1"/>
  <c r="D15" s="1"/>
  <c r="C16"/>
  <c r="L15"/>
  <c r="J15" s="1"/>
  <c r="I15" s="1"/>
  <c r="I6" s="1"/>
  <c r="H16"/>
  <c r="G15" i="201"/>
  <c r="E15" s="1"/>
  <c r="D15" s="1"/>
  <c r="C16"/>
  <c r="L15"/>
  <c r="J15" s="1"/>
  <c r="I15" s="1"/>
  <c r="H16"/>
  <c r="Q14"/>
  <c r="O14" s="1"/>
  <c r="N14" s="1"/>
  <c r="M15"/>
  <c r="Q14" i="200"/>
  <c r="O14" s="1"/>
  <c r="N14" s="1"/>
  <c r="M15"/>
  <c r="L15"/>
  <c r="J15" s="1"/>
  <c r="I15" s="1"/>
  <c r="H16"/>
  <c r="G15"/>
  <c r="E15" s="1"/>
  <c r="D15" s="1"/>
  <c r="C16"/>
  <c r="G15" i="199"/>
  <c r="E15" s="1"/>
  <c r="D15" s="1"/>
  <c r="C16"/>
  <c r="Q14"/>
  <c r="O14" s="1"/>
  <c r="N14" s="1"/>
  <c r="M15"/>
  <c r="L15"/>
  <c r="J15" s="1"/>
  <c r="I15" s="1"/>
  <c r="H16"/>
  <c r="G15" i="198"/>
  <c r="E15" s="1"/>
  <c r="D15" s="1"/>
  <c r="C16"/>
  <c r="Q14"/>
  <c r="O14" s="1"/>
  <c r="N14" s="1"/>
  <c r="M15"/>
  <c r="L15"/>
  <c r="J15" s="1"/>
  <c r="I15" s="1"/>
  <c r="H16"/>
  <c r="Q15" i="197"/>
  <c r="O15" s="1"/>
  <c r="N15" s="1"/>
  <c r="N6" s="1"/>
  <c r="M16"/>
  <c r="L15"/>
  <c r="J15" s="1"/>
  <c r="I15" s="1"/>
  <c r="H16"/>
  <c r="G15"/>
  <c r="E15" s="1"/>
  <c r="D15" s="1"/>
  <c r="C16"/>
  <c r="Q14" i="196"/>
  <c r="O14" s="1"/>
  <c r="N14" s="1"/>
  <c r="M15"/>
  <c r="L15"/>
  <c r="J15" s="1"/>
  <c r="I15" s="1"/>
  <c r="H16"/>
  <c r="G15"/>
  <c r="E15" s="1"/>
  <c r="D15" s="1"/>
  <c r="C16"/>
  <c r="Q14" i="194"/>
  <c r="O14" s="1"/>
  <c r="N14" s="1"/>
  <c r="M15"/>
  <c r="G15"/>
  <c r="E15" s="1"/>
  <c r="D15" s="1"/>
  <c r="C16"/>
  <c r="L15"/>
  <c r="J15" s="1"/>
  <c r="I15" s="1"/>
  <c r="H16"/>
  <c r="Q14" i="193"/>
  <c r="O14" s="1"/>
  <c r="N14" s="1"/>
  <c r="M15"/>
  <c r="G15"/>
  <c r="E15" s="1"/>
  <c r="D15" s="1"/>
  <c r="C16"/>
  <c r="L15"/>
  <c r="J15" s="1"/>
  <c r="I15" s="1"/>
  <c r="H16"/>
  <c r="Q14" i="192"/>
  <c r="O14" s="1"/>
  <c r="N14" s="1"/>
  <c r="M15"/>
  <c r="L15"/>
  <c r="J15" s="1"/>
  <c r="I15" s="1"/>
  <c r="H16"/>
  <c r="G15"/>
  <c r="E15" s="1"/>
  <c r="D15" s="1"/>
  <c r="C16"/>
  <c r="G15" i="191"/>
  <c r="E15" s="1"/>
  <c r="D15" s="1"/>
  <c r="C16"/>
  <c r="Q14"/>
  <c r="O14" s="1"/>
  <c r="N14" s="1"/>
  <c r="M15"/>
  <c r="L15"/>
  <c r="H16"/>
  <c r="G15" i="190"/>
  <c r="E15" s="1"/>
  <c r="D15" s="1"/>
  <c r="C16"/>
  <c r="Q14"/>
  <c r="O14" s="1"/>
  <c r="N14" s="1"/>
  <c r="N6" s="1"/>
  <c r="M15"/>
  <c r="L15"/>
  <c r="J15" s="1"/>
  <c r="I15" s="1"/>
  <c r="H16"/>
  <c r="G15" i="189"/>
  <c r="E15" s="1"/>
  <c r="D15" s="1"/>
  <c r="C16"/>
  <c r="Q14"/>
  <c r="O14" s="1"/>
  <c r="N14" s="1"/>
  <c r="M15"/>
  <c r="L15"/>
  <c r="J15" s="1"/>
  <c r="I15" s="1"/>
  <c r="H16"/>
  <c r="G15" i="188"/>
  <c r="E15" s="1"/>
  <c r="D15" s="1"/>
  <c r="C16"/>
  <c r="L15"/>
  <c r="J15" s="1"/>
  <c r="I15" s="1"/>
  <c r="H16"/>
  <c r="Q14"/>
  <c r="O14" s="1"/>
  <c r="N14" s="1"/>
  <c r="M15"/>
  <c r="L15" i="187"/>
  <c r="J15" s="1"/>
  <c r="I15" s="1"/>
  <c r="H16"/>
  <c r="Q14"/>
  <c r="O14" s="1"/>
  <c r="N14" s="1"/>
  <c r="M15"/>
  <c r="G15"/>
  <c r="E15" s="1"/>
  <c r="D15" s="1"/>
  <c r="C16"/>
  <c r="G15" i="186"/>
  <c r="E15" s="1"/>
  <c r="D15" s="1"/>
  <c r="C16"/>
  <c r="Q14"/>
  <c r="O14" s="1"/>
  <c r="N14" s="1"/>
  <c r="N6" s="1"/>
  <c r="M15"/>
  <c r="L15"/>
  <c r="J15" s="1"/>
  <c r="I15" s="1"/>
  <c r="H16"/>
  <c r="L15" i="185"/>
  <c r="J15" s="1"/>
  <c r="I15" s="1"/>
  <c r="H16"/>
  <c r="Q14"/>
  <c r="O14" s="1"/>
  <c r="N14" s="1"/>
  <c r="N6" s="1"/>
  <c r="M15"/>
  <c r="G15"/>
  <c r="E15" s="1"/>
  <c r="D15" s="1"/>
  <c r="C16"/>
  <c r="C16" i="43"/>
  <c r="G15"/>
  <c r="Q15"/>
  <c r="M16"/>
  <c r="L15"/>
  <c r="H16"/>
  <c r="G16" i="218" l="1"/>
  <c r="C17"/>
  <c r="L16"/>
  <c r="H17"/>
  <c r="Q15"/>
  <c r="M16"/>
  <c r="G16" i="217"/>
  <c r="E16" s="1"/>
  <c r="D16" s="1"/>
  <c r="C17"/>
  <c r="Q15"/>
  <c r="O15" s="1"/>
  <c r="N15" s="1"/>
  <c r="M16"/>
  <c r="L16"/>
  <c r="J16" s="1"/>
  <c r="I16" s="1"/>
  <c r="H17"/>
  <c r="Q15" i="216"/>
  <c r="O15" s="1"/>
  <c r="N15" s="1"/>
  <c r="M16"/>
  <c r="L16"/>
  <c r="J16" s="1"/>
  <c r="I16" s="1"/>
  <c r="H17"/>
  <c r="G16"/>
  <c r="E16" s="1"/>
  <c r="D16" s="1"/>
  <c r="C17"/>
  <c r="G16" i="215"/>
  <c r="E16" s="1"/>
  <c r="D16" s="1"/>
  <c r="C17"/>
  <c r="L16"/>
  <c r="J16" s="1"/>
  <c r="I16" s="1"/>
  <c r="H17"/>
  <c r="Q15"/>
  <c r="O15" s="1"/>
  <c r="N15" s="1"/>
  <c r="M16"/>
  <c r="E16" i="214"/>
  <c r="D16" s="1"/>
  <c r="C17"/>
  <c r="G17" s="1"/>
  <c r="L16"/>
  <c r="J16" s="1"/>
  <c r="I16" s="1"/>
  <c r="H17"/>
  <c r="Q15"/>
  <c r="O15" s="1"/>
  <c r="N15" s="1"/>
  <c r="M16"/>
  <c r="G16" i="213"/>
  <c r="E16" s="1"/>
  <c r="D16" s="1"/>
  <c r="C17"/>
  <c r="Q15"/>
  <c r="O15" s="1"/>
  <c r="N15" s="1"/>
  <c r="M16"/>
  <c r="L16"/>
  <c r="J16" s="1"/>
  <c r="I16" s="1"/>
  <c r="H17"/>
  <c r="G16" i="212"/>
  <c r="E16" s="1"/>
  <c r="D16" s="1"/>
  <c r="C17"/>
  <c r="L16"/>
  <c r="J16" s="1"/>
  <c r="I16" s="1"/>
  <c r="H17"/>
  <c r="Q15"/>
  <c r="O15" s="1"/>
  <c r="N15" s="1"/>
  <c r="M16"/>
  <c r="Q15" i="211"/>
  <c r="O15" s="1"/>
  <c r="N15" s="1"/>
  <c r="N6" s="1"/>
  <c r="M16"/>
  <c r="G16"/>
  <c r="E16" s="1"/>
  <c r="D16" s="1"/>
  <c r="C17"/>
  <c r="L16"/>
  <c r="J16" s="1"/>
  <c r="I16" s="1"/>
  <c r="I6" s="1"/>
  <c r="H17"/>
  <c r="L16" i="210"/>
  <c r="J16" s="1"/>
  <c r="I16" s="1"/>
  <c r="H17"/>
  <c r="Q15"/>
  <c r="O15" s="1"/>
  <c r="N15" s="1"/>
  <c r="M16"/>
  <c r="G16"/>
  <c r="E16" s="1"/>
  <c r="D16" s="1"/>
  <c r="C17"/>
  <c r="L16" i="209"/>
  <c r="J16" s="1"/>
  <c r="I16" s="1"/>
  <c r="H17"/>
  <c r="Q15"/>
  <c r="O15" s="1"/>
  <c r="N15" s="1"/>
  <c r="M16"/>
  <c r="G16"/>
  <c r="E16" s="1"/>
  <c r="D16" s="1"/>
  <c r="C17"/>
  <c r="Q15" i="208"/>
  <c r="O15" s="1"/>
  <c r="N15" s="1"/>
  <c r="M16"/>
  <c r="L16"/>
  <c r="H17"/>
  <c r="G16"/>
  <c r="E16" s="1"/>
  <c r="D16" s="1"/>
  <c r="C17"/>
  <c r="G16" i="207"/>
  <c r="E16" s="1"/>
  <c r="D16" s="1"/>
  <c r="D6" s="1"/>
  <c r="R6" s="1"/>
  <c r="C24" i="1" s="1"/>
  <c r="C17" i="207"/>
  <c r="Q15"/>
  <c r="M16"/>
  <c r="L16"/>
  <c r="H17"/>
  <c r="L16" i="206"/>
  <c r="H17"/>
  <c r="G16"/>
  <c r="E16" s="1"/>
  <c r="D16" s="1"/>
  <c r="C17"/>
  <c r="Q15"/>
  <c r="O15" s="1"/>
  <c r="N15" s="1"/>
  <c r="M16"/>
  <c r="L16" i="205"/>
  <c r="J16" s="1"/>
  <c r="I16" s="1"/>
  <c r="H17"/>
  <c r="Q16"/>
  <c r="O16" s="1"/>
  <c r="N16" s="1"/>
  <c r="M17"/>
  <c r="G16"/>
  <c r="E16" s="1"/>
  <c r="D16" s="1"/>
  <c r="C17"/>
  <c r="L16" i="204"/>
  <c r="J16" s="1"/>
  <c r="I16" s="1"/>
  <c r="H17"/>
  <c r="G16"/>
  <c r="E16" s="1"/>
  <c r="D16" s="1"/>
  <c r="C17"/>
  <c r="Q15"/>
  <c r="O15" s="1"/>
  <c r="N15" s="1"/>
  <c r="M16"/>
  <c r="Q15" i="203"/>
  <c r="O15" s="1"/>
  <c r="N15" s="1"/>
  <c r="M16"/>
  <c r="G16"/>
  <c r="E16" s="1"/>
  <c r="D16" s="1"/>
  <c r="C17"/>
  <c r="L16"/>
  <c r="J16" s="1"/>
  <c r="I16" s="1"/>
  <c r="H17"/>
  <c r="L16" i="202"/>
  <c r="H17"/>
  <c r="Q16"/>
  <c r="M17"/>
  <c r="G16"/>
  <c r="E16" s="1"/>
  <c r="D16" s="1"/>
  <c r="C17"/>
  <c r="Q15" i="201"/>
  <c r="O15" s="1"/>
  <c r="N15" s="1"/>
  <c r="M16"/>
  <c r="G16"/>
  <c r="E16" s="1"/>
  <c r="D16" s="1"/>
  <c r="C17"/>
  <c r="L16"/>
  <c r="J16" s="1"/>
  <c r="I16" s="1"/>
  <c r="H17"/>
  <c r="Q15" i="200"/>
  <c r="O15" s="1"/>
  <c r="N15" s="1"/>
  <c r="M16"/>
  <c r="G16"/>
  <c r="E16" s="1"/>
  <c r="D16" s="1"/>
  <c r="C17"/>
  <c r="L16"/>
  <c r="J16" s="1"/>
  <c r="I16" s="1"/>
  <c r="I6" s="1"/>
  <c r="H17"/>
  <c r="L16" i="199"/>
  <c r="J16" s="1"/>
  <c r="I16" s="1"/>
  <c r="H17"/>
  <c r="G16"/>
  <c r="E16" s="1"/>
  <c r="D16" s="1"/>
  <c r="C17"/>
  <c r="Q15"/>
  <c r="O15" s="1"/>
  <c r="N15" s="1"/>
  <c r="M16"/>
  <c r="L16" i="198"/>
  <c r="J16" s="1"/>
  <c r="I16" s="1"/>
  <c r="H17"/>
  <c r="G16"/>
  <c r="E16" s="1"/>
  <c r="D16" s="1"/>
  <c r="C17"/>
  <c r="Q15"/>
  <c r="O15" s="1"/>
  <c r="N15" s="1"/>
  <c r="M16"/>
  <c r="Q16" i="197"/>
  <c r="M17"/>
  <c r="G16"/>
  <c r="E16" s="1"/>
  <c r="D16" s="1"/>
  <c r="C17"/>
  <c r="L16"/>
  <c r="J16" s="1"/>
  <c r="I16" s="1"/>
  <c r="H17"/>
  <c r="Q15" i="196"/>
  <c r="O15" s="1"/>
  <c r="N15" s="1"/>
  <c r="M16"/>
  <c r="G16"/>
  <c r="E16" s="1"/>
  <c r="D16" s="1"/>
  <c r="D6" s="1"/>
  <c r="C17"/>
  <c r="L16"/>
  <c r="J16" s="1"/>
  <c r="I16" s="1"/>
  <c r="I6" s="1"/>
  <c r="H17"/>
  <c r="Q15" i="194"/>
  <c r="O15" s="1"/>
  <c r="N15" s="1"/>
  <c r="M16"/>
  <c r="L16"/>
  <c r="J16" s="1"/>
  <c r="I16" s="1"/>
  <c r="H17"/>
  <c r="G16"/>
  <c r="E16" s="1"/>
  <c r="D16" s="1"/>
  <c r="D6" s="1"/>
  <c r="C17"/>
  <c r="L16" i="193"/>
  <c r="J16" s="1"/>
  <c r="I16" s="1"/>
  <c r="H17"/>
  <c r="Q15"/>
  <c r="O15" s="1"/>
  <c r="N15" s="1"/>
  <c r="N6" s="1"/>
  <c r="M16"/>
  <c r="G16"/>
  <c r="E16" s="1"/>
  <c r="D16" s="1"/>
  <c r="C17"/>
  <c r="G16" i="192"/>
  <c r="E16" s="1"/>
  <c r="D16" s="1"/>
  <c r="C17"/>
  <c r="Q15"/>
  <c r="O15" s="1"/>
  <c r="N15" s="1"/>
  <c r="M16"/>
  <c r="L16"/>
  <c r="J16" s="1"/>
  <c r="I16" s="1"/>
  <c r="H17"/>
  <c r="L16" i="191"/>
  <c r="H17"/>
  <c r="G16"/>
  <c r="E16" s="1"/>
  <c r="D16" s="1"/>
  <c r="C17"/>
  <c r="Q15"/>
  <c r="O15" s="1"/>
  <c r="N15" s="1"/>
  <c r="M16"/>
  <c r="L16" i="190"/>
  <c r="J16" s="1"/>
  <c r="I16" s="1"/>
  <c r="H17"/>
  <c r="G16"/>
  <c r="E16" s="1"/>
  <c r="D16" s="1"/>
  <c r="C17"/>
  <c r="Q15"/>
  <c r="M16"/>
  <c r="L16" i="189"/>
  <c r="J16" s="1"/>
  <c r="I16" s="1"/>
  <c r="H17"/>
  <c r="G16"/>
  <c r="E16" s="1"/>
  <c r="D16" s="1"/>
  <c r="C17"/>
  <c r="Q15"/>
  <c r="O15" s="1"/>
  <c r="N15" s="1"/>
  <c r="M16"/>
  <c r="Q15" i="188"/>
  <c r="O15" s="1"/>
  <c r="N15" s="1"/>
  <c r="M16"/>
  <c r="G16"/>
  <c r="E16" s="1"/>
  <c r="D16" s="1"/>
  <c r="C17"/>
  <c r="L16"/>
  <c r="J16" s="1"/>
  <c r="I16" s="1"/>
  <c r="H17"/>
  <c r="Q15" i="187"/>
  <c r="O15" s="1"/>
  <c r="N15" s="1"/>
  <c r="M16"/>
  <c r="G16"/>
  <c r="E16" s="1"/>
  <c r="D16" s="1"/>
  <c r="C17"/>
  <c r="L16"/>
  <c r="J16" s="1"/>
  <c r="I16" s="1"/>
  <c r="H17"/>
  <c r="L16" i="186"/>
  <c r="J16" s="1"/>
  <c r="I16" s="1"/>
  <c r="H17"/>
  <c r="G16"/>
  <c r="E16" s="1"/>
  <c r="D16" s="1"/>
  <c r="D6" s="1"/>
  <c r="C17"/>
  <c r="Q15"/>
  <c r="M16"/>
  <c r="G16" i="185"/>
  <c r="E16" s="1"/>
  <c r="D16" s="1"/>
  <c r="C17"/>
  <c r="L16"/>
  <c r="J16" s="1"/>
  <c r="I16" s="1"/>
  <c r="H17"/>
  <c r="Q15"/>
  <c r="M16"/>
  <c r="H17" i="43"/>
  <c r="L16"/>
  <c r="M17"/>
  <c r="Q16"/>
  <c r="C17"/>
  <c r="G16"/>
  <c r="G17" i="218" l="1"/>
  <c r="C18"/>
  <c r="Q16"/>
  <c r="M17"/>
  <c r="L17"/>
  <c r="H18"/>
  <c r="G17" i="217"/>
  <c r="E17" s="1"/>
  <c r="D17" s="1"/>
  <c r="C18"/>
  <c r="L17"/>
  <c r="J17" s="1"/>
  <c r="I17" s="1"/>
  <c r="H18"/>
  <c r="Q16"/>
  <c r="O16" s="1"/>
  <c r="N16" s="1"/>
  <c r="M17"/>
  <c r="G17" i="216"/>
  <c r="E17" s="1"/>
  <c r="D17" s="1"/>
  <c r="C18"/>
  <c r="Q16"/>
  <c r="O16" s="1"/>
  <c r="N16" s="1"/>
  <c r="M17"/>
  <c r="L17"/>
  <c r="J17" s="1"/>
  <c r="I17" s="1"/>
  <c r="H18"/>
  <c r="G17" i="215"/>
  <c r="E17" s="1"/>
  <c r="D17" s="1"/>
  <c r="C18"/>
  <c r="Q16"/>
  <c r="O16" s="1"/>
  <c r="N16" s="1"/>
  <c r="M17"/>
  <c r="L17"/>
  <c r="J17" s="1"/>
  <c r="I17" s="1"/>
  <c r="H18"/>
  <c r="E17" i="214"/>
  <c r="D17" s="1"/>
  <c r="C18"/>
  <c r="G18" s="1"/>
  <c r="Q16"/>
  <c r="O16" s="1"/>
  <c r="N16" s="1"/>
  <c r="M17"/>
  <c r="L17"/>
  <c r="J17" s="1"/>
  <c r="I17" s="1"/>
  <c r="H18"/>
  <c r="L17" i="213"/>
  <c r="J17" s="1"/>
  <c r="I17" s="1"/>
  <c r="H18"/>
  <c r="G17"/>
  <c r="E17" s="1"/>
  <c r="D17" s="1"/>
  <c r="D6" s="1"/>
  <c r="C18"/>
  <c r="Q16"/>
  <c r="O16" s="1"/>
  <c r="N16" s="1"/>
  <c r="M17"/>
  <c r="G17" i="212"/>
  <c r="E17" s="1"/>
  <c r="D17" s="1"/>
  <c r="C18"/>
  <c r="Q16"/>
  <c r="O16" s="1"/>
  <c r="N16" s="1"/>
  <c r="M17"/>
  <c r="L17"/>
  <c r="J17" s="1"/>
  <c r="I17" s="1"/>
  <c r="H18"/>
  <c r="Q16" i="211"/>
  <c r="M17"/>
  <c r="L17"/>
  <c r="H18"/>
  <c r="G17"/>
  <c r="E17" s="1"/>
  <c r="D17" s="1"/>
  <c r="D6" s="1"/>
  <c r="R6" s="1"/>
  <c r="C28" i="1" s="1"/>
  <c r="C18" i="211"/>
  <c r="L17" i="210"/>
  <c r="J17" s="1"/>
  <c r="I17" s="1"/>
  <c r="H18"/>
  <c r="G17"/>
  <c r="E17" s="1"/>
  <c r="D17" s="1"/>
  <c r="C18"/>
  <c r="Q16"/>
  <c r="O16" s="1"/>
  <c r="N16" s="1"/>
  <c r="M17"/>
  <c r="L17" i="209"/>
  <c r="J17" s="1"/>
  <c r="I17" s="1"/>
  <c r="H18"/>
  <c r="G17"/>
  <c r="E17" s="1"/>
  <c r="D17" s="1"/>
  <c r="C18"/>
  <c r="Q16"/>
  <c r="O16" s="1"/>
  <c r="N16" s="1"/>
  <c r="M17"/>
  <c r="Q16" i="208"/>
  <c r="O16" s="1"/>
  <c r="N16" s="1"/>
  <c r="M17"/>
  <c r="G17"/>
  <c r="E17" s="1"/>
  <c r="D17" s="1"/>
  <c r="C18"/>
  <c r="L17"/>
  <c r="H18"/>
  <c r="L17" i="207"/>
  <c r="H18"/>
  <c r="G17"/>
  <c r="C18"/>
  <c r="Q16"/>
  <c r="M17"/>
  <c r="Q16" i="206"/>
  <c r="O16" s="1"/>
  <c r="N16" s="1"/>
  <c r="M17"/>
  <c r="L17"/>
  <c r="H18"/>
  <c r="G17"/>
  <c r="E17" s="1"/>
  <c r="D17" s="1"/>
  <c r="D6" s="1"/>
  <c r="C18"/>
  <c r="G17" i="205"/>
  <c r="E17" s="1"/>
  <c r="D17" s="1"/>
  <c r="C18"/>
  <c r="L17"/>
  <c r="J17" s="1"/>
  <c r="I17" s="1"/>
  <c r="H18"/>
  <c r="Q17"/>
  <c r="O17" s="1"/>
  <c r="N17" s="1"/>
  <c r="M18"/>
  <c r="Q16" i="204"/>
  <c r="O16" s="1"/>
  <c r="N16" s="1"/>
  <c r="M17"/>
  <c r="L17"/>
  <c r="J17" s="1"/>
  <c r="I17" s="1"/>
  <c r="H18"/>
  <c r="G17"/>
  <c r="E17" s="1"/>
  <c r="D17" s="1"/>
  <c r="C18"/>
  <c r="L17" i="203"/>
  <c r="J17" s="1"/>
  <c r="I17" s="1"/>
  <c r="H18"/>
  <c r="Q16"/>
  <c r="O16" s="1"/>
  <c r="N16" s="1"/>
  <c r="M17"/>
  <c r="G17"/>
  <c r="E17" s="1"/>
  <c r="D17" s="1"/>
  <c r="C18"/>
  <c r="L17" i="202"/>
  <c r="H18"/>
  <c r="G17"/>
  <c r="E17" s="1"/>
  <c r="D17" s="1"/>
  <c r="D6" s="1"/>
  <c r="R6" s="1"/>
  <c r="C19" i="1" s="1"/>
  <c r="C18" i="202"/>
  <c r="Q17"/>
  <c r="M18"/>
  <c r="L17" i="201"/>
  <c r="J17" s="1"/>
  <c r="I17" s="1"/>
  <c r="H18"/>
  <c r="Q16"/>
  <c r="O16" s="1"/>
  <c r="N16" s="1"/>
  <c r="M17"/>
  <c r="G17"/>
  <c r="E17" s="1"/>
  <c r="D17" s="1"/>
  <c r="D6" s="1"/>
  <c r="C18"/>
  <c r="Q16" i="200"/>
  <c r="O16" s="1"/>
  <c r="N16" s="1"/>
  <c r="M17"/>
  <c r="L17"/>
  <c r="H18"/>
  <c r="G17"/>
  <c r="E17" s="1"/>
  <c r="D17" s="1"/>
  <c r="C18"/>
  <c r="Q16" i="199"/>
  <c r="O16" s="1"/>
  <c r="N16" s="1"/>
  <c r="M17"/>
  <c r="L17"/>
  <c r="J17" s="1"/>
  <c r="I17" s="1"/>
  <c r="H18"/>
  <c r="G17"/>
  <c r="E17" s="1"/>
  <c r="D17" s="1"/>
  <c r="C18"/>
  <c r="Q16" i="198"/>
  <c r="O16" s="1"/>
  <c r="N16" s="1"/>
  <c r="N6" s="1"/>
  <c r="M17"/>
  <c r="L17"/>
  <c r="J17" s="1"/>
  <c r="I17" s="1"/>
  <c r="I6" s="1"/>
  <c r="H18"/>
  <c r="G17"/>
  <c r="E17" s="1"/>
  <c r="D17" s="1"/>
  <c r="D6" s="1"/>
  <c r="C18"/>
  <c r="L17" i="197"/>
  <c r="J17" s="1"/>
  <c r="I17" s="1"/>
  <c r="H18"/>
  <c r="Q17"/>
  <c r="M18"/>
  <c r="G17"/>
  <c r="E17" s="1"/>
  <c r="D17" s="1"/>
  <c r="D6" s="1"/>
  <c r="C18"/>
  <c r="L17" i="196"/>
  <c r="H18"/>
  <c r="Q16"/>
  <c r="O16" s="1"/>
  <c r="N16" s="1"/>
  <c r="N6" s="1"/>
  <c r="R6" s="1"/>
  <c r="C13" i="1" s="1"/>
  <c r="M17" i="196"/>
  <c r="G17"/>
  <c r="C18"/>
  <c r="G17" i="194"/>
  <c r="C18"/>
  <c r="Q16"/>
  <c r="O16" s="1"/>
  <c r="N16" s="1"/>
  <c r="N6" s="1"/>
  <c r="M17"/>
  <c r="L17"/>
  <c r="J17" s="1"/>
  <c r="I17" s="1"/>
  <c r="I6" s="1"/>
  <c r="H18"/>
  <c r="G17" i="193"/>
  <c r="E17" s="1"/>
  <c r="D17" s="1"/>
  <c r="D6" s="1"/>
  <c r="C18"/>
  <c r="L17"/>
  <c r="J17" s="1"/>
  <c r="I17" s="1"/>
  <c r="I6" s="1"/>
  <c r="H18"/>
  <c r="Q16"/>
  <c r="M17"/>
  <c r="L17" i="192"/>
  <c r="J17" s="1"/>
  <c r="I17" s="1"/>
  <c r="H18"/>
  <c r="G17"/>
  <c r="E17" s="1"/>
  <c r="D17" s="1"/>
  <c r="C18"/>
  <c r="Q16"/>
  <c r="O16" s="1"/>
  <c r="N16" s="1"/>
  <c r="M17"/>
  <c r="Q16" i="191"/>
  <c r="O16" s="1"/>
  <c r="N16" s="1"/>
  <c r="N6" s="1"/>
  <c r="M17"/>
  <c r="L17"/>
  <c r="H18"/>
  <c r="G17"/>
  <c r="E17" s="1"/>
  <c r="D17" s="1"/>
  <c r="D6" s="1"/>
  <c r="C18"/>
  <c r="L17" i="190"/>
  <c r="J17" s="1"/>
  <c r="I17" s="1"/>
  <c r="H18"/>
  <c r="Q16"/>
  <c r="M17"/>
  <c r="G17"/>
  <c r="E17" s="1"/>
  <c r="D17" s="1"/>
  <c r="C18"/>
  <c r="Q16" i="189"/>
  <c r="O16" s="1"/>
  <c r="N16" s="1"/>
  <c r="M17"/>
  <c r="L17"/>
  <c r="J17" s="1"/>
  <c r="I17" s="1"/>
  <c r="H18"/>
  <c r="G17"/>
  <c r="E17" s="1"/>
  <c r="D17" s="1"/>
  <c r="C18"/>
  <c r="L17" i="188"/>
  <c r="J17" s="1"/>
  <c r="I17" s="1"/>
  <c r="H18"/>
  <c r="Q16"/>
  <c r="O16" s="1"/>
  <c r="N16" s="1"/>
  <c r="M17"/>
  <c r="G17"/>
  <c r="E17" s="1"/>
  <c r="D17" s="1"/>
  <c r="C18"/>
  <c r="L17" i="187"/>
  <c r="J17" s="1"/>
  <c r="I17" s="1"/>
  <c r="H18"/>
  <c r="Q16"/>
  <c r="O16" s="1"/>
  <c r="N16" s="1"/>
  <c r="M17"/>
  <c r="G17"/>
  <c r="E17" s="1"/>
  <c r="D17" s="1"/>
  <c r="C18"/>
  <c r="L17" i="186"/>
  <c r="J17" s="1"/>
  <c r="I17" s="1"/>
  <c r="I6" s="1"/>
  <c r="R6" s="1"/>
  <c r="C3" i="1" s="1"/>
  <c r="H18" i="186"/>
  <c r="Q16"/>
  <c r="M17"/>
  <c r="G17"/>
  <c r="C18"/>
  <c r="Q16" i="185"/>
  <c r="M17"/>
  <c r="G17"/>
  <c r="E17" s="1"/>
  <c r="D17" s="1"/>
  <c r="D6" s="1"/>
  <c r="C18"/>
  <c r="L17"/>
  <c r="J17" s="1"/>
  <c r="I17" s="1"/>
  <c r="I6" s="1"/>
  <c r="H18"/>
  <c r="E16" i="43"/>
  <c r="D16" s="1"/>
  <c r="M18"/>
  <c r="Q17"/>
  <c r="G17"/>
  <c r="C18"/>
  <c r="H18"/>
  <c r="L17"/>
  <c r="R6" i="194" l="1"/>
  <c r="C11" i="1" s="1"/>
  <c r="R6" i="193"/>
  <c r="C10" i="1" s="1"/>
  <c r="R6" i="185"/>
  <c r="C2" i="1" s="1"/>
  <c r="R6" i="191"/>
  <c r="C8" i="1" s="1"/>
  <c r="R6" i="198"/>
  <c r="C15" i="1" s="1"/>
  <c r="G18" i="218"/>
  <c r="C19"/>
  <c r="L18"/>
  <c r="H19"/>
  <c r="Q17"/>
  <c r="M18"/>
  <c r="G18" i="217"/>
  <c r="E18" s="1"/>
  <c r="D18" s="1"/>
  <c r="C19"/>
  <c r="Q17"/>
  <c r="O17" s="1"/>
  <c r="N17" s="1"/>
  <c r="M18"/>
  <c r="L18"/>
  <c r="J18" s="1"/>
  <c r="I18" s="1"/>
  <c r="I6" s="1"/>
  <c r="H19"/>
  <c r="L18" i="216"/>
  <c r="J18" s="1"/>
  <c r="I18" s="1"/>
  <c r="I6" s="1"/>
  <c r="H19"/>
  <c r="G18"/>
  <c r="E18" s="1"/>
  <c r="D18" s="1"/>
  <c r="D6" s="1"/>
  <c r="C19"/>
  <c r="Q17"/>
  <c r="O17" s="1"/>
  <c r="N17" s="1"/>
  <c r="M18"/>
  <c r="L18" i="215"/>
  <c r="J18" s="1"/>
  <c r="I18" s="1"/>
  <c r="I6" s="1"/>
  <c r="H19"/>
  <c r="G18"/>
  <c r="E18" s="1"/>
  <c r="D18" s="1"/>
  <c r="D6" s="1"/>
  <c r="C19"/>
  <c r="Q17"/>
  <c r="O17" s="1"/>
  <c r="N17" s="1"/>
  <c r="M18"/>
  <c r="L18" i="214"/>
  <c r="J18" s="1"/>
  <c r="I18" s="1"/>
  <c r="H19"/>
  <c r="E18"/>
  <c r="D18" s="1"/>
  <c r="C19"/>
  <c r="G19" s="1"/>
  <c r="Q17"/>
  <c r="O17" s="1"/>
  <c r="N17" s="1"/>
  <c r="M18"/>
  <c r="Q17" i="213"/>
  <c r="O17" s="1"/>
  <c r="N17" s="1"/>
  <c r="M18"/>
  <c r="L18"/>
  <c r="J18" s="1"/>
  <c r="I18" s="1"/>
  <c r="I6" s="1"/>
  <c r="H19"/>
  <c r="G18"/>
  <c r="C19"/>
  <c r="L18" i="212"/>
  <c r="J18" s="1"/>
  <c r="I18" s="1"/>
  <c r="H19"/>
  <c r="G18"/>
  <c r="E18" s="1"/>
  <c r="D18" s="1"/>
  <c r="C19"/>
  <c r="Q17"/>
  <c r="O17" s="1"/>
  <c r="N17" s="1"/>
  <c r="M18"/>
  <c r="Q17" i="211"/>
  <c r="M18"/>
  <c r="G18"/>
  <c r="C19"/>
  <c r="L18"/>
  <c r="H19"/>
  <c r="Q17" i="210"/>
  <c r="O17" s="1"/>
  <c r="N17" s="1"/>
  <c r="M18"/>
  <c r="L18"/>
  <c r="J18" s="1"/>
  <c r="I18" s="1"/>
  <c r="H19"/>
  <c r="G18"/>
  <c r="E18" s="1"/>
  <c r="D18" s="1"/>
  <c r="C19"/>
  <c r="L18" i="209"/>
  <c r="J18" s="1"/>
  <c r="I18" s="1"/>
  <c r="H19"/>
  <c r="Q17"/>
  <c r="O17" s="1"/>
  <c r="N17" s="1"/>
  <c r="M18"/>
  <c r="G18"/>
  <c r="E18" s="1"/>
  <c r="D18" s="1"/>
  <c r="C19"/>
  <c r="L18" i="208"/>
  <c r="H19"/>
  <c r="Q17"/>
  <c r="O17" s="1"/>
  <c r="N17" s="1"/>
  <c r="N6" s="1"/>
  <c r="M18"/>
  <c r="G18"/>
  <c r="E18" s="1"/>
  <c r="D18" s="1"/>
  <c r="D6" s="1"/>
  <c r="C19"/>
  <c r="Q17" i="207"/>
  <c r="M18"/>
  <c r="L18"/>
  <c r="H19"/>
  <c r="G18"/>
  <c r="C19"/>
  <c r="Q17" i="206"/>
  <c r="O17" s="1"/>
  <c r="N17" s="1"/>
  <c r="M18"/>
  <c r="G18"/>
  <c r="C19"/>
  <c r="L18"/>
  <c r="H19"/>
  <c r="G18" i="205"/>
  <c r="E18" s="1"/>
  <c r="D18" s="1"/>
  <c r="D6" s="1"/>
  <c r="C19"/>
  <c r="Q18"/>
  <c r="O18" s="1"/>
  <c r="N18" s="1"/>
  <c r="M19"/>
  <c r="L18"/>
  <c r="J18" s="1"/>
  <c r="I18" s="1"/>
  <c r="I6" s="1"/>
  <c r="H19"/>
  <c r="Q17" i="204"/>
  <c r="O17" s="1"/>
  <c r="N17" s="1"/>
  <c r="M18"/>
  <c r="G18"/>
  <c r="E18" s="1"/>
  <c r="D18" s="1"/>
  <c r="C19"/>
  <c r="L18"/>
  <c r="J18" s="1"/>
  <c r="I18" s="1"/>
  <c r="H19"/>
  <c r="L18" i="203"/>
  <c r="J18" s="1"/>
  <c r="I18" s="1"/>
  <c r="H19"/>
  <c r="G18"/>
  <c r="E18" s="1"/>
  <c r="D18" s="1"/>
  <c r="C19"/>
  <c r="Q17"/>
  <c r="O17" s="1"/>
  <c r="N17" s="1"/>
  <c r="M18"/>
  <c r="Q18" i="202"/>
  <c r="M19"/>
  <c r="L18"/>
  <c r="H19"/>
  <c r="G18"/>
  <c r="C19"/>
  <c r="L18" i="201"/>
  <c r="J18" s="1"/>
  <c r="I18" s="1"/>
  <c r="I6" s="1"/>
  <c r="H19"/>
  <c r="G18"/>
  <c r="C19"/>
  <c r="Q17"/>
  <c r="O17" s="1"/>
  <c r="N17" s="1"/>
  <c r="M18"/>
  <c r="G18" i="200"/>
  <c r="E18" s="1"/>
  <c r="D18" s="1"/>
  <c r="C19"/>
  <c r="Q17"/>
  <c r="O17" s="1"/>
  <c r="N17" s="1"/>
  <c r="M18"/>
  <c r="L18"/>
  <c r="H19"/>
  <c r="G18" i="199"/>
  <c r="E18" s="1"/>
  <c r="D18" s="1"/>
  <c r="C19"/>
  <c r="Q17"/>
  <c r="O17" s="1"/>
  <c r="N17" s="1"/>
  <c r="M18"/>
  <c r="L18"/>
  <c r="J18" s="1"/>
  <c r="I18" s="1"/>
  <c r="H19"/>
  <c r="Q17" i="198"/>
  <c r="M18"/>
  <c r="G18"/>
  <c r="C19"/>
  <c r="L18"/>
  <c r="H19"/>
  <c r="G18" i="197"/>
  <c r="C19"/>
  <c r="L18"/>
  <c r="J18" s="1"/>
  <c r="I18" s="1"/>
  <c r="I6" s="1"/>
  <c r="R6" s="1"/>
  <c r="C14" i="1" s="1"/>
  <c r="H19" i="197"/>
  <c r="Q18"/>
  <c r="M19"/>
  <c r="L18" i="196"/>
  <c r="H19"/>
  <c r="G18"/>
  <c r="C19"/>
  <c r="Q17"/>
  <c r="M18"/>
  <c r="L18" i="194"/>
  <c r="H19"/>
  <c r="G18"/>
  <c r="C19"/>
  <c r="Q17"/>
  <c r="M18"/>
  <c r="Q17" i="193"/>
  <c r="M18"/>
  <c r="G18"/>
  <c r="C19"/>
  <c r="L18"/>
  <c r="H19"/>
  <c r="L18" i="192"/>
  <c r="J18" s="1"/>
  <c r="I18" s="1"/>
  <c r="H19"/>
  <c r="Q17"/>
  <c r="O17" s="1"/>
  <c r="N17" s="1"/>
  <c r="M18"/>
  <c r="G18"/>
  <c r="E18" s="1"/>
  <c r="D18" s="1"/>
  <c r="C19"/>
  <c r="G18" i="191"/>
  <c r="C19"/>
  <c r="Q17"/>
  <c r="M18"/>
  <c r="L18"/>
  <c r="H19"/>
  <c r="G18" i="190"/>
  <c r="E18" s="1"/>
  <c r="D18" s="1"/>
  <c r="D6" s="1"/>
  <c r="C19"/>
  <c r="L18"/>
  <c r="J18" s="1"/>
  <c r="I18" s="1"/>
  <c r="I6" s="1"/>
  <c r="H19"/>
  <c r="Q17"/>
  <c r="M18"/>
  <c r="G18" i="189"/>
  <c r="E18" s="1"/>
  <c r="D18" s="1"/>
  <c r="C19"/>
  <c r="Q17"/>
  <c r="O17" s="1"/>
  <c r="N17" s="1"/>
  <c r="M18"/>
  <c r="L18"/>
  <c r="J18" s="1"/>
  <c r="I18" s="1"/>
  <c r="H19"/>
  <c r="G18" i="188"/>
  <c r="E18" s="1"/>
  <c r="D18" s="1"/>
  <c r="C19"/>
  <c r="L18"/>
  <c r="J18" s="1"/>
  <c r="I18" s="1"/>
  <c r="H19"/>
  <c r="Q17"/>
  <c r="O17" s="1"/>
  <c r="N17" s="1"/>
  <c r="M18"/>
  <c r="L18" i="187"/>
  <c r="J18" s="1"/>
  <c r="I18" s="1"/>
  <c r="H19"/>
  <c r="G18"/>
  <c r="E18" s="1"/>
  <c r="D18" s="1"/>
  <c r="C19"/>
  <c r="Q17"/>
  <c r="O17" s="1"/>
  <c r="N17" s="1"/>
  <c r="M18"/>
  <c r="G18" i="186"/>
  <c r="C19"/>
  <c r="L18"/>
  <c r="H19"/>
  <c r="Q17"/>
  <c r="M18"/>
  <c r="L18" i="185"/>
  <c r="H19"/>
  <c r="Q17"/>
  <c r="M18"/>
  <c r="G18"/>
  <c r="C19"/>
  <c r="G18" i="43"/>
  <c r="C19"/>
  <c r="Q18"/>
  <c r="M19"/>
  <c r="L18"/>
  <c r="H19"/>
  <c r="R6" i="190" l="1"/>
  <c r="C7" i="1" s="1"/>
  <c r="R6" i="208"/>
  <c r="C25" i="1" s="1"/>
  <c r="G19" i="218"/>
  <c r="C20"/>
  <c r="Q18"/>
  <c r="M19"/>
  <c r="L19"/>
  <c r="H20"/>
  <c r="G19" i="217"/>
  <c r="E19" s="1"/>
  <c r="D19" s="1"/>
  <c r="D6" s="1"/>
  <c r="C20"/>
  <c r="L19"/>
  <c r="H20"/>
  <c r="Q18"/>
  <c r="O18" s="1"/>
  <c r="N18" s="1"/>
  <c r="N6" s="1"/>
  <c r="M19"/>
  <c r="L19" i="216"/>
  <c r="H20"/>
  <c r="Q18"/>
  <c r="O18" s="1"/>
  <c r="N18" s="1"/>
  <c r="M19"/>
  <c r="G19"/>
  <c r="C20"/>
  <c r="Q18" i="215"/>
  <c r="O18" s="1"/>
  <c r="N18" s="1"/>
  <c r="N6" s="1"/>
  <c r="R6" s="1"/>
  <c r="C32" i="1" s="1"/>
  <c r="M19" i="215"/>
  <c r="L19"/>
  <c r="H20"/>
  <c r="G19"/>
  <c r="C20"/>
  <c r="L19" i="214"/>
  <c r="J19" s="1"/>
  <c r="I19" s="1"/>
  <c r="H20"/>
  <c r="Q18"/>
  <c r="O18" s="1"/>
  <c r="N18" s="1"/>
  <c r="M19"/>
  <c r="E19"/>
  <c r="D19" s="1"/>
  <c r="C20"/>
  <c r="G20" s="1"/>
  <c r="Q18" i="213"/>
  <c r="O18" s="1"/>
  <c r="N18" s="1"/>
  <c r="N6" s="1"/>
  <c r="R6" s="1"/>
  <c r="C30" i="1" s="1"/>
  <c r="M19" i="213"/>
  <c r="G19"/>
  <c r="C20"/>
  <c r="L19"/>
  <c r="H20"/>
  <c r="Q18" i="212"/>
  <c r="O18" s="1"/>
  <c r="N18" s="1"/>
  <c r="M19"/>
  <c r="L19"/>
  <c r="J19" s="1"/>
  <c r="I19" s="1"/>
  <c r="H20"/>
  <c r="G19"/>
  <c r="E19" s="1"/>
  <c r="D19" s="1"/>
  <c r="D6" s="1"/>
  <c r="C20"/>
  <c r="Q18" i="211"/>
  <c r="M19"/>
  <c r="L19"/>
  <c r="H20"/>
  <c r="G19"/>
  <c r="C20"/>
  <c r="Q18" i="210"/>
  <c r="O18" s="1"/>
  <c r="N18" s="1"/>
  <c r="M19"/>
  <c r="G19"/>
  <c r="E19" s="1"/>
  <c r="D19" s="1"/>
  <c r="C20"/>
  <c r="L19"/>
  <c r="J19" s="1"/>
  <c r="I19" s="1"/>
  <c r="H20"/>
  <c r="L19" i="209"/>
  <c r="J19" s="1"/>
  <c r="I19" s="1"/>
  <c r="H20"/>
  <c r="G19"/>
  <c r="E19" s="1"/>
  <c r="D19" s="1"/>
  <c r="C20"/>
  <c r="Q18"/>
  <c r="O18" s="1"/>
  <c r="N18" s="1"/>
  <c r="M19"/>
  <c r="G19" i="208"/>
  <c r="C20"/>
  <c r="L19"/>
  <c r="H20"/>
  <c r="Q18"/>
  <c r="M19"/>
  <c r="Q18" i="207"/>
  <c r="M19"/>
  <c r="G19"/>
  <c r="C20"/>
  <c r="L19"/>
  <c r="H20"/>
  <c r="Q18" i="206"/>
  <c r="O18" s="1"/>
  <c r="N18" s="1"/>
  <c r="N6" s="1"/>
  <c r="R6" s="1"/>
  <c r="C23" i="1" s="1"/>
  <c r="M19" i="206"/>
  <c r="L19"/>
  <c r="H20"/>
  <c r="G19"/>
  <c r="C20"/>
  <c r="L19" i="205"/>
  <c r="H20"/>
  <c r="G19"/>
  <c r="C20"/>
  <c r="Q19"/>
  <c r="O19" s="1"/>
  <c r="N19" s="1"/>
  <c r="N6" s="1"/>
  <c r="R6" s="1"/>
  <c r="C22" i="1" s="1"/>
  <c r="M20" i="205"/>
  <c r="L19" i="204"/>
  <c r="J19" s="1"/>
  <c r="I19" s="1"/>
  <c r="H20"/>
  <c r="Q18"/>
  <c r="O18" s="1"/>
  <c r="N18" s="1"/>
  <c r="M19"/>
  <c r="G19"/>
  <c r="E19" s="1"/>
  <c r="D19" s="1"/>
  <c r="C20"/>
  <c r="Q18" i="203"/>
  <c r="O18" s="1"/>
  <c r="N18" s="1"/>
  <c r="M19"/>
  <c r="L19"/>
  <c r="J19" s="1"/>
  <c r="I19" s="1"/>
  <c r="H20"/>
  <c r="G19"/>
  <c r="E19" s="1"/>
  <c r="D19" s="1"/>
  <c r="D6" s="1"/>
  <c r="C20"/>
  <c r="G19" i="202"/>
  <c r="C20"/>
  <c r="Q19"/>
  <c r="M20"/>
  <c r="L19"/>
  <c r="H20"/>
  <c r="L19" i="201"/>
  <c r="H20"/>
  <c r="Q18"/>
  <c r="O18" s="1"/>
  <c r="N18" s="1"/>
  <c r="N6" s="1"/>
  <c r="R6" s="1"/>
  <c r="C18" i="1" s="1"/>
  <c r="M19" i="201"/>
  <c r="G19"/>
  <c r="C20"/>
  <c r="L19" i="200"/>
  <c r="H20"/>
  <c r="G19"/>
  <c r="E19" s="1"/>
  <c r="D19" s="1"/>
  <c r="D6" s="1"/>
  <c r="C20"/>
  <c r="Q18"/>
  <c r="O18" s="1"/>
  <c r="N18" s="1"/>
  <c r="M19"/>
  <c r="G19" i="199"/>
  <c r="E19" s="1"/>
  <c r="D19" s="1"/>
  <c r="C20"/>
  <c r="L19"/>
  <c r="J19" s="1"/>
  <c r="I19" s="1"/>
  <c r="H20"/>
  <c r="Q18"/>
  <c r="O18" s="1"/>
  <c r="N18" s="1"/>
  <c r="M19"/>
  <c r="Q18" i="198"/>
  <c r="M19"/>
  <c r="L19"/>
  <c r="H20"/>
  <c r="G19"/>
  <c r="C20"/>
  <c r="G19" i="197"/>
  <c r="C20"/>
  <c r="Q19"/>
  <c r="M20"/>
  <c r="L19"/>
  <c r="H20"/>
  <c r="Q18" i="196"/>
  <c r="M19"/>
  <c r="L19"/>
  <c r="H20"/>
  <c r="G19"/>
  <c r="C20"/>
  <c r="Q18" i="194"/>
  <c r="M19"/>
  <c r="L19"/>
  <c r="H20"/>
  <c r="G19"/>
  <c r="C20"/>
  <c r="L19" i="193"/>
  <c r="H20"/>
  <c r="Q18"/>
  <c r="M19"/>
  <c r="G19"/>
  <c r="C20"/>
  <c r="G19" i="192"/>
  <c r="E19" s="1"/>
  <c r="D19" s="1"/>
  <c r="D6" s="1"/>
  <c r="C20"/>
  <c r="L19"/>
  <c r="J19" s="1"/>
  <c r="I19" s="1"/>
  <c r="H20"/>
  <c r="Q18"/>
  <c r="O18" s="1"/>
  <c r="N18" s="1"/>
  <c r="M19"/>
  <c r="G19" i="191"/>
  <c r="C20"/>
  <c r="L19"/>
  <c r="H20"/>
  <c r="Q18"/>
  <c r="M19"/>
  <c r="Q18" i="190"/>
  <c r="M19"/>
  <c r="G19"/>
  <c r="C20"/>
  <c r="L19"/>
  <c r="H20"/>
  <c r="L19" i="189"/>
  <c r="J19" s="1"/>
  <c r="I19" s="1"/>
  <c r="H20"/>
  <c r="G19"/>
  <c r="E19" s="1"/>
  <c r="D19" s="1"/>
  <c r="C20"/>
  <c r="Q18"/>
  <c r="O18" s="1"/>
  <c r="N18" s="1"/>
  <c r="M19"/>
  <c r="Q18" i="188"/>
  <c r="O18" s="1"/>
  <c r="N18" s="1"/>
  <c r="M19"/>
  <c r="G19"/>
  <c r="E19" s="1"/>
  <c r="D19" s="1"/>
  <c r="C20"/>
  <c r="L19"/>
  <c r="J19" s="1"/>
  <c r="I19" s="1"/>
  <c r="H20"/>
  <c r="L19" i="187"/>
  <c r="J19" s="1"/>
  <c r="I19" s="1"/>
  <c r="H20"/>
  <c r="Q18"/>
  <c r="O18" s="1"/>
  <c r="N18" s="1"/>
  <c r="M19"/>
  <c r="G19"/>
  <c r="E19" s="1"/>
  <c r="D19" s="1"/>
  <c r="C20"/>
  <c r="Q18" i="186"/>
  <c r="M19"/>
  <c r="G19"/>
  <c r="C20"/>
  <c r="L19"/>
  <c r="H20"/>
  <c r="G19" i="185"/>
  <c r="C20"/>
  <c r="L19"/>
  <c r="H20"/>
  <c r="Q18"/>
  <c r="M19"/>
  <c r="H20" i="43"/>
  <c r="L19"/>
  <c r="Q19"/>
  <c r="M20"/>
  <c r="C20"/>
  <c r="G19"/>
  <c r="R6" i="217" l="1"/>
  <c r="C34" i="1" s="1"/>
  <c r="G20" i="218"/>
  <c r="C21"/>
  <c r="L20"/>
  <c r="H21"/>
  <c r="Q19"/>
  <c r="M20"/>
  <c r="G20" i="217"/>
  <c r="C21"/>
  <c r="Q19"/>
  <c r="M20"/>
  <c r="L20"/>
  <c r="H21"/>
  <c r="L20" i="216"/>
  <c r="H21"/>
  <c r="G20"/>
  <c r="C21"/>
  <c r="Q19"/>
  <c r="O19" s="1"/>
  <c r="N19" s="1"/>
  <c r="N6" s="1"/>
  <c r="R6" s="1"/>
  <c r="C33" i="1" s="1"/>
  <c r="M20" i="216"/>
  <c r="Q19" i="215"/>
  <c r="M20"/>
  <c r="G20"/>
  <c r="C21"/>
  <c r="L20"/>
  <c r="H21"/>
  <c r="E20" i="214"/>
  <c r="D20" s="1"/>
  <c r="C21"/>
  <c r="L20"/>
  <c r="J20" s="1"/>
  <c r="I20" s="1"/>
  <c r="H21"/>
  <c r="Q19"/>
  <c r="O19" s="1"/>
  <c r="N19" s="1"/>
  <c r="M20"/>
  <c r="L20" i="213"/>
  <c r="H21"/>
  <c r="Q19"/>
  <c r="M20"/>
  <c r="G20"/>
  <c r="C21"/>
  <c r="Q19" i="212"/>
  <c r="O19" s="1"/>
  <c r="N19" s="1"/>
  <c r="M20"/>
  <c r="G20"/>
  <c r="C21"/>
  <c r="L20"/>
  <c r="J20" s="1"/>
  <c r="I20" s="1"/>
  <c r="I6" s="1"/>
  <c r="H21"/>
  <c r="Q19" i="211"/>
  <c r="M20"/>
  <c r="G20"/>
  <c r="C21"/>
  <c r="L20"/>
  <c r="H21"/>
  <c r="L20" i="210"/>
  <c r="J20" s="1"/>
  <c r="I20" s="1"/>
  <c r="H21"/>
  <c r="Q19"/>
  <c r="O19" s="1"/>
  <c r="N19" s="1"/>
  <c r="M20"/>
  <c r="G20"/>
  <c r="E20" s="1"/>
  <c r="D20" s="1"/>
  <c r="D6" s="1"/>
  <c r="C21"/>
  <c r="Q19" i="209"/>
  <c r="O19" s="1"/>
  <c r="N19" s="1"/>
  <c r="M20"/>
  <c r="L20"/>
  <c r="J20" s="1"/>
  <c r="I20" s="1"/>
  <c r="H21"/>
  <c r="G20"/>
  <c r="E20" s="1"/>
  <c r="D20" s="1"/>
  <c r="C21"/>
  <c r="G20" i="208"/>
  <c r="C21"/>
  <c r="Q19"/>
  <c r="M20"/>
  <c r="L20"/>
  <c r="H21"/>
  <c r="Q19" i="207"/>
  <c r="M20"/>
  <c r="L20"/>
  <c r="H21"/>
  <c r="G20"/>
  <c r="C21"/>
  <c r="G20" i="206"/>
  <c r="C21"/>
  <c r="Q19"/>
  <c r="M20"/>
  <c r="L20"/>
  <c r="H21"/>
  <c r="Q20" i="205"/>
  <c r="M21"/>
  <c r="L20"/>
  <c r="H21"/>
  <c r="G20"/>
  <c r="C21"/>
  <c r="G20" i="204"/>
  <c r="E20" s="1"/>
  <c r="D20" s="1"/>
  <c r="C21"/>
  <c r="L20"/>
  <c r="J20" s="1"/>
  <c r="I20" s="1"/>
  <c r="H21"/>
  <c r="Q19"/>
  <c r="O19" s="1"/>
  <c r="N19" s="1"/>
  <c r="M20"/>
  <c r="G20" i="203"/>
  <c r="C21"/>
  <c r="Q19"/>
  <c r="O19" s="1"/>
  <c r="N19" s="1"/>
  <c r="M20"/>
  <c r="L20"/>
  <c r="J20" s="1"/>
  <c r="I20" s="1"/>
  <c r="I6" s="1"/>
  <c r="H21"/>
  <c r="L20" i="202"/>
  <c r="H21"/>
  <c r="G20"/>
  <c r="C21"/>
  <c r="Q20"/>
  <c r="M21"/>
  <c r="L20" i="201"/>
  <c r="H21"/>
  <c r="G20"/>
  <c r="C21"/>
  <c r="Q19"/>
  <c r="M20"/>
  <c r="Q19" i="200"/>
  <c r="O19" s="1"/>
  <c r="N19" s="1"/>
  <c r="M20"/>
  <c r="L20"/>
  <c r="H21"/>
  <c r="G20"/>
  <c r="C21"/>
  <c r="Q19" i="199"/>
  <c r="O19" s="1"/>
  <c r="N19" s="1"/>
  <c r="M20"/>
  <c r="G20"/>
  <c r="E20" s="1"/>
  <c r="D20" s="1"/>
  <c r="C21"/>
  <c r="L20"/>
  <c r="J20" s="1"/>
  <c r="I20" s="1"/>
  <c r="I6" s="1"/>
  <c r="H21"/>
  <c r="G20" i="198"/>
  <c r="C21"/>
  <c r="Q19"/>
  <c r="M20"/>
  <c r="L20"/>
  <c r="H21"/>
  <c r="L20" i="197"/>
  <c r="H21"/>
  <c r="G20"/>
  <c r="C21"/>
  <c r="Q20"/>
  <c r="M21"/>
  <c r="G20" i="196"/>
  <c r="C21"/>
  <c r="Q19"/>
  <c r="M20"/>
  <c r="L20"/>
  <c r="H21"/>
  <c r="G20" i="194"/>
  <c r="C21"/>
  <c r="Q19"/>
  <c r="M20"/>
  <c r="L20"/>
  <c r="H21"/>
  <c r="L20" i="193"/>
  <c r="H21"/>
  <c r="G20"/>
  <c r="C21"/>
  <c r="Q19"/>
  <c r="M20"/>
  <c r="Q19" i="192"/>
  <c r="O19" s="1"/>
  <c r="N19" s="1"/>
  <c r="M20"/>
  <c r="G20"/>
  <c r="C21"/>
  <c r="L20"/>
  <c r="J20" s="1"/>
  <c r="I20" s="1"/>
  <c r="I6" s="1"/>
  <c r="H21"/>
  <c r="Q19" i="191"/>
  <c r="M20"/>
  <c r="G20"/>
  <c r="C21"/>
  <c r="L20"/>
  <c r="H21"/>
  <c r="L20" i="190"/>
  <c r="H21"/>
  <c r="Q19"/>
  <c r="M20"/>
  <c r="G20"/>
  <c r="C21"/>
  <c r="Q19" i="189"/>
  <c r="O19" s="1"/>
  <c r="N19" s="1"/>
  <c r="M20"/>
  <c r="L20"/>
  <c r="J20" s="1"/>
  <c r="I20" s="1"/>
  <c r="I6" s="1"/>
  <c r="H21"/>
  <c r="G20"/>
  <c r="E20" s="1"/>
  <c r="D20" s="1"/>
  <c r="D6" s="1"/>
  <c r="C21"/>
  <c r="Q19" i="188"/>
  <c r="O19" s="1"/>
  <c r="N19" s="1"/>
  <c r="M20"/>
  <c r="L20"/>
  <c r="J20" s="1"/>
  <c r="I20" s="1"/>
  <c r="H21"/>
  <c r="G20"/>
  <c r="E20" s="1"/>
  <c r="D20" s="1"/>
  <c r="C21"/>
  <c r="G20" i="187"/>
  <c r="E20" s="1"/>
  <c r="D20" s="1"/>
  <c r="C21"/>
  <c r="L20"/>
  <c r="J20" s="1"/>
  <c r="I20" s="1"/>
  <c r="H21"/>
  <c r="Q19"/>
  <c r="O19" s="1"/>
  <c r="N19" s="1"/>
  <c r="M20"/>
  <c r="L20" i="186"/>
  <c r="H21"/>
  <c r="Q19"/>
  <c r="M20"/>
  <c r="G20"/>
  <c r="C21"/>
  <c r="Q19" i="185"/>
  <c r="M20"/>
  <c r="G20"/>
  <c r="C21"/>
  <c r="L20"/>
  <c r="H21"/>
  <c r="H21" i="43"/>
  <c r="L20"/>
  <c r="C21"/>
  <c r="G20"/>
  <c r="Q20"/>
  <c r="M21"/>
  <c r="D6" i="199" l="1"/>
  <c r="G21" i="218"/>
  <c r="C22"/>
  <c r="Q20"/>
  <c r="M21"/>
  <c r="L21"/>
  <c r="H22"/>
  <c r="L21" i="217"/>
  <c r="H22"/>
  <c r="G21"/>
  <c r="C22"/>
  <c r="Q20"/>
  <c r="M21"/>
  <c r="Q20" i="216"/>
  <c r="M21"/>
  <c r="L21"/>
  <c r="H22"/>
  <c r="G21"/>
  <c r="C22"/>
  <c r="L21" i="215"/>
  <c r="H22"/>
  <c r="Q20"/>
  <c r="M21"/>
  <c r="G21"/>
  <c r="C22"/>
  <c r="G21" i="214"/>
  <c r="E21" s="1"/>
  <c r="D21" s="1"/>
  <c r="D6" s="1"/>
  <c r="C22"/>
  <c r="Q20"/>
  <c r="O20" s="1"/>
  <c r="N20" s="1"/>
  <c r="M21"/>
  <c r="M22" s="1"/>
  <c r="M23" s="1"/>
  <c r="M24" s="1"/>
  <c r="M25" s="1"/>
  <c r="L21"/>
  <c r="J21" s="1"/>
  <c r="I21" s="1"/>
  <c r="I6" s="1"/>
  <c r="H22"/>
  <c r="G21" i="213"/>
  <c r="C22"/>
  <c r="L21"/>
  <c r="H22"/>
  <c r="Q20"/>
  <c r="M21"/>
  <c r="L21" i="212"/>
  <c r="H22"/>
  <c r="Q20"/>
  <c r="O20" s="1"/>
  <c r="N20" s="1"/>
  <c r="N6" s="1"/>
  <c r="R6" s="1"/>
  <c r="C29" i="1" s="1"/>
  <c r="M21" i="212"/>
  <c r="G21"/>
  <c r="C22"/>
  <c r="L21" i="211"/>
  <c r="H22"/>
  <c r="Q20"/>
  <c r="M21"/>
  <c r="G21"/>
  <c r="C22"/>
  <c r="L21" i="210"/>
  <c r="J21" s="1"/>
  <c r="I21" s="1"/>
  <c r="I6" s="1"/>
  <c r="H22"/>
  <c r="G21"/>
  <c r="C22"/>
  <c r="Q20"/>
  <c r="O20" s="1"/>
  <c r="N20" s="1"/>
  <c r="M21"/>
  <c r="G21" i="209"/>
  <c r="E21" s="1"/>
  <c r="D21" s="1"/>
  <c r="D6" s="1"/>
  <c r="C22"/>
  <c r="Q20"/>
  <c r="O20" s="1"/>
  <c r="N20" s="1"/>
  <c r="M21"/>
  <c r="L21"/>
  <c r="J21" s="1"/>
  <c r="I21" s="1"/>
  <c r="I6" s="1"/>
  <c r="H22"/>
  <c r="L21" i="208"/>
  <c r="H22"/>
  <c r="G21"/>
  <c r="C22"/>
  <c r="Q20"/>
  <c r="M21"/>
  <c r="G21" i="207"/>
  <c r="C22"/>
  <c r="Q20"/>
  <c r="M21"/>
  <c r="L21"/>
  <c r="H22"/>
  <c r="L21" i="206"/>
  <c r="H22"/>
  <c r="G21"/>
  <c r="C22"/>
  <c r="Q20"/>
  <c r="M21"/>
  <c r="Q21" i="205"/>
  <c r="M22"/>
  <c r="G21"/>
  <c r="C22"/>
  <c r="L21"/>
  <c r="H22"/>
  <c r="Q20" i="204"/>
  <c r="O20" s="1"/>
  <c r="N20" s="1"/>
  <c r="M21"/>
  <c r="G21"/>
  <c r="E21" s="1"/>
  <c r="D21" s="1"/>
  <c r="D6" s="1"/>
  <c r="C22"/>
  <c r="L21"/>
  <c r="J21" s="1"/>
  <c r="I21" s="1"/>
  <c r="H22"/>
  <c r="G21" i="203"/>
  <c r="C22"/>
  <c r="L21"/>
  <c r="H22"/>
  <c r="Q20"/>
  <c r="O20" s="1"/>
  <c r="N20" s="1"/>
  <c r="N6" s="1"/>
  <c r="R6" s="1"/>
  <c r="C20" i="1" s="1"/>
  <c r="M21" i="203"/>
  <c r="L21" i="202"/>
  <c r="H22"/>
  <c r="Q21"/>
  <c r="M22"/>
  <c r="G21"/>
  <c r="C22"/>
  <c r="Q20" i="201"/>
  <c r="M21"/>
  <c r="L21"/>
  <c r="H22"/>
  <c r="G21"/>
  <c r="C22"/>
  <c r="G21" i="200"/>
  <c r="C22"/>
  <c r="Q20"/>
  <c r="O20" s="1"/>
  <c r="N20" s="1"/>
  <c r="N6" s="1"/>
  <c r="R6" s="1"/>
  <c r="C17" i="1" s="1"/>
  <c r="M21" i="200"/>
  <c r="L21"/>
  <c r="H22"/>
  <c r="Q20" i="199"/>
  <c r="O20" s="1"/>
  <c r="N20" s="1"/>
  <c r="M21"/>
  <c r="L21"/>
  <c r="H22"/>
  <c r="G21"/>
  <c r="E21" s="1"/>
  <c r="D21" s="1"/>
  <c r="C22"/>
  <c r="G21" i="198"/>
  <c r="C22"/>
  <c r="L21"/>
  <c r="H22"/>
  <c r="Q20"/>
  <c r="M21"/>
  <c r="L21" i="197"/>
  <c r="H22"/>
  <c r="Q21"/>
  <c r="M22"/>
  <c r="G21"/>
  <c r="C22"/>
  <c r="L21" i="196"/>
  <c r="H22"/>
  <c r="G21"/>
  <c r="C22"/>
  <c r="Q20"/>
  <c r="M21"/>
  <c r="L21" i="194"/>
  <c r="H22"/>
  <c r="G21"/>
  <c r="C22"/>
  <c r="Q20"/>
  <c r="M21"/>
  <c r="Q20" i="193"/>
  <c r="M21"/>
  <c r="L21"/>
  <c r="H22"/>
  <c r="G21"/>
  <c r="C22"/>
  <c r="L21" i="192"/>
  <c r="H22"/>
  <c r="Q20"/>
  <c r="O20" s="1"/>
  <c r="N20" s="1"/>
  <c r="N6" s="1"/>
  <c r="R6" s="1"/>
  <c r="C9" i="1" s="1"/>
  <c r="M21" i="192"/>
  <c r="G21"/>
  <c r="C22"/>
  <c r="L21" i="191"/>
  <c r="H22"/>
  <c r="Q20"/>
  <c r="M21"/>
  <c r="G21"/>
  <c r="C22"/>
  <c r="G21" i="190"/>
  <c r="C22"/>
  <c r="L21"/>
  <c r="H22"/>
  <c r="Q20"/>
  <c r="M21"/>
  <c r="G21" i="189"/>
  <c r="C22"/>
  <c r="Q20"/>
  <c r="O20" s="1"/>
  <c r="N20" s="1"/>
  <c r="M21"/>
  <c r="L21"/>
  <c r="H22"/>
  <c r="Q20" i="188"/>
  <c r="O20" s="1"/>
  <c r="N20" s="1"/>
  <c r="M21"/>
  <c r="G21"/>
  <c r="E21" s="1"/>
  <c r="D21" s="1"/>
  <c r="D6" s="1"/>
  <c r="C22"/>
  <c r="L21"/>
  <c r="J21" s="1"/>
  <c r="I21" s="1"/>
  <c r="I6" s="1"/>
  <c r="H22"/>
  <c r="Q20" i="187"/>
  <c r="O20" s="1"/>
  <c r="N20" s="1"/>
  <c r="M21"/>
  <c r="G21"/>
  <c r="E21" s="1"/>
  <c r="D21" s="1"/>
  <c r="C22"/>
  <c r="L21"/>
  <c r="J21" s="1"/>
  <c r="I21" s="1"/>
  <c r="H22"/>
  <c r="L21" i="186"/>
  <c r="H22"/>
  <c r="G21"/>
  <c r="C22"/>
  <c r="Q20"/>
  <c r="M21"/>
  <c r="L21" i="185"/>
  <c r="H22"/>
  <c r="Q20"/>
  <c r="M21"/>
  <c r="G21"/>
  <c r="C22"/>
  <c r="G21" i="43"/>
  <c r="C22"/>
  <c r="L21"/>
  <c r="H22"/>
  <c r="Q21"/>
  <c r="M22"/>
  <c r="L22" i="218" l="1"/>
  <c r="H23"/>
  <c r="G22"/>
  <c r="C23"/>
  <c r="Q21"/>
  <c r="M22"/>
  <c r="L22" i="217"/>
  <c r="H23"/>
  <c r="Q21"/>
  <c r="M22"/>
  <c r="G22"/>
  <c r="C23"/>
  <c r="G22" i="216"/>
  <c r="C23"/>
  <c r="Q21"/>
  <c r="M22"/>
  <c r="L22"/>
  <c r="H23"/>
  <c r="G22" i="215"/>
  <c r="C23"/>
  <c r="L22"/>
  <c r="H23"/>
  <c r="Q21"/>
  <c r="M22"/>
  <c r="L22" i="214"/>
  <c r="H23"/>
  <c r="G22"/>
  <c r="C23"/>
  <c r="Q21"/>
  <c r="O21" s="1"/>
  <c r="N21" s="1"/>
  <c r="G22" i="213"/>
  <c r="C23"/>
  <c r="Q21"/>
  <c r="M22"/>
  <c r="L22"/>
  <c r="H23"/>
  <c r="G22" i="212"/>
  <c r="C23"/>
  <c r="L22"/>
  <c r="H23"/>
  <c r="Q21"/>
  <c r="M22"/>
  <c r="L22" i="211"/>
  <c r="H23"/>
  <c r="G22"/>
  <c r="C23"/>
  <c r="Q21"/>
  <c r="M22"/>
  <c r="Q21" i="210"/>
  <c r="O21" s="1"/>
  <c r="N21" s="1"/>
  <c r="N6" s="1"/>
  <c r="R6" s="1"/>
  <c r="C27" i="1" s="1"/>
  <c r="M22" i="210"/>
  <c r="L22"/>
  <c r="H23"/>
  <c r="G22"/>
  <c r="C23"/>
  <c r="G22" i="209"/>
  <c r="C23"/>
  <c r="L22"/>
  <c r="H23"/>
  <c r="Q21"/>
  <c r="O21" s="1"/>
  <c r="N21" s="1"/>
  <c r="N6" s="1"/>
  <c r="R6" s="1"/>
  <c r="C26" i="1" s="1"/>
  <c r="M22" i="209"/>
  <c r="Q21" i="208"/>
  <c r="M22"/>
  <c r="L22"/>
  <c r="H23"/>
  <c r="G22"/>
  <c r="C23"/>
  <c r="G22" i="207"/>
  <c r="C23"/>
  <c r="L22"/>
  <c r="H23"/>
  <c r="Q21"/>
  <c r="M22"/>
  <c r="Q21" i="206"/>
  <c r="M22"/>
  <c r="L22"/>
  <c r="H23"/>
  <c r="G22"/>
  <c r="C23"/>
  <c r="Q22" i="205"/>
  <c r="M23"/>
  <c r="L22"/>
  <c r="H23"/>
  <c r="G22"/>
  <c r="C23"/>
  <c r="Q21" i="204"/>
  <c r="O21" s="1"/>
  <c r="N21" s="1"/>
  <c r="M22"/>
  <c r="L22"/>
  <c r="J22" s="1"/>
  <c r="I22" s="1"/>
  <c r="I6" s="1"/>
  <c r="H23"/>
  <c r="G22"/>
  <c r="C23"/>
  <c r="G22" i="203"/>
  <c r="C23"/>
  <c r="Q21"/>
  <c r="M22"/>
  <c r="L22"/>
  <c r="H23"/>
  <c r="L22" i="202"/>
  <c r="H23"/>
  <c r="G22"/>
  <c r="C23"/>
  <c r="Q22"/>
  <c r="M23"/>
  <c r="Q21" i="201"/>
  <c r="M22"/>
  <c r="G22"/>
  <c r="C23"/>
  <c r="L22"/>
  <c r="H23"/>
  <c r="G22" i="200"/>
  <c r="C23"/>
  <c r="L22"/>
  <c r="H23"/>
  <c r="Q21"/>
  <c r="M22"/>
  <c r="G22" i="199"/>
  <c r="C23"/>
  <c r="Q21"/>
  <c r="O21" s="1"/>
  <c r="N21" s="1"/>
  <c r="N6" s="1"/>
  <c r="R6" s="1"/>
  <c r="C16" i="1" s="1"/>
  <c r="M22" i="199"/>
  <c r="L22"/>
  <c r="H23"/>
  <c r="Q21" i="198"/>
  <c r="M22"/>
  <c r="G22"/>
  <c r="C23"/>
  <c r="L22"/>
  <c r="H23"/>
  <c r="L22" i="197"/>
  <c r="H23"/>
  <c r="G22"/>
  <c r="C23"/>
  <c r="Q22"/>
  <c r="M23"/>
  <c r="L22" i="196"/>
  <c r="H23"/>
  <c r="Q21"/>
  <c r="M22"/>
  <c r="G22"/>
  <c r="C23"/>
  <c r="L22" i="194"/>
  <c r="H23"/>
  <c r="Q21"/>
  <c r="M22"/>
  <c r="G22"/>
  <c r="C23"/>
  <c r="Q21" i="193"/>
  <c r="M22"/>
  <c r="G22"/>
  <c r="C23"/>
  <c r="L22"/>
  <c r="H23"/>
  <c r="G22" i="192"/>
  <c r="C23"/>
  <c r="L22"/>
  <c r="H23"/>
  <c r="Q21"/>
  <c r="M22"/>
  <c r="L22" i="191"/>
  <c r="H23"/>
  <c r="G22"/>
  <c r="C23"/>
  <c r="Q21"/>
  <c r="M22"/>
  <c r="Q21" i="190"/>
  <c r="M22"/>
  <c r="G22"/>
  <c r="C23"/>
  <c r="L22"/>
  <c r="H23"/>
  <c r="L22" i="189"/>
  <c r="H23"/>
  <c r="G22"/>
  <c r="C23"/>
  <c r="Q21"/>
  <c r="O21" s="1"/>
  <c r="N21" s="1"/>
  <c r="N6" s="1"/>
  <c r="R6" s="1"/>
  <c r="C6" i="1" s="1"/>
  <c r="M22" i="189"/>
  <c r="L22" i="188"/>
  <c r="H23"/>
  <c r="Q21"/>
  <c r="O21" s="1"/>
  <c r="N21" s="1"/>
  <c r="N6" s="1"/>
  <c r="R6" s="1"/>
  <c r="C5" i="1" s="1"/>
  <c r="M22" i="188"/>
  <c r="G22"/>
  <c r="C23"/>
  <c r="Q21" i="187"/>
  <c r="O21" s="1"/>
  <c r="N21" s="1"/>
  <c r="M22"/>
  <c r="L22"/>
  <c r="J22" s="1"/>
  <c r="I22" s="1"/>
  <c r="I6" s="1"/>
  <c r="H23"/>
  <c r="G22"/>
  <c r="E22" s="1"/>
  <c r="D22" s="1"/>
  <c r="D6" s="1"/>
  <c r="C23"/>
  <c r="Q21" i="186"/>
  <c r="M22"/>
  <c r="L22"/>
  <c r="H23"/>
  <c r="G22"/>
  <c r="C23"/>
  <c r="L22" i="185"/>
  <c r="H23"/>
  <c r="Q21"/>
  <c r="M22"/>
  <c r="G22"/>
  <c r="C23"/>
  <c r="Q22" i="43"/>
  <c r="M23"/>
  <c r="C23"/>
  <c r="G22"/>
  <c r="L22"/>
  <c r="H23"/>
  <c r="Q22" i="218" l="1"/>
  <c r="M23"/>
  <c r="L23"/>
  <c r="H24"/>
  <c r="G23"/>
  <c r="C24"/>
  <c r="G23" i="217"/>
  <c r="C24"/>
  <c r="L23"/>
  <c r="H24"/>
  <c r="Q22"/>
  <c r="M23"/>
  <c r="G23" i="216"/>
  <c r="C24"/>
  <c r="L23"/>
  <c r="H24"/>
  <c r="Q22"/>
  <c r="M23"/>
  <c r="Q22" i="215"/>
  <c r="M23"/>
  <c r="G23"/>
  <c r="C24"/>
  <c r="L23"/>
  <c r="H24"/>
  <c r="Q22" i="214"/>
  <c r="O22" s="1"/>
  <c r="N22" s="1"/>
  <c r="N6" s="1"/>
  <c r="R6" s="1"/>
  <c r="C31" i="1" s="1"/>
  <c r="L23" i="214"/>
  <c r="H24"/>
  <c r="G23"/>
  <c r="C24"/>
  <c r="L23" i="213"/>
  <c r="H24"/>
  <c r="G23"/>
  <c r="C24"/>
  <c r="Q22"/>
  <c r="M23"/>
  <c r="Q22" i="212"/>
  <c r="M23"/>
  <c r="G23"/>
  <c r="C24"/>
  <c r="L23"/>
  <c r="H24"/>
  <c r="Q22" i="211"/>
  <c r="M23"/>
  <c r="L23"/>
  <c r="H24"/>
  <c r="G23"/>
  <c r="C24"/>
  <c r="Q22" i="210"/>
  <c r="M23"/>
  <c r="G23"/>
  <c r="C24"/>
  <c r="L23"/>
  <c r="H24"/>
  <c r="G23" i="209"/>
  <c r="C24"/>
  <c r="Q22"/>
  <c r="M23"/>
  <c r="L23"/>
  <c r="H24"/>
  <c r="Q22" i="208"/>
  <c r="M23"/>
  <c r="G23"/>
  <c r="C24"/>
  <c r="L23"/>
  <c r="H24"/>
  <c r="G23" i="207"/>
  <c r="C24"/>
  <c r="Q22"/>
  <c r="M23"/>
  <c r="L23"/>
  <c r="H24"/>
  <c r="G23" i="206"/>
  <c r="C24"/>
  <c r="Q22"/>
  <c r="M23"/>
  <c r="L23"/>
  <c r="H24"/>
  <c r="G23" i="205"/>
  <c r="C24"/>
  <c r="Q23"/>
  <c r="M24"/>
  <c r="L23"/>
  <c r="H24"/>
  <c r="G23" i="204"/>
  <c r="C24"/>
  <c r="Q22"/>
  <c r="O22" s="1"/>
  <c r="N22" s="1"/>
  <c r="N6" s="1"/>
  <c r="R6" s="1"/>
  <c r="C21" i="1" s="1"/>
  <c r="M23" i="204"/>
  <c r="L23"/>
  <c r="H24"/>
  <c r="L23" i="203"/>
  <c r="H24"/>
  <c r="G23"/>
  <c r="C24"/>
  <c r="Q22"/>
  <c r="M23"/>
  <c r="Q23" i="202"/>
  <c r="M24"/>
  <c r="L23"/>
  <c r="H24"/>
  <c r="G23"/>
  <c r="C24"/>
  <c r="Q22" i="201"/>
  <c r="M23"/>
  <c r="L23"/>
  <c r="H24"/>
  <c r="G23"/>
  <c r="C24"/>
  <c r="Q22" i="200"/>
  <c r="M23"/>
  <c r="G23"/>
  <c r="C24"/>
  <c r="L23"/>
  <c r="H24"/>
  <c r="G23" i="199"/>
  <c r="C24"/>
  <c r="L23"/>
  <c r="H24"/>
  <c r="Q22"/>
  <c r="M23"/>
  <c r="Q22" i="198"/>
  <c r="M23"/>
  <c r="L23"/>
  <c r="H24"/>
  <c r="G23"/>
  <c r="C24"/>
  <c r="Q23" i="197"/>
  <c r="M24"/>
  <c r="L23"/>
  <c r="H24"/>
  <c r="G23"/>
  <c r="C24"/>
  <c r="G23" i="196"/>
  <c r="C24"/>
  <c r="L23"/>
  <c r="H24"/>
  <c r="Q22"/>
  <c r="M23"/>
  <c r="L23" i="194"/>
  <c r="H24"/>
  <c r="G23"/>
  <c r="C24"/>
  <c r="Q22"/>
  <c r="M23"/>
  <c r="L23" i="193"/>
  <c r="H24"/>
  <c r="Q22"/>
  <c r="M23"/>
  <c r="G23"/>
  <c r="C24"/>
  <c r="Q22" i="192"/>
  <c r="M23"/>
  <c r="G23"/>
  <c r="C24"/>
  <c r="L23"/>
  <c r="H24"/>
  <c r="L23" i="191"/>
  <c r="H24"/>
  <c r="Q22"/>
  <c r="M23"/>
  <c r="G23"/>
  <c r="C24"/>
  <c r="L23" i="190"/>
  <c r="H24"/>
  <c r="Q22"/>
  <c r="M23"/>
  <c r="G23"/>
  <c r="C24"/>
  <c r="Q22" i="189"/>
  <c r="M23"/>
  <c r="L23"/>
  <c r="H24"/>
  <c r="G23"/>
  <c r="C24"/>
  <c r="L23" i="188"/>
  <c r="H24"/>
  <c r="G23"/>
  <c r="C24"/>
  <c r="Q22"/>
  <c r="M23"/>
  <c r="G23" i="187"/>
  <c r="C24"/>
  <c r="Q22"/>
  <c r="O22" s="1"/>
  <c r="N22" s="1"/>
  <c r="N6" s="1"/>
  <c r="R6" s="1"/>
  <c r="C4" i="1" s="1"/>
  <c r="M23" i="187"/>
  <c r="L23"/>
  <c r="H24"/>
  <c r="Q22" i="186"/>
  <c r="M23"/>
  <c r="G23"/>
  <c r="C24"/>
  <c r="L23"/>
  <c r="H24"/>
  <c r="G23" i="185"/>
  <c r="C24"/>
  <c r="L23"/>
  <c r="H24"/>
  <c r="Q22"/>
  <c r="M23"/>
  <c r="L23" i="43"/>
  <c r="H24"/>
  <c r="G23"/>
  <c r="C24"/>
  <c r="Q23"/>
  <c r="M24"/>
  <c r="Q23" i="218" l="1"/>
  <c r="M24"/>
  <c r="G24"/>
  <c r="C25"/>
  <c r="L24"/>
  <c r="H25"/>
  <c r="Q23" i="217"/>
  <c r="M24"/>
  <c r="G24"/>
  <c r="C25"/>
  <c r="L24"/>
  <c r="H25"/>
  <c r="Q23" i="216"/>
  <c r="M24"/>
  <c r="G24"/>
  <c r="C25"/>
  <c r="L24"/>
  <c r="H25"/>
  <c r="L24" i="215"/>
  <c r="H25"/>
  <c r="Q23"/>
  <c r="M24"/>
  <c r="G24"/>
  <c r="C25"/>
  <c r="Q23" i="214"/>
  <c r="G24"/>
  <c r="C25"/>
  <c r="L24"/>
  <c r="H25"/>
  <c r="L24" i="213"/>
  <c r="H25"/>
  <c r="Q23"/>
  <c r="M24"/>
  <c r="G24"/>
  <c r="C25"/>
  <c r="L24" i="212"/>
  <c r="H25"/>
  <c r="Q23"/>
  <c r="M24"/>
  <c r="G24"/>
  <c r="C25"/>
  <c r="Q23" i="211"/>
  <c r="M24"/>
  <c r="G24"/>
  <c r="C25"/>
  <c r="L24"/>
  <c r="H25"/>
  <c r="Q23" i="210"/>
  <c r="M24"/>
  <c r="L24"/>
  <c r="H25"/>
  <c r="G24"/>
  <c r="C25"/>
  <c r="L24" i="209"/>
  <c r="H25"/>
  <c r="G24"/>
  <c r="C25"/>
  <c r="Q23"/>
  <c r="M24"/>
  <c r="Q23" i="208"/>
  <c r="M24"/>
  <c r="L24"/>
  <c r="H25"/>
  <c r="G24"/>
  <c r="C25"/>
  <c r="G24" i="207"/>
  <c r="C25"/>
  <c r="L24"/>
  <c r="H25"/>
  <c r="Q23"/>
  <c r="M24"/>
  <c r="L24" i="206"/>
  <c r="H25"/>
  <c r="G24"/>
  <c r="C25"/>
  <c r="Q23"/>
  <c r="M24"/>
  <c r="L24" i="205"/>
  <c r="H25"/>
  <c r="G24"/>
  <c r="C25"/>
  <c r="Q24"/>
  <c r="M25"/>
  <c r="G24" i="204"/>
  <c r="C25"/>
  <c r="L24"/>
  <c r="H25"/>
  <c r="Q23"/>
  <c r="M24"/>
  <c r="L24" i="203"/>
  <c r="H25"/>
  <c r="Q23"/>
  <c r="M24"/>
  <c r="G24"/>
  <c r="C25"/>
  <c r="G24" i="202"/>
  <c r="C25"/>
  <c r="Q24"/>
  <c r="M25"/>
  <c r="L24"/>
  <c r="H25"/>
  <c r="Q23" i="201"/>
  <c r="M24"/>
  <c r="G24"/>
  <c r="C25"/>
  <c r="L24"/>
  <c r="H25"/>
  <c r="G24" i="200"/>
  <c r="C25"/>
  <c r="L24"/>
  <c r="H25"/>
  <c r="Q23"/>
  <c r="M24"/>
  <c r="G24" i="199"/>
  <c r="C25"/>
  <c r="Q23"/>
  <c r="M24"/>
  <c r="L24"/>
  <c r="H25"/>
  <c r="Q23" i="198"/>
  <c r="M24"/>
  <c r="G24"/>
  <c r="C25"/>
  <c r="L24"/>
  <c r="H25"/>
  <c r="G24" i="197"/>
  <c r="C25"/>
  <c r="Q24"/>
  <c r="M25"/>
  <c r="L24"/>
  <c r="H25"/>
  <c r="G24" i="196"/>
  <c r="C25"/>
  <c r="Q23"/>
  <c r="M24"/>
  <c r="L24"/>
  <c r="H25"/>
  <c r="L24" i="194"/>
  <c r="H25"/>
  <c r="Q23"/>
  <c r="M24"/>
  <c r="G24"/>
  <c r="C25"/>
  <c r="G24" i="193"/>
  <c r="C25"/>
  <c r="L24"/>
  <c r="H25"/>
  <c r="Q23"/>
  <c r="M24"/>
  <c r="L24" i="192"/>
  <c r="H25"/>
  <c r="Q23"/>
  <c r="M24"/>
  <c r="G24"/>
  <c r="C25"/>
  <c r="L24" i="191"/>
  <c r="H25"/>
  <c r="G24"/>
  <c r="C25"/>
  <c r="Q23"/>
  <c r="M24"/>
  <c r="L24" i="190"/>
  <c r="H25"/>
  <c r="G24"/>
  <c r="C25"/>
  <c r="Q23"/>
  <c r="M24"/>
  <c r="G24" i="189"/>
  <c r="C25"/>
  <c r="Q23"/>
  <c r="M24"/>
  <c r="L24"/>
  <c r="H25"/>
  <c r="Q23" i="188"/>
  <c r="M24"/>
  <c r="L24"/>
  <c r="H25"/>
  <c r="G24"/>
  <c r="C25"/>
  <c r="G24" i="187"/>
  <c r="C25"/>
  <c r="L24"/>
  <c r="H25"/>
  <c r="Q23"/>
  <c r="M24"/>
  <c r="L24" i="186"/>
  <c r="H25"/>
  <c r="Q23"/>
  <c r="M24"/>
  <c r="G24"/>
  <c r="C25"/>
  <c r="Q23" i="185"/>
  <c r="M24"/>
  <c r="G24"/>
  <c r="C25"/>
  <c r="L24"/>
  <c r="H25"/>
  <c r="C25" i="43"/>
  <c r="G24"/>
  <c r="H25"/>
  <c r="L24"/>
  <c r="M25"/>
  <c r="Q24"/>
  <c r="L25" i="218" l="1"/>
  <c r="H26"/>
  <c r="Q24"/>
  <c r="M25"/>
  <c r="G25"/>
  <c r="C26"/>
  <c r="Q24" i="217"/>
  <c r="M25"/>
  <c r="L25"/>
  <c r="H26"/>
  <c r="G25"/>
  <c r="C26"/>
  <c r="Q24" i="216"/>
  <c r="M25"/>
  <c r="L25"/>
  <c r="H26"/>
  <c r="G25"/>
  <c r="C26"/>
  <c r="L25" i="215"/>
  <c r="H26"/>
  <c r="G25"/>
  <c r="C26"/>
  <c r="Q24"/>
  <c r="M25"/>
  <c r="L25" i="214"/>
  <c r="H26"/>
  <c r="Q24"/>
  <c r="G25"/>
  <c r="C26"/>
  <c r="L25" i="213"/>
  <c r="H26"/>
  <c r="G25"/>
  <c r="C26"/>
  <c r="Q24"/>
  <c r="M25"/>
  <c r="G25" i="212"/>
  <c r="C26"/>
  <c r="L25"/>
  <c r="H26"/>
  <c r="Q24"/>
  <c r="M25"/>
  <c r="Q24" i="211"/>
  <c r="M25"/>
  <c r="L25"/>
  <c r="H26"/>
  <c r="G25"/>
  <c r="C26"/>
  <c r="G25" i="210"/>
  <c r="C26"/>
  <c r="Q24"/>
  <c r="M25"/>
  <c r="L25"/>
  <c r="H26"/>
  <c r="L25" i="209"/>
  <c r="H26"/>
  <c r="Q24"/>
  <c r="M25"/>
  <c r="G25"/>
  <c r="C26"/>
  <c r="Q24" i="208"/>
  <c r="M25"/>
  <c r="G25"/>
  <c r="C26"/>
  <c r="L25"/>
  <c r="H26"/>
  <c r="G25" i="207"/>
  <c r="C26"/>
  <c r="Q24"/>
  <c r="M25"/>
  <c r="L25"/>
  <c r="H26"/>
  <c r="Q24" i="206"/>
  <c r="M25"/>
  <c r="L25"/>
  <c r="H26"/>
  <c r="G25"/>
  <c r="C26"/>
  <c r="L25" i="205"/>
  <c r="H26"/>
  <c r="Q25"/>
  <c r="M26"/>
  <c r="G25"/>
  <c r="C26"/>
  <c r="G25" i="204"/>
  <c r="C26"/>
  <c r="Q24"/>
  <c r="M25"/>
  <c r="L25"/>
  <c r="H26"/>
  <c r="G25" i="203"/>
  <c r="C26"/>
  <c r="L25"/>
  <c r="H26"/>
  <c r="Q24"/>
  <c r="M25"/>
  <c r="G25" i="202"/>
  <c r="C26"/>
  <c r="L25"/>
  <c r="H26"/>
  <c r="Q25"/>
  <c r="M26"/>
  <c r="Q24" i="201"/>
  <c r="M25"/>
  <c r="L25"/>
  <c r="H26"/>
  <c r="G25"/>
  <c r="C26"/>
  <c r="Q24" i="200"/>
  <c r="M25"/>
  <c r="G25"/>
  <c r="C26"/>
  <c r="L25"/>
  <c r="H26"/>
  <c r="L25" i="199"/>
  <c r="H26"/>
  <c r="G25"/>
  <c r="C26"/>
  <c r="Q24"/>
  <c r="M25"/>
  <c r="L25" i="198"/>
  <c r="H26"/>
  <c r="Q24"/>
  <c r="M25"/>
  <c r="G25"/>
  <c r="C26"/>
  <c r="G25" i="197"/>
  <c r="C26"/>
  <c r="L25"/>
  <c r="H26"/>
  <c r="Q25"/>
  <c r="M26"/>
  <c r="G25" i="196"/>
  <c r="C26"/>
  <c r="L25"/>
  <c r="H26"/>
  <c r="Q24"/>
  <c r="M25"/>
  <c r="L25" i="194"/>
  <c r="H26"/>
  <c r="G25"/>
  <c r="C26"/>
  <c r="Q24"/>
  <c r="M25"/>
  <c r="G25" i="193"/>
  <c r="C26"/>
  <c r="Q24"/>
  <c r="M25"/>
  <c r="L25"/>
  <c r="H26"/>
  <c r="L25" i="192"/>
  <c r="H26"/>
  <c r="G25"/>
  <c r="C26"/>
  <c r="Q24"/>
  <c r="M25"/>
  <c r="Q24" i="191"/>
  <c r="M25"/>
  <c r="L25"/>
  <c r="H26"/>
  <c r="G25"/>
  <c r="C26"/>
  <c r="Q24" i="190"/>
  <c r="M25"/>
  <c r="L25"/>
  <c r="H26"/>
  <c r="G25"/>
  <c r="C26"/>
  <c r="G25" i="189"/>
  <c r="C26"/>
  <c r="L25"/>
  <c r="H26"/>
  <c r="Q24"/>
  <c r="M25"/>
  <c r="G25" i="188"/>
  <c r="C26"/>
  <c r="Q24"/>
  <c r="M25"/>
  <c r="L25"/>
  <c r="H26"/>
  <c r="Q24" i="187"/>
  <c r="M25"/>
  <c r="G25"/>
  <c r="C26"/>
  <c r="L25"/>
  <c r="H26"/>
  <c r="G25" i="186"/>
  <c r="C26"/>
  <c r="L25"/>
  <c r="H26"/>
  <c r="Q24"/>
  <c r="M25"/>
  <c r="Q24" i="185"/>
  <c r="M25"/>
  <c r="G25"/>
  <c r="C26"/>
  <c r="L25"/>
  <c r="H26"/>
  <c r="C26" i="43"/>
  <c r="G25"/>
  <c r="Q25"/>
  <c r="M26"/>
  <c r="H26"/>
  <c r="L25"/>
  <c r="L26" i="218" l="1"/>
  <c r="H27"/>
  <c r="G26"/>
  <c r="C27"/>
  <c r="Q25"/>
  <c r="M26"/>
  <c r="G26" i="217"/>
  <c r="C27"/>
  <c r="Q25"/>
  <c r="M26"/>
  <c r="L26"/>
  <c r="H27"/>
  <c r="Q25" i="216"/>
  <c r="M26"/>
  <c r="G26"/>
  <c r="C27"/>
  <c r="L26"/>
  <c r="H27"/>
  <c r="L26" i="215"/>
  <c r="H27"/>
  <c r="Q25"/>
  <c r="M26"/>
  <c r="G26"/>
  <c r="C27"/>
  <c r="L26" i="214"/>
  <c r="H27"/>
  <c r="G26"/>
  <c r="C27"/>
  <c r="Q25"/>
  <c r="M26"/>
  <c r="L26" i="213"/>
  <c r="H27"/>
  <c r="Q25"/>
  <c r="M26"/>
  <c r="G26"/>
  <c r="C27"/>
  <c r="G26" i="212"/>
  <c r="C27"/>
  <c r="Q25"/>
  <c r="M26"/>
  <c r="L26"/>
  <c r="H27"/>
  <c r="G26" i="211"/>
  <c r="C27"/>
  <c r="Q25"/>
  <c r="M26"/>
  <c r="L26"/>
  <c r="H27"/>
  <c r="G26" i="210"/>
  <c r="C27"/>
  <c r="L26"/>
  <c r="H27"/>
  <c r="Q25"/>
  <c r="M26"/>
  <c r="L26" i="209"/>
  <c r="H27"/>
  <c r="G26"/>
  <c r="C27"/>
  <c r="Q25"/>
  <c r="M26"/>
  <c r="Q25" i="208"/>
  <c r="M26"/>
  <c r="L26"/>
  <c r="H27"/>
  <c r="G26"/>
  <c r="C27"/>
  <c r="L26" i="207"/>
  <c r="H27"/>
  <c r="G26"/>
  <c r="C27"/>
  <c r="Q25"/>
  <c r="M26"/>
  <c r="Q25" i="206"/>
  <c r="M26"/>
  <c r="G26"/>
  <c r="C27"/>
  <c r="L26"/>
  <c r="H27"/>
  <c r="L26" i="205"/>
  <c r="H27"/>
  <c r="G26"/>
  <c r="C27"/>
  <c r="Q26"/>
  <c r="M27"/>
  <c r="L26" i="204"/>
  <c r="H27"/>
  <c r="G26"/>
  <c r="C27"/>
  <c r="Q25"/>
  <c r="M26"/>
  <c r="G26" i="203"/>
  <c r="C27"/>
  <c r="Q25"/>
  <c r="M26"/>
  <c r="L26"/>
  <c r="H27"/>
  <c r="Q26" i="202"/>
  <c r="M27"/>
  <c r="G26"/>
  <c r="C27"/>
  <c r="L26"/>
  <c r="H27"/>
  <c r="G26" i="201"/>
  <c r="C27"/>
  <c r="Q25"/>
  <c r="M26"/>
  <c r="L26"/>
  <c r="H27"/>
  <c r="L26" i="200"/>
  <c r="H27"/>
  <c r="Q25"/>
  <c r="M26"/>
  <c r="G26"/>
  <c r="C27"/>
  <c r="Q25" i="199"/>
  <c r="M26"/>
  <c r="L26"/>
  <c r="H27"/>
  <c r="G26"/>
  <c r="C27"/>
  <c r="L26" i="198"/>
  <c r="H27"/>
  <c r="G26"/>
  <c r="C27"/>
  <c r="Q25"/>
  <c r="M26"/>
  <c r="Q26" i="197"/>
  <c r="M27"/>
  <c r="G26"/>
  <c r="C27"/>
  <c r="L26"/>
  <c r="H27"/>
  <c r="Q25" i="196"/>
  <c r="M26"/>
  <c r="G26"/>
  <c r="C27"/>
  <c r="L26"/>
  <c r="H27"/>
  <c r="L26" i="194"/>
  <c r="H27"/>
  <c r="Q25"/>
  <c r="M26"/>
  <c r="G26"/>
  <c r="C27"/>
  <c r="L26" i="193"/>
  <c r="H27"/>
  <c r="G26"/>
  <c r="C27"/>
  <c r="Q25"/>
  <c r="M26"/>
  <c r="L26" i="192"/>
  <c r="H27"/>
  <c r="Q25"/>
  <c r="M26"/>
  <c r="G26"/>
  <c r="C27"/>
  <c r="G26" i="191"/>
  <c r="C27"/>
  <c r="Q25"/>
  <c r="M26"/>
  <c r="L26"/>
  <c r="H27"/>
  <c r="G26" i="190"/>
  <c r="C27"/>
  <c r="Q25"/>
  <c r="M26"/>
  <c r="L26"/>
  <c r="H27"/>
  <c r="Q25" i="189"/>
  <c r="M26"/>
  <c r="G26"/>
  <c r="C27"/>
  <c r="L26"/>
  <c r="H27"/>
  <c r="L26" i="188"/>
  <c r="H27"/>
  <c r="G26"/>
  <c r="C27"/>
  <c r="Q25"/>
  <c r="M26"/>
  <c r="L26" i="187"/>
  <c r="H27"/>
  <c r="Q25"/>
  <c r="M26"/>
  <c r="G26"/>
  <c r="C27"/>
  <c r="Q25" i="186"/>
  <c r="M26"/>
  <c r="G26"/>
  <c r="C27"/>
  <c r="L26"/>
  <c r="H27"/>
  <c r="L26" i="185"/>
  <c r="H27"/>
  <c r="Q25"/>
  <c r="M26"/>
  <c r="G26"/>
  <c r="C27"/>
  <c r="C27" i="43"/>
  <c r="G26"/>
  <c r="Q26"/>
  <c r="M27"/>
  <c r="H27"/>
  <c r="L26"/>
  <c r="L27" i="218" l="1"/>
  <c r="H28"/>
  <c r="Q26"/>
  <c r="M27"/>
  <c r="G27"/>
  <c r="C28"/>
  <c r="L27" i="217"/>
  <c r="H28"/>
  <c r="G27"/>
  <c r="C28"/>
  <c r="Q26"/>
  <c r="M27"/>
  <c r="Q26" i="216"/>
  <c r="M27"/>
  <c r="L27"/>
  <c r="H28"/>
  <c r="G27"/>
  <c r="C28"/>
  <c r="L27" i="215"/>
  <c r="H28"/>
  <c r="G27"/>
  <c r="C28"/>
  <c r="Q26"/>
  <c r="M27"/>
  <c r="L27" i="214"/>
  <c r="H28"/>
  <c r="Q26"/>
  <c r="M27"/>
  <c r="G27"/>
  <c r="C28"/>
  <c r="L27" i="213"/>
  <c r="H28"/>
  <c r="G27"/>
  <c r="C28"/>
  <c r="Q26"/>
  <c r="M27"/>
  <c r="G27" i="212"/>
  <c r="C28"/>
  <c r="L27"/>
  <c r="H28"/>
  <c r="Q26"/>
  <c r="M27"/>
  <c r="G27" i="211"/>
  <c r="C28"/>
  <c r="L27"/>
  <c r="H28"/>
  <c r="Q26"/>
  <c r="M27"/>
  <c r="G27" i="210"/>
  <c r="C28"/>
  <c r="Q26"/>
  <c r="M27"/>
  <c r="L27"/>
  <c r="H28"/>
  <c r="L27" i="209"/>
  <c r="H28"/>
  <c r="Q26"/>
  <c r="M27"/>
  <c r="G27"/>
  <c r="C28"/>
  <c r="Q26" i="208"/>
  <c r="M27"/>
  <c r="G27"/>
  <c r="C28"/>
  <c r="L27"/>
  <c r="H28"/>
  <c r="L27" i="207"/>
  <c r="H28"/>
  <c r="Q26"/>
  <c r="M27"/>
  <c r="G27"/>
  <c r="C28"/>
  <c r="Q26" i="206"/>
  <c r="M27"/>
  <c r="L27"/>
  <c r="H28"/>
  <c r="G27"/>
  <c r="C28"/>
  <c r="L27" i="205"/>
  <c r="H28"/>
  <c r="Q27"/>
  <c r="M28"/>
  <c r="G27"/>
  <c r="C28"/>
  <c r="L27" i="204"/>
  <c r="H28"/>
  <c r="Q26"/>
  <c r="M27"/>
  <c r="G27"/>
  <c r="C28"/>
  <c r="L27" i="203"/>
  <c r="H28"/>
  <c r="G27"/>
  <c r="C28"/>
  <c r="Q26"/>
  <c r="M27"/>
  <c r="L27" i="202"/>
  <c r="H28"/>
  <c r="Q27"/>
  <c r="M28"/>
  <c r="G27"/>
  <c r="C28"/>
  <c r="G27" i="201"/>
  <c r="C28"/>
  <c r="L27"/>
  <c r="H28"/>
  <c r="Q26"/>
  <c r="M27"/>
  <c r="G27" i="200"/>
  <c r="C28"/>
  <c r="L27"/>
  <c r="H28"/>
  <c r="Q26"/>
  <c r="M27"/>
  <c r="G27" i="199"/>
  <c r="C28"/>
  <c r="Q26"/>
  <c r="M27"/>
  <c r="L27"/>
  <c r="H28"/>
  <c r="L27" i="198"/>
  <c r="H28"/>
  <c r="Q26"/>
  <c r="M27"/>
  <c r="G27"/>
  <c r="C28"/>
  <c r="L27" i="197"/>
  <c r="H28"/>
  <c r="Q27"/>
  <c r="M28"/>
  <c r="G27"/>
  <c r="C28"/>
  <c r="Q26" i="196"/>
  <c r="M27"/>
  <c r="L27"/>
  <c r="H28"/>
  <c r="G27"/>
  <c r="C28"/>
  <c r="G27" i="194"/>
  <c r="C28"/>
  <c r="L27"/>
  <c r="H28"/>
  <c r="Q26"/>
  <c r="M27"/>
  <c r="Q26" i="193"/>
  <c r="M27"/>
  <c r="L27"/>
  <c r="H28"/>
  <c r="G27"/>
  <c r="C28"/>
  <c r="L27" i="192"/>
  <c r="H28"/>
  <c r="G27"/>
  <c r="C28"/>
  <c r="Q26"/>
  <c r="M27"/>
  <c r="L27" i="191"/>
  <c r="H28"/>
  <c r="G27"/>
  <c r="C28"/>
  <c r="Q26"/>
  <c r="M27"/>
  <c r="G27" i="190"/>
  <c r="C28"/>
  <c r="L27"/>
  <c r="H28"/>
  <c r="Q26"/>
  <c r="M27"/>
  <c r="L27" i="189"/>
  <c r="H28"/>
  <c r="Q26"/>
  <c r="M27"/>
  <c r="G27"/>
  <c r="C28"/>
  <c r="Q26" i="188"/>
  <c r="M27"/>
  <c r="L27"/>
  <c r="H28"/>
  <c r="G27"/>
  <c r="C28"/>
  <c r="G27" i="187"/>
  <c r="C28"/>
  <c r="L27"/>
  <c r="H28"/>
  <c r="Q26"/>
  <c r="M27"/>
  <c r="Q26" i="186"/>
  <c r="M27"/>
  <c r="L27"/>
  <c r="H28"/>
  <c r="G27"/>
  <c r="C28"/>
  <c r="G27" i="185"/>
  <c r="C28"/>
  <c r="L27"/>
  <c r="H28"/>
  <c r="Q26"/>
  <c r="M27"/>
  <c r="C28" i="43"/>
  <c r="G27"/>
  <c r="Q27"/>
  <c r="M28"/>
  <c r="H28"/>
  <c r="L27"/>
  <c r="L28" i="218" l="1"/>
  <c r="H29"/>
  <c r="G28"/>
  <c r="C29"/>
  <c r="Q27"/>
  <c r="M28"/>
  <c r="L28" i="217"/>
  <c r="H29"/>
  <c r="Q27"/>
  <c r="M28"/>
  <c r="G28"/>
  <c r="C29"/>
  <c r="Q27" i="216"/>
  <c r="M28"/>
  <c r="G28"/>
  <c r="C29"/>
  <c r="L28"/>
  <c r="H29"/>
  <c r="L28" i="215"/>
  <c r="H29"/>
  <c r="Q27"/>
  <c r="M28"/>
  <c r="G28"/>
  <c r="C29"/>
  <c r="L28" i="214"/>
  <c r="H29"/>
  <c r="G28"/>
  <c r="C29"/>
  <c r="Q27"/>
  <c r="M28"/>
  <c r="Q27" i="213"/>
  <c r="M28"/>
  <c r="L28"/>
  <c r="H29"/>
  <c r="G28"/>
  <c r="C29"/>
  <c r="G28" i="212"/>
  <c r="C29"/>
  <c r="Q27"/>
  <c r="M28"/>
  <c r="L28"/>
  <c r="H29"/>
  <c r="Q27" i="211"/>
  <c r="M28"/>
  <c r="G28"/>
  <c r="C29"/>
  <c r="L28"/>
  <c r="H29"/>
  <c r="G28" i="210"/>
  <c r="C29"/>
  <c r="L28"/>
  <c r="H29"/>
  <c r="Q27"/>
  <c r="M28"/>
  <c r="L28" i="209"/>
  <c r="H29"/>
  <c r="G28"/>
  <c r="C29"/>
  <c r="Q27"/>
  <c r="M28"/>
  <c r="Q27" i="208"/>
  <c r="M28"/>
  <c r="L28"/>
  <c r="H29"/>
  <c r="G28"/>
  <c r="C29"/>
  <c r="G28" i="207"/>
  <c r="C29"/>
  <c r="L28"/>
  <c r="H29"/>
  <c r="Q27"/>
  <c r="M28"/>
  <c r="Q27" i="206"/>
  <c r="M28"/>
  <c r="G28"/>
  <c r="C29"/>
  <c r="L28"/>
  <c r="H29"/>
  <c r="L28" i="205"/>
  <c r="H29"/>
  <c r="G28"/>
  <c r="C29"/>
  <c r="Q28"/>
  <c r="M29"/>
  <c r="G28" i="204"/>
  <c r="C29"/>
  <c r="L28"/>
  <c r="H29"/>
  <c r="Q27"/>
  <c r="M28"/>
  <c r="Q27" i="203"/>
  <c r="M28"/>
  <c r="L28"/>
  <c r="H29"/>
  <c r="G28"/>
  <c r="C29"/>
  <c r="L28" i="202"/>
  <c r="H29"/>
  <c r="G28"/>
  <c r="C29"/>
  <c r="Q28"/>
  <c r="M29"/>
  <c r="G28" i="201"/>
  <c r="C29"/>
  <c r="Q27"/>
  <c r="M28"/>
  <c r="L28"/>
  <c r="H29"/>
  <c r="Q27" i="200"/>
  <c r="M28"/>
  <c r="G28"/>
  <c r="C29"/>
  <c r="L28"/>
  <c r="H29"/>
  <c r="G28" i="199"/>
  <c r="C29"/>
  <c r="L28"/>
  <c r="H29"/>
  <c r="Q27"/>
  <c r="M28"/>
  <c r="L28" i="198"/>
  <c r="H29"/>
  <c r="G28"/>
  <c r="C29"/>
  <c r="Q27"/>
  <c r="M28"/>
  <c r="G28" i="197"/>
  <c r="C29"/>
  <c r="L28"/>
  <c r="H29"/>
  <c r="Q28"/>
  <c r="M29"/>
  <c r="Q27" i="196"/>
  <c r="M28"/>
  <c r="G28"/>
  <c r="C29"/>
  <c r="L28"/>
  <c r="H29"/>
  <c r="G28" i="194"/>
  <c r="C29"/>
  <c r="Q27"/>
  <c r="M28"/>
  <c r="L28"/>
  <c r="H29"/>
  <c r="G28" i="193"/>
  <c r="C29"/>
  <c r="Q27"/>
  <c r="M28"/>
  <c r="L28"/>
  <c r="H29"/>
  <c r="L28" i="192"/>
  <c r="H29"/>
  <c r="Q27"/>
  <c r="M28"/>
  <c r="G28"/>
  <c r="C29"/>
  <c r="Q27" i="191"/>
  <c r="M28"/>
  <c r="L28"/>
  <c r="H29"/>
  <c r="G28"/>
  <c r="C29"/>
  <c r="Q27" i="190"/>
  <c r="M28"/>
  <c r="G28"/>
  <c r="C29"/>
  <c r="L28"/>
  <c r="H29"/>
  <c r="G28" i="189"/>
  <c r="C29"/>
  <c r="L28"/>
  <c r="H29"/>
  <c r="Q27"/>
  <c r="M28"/>
  <c r="G28" i="188"/>
  <c r="C29"/>
  <c r="Q27"/>
  <c r="M28"/>
  <c r="L28"/>
  <c r="H29"/>
  <c r="G28" i="187"/>
  <c r="C29"/>
  <c r="Q27"/>
  <c r="M28"/>
  <c r="L28"/>
  <c r="H29"/>
  <c r="Q27" i="186"/>
  <c r="M28"/>
  <c r="G28"/>
  <c r="C29"/>
  <c r="L28"/>
  <c r="H29"/>
  <c r="Q27" i="185"/>
  <c r="M28"/>
  <c r="G28"/>
  <c r="C29"/>
  <c r="L28"/>
  <c r="H29"/>
  <c r="C29" i="43"/>
  <c r="G28"/>
  <c r="Q28"/>
  <c r="M29"/>
  <c r="H29"/>
  <c r="L28"/>
  <c r="H30" i="218" l="1"/>
  <c r="L29"/>
  <c r="Q28"/>
  <c r="M29"/>
  <c r="G29"/>
  <c r="C30"/>
  <c r="H30" i="217"/>
  <c r="L29"/>
  <c r="G29"/>
  <c r="C30"/>
  <c r="Q28"/>
  <c r="M29"/>
  <c r="Q28" i="216"/>
  <c r="M29"/>
  <c r="H30"/>
  <c r="L29"/>
  <c r="G29"/>
  <c r="C30"/>
  <c r="G29" i="215"/>
  <c r="C30"/>
  <c r="H30"/>
  <c r="L29"/>
  <c r="Q28"/>
  <c r="M29"/>
  <c r="Q28" i="214"/>
  <c r="M29"/>
  <c r="H30"/>
  <c r="L29"/>
  <c r="G29"/>
  <c r="C30"/>
  <c r="Q28" i="213"/>
  <c r="M29"/>
  <c r="G29"/>
  <c r="C30"/>
  <c r="H30"/>
  <c r="L29"/>
  <c r="G29" i="212"/>
  <c r="C30"/>
  <c r="H30"/>
  <c r="L29"/>
  <c r="Q28"/>
  <c r="M29"/>
  <c r="Q28" i="211"/>
  <c r="M29"/>
  <c r="H30"/>
  <c r="L29"/>
  <c r="G29"/>
  <c r="C30"/>
  <c r="Q28" i="210"/>
  <c r="M29"/>
  <c r="G29"/>
  <c r="C30"/>
  <c r="H30"/>
  <c r="L29"/>
  <c r="H30" i="209"/>
  <c r="L29"/>
  <c r="Q28"/>
  <c r="M29"/>
  <c r="G29"/>
  <c r="C30"/>
  <c r="G29" i="208"/>
  <c r="C30"/>
  <c r="Q28"/>
  <c r="M29"/>
  <c r="H30"/>
  <c r="L29"/>
  <c r="G29" i="207"/>
  <c r="C30"/>
  <c r="Q28"/>
  <c r="M29"/>
  <c r="H30"/>
  <c r="L29"/>
  <c r="H30" i="206"/>
  <c r="L29"/>
  <c r="Q28"/>
  <c r="M29"/>
  <c r="G29"/>
  <c r="C30"/>
  <c r="H30" i="205"/>
  <c r="L29"/>
  <c r="M30"/>
  <c r="Q29"/>
  <c r="G29"/>
  <c r="C30"/>
  <c r="G29" i="204"/>
  <c r="C30"/>
  <c r="Q28"/>
  <c r="M29"/>
  <c r="H30"/>
  <c r="L29"/>
  <c r="G29" i="203"/>
  <c r="C30"/>
  <c r="Q28"/>
  <c r="M29"/>
  <c r="H30"/>
  <c r="L29"/>
  <c r="M30" i="202"/>
  <c r="Q29"/>
  <c r="H30"/>
  <c r="L29"/>
  <c r="G29"/>
  <c r="C30"/>
  <c r="H30" i="201"/>
  <c r="L29"/>
  <c r="G29"/>
  <c r="C30"/>
  <c r="Q28"/>
  <c r="M29"/>
  <c r="H30" i="200"/>
  <c r="L29"/>
  <c r="Q28"/>
  <c r="M29"/>
  <c r="G29"/>
  <c r="C30"/>
  <c r="Q28" i="199"/>
  <c r="M29"/>
  <c r="G29"/>
  <c r="C30"/>
  <c r="H30"/>
  <c r="L29"/>
  <c r="Q28" i="198"/>
  <c r="M29"/>
  <c r="H30"/>
  <c r="L29"/>
  <c r="G29"/>
  <c r="C30"/>
  <c r="M30" i="197"/>
  <c r="Q29"/>
  <c r="G29"/>
  <c r="C30"/>
  <c r="H30"/>
  <c r="L29"/>
  <c r="H30" i="196"/>
  <c r="L29"/>
  <c r="Q28"/>
  <c r="M29"/>
  <c r="G29"/>
  <c r="C30"/>
  <c r="H30" i="194"/>
  <c r="L29"/>
  <c r="G29"/>
  <c r="C30"/>
  <c r="Q28"/>
  <c r="M29"/>
  <c r="H30" i="193"/>
  <c r="L29"/>
  <c r="G29"/>
  <c r="C30"/>
  <c r="Q28"/>
  <c r="M29"/>
  <c r="H30" i="192"/>
  <c r="L29"/>
  <c r="G29"/>
  <c r="C30"/>
  <c r="Q28"/>
  <c r="M29"/>
  <c r="Q28" i="191"/>
  <c r="M29"/>
  <c r="G29"/>
  <c r="C30"/>
  <c r="H30"/>
  <c r="L29"/>
  <c r="H30" i="190"/>
  <c r="L29"/>
  <c r="Q28"/>
  <c r="M29"/>
  <c r="G29"/>
  <c r="C30"/>
  <c r="Q28" i="189"/>
  <c r="M29"/>
  <c r="G29"/>
  <c r="C30"/>
  <c r="H30"/>
  <c r="L29"/>
  <c r="H30" i="188"/>
  <c r="L29"/>
  <c r="G29"/>
  <c r="C30"/>
  <c r="Q28"/>
  <c r="M29"/>
  <c r="H30" i="187"/>
  <c r="L29"/>
  <c r="G29"/>
  <c r="C30"/>
  <c r="Q28"/>
  <c r="M29"/>
  <c r="Q28" i="186"/>
  <c r="M29"/>
  <c r="H30"/>
  <c r="L29"/>
  <c r="G29"/>
  <c r="C30"/>
  <c r="H30" i="185"/>
  <c r="L29"/>
  <c r="Q28"/>
  <c r="M29"/>
  <c r="G29"/>
  <c r="C30"/>
  <c r="C30" i="43"/>
  <c r="G29"/>
  <c r="L29"/>
  <c r="H30"/>
  <c r="M30"/>
  <c r="Q29"/>
  <c r="H31" i="218" l="1"/>
  <c r="L30"/>
  <c r="C31"/>
  <c r="G30"/>
  <c r="M30"/>
  <c r="Q29"/>
  <c r="H31" i="217"/>
  <c r="L30"/>
  <c r="M30"/>
  <c r="Q29"/>
  <c r="C31"/>
  <c r="G30"/>
  <c r="M30" i="216"/>
  <c r="Q29"/>
  <c r="H31"/>
  <c r="L30"/>
  <c r="C31"/>
  <c r="G30"/>
  <c r="C31" i="215"/>
  <c r="G30"/>
  <c r="H31"/>
  <c r="L30"/>
  <c r="M30"/>
  <c r="Q29"/>
  <c r="M30" i="214"/>
  <c r="Q29"/>
  <c r="H31"/>
  <c r="L30"/>
  <c r="C31"/>
  <c r="G30"/>
  <c r="M30" i="213"/>
  <c r="Q29"/>
  <c r="H31"/>
  <c r="L30"/>
  <c r="C31"/>
  <c r="G30"/>
  <c r="C31" i="212"/>
  <c r="G30"/>
  <c r="H31"/>
  <c r="L30"/>
  <c r="M30"/>
  <c r="Q29"/>
  <c r="M30" i="211"/>
  <c r="Q29"/>
  <c r="C31"/>
  <c r="G30"/>
  <c r="H31"/>
  <c r="L30"/>
  <c r="H31" i="210"/>
  <c r="L30"/>
  <c r="M30"/>
  <c r="C31"/>
  <c r="G30"/>
  <c r="C31" i="209"/>
  <c r="G30"/>
  <c r="H31"/>
  <c r="L30"/>
  <c r="M30"/>
  <c r="Q29"/>
  <c r="H31" i="208"/>
  <c r="L30"/>
  <c r="C31"/>
  <c r="G30"/>
  <c r="M30"/>
  <c r="Q29"/>
  <c r="H31" i="207"/>
  <c r="L30"/>
  <c r="C31"/>
  <c r="G30"/>
  <c r="M30"/>
  <c r="Q29"/>
  <c r="H31" i="206"/>
  <c r="L30"/>
  <c r="C31"/>
  <c r="G30"/>
  <c r="M30"/>
  <c r="Q29"/>
  <c r="H31" i="205"/>
  <c r="L30"/>
  <c r="C31"/>
  <c r="G30"/>
  <c r="M31"/>
  <c r="Q30"/>
  <c r="H31" i="204"/>
  <c r="L30"/>
  <c r="C31"/>
  <c r="G30"/>
  <c r="M30"/>
  <c r="Q29"/>
  <c r="C31" i="203"/>
  <c r="G30"/>
  <c r="H31"/>
  <c r="L30"/>
  <c r="M30"/>
  <c r="Q29"/>
  <c r="H31" i="202"/>
  <c r="L30"/>
  <c r="M31"/>
  <c r="Q30"/>
  <c r="C31"/>
  <c r="G30"/>
  <c r="H31" i="201"/>
  <c r="L30"/>
  <c r="M30"/>
  <c r="Q29"/>
  <c r="C31"/>
  <c r="G30"/>
  <c r="C31" i="200"/>
  <c r="G30"/>
  <c r="H31"/>
  <c r="L30"/>
  <c r="M30"/>
  <c r="Q29"/>
  <c r="H31" i="199"/>
  <c r="L30"/>
  <c r="M30"/>
  <c r="Q29"/>
  <c r="C31"/>
  <c r="G30"/>
  <c r="M30" i="198"/>
  <c r="Q29"/>
  <c r="H31"/>
  <c r="L30"/>
  <c r="C31"/>
  <c r="G30"/>
  <c r="H31" i="197"/>
  <c r="L30"/>
  <c r="M31"/>
  <c r="Q30"/>
  <c r="C31"/>
  <c r="G30"/>
  <c r="H31" i="196"/>
  <c r="L30"/>
  <c r="C31"/>
  <c r="G30"/>
  <c r="M30"/>
  <c r="Q29"/>
  <c r="H31" i="194"/>
  <c r="L30"/>
  <c r="M30"/>
  <c r="Q29"/>
  <c r="C31"/>
  <c r="G30"/>
  <c r="M30" i="193"/>
  <c r="Q29"/>
  <c r="H31"/>
  <c r="L30"/>
  <c r="C31"/>
  <c r="G30"/>
  <c r="H31" i="192"/>
  <c r="L30"/>
  <c r="M30"/>
  <c r="Q29"/>
  <c r="C31"/>
  <c r="G30"/>
  <c r="H31" i="191"/>
  <c r="L30"/>
  <c r="M30"/>
  <c r="Q29"/>
  <c r="C31"/>
  <c r="G30"/>
  <c r="H31" i="190"/>
  <c r="L30"/>
  <c r="C31"/>
  <c r="G30"/>
  <c r="M30"/>
  <c r="Q29"/>
  <c r="H31" i="189"/>
  <c r="L30"/>
  <c r="M30"/>
  <c r="Q29"/>
  <c r="C31"/>
  <c r="G30"/>
  <c r="H31" i="188"/>
  <c r="L30"/>
  <c r="M30"/>
  <c r="Q29"/>
  <c r="C31"/>
  <c r="G30"/>
  <c r="H31" i="187"/>
  <c r="L30"/>
  <c r="M30"/>
  <c r="Q29"/>
  <c r="C31"/>
  <c r="G30"/>
  <c r="M30" i="186"/>
  <c r="Q29"/>
  <c r="H31"/>
  <c r="L30"/>
  <c r="C31"/>
  <c r="G30"/>
  <c r="M30" i="185"/>
  <c r="Q29"/>
  <c r="H31"/>
  <c r="L30"/>
  <c r="C31"/>
  <c r="G30"/>
  <c r="M31" i="43"/>
  <c r="Q30"/>
  <c r="G30"/>
  <c r="C31"/>
  <c r="L30"/>
  <c r="H31"/>
  <c r="M31" i="218" l="1"/>
  <c r="Q30"/>
  <c r="G31"/>
  <c r="C32"/>
  <c r="H32"/>
  <c r="L31"/>
  <c r="H32" i="217"/>
  <c r="L31"/>
  <c r="M31"/>
  <c r="Q30"/>
  <c r="G31"/>
  <c r="C32"/>
  <c r="C32" i="216"/>
  <c r="G31"/>
  <c r="M31"/>
  <c r="Q30"/>
  <c r="H32"/>
  <c r="L31"/>
  <c r="M31" i="215"/>
  <c r="Q30"/>
  <c r="G31"/>
  <c r="C32"/>
  <c r="H32"/>
  <c r="L31"/>
  <c r="G31" i="214"/>
  <c r="C32"/>
  <c r="M31"/>
  <c r="Q30"/>
  <c r="H32"/>
  <c r="L31"/>
  <c r="G31" i="213"/>
  <c r="C32"/>
  <c r="H32"/>
  <c r="L31"/>
  <c r="M31"/>
  <c r="Q30"/>
  <c r="Q30" i="212"/>
  <c r="M31"/>
  <c r="G31"/>
  <c r="C32"/>
  <c r="H32"/>
  <c r="L31"/>
  <c r="M31" i="211"/>
  <c r="Q30"/>
  <c r="C32"/>
  <c r="G31"/>
  <c r="H32"/>
  <c r="L31"/>
  <c r="G31" i="210"/>
  <c r="C32"/>
  <c r="H32"/>
  <c r="L31"/>
  <c r="M31"/>
  <c r="Q30"/>
  <c r="M31" i="209"/>
  <c r="Q30"/>
  <c r="H32"/>
  <c r="L31"/>
  <c r="G31"/>
  <c r="C32"/>
  <c r="M31" i="208"/>
  <c r="Q30"/>
  <c r="H32"/>
  <c r="L31"/>
  <c r="C32"/>
  <c r="G31"/>
  <c r="M31" i="207"/>
  <c r="Q30"/>
  <c r="C32"/>
  <c r="G31"/>
  <c r="H32"/>
  <c r="L31"/>
  <c r="G31" i="206"/>
  <c r="C32"/>
  <c r="M31"/>
  <c r="Q30"/>
  <c r="H32"/>
  <c r="L31"/>
  <c r="H32" i="205"/>
  <c r="L31"/>
  <c r="C32"/>
  <c r="G31"/>
  <c r="M32"/>
  <c r="Q31"/>
  <c r="M31" i="204"/>
  <c r="Q30"/>
  <c r="C32"/>
  <c r="G31"/>
  <c r="H32"/>
  <c r="L31"/>
  <c r="Q30" i="203"/>
  <c r="M31"/>
  <c r="H32"/>
  <c r="L31"/>
  <c r="C32"/>
  <c r="G31"/>
  <c r="H32" i="202"/>
  <c r="L31"/>
  <c r="M32"/>
  <c r="Q31"/>
  <c r="C32"/>
  <c r="G31"/>
  <c r="G31" i="201"/>
  <c r="C32"/>
  <c r="M31"/>
  <c r="Q30"/>
  <c r="H32"/>
  <c r="L31"/>
  <c r="H32" i="200"/>
  <c r="L31"/>
  <c r="M31"/>
  <c r="Q30"/>
  <c r="G31"/>
  <c r="C32"/>
  <c r="M31" i="199"/>
  <c r="Q30"/>
  <c r="G31"/>
  <c r="C32"/>
  <c r="H32"/>
  <c r="L31"/>
  <c r="G31" i="198"/>
  <c r="C32"/>
  <c r="M31"/>
  <c r="Q30"/>
  <c r="H32"/>
  <c r="L31"/>
  <c r="M32" i="197"/>
  <c r="Q31"/>
  <c r="G31"/>
  <c r="C32"/>
  <c r="H32"/>
  <c r="L31"/>
  <c r="M31" i="196"/>
  <c r="Q30"/>
  <c r="G31"/>
  <c r="C32"/>
  <c r="H32"/>
  <c r="L31"/>
  <c r="M31" i="194"/>
  <c r="Q30"/>
  <c r="C32"/>
  <c r="G31"/>
  <c r="H32"/>
  <c r="L31"/>
  <c r="G31" i="193"/>
  <c r="C32"/>
  <c r="M31"/>
  <c r="Q30"/>
  <c r="H32"/>
  <c r="L31"/>
  <c r="C32" i="192"/>
  <c r="G31"/>
  <c r="M31"/>
  <c r="Q30"/>
  <c r="H32"/>
  <c r="L31"/>
  <c r="G31" i="191"/>
  <c r="C32"/>
  <c r="H32"/>
  <c r="L31"/>
  <c r="M31"/>
  <c r="Q30"/>
  <c r="C32" i="190"/>
  <c r="G31"/>
  <c r="M31"/>
  <c r="Q30"/>
  <c r="H32"/>
  <c r="L31"/>
  <c r="G31" i="189"/>
  <c r="C32"/>
  <c r="H32"/>
  <c r="L31"/>
  <c r="M31"/>
  <c r="Q30"/>
  <c r="G31" i="188"/>
  <c r="C32"/>
  <c r="H32"/>
  <c r="L31"/>
  <c r="M31"/>
  <c r="Q30"/>
  <c r="G31" i="187"/>
  <c r="C32"/>
  <c r="H32"/>
  <c r="L31"/>
  <c r="M31"/>
  <c r="Q30"/>
  <c r="H32" i="186"/>
  <c r="L31"/>
  <c r="C32"/>
  <c r="G31"/>
  <c r="M31"/>
  <c r="Q30"/>
  <c r="M31" i="185"/>
  <c r="Q30"/>
  <c r="H32"/>
  <c r="L31"/>
  <c r="G31"/>
  <c r="C32"/>
  <c r="Q31" i="43"/>
  <c r="M32"/>
  <c r="H32"/>
  <c r="L31"/>
  <c r="C32"/>
  <c r="G31"/>
  <c r="H33" i="218" l="1"/>
  <c r="L32"/>
  <c r="M32"/>
  <c r="Q31"/>
  <c r="G32"/>
  <c r="C33"/>
  <c r="G32" i="217"/>
  <c r="C33"/>
  <c r="H33"/>
  <c r="L32"/>
  <c r="M32"/>
  <c r="Q31"/>
  <c r="G32" i="216"/>
  <c r="C33"/>
  <c r="M32"/>
  <c r="Q31"/>
  <c r="H33"/>
  <c r="L32"/>
  <c r="M32" i="215"/>
  <c r="Q31"/>
  <c r="H33"/>
  <c r="L32"/>
  <c r="G32"/>
  <c r="C33"/>
  <c r="G32" i="214"/>
  <c r="C33"/>
  <c r="M32"/>
  <c r="Q31"/>
  <c r="H33"/>
  <c r="L32"/>
  <c r="Q31" i="213"/>
  <c r="M32"/>
  <c r="G32"/>
  <c r="C33"/>
  <c r="H33"/>
  <c r="L32"/>
  <c r="M32" i="212"/>
  <c r="Q31"/>
  <c r="H33"/>
  <c r="L32"/>
  <c r="G32"/>
  <c r="C33"/>
  <c r="H33" i="211"/>
  <c r="L32"/>
  <c r="M32"/>
  <c r="Q31"/>
  <c r="G32"/>
  <c r="C33"/>
  <c r="C33" i="210"/>
  <c r="G32"/>
  <c r="H33"/>
  <c r="L32"/>
  <c r="M32"/>
  <c r="Q31"/>
  <c r="C33" i="209"/>
  <c r="G32"/>
  <c r="Q31"/>
  <c r="M32"/>
  <c r="H33"/>
  <c r="L32"/>
  <c r="G32" i="208"/>
  <c r="C33"/>
  <c r="H33"/>
  <c r="L32"/>
  <c r="M32"/>
  <c r="Q31"/>
  <c r="H33" i="207"/>
  <c r="L32"/>
  <c r="M32"/>
  <c r="Q31"/>
  <c r="G32"/>
  <c r="C33"/>
  <c r="H33" i="206"/>
  <c r="L32"/>
  <c r="G32"/>
  <c r="C33"/>
  <c r="M32"/>
  <c r="Q31"/>
  <c r="M33" i="205"/>
  <c r="Q32"/>
  <c r="H33"/>
  <c r="L32"/>
  <c r="G32"/>
  <c r="C33"/>
  <c r="H33" i="204"/>
  <c r="L32"/>
  <c r="M32"/>
  <c r="Q31"/>
  <c r="G32"/>
  <c r="C33"/>
  <c r="M32" i="203"/>
  <c r="Q31"/>
  <c r="H33"/>
  <c r="L32"/>
  <c r="G32"/>
  <c r="C33"/>
  <c r="G32" i="202"/>
  <c r="C33"/>
  <c r="H33"/>
  <c r="L32"/>
  <c r="M33"/>
  <c r="Q32"/>
  <c r="M32" i="201"/>
  <c r="Q31"/>
  <c r="H33"/>
  <c r="L32"/>
  <c r="C33"/>
  <c r="G32"/>
  <c r="C33" i="200"/>
  <c r="G32"/>
  <c r="M32"/>
  <c r="Q31"/>
  <c r="H33"/>
  <c r="L32"/>
  <c r="H33" i="199"/>
  <c r="L32"/>
  <c r="M32"/>
  <c r="Q31"/>
  <c r="C33"/>
  <c r="G32"/>
  <c r="G32" i="198"/>
  <c r="C33"/>
  <c r="Q31"/>
  <c r="M32"/>
  <c r="H33"/>
  <c r="L32"/>
  <c r="H33" i="197"/>
  <c r="L32"/>
  <c r="M33"/>
  <c r="Q32"/>
  <c r="C33"/>
  <c r="G32"/>
  <c r="H33" i="196"/>
  <c r="L32"/>
  <c r="M32"/>
  <c r="Q31"/>
  <c r="C33"/>
  <c r="G32"/>
  <c r="G32" i="194"/>
  <c r="C33"/>
  <c r="H33"/>
  <c r="L32"/>
  <c r="M32"/>
  <c r="Q31"/>
  <c r="H33" i="193"/>
  <c r="L32"/>
  <c r="G32"/>
  <c r="C33"/>
  <c r="M32"/>
  <c r="Q31"/>
  <c r="H33" i="192"/>
  <c r="L32"/>
  <c r="M32"/>
  <c r="Q31"/>
  <c r="G32"/>
  <c r="C33"/>
  <c r="G32" i="191"/>
  <c r="C33"/>
  <c r="M32"/>
  <c r="Q31"/>
  <c r="H33"/>
  <c r="L32"/>
  <c r="H33" i="190"/>
  <c r="L32"/>
  <c r="M32"/>
  <c r="Q31"/>
  <c r="G32"/>
  <c r="C33"/>
  <c r="G32" i="189"/>
  <c r="C33"/>
  <c r="M32"/>
  <c r="Q31"/>
  <c r="H33"/>
  <c r="L32"/>
  <c r="G32" i="188"/>
  <c r="C33"/>
  <c r="H33"/>
  <c r="L32"/>
  <c r="M32"/>
  <c r="Q31"/>
  <c r="M32" i="187"/>
  <c r="Q31"/>
  <c r="G32"/>
  <c r="C33"/>
  <c r="H33"/>
  <c r="L32"/>
  <c r="G32" i="186"/>
  <c r="C33"/>
  <c r="M32"/>
  <c r="Q31"/>
  <c r="H33"/>
  <c r="L32"/>
  <c r="H33" i="185"/>
  <c r="L32"/>
  <c r="M32"/>
  <c r="Q31"/>
  <c r="G32"/>
  <c r="C33"/>
  <c r="M33" i="43"/>
  <c r="Q32"/>
  <c r="H33"/>
  <c r="L32"/>
  <c r="C33"/>
  <c r="G32"/>
  <c r="M33" i="218" l="1"/>
  <c r="Q32"/>
  <c r="L33"/>
  <c r="H34"/>
  <c r="G33"/>
  <c r="C34"/>
  <c r="M33" i="217"/>
  <c r="Q32"/>
  <c r="G33"/>
  <c r="C34"/>
  <c r="L33"/>
  <c r="H34"/>
  <c r="L33" i="216"/>
  <c r="H34"/>
  <c r="G33"/>
  <c r="C34"/>
  <c r="M33"/>
  <c r="Q32"/>
  <c r="M33" i="215"/>
  <c r="Q32"/>
  <c r="G33"/>
  <c r="C34"/>
  <c r="L33"/>
  <c r="H34"/>
  <c r="G33" i="214"/>
  <c r="C34"/>
  <c r="L33"/>
  <c r="H34"/>
  <c r="M33"/>
  <c r="Q32"/>
  <c r="L33" i="213"/>
  <c r="H34"/>
  <c r="M33"/>
  <c r="Q32"/>
  <c r="G33"/>
  <c r="C34"/>
  <c r="M33" i="212"/>
  <c r="Q32"/>
  <c r="G33"/>
  <c r="C34"/>
  <c r="L33"/>
  <c r="H34"/>
  <c r="L33" i="211"/>
  <c r="H34"/>
  <c r="M33"/>
  <c r="Q32"/>
  <c r="G33"/>
  <c r="C34"/>
  <c r="G33" i="210"/>
  <c r="C34"/>
  <c r="L33"/>
  <c r="H34"/>
  <c r="M33"/>
  <c r="Q32"/>
  <c r="L33" i="209"/>
  <c r="H34"/>
  <c r="G33"/>
  <c r="C34"/>
  <c r="M33"/>
  <c r="Q32"/>
  <c r="G33" i="208"/>
  <c r="C34"/>
  <c r="M33"/>
  <c r="Q32"/>
  <c r="L33"/>
  <c r="H34"/>
  <c r="M33" i="207"/>
  <c r="Q32"/>
  <c r="L33"/>
  <c r="H34"/>
  <c r="G33"/>
  <c r="C34"/>
  <c r="M33" i="206"/>
  <c r="Q32"/>
  <c r="L33"/>
  <c r="H34"/>
  <c r="G33"/>
  <c r="C34"/>
  <c r="Q33" i="205"/>
  <c r="M34"/>
  <c r="L33"/>
  <c r="H34"/>
  <c r="G33"/>
  <c r="C34"/>
  <c r="M33" i="204"/>
  <c r="Q32"/>
  <c r="L33"/>
  <c r="H34"/>
  <c r="G33"/>
  <c r="C34"/>
  <c r="G33" i="203"/>
  <c r="C34"/>
  <c r="L33"/>
  <c r="H34"/>
  <c r="M33"/>
  <c r="Q32"/>
  <c r="Q33" i="202"/>
  <c r="M34"/>
  <c r="L33"/>
  <c r="H34"/>
  <c r="G33"/>
  <c r="C34"/>
  <c r="G33" i="201"/>
  <c r="C34"/>
  <c r="L33"/>
  <c r="H34"/>
  <c r="M33"/>
  <c r="Q32"/>
  <c r="M33" i="200"/>
  <c r="Q32"/>
  <c r="L33"/>
  <c r="H34"/>
  <c r="G33"/>
  <c r="C34"/>
  <c r="M33" i="199"/>
  <c r="Q32"/>
  <c r="G33"/>
  <c r="C34"/>
  <c r="L33"/>
  <c r="H34"/>
  <c r="L33" i="198"/>
  <c r="H34"/>
  <c r="G33"/>
  <c r="C34"/>
  <c r="M33"/>
  <c r="Q32"/>
  <c r="Q33" i="197"/>
  <c r="M34"/>
  <c r="G33"/>
  <c r="C34"/>
  <c r="L33"/>
  <c r="H34"/>
  <c r="L33" i="196"/>
  <c r="H34"/>
  <c r="M33"/>
  <c r="Q32"/>
  <c r="G33"/>
  <c r="C34"/>
  <c r="G33" i="194"/>
  <c r="C34"/>
  <c r="L33"/>
  <c r="H34"/>
  <c r="M33"/>
  <c r="Q32"/>
  <c r="L33" i="193"/>
  <c r="H34"/>
  <c r="M33"/>
  <c r="Q32"/>
  <c r="G33"/>
  <c r="C34"/>
  <c r="M33" i="192"/>
  <c r="Q32"/>
  <c r="L33"/>
  <c r="H34"/>
  <c r="G33"/>
  <c r="C34"/>
  <c r="L33" i="191"/>
  <c r="H34"/>
  <c r="G33"/>
  <c r="C34"/>
  <c r="M33"/>
  <c r="Q32"/>
  <c r="G33" i="190"/>
  <c r="C34"/>
  <c r="L33"/>
  <c r="H34"/>
  <c r="M33"/>
  <c r="Q32"/>
  <c r="L33" i="189"/>
  <c r="H34"/>
  <c r="G33"/>
  <c r="C34"/>
  <c r="M33"/>
  <c r="Q32"/>
  <c r="L33" i="188"/>
  <c r="H34"/>
  <c r="M33"/>
  <c r="Q32"/>
  <c r="G33"/>
  <c r="C34"/>
  <c r="L33" i="187"/>
  <c r="H34"/>
  <c r="M33"/>
  <c r="Q32"/>
  <c r="G33"/>
  <c r="C34"/>
  <c r="G33" i="186"/>
  <c r="C34"/>
  <c r="M33"/>
  <c r="Q32"/>
  <c r="L33"/>
  <c r="H34"/>
  <c r="G33" i="185"/>
  <c r="C34"/>
  <c r="Q32"/>
  <c r="M33"/>
  <c r="L33"/>
  <c r="H34"/>
  <c r="Q33" i="43"/>
  <c r="M34"/>
  <c r="L33"/>
  <c r="H34"/>
  <c r="C34"/>
  <c r="G33"/>
  <c r="Q33" i="218" l="1"/>
  <c r="M34"/>
  <c r="G34"/>
  <c r="C35"/>
  <c r="H35"/>
  <c r="L34"/>
  <c r="Q33" i="217"/>
  <c r="M34"/>
  <c r="H35"/>
  <c r="L34"/>
  <c r="C35"/>
  <c r="G34"/>
  <c r="Q33" i="216"/>
  <c r="M34"/>
  <c r="H35"/>
  <c r="L34"/>
  <c r="C35"/>
  <c r="G34"/>
  <c r="Q33" i="215"/>
  <c r="M34"/>
  <c r="H35"/>
  <c r="L34"/>
  <c r="G34"/>
  <c r="C35"/>
  <c r="Q33" i="214"/>
  <c r="M34"/>
  <c r="G34"/>
  <c r="C35"/>
  <c r="L34"/>
  <c r="H35"/>
  <c r="G34" i="213"/>
  <c r="C35"/>
  <c r="H35"/>
  <c r="L34"/>
  <c r="Q33"/>
  <c r="M34"/>
  <c r="Q33" i="212"/>
  <c r="M34"/>
  <c r="H35"/>
  <c r="L34"/>
  <c r="G34"/>
  <c r="C35"/>
  <c r="H35" i="211"/>
  <c r="L34"/>
  <c r="Q33"/>
  <c r="M34"/>
  <c r="G34"/>
  <c r="C35"/>
  <c r="G34" i="210"/>
  <c r="C35"/>
  <c r="Q33"/>
  <c r="M34"/>
  <c r="L34"/>
  <c r="H35"/>
  <c r="L34" i="209"/>
  <c r="H35"/>
  <c r="Q33"/>
  <c r="M34"/>
  <c r="G34"/>
  <c r="C35"/>
  <c r="C35" i="208"/>
  <c r="G34"/>
  <c r="Q33"/>
  <c r="M34"/>
  <c r="H35"/>
  <c r="L34"/>
  <c r="C35" i="207"/>
  <c r="G34"/>
  <c r="Q33"/>
  <c r="M34"/>
  <c r="H35"/>
  <c r="L34"/>
  <c r="Q33" i="206"/>
  <c r="M34"/>
  <c r="G34"/>
  <c r="C35"/>
  <c r="H35"/>
  <c r="L34"/>
  <c r="M35" i="205"/>
  <c r="Q34"/>
  <c r="C35"/>
  <c r="G34"/>
  <c r="H35"/>
  <c r="L34"/>
  <c r="Q33" i="204"/>
  <c r="M34"/>
  <c r="C35"/>
  <c r="G34"/>
  <c r="H35"/>
  <c r="L34"/>
  <c r="G34" i="203"/>
  <c r="C35"/>
  <c r="Q33"/>
  <c r="M34"/>
  <c r="H35"/>
  <c r="L34"/>
  <c r="M35" i="202"/>
  <c r="Q34"/>
  <c r="C35"/>
  <c r="G34"/>
  <c r="H35"/>
  <c r="L34"/>
  <c r="G34" i="201"/>
  <c r="C35"/>
  <c r="Q33"/>
  <c r="M34"/>
  <c r="L34"/>
  <c r="H35"/>
  <c r="Q33" i="200"/>
  <c r="M34"/>
  <c r="G34"/>
  <c r="C35"/>
  <c r="L34"/>
  <c r="H35"/>
  <c r="L34" i="199"/>
  <c r="H35"/>
  <c r="Q33"/>
  <c r="M34"/>
  <c r="G34"/>
  <c r="C35"/>
  <c r="Q33" i="198"/>
  <c r="M34"/>
  <c r="H35"/>
  <c r="L34"/>
  <c r="G34"/>
  <c r="C35"/>
  <c r="Q34" i="197"/>
  <c r="M35"/>
  <c r="L34"/>
  <c r="H35"/>
  <c r="G34"/>
  <c r="C35"/>
  <c r="L34" i="196"/>
  <c r="H35"/>
  <c r="G34"/>
  <c r="C35"/>
  <c r="Q33"/>
  <c r="M34"/>
  <c r="Q33" i="194"/>
  <c r="M34"/>
  <c r="C35"/>
  <c r="G34"/>
  <c r="H35"/>
  <c r="L34"/>
  <c r="G34" i="193"/>
  <c r="C35"/>
  <c r="H35"/>
  <c r="L34"/>
  <c r="Q33"/>
  <c r="M34"/>
  <c r="Q33" i="192"/>
  <c r="M34"/>
  <c r="C35"/>
  <c r="G34"/>
  <c r="H35"/>
  <c r="L34"/>
  <c r="Q33" i="191"/>
  <c r="M34"/>
  <c r="H35"/>
  <c r="L34"/>
  <c r="G34"/>
  <c r="C35"/>
  <c r="Q33" i="190"/>
  <c r="M34"/>
  <c r="C35"/>
  <c r="G34"/>
  <c r="H35"/>
  <c r="L34"/>
  <c r="Q33" i="189"/>
  <c r="M34"/>
  <c r="H35"/>
  <c r="L34"/>
  <c r="C35"/>
  <c r="G34"/>
  <c r="G34" i="188"/>
  <c r="C35"/>
  <c r="Q33"/>
  <c r="M34"/>
  <c r="H35"/>
  <c r="L34"/>
  <c r="G34" i="187"/>
  <c r="C35"/>
  <c r="H35"/>
  <c r="L34"/>
  <c r="Q33"/>
  <c r="M34"/>
  <c r="H35" i="186"/>
  <c r="L34"/>
  <c r="C35"/>
  <c r="G34"/>
  <c r="Q33"/>
  <c r="M34"/>
  <c r="H35" i="185"/>
  <c r="L34"/>
  <c r="G34"/>
  <c r="C35"/>
  <c r="Q33"/>
  <c r="M34"/>
  <c r="M35" i="43"/>
  <c r="Q34"/>
  <c r="C35"/>
  <c r="G34"/>
  <c r="H35"/>
  <c r="L34"/>
  <c r="L35" i="218" l="1"/>
  <c r="H36"/>
  <c r="M35"/>
  <c r="Q34"/>
  <c r="G35"/>
  <c r="C36"/>
  <c r="L35" i="217"/>
  <c r="H36"/>
  <c r="G35"/>
  <c r="C36"/>
  <c r="M35"/>
  <c r="Q34"/>
  <c r="L35" i="216"/>
  <c r="H36"/>
  <c r="G35"/>
  <c r="C36"/>
  <c r="M35"/>
  <c r="Q34"/>
  <c r="G35" i="215"/>
  <c r="C36"/>
  <c r="M35"/>
  <c r="Q34"/>
  <c r="L35"/>
  <c r="H36"/>
  <c r="Q34" i="214"/>
  <c r="M35"/>
  <c r="L35"/>
  <c r="H36"/>
  <c r="G35"/>
  <c r="C36"/>
  <c r="G35" i="213"/>
  <c r="C36"/>
  <c r="L35"/>
  <c r="H36"/>
  <c r="Q34"/>
  <c r="M35"/>
  <c r="M35" i="212"/>
  <c r="Q34"/>
  <c r="G35"/>
  <c r="C36"/>
  <c r="L35"/>
  <c r="H36"/>
  <c r="L35" i="211"/>
  <c r="H36"/>
  <c r="G35"/>
  <c r="C36"/>
  <c r="M35"/>
  <c r="Q34"/>
  <c r="L35" i="210"/>
  <c r="H36"/>
  <c r="G35"/>
  <c r="C36"/>
  <c r="Q34"/>
  <c r="M35"/>
  <c r="L35" i="209"/>
  <c r="H36"/>
  <c r="G35"/>
  <c r="C36"/>
  <c r="Q34"/>
  <c r="M35"/>
  <c r="L35" i="208"/>
  <c r="H36"/>
  <c r="G35"/>
  <c r="C36"/>
  <c r="M35"/>
  <c r="Q34"/>
  <c r="L35" i="207"/>
  <c r="H36"/>
  <c r="G35"/>
  <c r="C36"/>
  <c r="M35"/>
  <c r="Q34"/>
  <c r="M35" i="206"/>
  <c r="Q34"/>
  <c r="L35"/>
  <c r="H36"/>
  <c r="G35"/>
  <c r="C36"/>
  <c r="Q35" i="205"/>
  <c r="M36"/>
  <c r="M37" s="1"/>
  <c r="M38" s="1"/>
  <c r="M39" s="1"/>
  <c r="M40" s="1"/>
  <c r="M41" s="1"/>
  <c r="M42" s="1"/>
  <c r="M43" s="1"/>
  <c r="G35"/>
  <c r="C36"/>
  <c r="L35"/>
  <c r="H36"/>
  <c r="M35" i="204"/>
  <c r="Q34"/>
  <c r="G35"/>
  <c r="C36"/>
  <c r="L35"/>
  <c r="H36"/>
  <c r="L35" i="203"/>
  <c r="H36"/>
  <c r="G35"/>
  <c r="C36"/>
  <c r="M35"/>
  <c r="Q34"/>
  <c r="L35" i="202"/>
  <c r="H36"/>
  <c r="G35"/>
  <c r="C36"/>
  <c r="Q35"/>
  <c r="M36"/>
  <c r="M37" s="1"/>
  <c r="M38" s="1"/>
  <c r="M39" s="1"/>
  <c r="M40" s="1"/>
  <c r="M41" s="1"/>
  <c r="M42" s="1"/>
  <c r="M43" s="1"/>
  <c r="L35" i="201"/>
  <c r="H36"/>
  <c r="G35"/>
  <c r="C36"/>
  <c r="Q34"/>
  <c r="M35"/>
  <c r="Q34" i="200"/>
  <c r="M35"/>
  <c r="L35"/>
  <c r="H36"/>
  <c r="G35"/>
  <c r="C36"/>
  <c r="L35" i="199"/>
  <c r="H36"/>
  <c r="G35"/>
  <c r="C36"/>
  <c r="Q34"/>
  <c r="M35"/>
  <c r="M35" i="198"/>
  <c r="Q34"/>
  <c r="G35"/>
  <c r="C36"/>
  <c r="L35"/>
  <c r="H36"/>
  <c r="Q35" i="197"/>
  <c r="M36"/>
  <c r="M37" s="1"/>
  <c r="M38" s="1"/>
  <c r="M39" s="1"/>
  <c r="M40" s="1"/>
  <c r="M41" s="1"/>
  <c r="M42" s="1"/>
  <c r="M43" s="1"/>
  <c r="G35"/>
  <c r="C36"/>
  <c r="L35"/>
  <c r="H36"/>
  <c r="Q34" i="196"/>
  <c r="M35"/>
  <c r="L35"/>
  <c r="H36"/>
  <c r="G35"/>
  <c r="C36"/>
  <c r="M35" i="194"/>
  <c r="Q34"/>
  <c r="G35"/>
  <c r="C36"/>
  <c r="L35"/>
  <c r="H36"/>
  <c r="M35" i="193"/>
  <c r="Q34"/>
  <c r="G35"/>
  <c r="C36"/>
  <c r="L35"/>
  <c r="H36"/>
  <c r="G35" i="192"/>
  <c r="C36"/>
  <c r="L35"/>
  <c r="H36"/>
  <c r="M35"/>
  <c r="Q34"/>
  <c r="G35" i="191"/>
  <c r="C36"/>
  <c r="M35"/>
  <c r="Q34"/>
  <c r="L35"/>
  <c r="H36"/>
  <c r="G35" i="190"/>
  <c r="C36"/>
  <c r="L35"/>
  <c r="H36"/>
  <c r="M35"/>
  <c r="Q34"/>
  <c r="G35" i="189"/>
  <c r="C36"/>
  <c r="M35"/>
  <c r="Q34"/>
  <c r="L35"/>
  <c r="H36"/>
  <c r="G35" i="188"/>
  <c r="C36"/>
  <c r="L35"/>
  <c r="H36"/>
  <c r="M35"/>
  <c r="Q34"/>
  <c r="M35" i="187"/>
  <c r="Q34"/>
  <c r="G35"/>
  <c r="C36"/>
  <c r="L35"/>
  <c r="H36"/>
  <c r="G35" i="186"/>
  <c r="C36"/>
  <c r="L35"/>
  <c r="H36"/>
  <c r="M35"/>
  <c r="Q34"/>
  <c r="M35" i="185"/>
  <c r="Q34"/>
  <c r="G35"/>
  <c r="C36"/>
  <c r="L35"/>
  <c r="H36"/>
  <c r="Q35" i="43"/>
  <c r="M36"/>
  <c r="M37" s="1"/>
  <c r="M38" s="1"/>
  <c r="M39" s="1"/>
  <c r="M40" s="1"/>
  <c r="M41" s="1"/>
  <c r="M42" s="1"/>
  <c r="M43" s="1"/>
  <c r="C36"/>
  <c r="G35"/>
  <c r="H36"/>
  <c r="L35"/>
  <c r="L36" i="218" l="1"/>
  <c r="H37"/>
  <c r="Q35"/>
  <c r="M36"/>
  <c r="M37" s="1"/>
  <c r="M38" s="1"/>
  <c r="M39" s="1"/>
  <c r="M40" s="1"/>
  <c r="M41" s="1"/>
  <c r="M42" s="1"/>
  <c r="M43" s="1"/>
  <c r="C37"/>
  <c r="G36"/>
  <c r="L36" i="217"/>
  <c r="H37"/>
  <c r="Q35"/>
  <c r="M36"/>
  <c r="M37" s="1"/>
  <c r="M38" s="1"/>
  <c r="M39" s="1"/>
  <c r="M40" s="1"/>
  <c r="M41" s="1"/>
  <c r="M42" s="1"/>
  <c r="M43" s="1"/>
  <c r="C37"/>
  <c r="G36"/>
  <c r="Q35" i="216"/>
  <c r="M36"/>
  <c r="M37" s="1"/>
  <c r="M38" s="1"/>
  <c r="M39" s="1"/>
  <c r="M40" s="1"/>
  <c r="M41" s="1"/>
  <c r="M42" s="1"/>
  <c r="M43" s="1"/>
  <c r="L36"/>
  <c r="H37"/>
  <c r="C37"/>
  <c r="G36"/>
  <c r="L36" i="215"/>
  <c r="H37"/>
  <c r="C37"/>
  <c r="G36"/>
  <c r="Q35"/>
  <c r="M36"/>
  <c r="M37" s="1"/>
  <c r="M38" s="1"/>
  <c r="M39" s="1"/>
  <c r="M40" s="1"/>
  <c r="M41" s="1"/>
  <c r="M42" s="1"/>
  <c r="M43" s="1"/>
  <c r="G36" i="214"/>
  <c r="C37"/>
  <c r="Q35"/>
  <c r="M36"/>
  <c r="M37" s="1"/>
  <c r="M38" s="1"/>
  <c r="M39" s="1"/>
  <c r="M40" s="1"/>
  <c r="M41" s="1"/>
  <c r="M42" s="1"/>
  <c r="M43" s="1"/>
  <c r="H37"/>
  <c r="L36"/>
  <c r="C37" i="213"/>
  <c r="G36"/>
  <c r="Q35"/>
  <c r="M36"/>
  <c r="M37" s="1"/>
  <c r="M38" s="1"/>
  <c r="M39" s="1"/>
  <c r="M40" s="1"/>
  <c r="M41" s="1"/>
  <c r="M42" s="1"/>
  <c r="M43" s="1"/>
  <c r="L36"/>
  <c r="H37"/>
  <c r="L36" i="212"/>
  <c r="H37"/>
  <c r="Q35"/>
  <c r="M36"/>
  <c r="M37" s="1"/>
  <c r="M38" s="1"/>
  <c r="M39" s="1"/>
  <c r="M40" s="1"/>
  <c r="M41" s="1"/>
  <c r="M42" s="1"/>
  <c r="M43" s="1"/>
  <c r="C37"/>
  <c r="G36"/>
  <c r="Q35" i="211"/>
  <c r="M36"/>
  <c r="M37" s="1"/>
  <c r="M38" s="1"/>
  <c r="M39" s="1"/>
  <c r="M40" s="1"/>
  <c r="M41" s="1"/>
  <c r="M42" s="1"/>
  <c r="M43" s="1"/>
  <c r="L36"/>
  <c r="H37"/>
  <c r="C37"/>
  <c r="G36"/>
  <c r="Q35" i="210"/>
  <c r="M36"/>
  <c r="M37" s="1"/>
  <c r="M38" s="1"/>
  <c r="M39" s="1"/>
  <c r="M40" s="1"/>
  <c r="M41" s="1"/>
  <c r="M42" s="1"/>
  <c r="M43" s="1"/>
  <c r="H37"/>
  <c r="L36"/>
  <c r="G36"/>
  <c r="C37"/>
  <c r="H37" i="209"/>
  <c r="L36"/>
  <c r="Q35"/>
  <c r="M36"/>
  <c r="M37" s="1"/>
  <c r="M38" s="1"/>
  <c r="M39" s="1"/>
  <c r="M40" s="1"/>
  <c r="M41" s="1"/>
  <c r="M42" s="1"/>
  <c r="M43" s="1"/>
  <c r="G36"/>
  <c r="C37"/>
  <c r="L36" i="208"/>
  <c r="H37"/>
  <c r="Q35"/>
  <c r="M36"/>
  <c r="M37" s="1"/>
  <c r="M38" s="1"/>
  <c r="M39" s="1"/>
  <c r="M40" s="1"/>
  <c r="M41" s="1"/>
  <c r="M42" s="1"/>
  <c r="M43" s="1"/>
  <c r="C37"/>
  <c r="G36"/>
  <c r="L36" i="207"/>
  <c r="H37"/>
  <c r="Q35"/>
  <c r="M36"/>
  <c r="M37" s="1"/>
  <c r="M38" s="1"/>
  <c r="M39" s="1"/>
  <c r="M40" s="1"/>
  <c r="M41" s="1"/>
  <c r="M42" s="1"/>
  <c r="M43" s="1"/>
  <c r="C37"/>
  <c r="G36"/>
  <c r="Q35" i="206"/>
  <c r="M36"/>
  <c r="M37" s="1"/>
  <c r="M38" s="1"/>
  <c r="M39" s="1"/>
  <c r="M40" s="1"/>
  <c r="M41" s="1"/>
  <c r="M42" s="1"/>
  <c r="M43" s="1"/>
  <c r="C37"/>
  <c r="G36"/>
  <c r="L36"/>
  <c r="H37"/>
  <c r="L36" i="205"/>
  <c r="H37"/>
  <c r="C37"/>
  <c r="G36"/>
  <c r="L36" i="204"/>
  <c r="H37"/>
  <c r="Q35"/>
  <c r="M36"/>
  <c r="M37" s="1"/>
  <c r="M38" s="1"/>
  <c r="M39" s="1"/>
  <c r="M40" s="1"/>
  <c r="M41" s="1"/>
  <c r="M42" s="1"/>
  <c r="M43" s="1"/>
  <c r="C37"/>
  <c r="G36"/>
  <c r="Q35" i="203"/>
  <c r="M36"/>
  <c r="M37" s="1"/>
  <c r="M38" s="1"/>
  <c r="M39" s="1"/>
  <c r="M40" s="1"/>
  <c r="M41" s="1"/>
  <c r="M42" s="1"/>
  <c r="M43" s="1"/>
  <c r="L36"/>
  <c r="H37"/>
  <c r="C37"/>
  <c r="G36"/>
  <c r="L36" i="202"/>
  <c r="H37"/>
  <c r="C37"/>
  <c r="G36"/>
  <c r="H37" i="201"/>
  <c r="L36"/>
  <c r="Q35"/>
  <c r="M36"/>
  <c r="M37" s="1"/>
  <c r="M38" s="1"/>
  <c r="M39" s="1"/>
  <c r="M40" s="1"/>
  <c r="M41" s="1"/>
  <c r="M42" s="1"/>
  <c r="M43" s="1"/>
  <c r="G36"/>
  <c r="C37"/>
  <c r="G36" i="200"/>
  <c r="C37"/>
  <c r="Q35"/>
  <c r="M36"/>
  <c r="M37" s="1"/>
  <c r="M38" s="1"/>
  <c r="M39" s="1"/>
  <c r="M40" s="1"/>
  <c r="M41" s="1"/>
  <c r="M42" s="1"/>
  <c r="M43" s="1"/>
  <c r="H37"/>
  <c r="L36"/>
  <c r="Q35" i="199"/>
  <c r="M36"/>
  <c r="M37" s="1"/>
  <c r="M38" s="1"/>
  <c r="M39" s="1"/>
  <c r="M40" s="1"/>
  <c r="M41" s="1"/>
  <c r="M42" s="1"/>
  <c r="M43" s="1"/>
  <c r="H37"/>
  <c r="L36"/>
  <c r="G36"/>
  <c r="C37"/>
  <c r="Q35" i="198"/>
  <c r="M36"/>
  <c r="M37" s="1"/>
  <c r="M38" s="1"/>
  <c r="M39" s="1"/>
  <c r="M40" s="1"/>
  <c r="M41" s="1"/>
  <c r="M42" s="1"/>
  <c r="M43" s="1"/>
  <c r="L36"/>
  <c r="H37"/>
  <c r="C37"/>
  <c r="G36"/>
  <c r="H37" i="197"/>
  <c r="L36"/>
  <c r="G36"/>
  <c r="C37"/>
  <c r="Q35" i="196"/>
  <c r="M36"/>
  <c r="M37" s="1"/>
  <c r="M38" s="1"/>
  <c r="M39" s="1"/>
  <c r="M40" s="1"/>
  <c r="M41" s="1"/>
  <c r="M42" s="1"/>
  <c r="M43" s="1"/>
  <c r="G36"/>
  <c r="C37"/>
  <c r="H37"/>
  <c r="L36"/>
  <c r="Q35" i="194"/>
  <c r="M36"/>
  <c r="M37" s="1"/>
  <c r="M38" s="1"/>
  <c r="M39" s="1"/>
  <c r="M40" s="1"/>
  <c r="M41" s="1"/>
  <c r="M42" s="1"/>
  <c r="M43" s="1"/>
  <c r="L36"/>
  <c r="H37"/>
  <c r="C37"/>
  <c r="G36"/>
  <c r="L36" i="193"/>
  <c r="H37"/>
  <c r="Q35"/>
  <c r="M36"/>
  <c r="M37" s="1"/>
  <c r="M38" s="1"/>
  <c r="M39" s="1"/>
  <c r="M40" s="1"/>
  <c r="M41" s="1"/>
  <c r="M42" s="1"/>
  <c r="M43" s="1"/>
  <c r="C37"/>
  <c r="G36"/>
  <c r="C37" i="192"/>
  <c r="G36"/>
  <c r="Q35"/>
  <c r="M36"/>
  <c r="M37" s="1"/>
  <c r="M38" s="1"/>
  <c r="M39" s="1"/>
  <c r="M40" s="1"/>
  <c r="M41" s="1"/>
  <c r="M42" s="1"/>
  <c r="M43" s="1"/>
  <c r="L36"/>
  <c r="H37"/>
  <c r="L36" i="191"/>
  <c r="H37"/>
  <c r="C37"/>
  <c r="G36"/>
  <c r="Q35"/>
  <c r="M36"/>
  <c r="M37" s="1"/>
  <c r="M38" s="1"/>
  <c r="M39" s="1"/>
  <c r="M40" s="1"/>
  <c r="M41" s="1"/>
  <c r="M42" s="1"/>
  <c r="M43" s="1"/>
  <c r="Q35" i="190"/>
  <c r="M36"/>
  <c r="M37" s="1"/>
  <c r="M38" s="1"/>
  <c r="M39" s="1"/>
  <c r="M40" s="1"/>
  <c r="M41" s="1"/>
  <c r="M42" s="1"/>
  <c r="M43" s="1"/>
  <c r="C37"/>
  <c r="G36"/>
  <c r="L36"/>
  <c r="H37"/>
  <c r="L36" i="189"/>
  <c r="H37"/>
  <c r="Q35"/>
  <c r="M36"/>
  <c r="M37" s="1"/>
  <c r="M38" s="1"/>
  <c r="M39" s="1"/>
  <c r="M40" s="1"/>
  <c r="M41" s="1"/>
  <c r="M42" s="1"/>
  <c r="M43" s="1"/>
  <c r="C37"/>
  <c r="G36"/>
  <c r="C37" i="188"/>
  <c r="G36"/>
  <c r="Q35"/>
  <c r="M36"/>
  <c r="M37" s="1"/>
  <c r="M38" s="1"/>
  <c r="M39" s="1"/>
  <c r="M40" s="1"/>
  <c r="M41" s="1"/>
  <c r="M42" s="1"/>
  <c r="M43" s="1"/>
  <c r="L36"/>
  <c r="H37"/>
  <c r="L36" i="187"/>
  <c r="H37"/>
  <c r="Q35"/>
  <c r="M36"/>
  <c r="M37" s="1"/>
  <c r="M38" s="1"/>
  <c r="M39" s="1"/>
  <c r="M40" s="1"/>
  <c r="M41" s="1"/>
  <c r="M42" s="1"/>
  <c r="M43" s="1"/>
  <c r="C37"/>
  <c r="G36"/>
  <c r="C37" i="186"/>
  <c r="G36"/>
  <c r="Q35"/>
  <c r="M36"/>
  <c r="M37" s="1"/>
  <c r="M38" s="1"/>
  <c r="M39" s="1"/>
  <c r="M40" s="1"/>
  <c r="M41" s="1"/>
  <c r="M42" s="1"/>
  <c r="M43" s="1"/>
  <c r="L36"/>
  <c r="H37"/>
  <c r="Q35" i="185"/>
  <c r="M36"/>
  <c r="M37" s="1"/>
  <c r="M38" s="1"/>
  <c r="M39" s="1"/>
  <c r="M40" s="1"/>
  <c r="M41" s="1"/>
  <c r="M42" s="1"/>
  <c r="M43" s="1"/>
  <c r="L36"/>
  <c r="H37"/>
  <c r="C37"/>
  <c r="G36"/>
  <c r="G36" i="43"/>
  <c r="C37"/>
  <c r="L36"/>
  <c r="H37"/>
  <c r="H38" i="218" l="1"/>
  <c r="L37"/>
  <c r="H38" i="217"/>
  <c r="L37"/>
  <c r="H38" i="216"/>
  <c r="L37"/>
  <c r="H38" i="215"/>
  <c r="L37"/>
  <c r="H38" i="214"/>
  <c r="L37"/>
  <c r="H38" i="213"/>
  <c r="L37"/>
  <c r="H38" i="212"/>
  <c r="L37"/>
  <c r="H38" i="211"/>
  <c r="L37"/>
  <c r="H38" i="210"/>
  <c r="L37"/>
  <c r="H38" i="209"/>
  <c r="L37"/>
  <c r="H38" i="208"/>
  <c r="L37"/>
  <c r="H38" i="207"/>
  <c r="L37"/>
  <c r="H38" i="206"/>
  <c r="L37"/>
  <c r="H38" i="205"/>
  <c r="L37"/>
  <c r="H38" i="204"/>
  <c r="L37"/>
  <c r="H38" i="203"/>
  <c r="L37"/>
  <c r="H38" i="202"/>
  <c r="L37"/>
  <c r="H38" i="201"/>
  <c r="L37"/>
  <c r="H38" i="200"/>
  <c r="L37"/>
  <c r="H38" i="199"/>
  <c r="L37"/>
  <c r="H38" i="198"/>
  <c r="L37"/>
  <c r="H38" i="197"/>
  <c r="L37"/>
  <c r="H38" i="196"/>
  <c r="L37"/>
  <c r="H38" i="194"/>
  <c r="L37"/>
  <c r="H38" i="193"/>
  <c r="L37"/>
  <c r="H38" i="192"/>
  <c r="L37"/>
  <c r="H38" i="191"/>
  <c r="L37"/>
  <c r="H38" i="190"/>
  <c r="L37"/>
  <c r="H38" i="189"/>
  <c r="L37"/>
  <c r="H38" i="188"/>
  <c r="L37"/>
  <c r="H38" i="187"/>
  <c r="L37"/>
  <c r="H38" i="186"/>
  <c r="L37"/>
  <c r="H38" i="185"/>
  <c r="L37"/>
  <c r="H38" i="43"/>
  <c r="L37"/>
  <c r="H39" i="218" l="1"/>
  <c r="L38"/>
  <c r="H39" i="217"/>
  <c r="L38"/>
  <c r="H39" i="216"/>
  <c r="L38"/>
  <c r="H39" i="215"/>
  <c r="L38"/>
  <c r="H39" i="214"/>
  <c r="L38"/>
  <c r="H39" i="213"/>
  <c r="L38"/>
  <c r="H39" i="212"/>
  <c r="L38"/>
  <c r="H39" i="211"/>
  <c r="L38"/>
  <c r="H39" i="210"/>
  <c r="L38"/>
  <c r="H39" i="209"/>
  <c r="L38"/>
  <c r="H39" i="208"/>
  <c r="L38"/>
  <c r="H39" i="207"/>
  <c r="L38"/>
  <c r="H39" i="206"/>
  <c r="L38"/>
  <c r="H39" i="205"/>
  <c r="L38"/>
  <c r="H39" i="204"/>
  <c r="L38"/>
  <c r="H39" i="203"/>
  <c r="L38"/>
  <c r="H39" i="202"/>
  <c r="L38"/>
  <c r="H39" i="201"/>
  <c r="L38"/>
  <c r="H39" i="200"/>
  <c r="L38"/>
  <c r="H39" i="199"/>
  <c r="L38"/>
  <c r="H39" i="198"/>
  <c r="L38"/>
  <c r="H39" i="197"/>
  <c r="L38"/>
  <c r="H39" i="196"/>
  <c r="L38"/>
  <c r="H39" i="194"/>
  <c r="L38"/>
  <c r="H39" i="193"/>
  <c r="L38"/>
  <c r="H39" i="192"/>
  <c r="L38"/>
  <c r="H39" i="191"/>
  <c r="L38"/>
  <c r="H39" i="190"/>
  <c r="L38"/>
  <c r="H39" i="189"/>
  <c r="L38"/>
  <c r="H39" i="188"/>
  <c r="L38"/>
  <c r="H39" i="187"/>
  <c r="L38"/>
  <c r="H39" i="186"/>
  <c r="L38"/>
  <c r="H39" i="185"/>
  <c r="L38"/>
  <c r="H39" i="43"/>
  <c r="L38"/>
  <c r="H40" i="218" l="1"/>
  <c r="L39"/>
  <c r="H40" i="217"/>
  <c r="L39"/>
  <c r="H40" i="216"/>
  <c r="L39"/>
  <c r="H40" i="215"/>
  <c r="L39"/>
  <c r="H40" i="214"/>
  <c r="L39"/>
  <c r="H40" i="213"/>
  <c r="L39"/>
  <c r="H40" i="212"/>
  <c r="L39"/>
  <c r="H40" i="211"/>
  <c r="L39"/>
  <c r="H40" i="210"/>
  <c r="L39"/>
  <c r="H40" i="209"/>
  <c r="L39"/>
  <c r="H40" i="208"/>
  <c r="L39"/>
  <c r="H40" i="207"/>
  <c r="L39"/>
  <c r="H40" i="206"/>
  <c r="L39"/>
  <c r="H40" i="205"/>
  <c r="L39"/>
  <c r="H40" i="204"/>
  <c r="L39"/>
  <c r="H40" i="203"/>
  <c r="L39"/>
  <c r="H40" i="202"/>
  <c r="L39"/>
  <c r="H40" i="201"/>
  <c r="L39"/>
  <c r="H40" i="200"/>
  <c r="L39"/>
  <c r="H40" i="199"/>
  <c r="L39"/>
  <c r="H40" i="198"/>
  <c r="L39"/>
  <c r="H40" i="197"/>
  <c r="L39"/>
  <c r="H40" i="196"/>
  <c r="L39"/>
  <c r="H40" i="194"/>
  <c r="L39"/>
  <c r="H40" i="193"/>
  <c r="L39"/>
  <c r="H40" i="192"/>
  <c r="L39"/>
  <c r="H40" i="191"/>
  <c r="L39"/>
  <c r="H40" i="190"/>
  <c r="L39"/>
  <c r="H40" i="189"/>
  <c r="L39"/>
  <c r="H40" i="188"/>
  <c r="L39"/>
  <c r="H40" i="187"/>
  <c r="L39"/>
  <c r="H40" i="186"/>
  <c r="L39"/>
  <c r="H40" i="185"/>
  <c r="L39"/>
  <c r="L39" i="43"/>
  <c r="H40"/>
  <c r="H41" i="218" l="1"/>
  <c r="L40"/>
  <c r="H41" i="217"/>
  <c r="L40"/>
  <c r="H41" i="216"/>
  <c r="L40"/>
  <c r="H41" i="215"/>
  <c r="L40"/>
  <c r="H41" i="214"/>
  <c r="L40"/>
  <c r="H41" i="213"/>
  <c r="L40"/>
  <c r="H41" i="212"/>
  <c r="L40"/>
  <c r="H41" i="211"/>
  <c r="L40"/>
  <c r="H41" i="210"/>
  <c r="L40"/>
  <c r="H41" i="209"/>
  <c r="L40"/>
  <c r="H41" i="208"/>
  <c r="L40"/>
  <c r="H41" i="207"/>
  <c r="L40"/>
  <c r="H41" i="206"/>
  <c r="L40"/>
  <c r="H41" i="205"/>
  <c r="L40"/>
  <c r="H41" i="204"/>
  <c r="L40"/>
  <c r="H41" i="203"/>
  <c r="L40"/>
  <c r="H41" i="202"/>
  <c r="L40"/>
  <c r="H41" i="201"/>
  <c r="L40"/>
  <c r="H41" i="200"/>
  <c r="L40"/>
  <c r="H41" i="199"/>
  <c r="L40"/>
  <c r="H41" i="198"/>
  <c r="L40"/>
  <c r="H41" i="197"/>
  <c r="L40"/>
  <c r="H41" i="196"/>
  <c r="L40"/>
  <c r="H41" i="194"/>
  <c r="L40"/>
  <c r="H41" i="193"/>
  <c r="L40"/>
  <c r="H41" i="192"/>
  <c r="L40"/>
  <c r="H41" i="191"/>
  <c r="L40"/>
  <c r="H41" i="190"/>
  <c r="L40"/>
  <c r="H41" i="189"/>
  <c r="L40"/>
  <c r="H41" i="188"/>
  <c r="L40"/>
  <c r="H41" i="187"/>
  <c r="L40"/>
  <c r="H41" i="186"/>
  <c r="L40"/>
  <c r="H41" i="185"/>
  <c r="L40"/>
  <c r="L40" i="43"/>
  <c r="H41"/>
  <c r="H42" i="218" l="1"/>
  <c r="L41"/>
  <c r="H42" i="217"/>
  <c r="L41"/>
  <c r="H42" i="216"/>
  <c r="L41"/>
  <c r="H42" i="215"/>
  <c r="L41"/>
  <c r="H42" i="214"/>
  <c r="L41"/>
  <c r="H42" i="213"/>
  <c r="L41"/>
  <c r="H42" i="212"/>
  <c r="L41"/>
  <c r="H42" i="211"/>
  <c r="L41"/>
  <c r="H42" i="210"/>
  <c r="L41"/>
  <c r="H42" i="209"/>
  <c r="L41"/>
  <c r="H42" i="208"/>
  <c r="L41"/>
  <c r="H42" i="207"/>
  <c r="L41"/>
  <c r="H42" i="206"/>
  <c r="L41"/>
  <c r="H42" i="205"/>
  <c r="L41"/>
  <c r="H42" i="204"/>
  <c r="L41"/>
  <c r="H42" i="203"/>
  <c r="L41"/>
  <c r="H42" i="202"/>
  <c r="L41"/>
  <c r="H42" i="201"/>
  <c r="L41"/>
  <c r="H42" i="200"/>
  <c r="L41"/>
  <c r="H42" i="199"/>
  <c r="L41"/>
  <c r="H42" i="198"/>
  <c r="L41"/>
  <c r="H42" i="197"/>
  <c r="L41"/>
  <c r="H42" i="196"/>
  <c r="L41"/>
  <c r="H42" i="194"/>
  <c r="L41"/>
  <c r="H42" i="193"/>
  <c r="L41"/>
  <c r="H42" i="192"/>
  <c r="L41"/>
  <c r="H42" i="191"/>
  <c r="L41"/>
  <c r="H42" i="190"/>
  <c r="L41"/>
  <c r="H42" i="189"/>
  <c r="L41"/>
  <c r="H42" i="188"/>
  <c r="L41"/>
  <c r="H42" i="187"/>
  <c r="L41"/>
  <c r="H42" i="186"/>
  <c r="L41"/>
  <c r="H42" i="185"/>
  <c r="L41"/>
  <c r="H42" i="43"/>
  <c r="L41"/>
  <c r="H43" i="218" l="1"/>
  <c r="L42"/>
  <c r="H43" i="217"/>
  <c r="L42"/>
  <c r="H43" i="216"/>
  <c r="L42"/>
  <c r="H43" i="215"/>
  <c r="L42"/>
  <c r="H43" i="214"/>
  <c r="L42"/>
  <c r="H43" i="213"/>
  <c r="L42"/>
  <c r="H43" i="212"/>
  <c r="L42"/>
  <c r="H43" i="211"/>
  <c r="L42"/>
  <c r="H43" i="210"/>
  <c r="L42"/>
  <c r="H43" i="209"/>
  <c r="L42"/>
  <c r="H43" i="208"/>
  <c r="L42"/>
  <c r="H43" i="207"/>
  <c r="L42"/>
  <c r="H43" i="206"/>
  <c r="L42"/>
  <c r="H43" i="205"/>
  <c r="L42"/>
  <c r="H43" i="204"/>
  <c r="L42"/>
  <c r="H43" i="203"/>
  <c r="L42"/>
  <c r="H43" i="202"/>
  <c r="L42"/>
  <c r="H43" i="201"/>
  <c r="L42"/>
  <c r="H43" i="200"/>
  <c r="L42"/>
  <c r="H43" i="199"/>
  <c r="L42"/>
  <c r="H43" i="198"/>
  <c r="L42"/>
  <c r="H43" i="197"/>
  <c r="L42"/>
  <c r="H43" i="196"/>
  <c r="L42"/>
  <c r="H43" i="194"/>
  <c r="L42"/>
  <c r="H43" i="193"/>
  <c r="L42"/>
  <c r="H43" i="192"/>
  <c r="L42"/>
  <c r="H43" i="191"/>
  <c r="L42"/>
  <c r="H43" i="190"/>
  <c r="L42"/>
  <c r="H43" i="189"/>
  <c r="L42"/>
  <c r="H43" i="188"/>
  <c r="L42"/>
  <c r="H43" i="187"/>
  <c r="L42"/>
  <c r="H43" i="186"/>
  <c r="L42"/>
  <c r="H43" i="185"/>
  <c r="L42"/>
  <c r="L42" i="43"/>
  <c r="H43"/>
  <c r="H44" i="218" l="1"/>
  <c r="L43"/>
  <c r="H44" i="217"/>
  <c r="L43"/>
  <c r="H44" i="216"/>
  <c r="L43"/>
  <c r="H44" i="215"/>
  <c r="L43"/>
  <c r="H44" i="214"/>
  <c r="L43"/>
  <c r="H44" i="213"/>
  <c r="L43"/>
  <c r="H44" i="212"/>
  <c r="L43"/>
  <c r="H44" i="211"/>
  <c r="L43"/>
  <c r="H44" i="210"/>
  <c r="L43"/>
  <c r="H44" i="209"/>
  <c r="L43"/>
  <c r="H44" i="208"/>
  <c r="L43"/>
  <c r="H44" i="207"/>
  <c r="L43"/>
  <c r="H44" i="206"/>
  <c r="L43"/>
  <c r="H44" i="205"/>
  <c r="L43"/>
  <c r="H44" i="204"/>
  <c r="L43"/>
  <c r="H44" i="203"/>
  <c r="L43"/>
  <c r="H44" i="202"/>
  <c r="L43"/>
  <c r="H44" i="201"/>
  <c r="L43"/>
  <c r="H44" i="200"/>
  <c r="L43"/>
  <c r="H44" i="199"/>
  <c r="L43"/>
  <c r="H44" i="198"/>
  <c r="L43"/>
  <c r="H44" i="197"/>
  <c r="L43"/>
  <c r="H44" i="196"/>
  <c r="L43"/>
  <c r="H44" i="194"/>
  <c r="L43"/>
  <c r="H44" i="193"/>
  <c r="L43"/>
  <c r="H44" i="192"/>
  <c r="L43"/>
  <c r="H44" i="191"/>
  <c r="L43"/>
  <c r="H44" i="190"/>
  <c r="L43"/>
  <c r="H44" i="189"/>
  <c r="L43"/>
  <c r="H44" i="188"/>
  <c r="L43"/>
  <c r="H44" i="187"/>
  <c r="L43"/>
  <c r="H44" i="186"/>
  <c r="L43"/>
  <c r="H44" i="185"/>
  <c r="L43"/>
  <c r="L43" i="43"/>
  <c r="H44"/>
  <c r="L44" i="218" l="1"/>
  <c r="H45"/>
  <c r="H45" i="217"/>
  <c r="L44"/>
  <c r="H45" i="216"/>
  <c r="L44"/>
  <c r="L44" i="215"/>
  <c r="H45"/>
  <c r="H45" i="214"/>
  <c r="L44"/>
  <c r="L44" i="213"/>
  <c r="H45"/>
  <c r="L44" i="212"/>
  <c r="H45"/>
  <c r="L44" i="211"/>
  <c r="H45"/>
  <c r="L44" i="210"/>
  <c r="H45"/>
  <c r="L44" i="209"/>
  <c r="H45"/>
  <c r="H45" i="208"/>
  <c r="L44"/>
  <c r="H45" i="207"/>
  <c r="L44"/>
  <c r="L44" i="206"/>
  <c r="H45"/>
  <c r="H45" i="205"/>
  <c r="L44"/>
  <c r="H45" i="204"/>
  <c r="L44"/>
  <c r="L44" i="203"/>
  <c r="H45"/>
  <c r="H45" i="202"/>
  <c r="L44"/>
  <c r="L44" i="201"/>
  <c r="H45"/>
  <c r="L44" i="200"/>
  <c r="H45"/>
  <c r="L44" i="199"/>
  <c r="H45"/>
  <c r="H45" i="198"/>
  <c r="L44"/>
  <c r="L44" i="197"/>
  <c r="H45"/>
  <c r="L44" i="196"/>
  <c r="H45"/>
  <c r="H45" i="194"/>
  <c r="L44"/>
  <c r="H45" i="193"/>
  <c r="L44"/>
  <c r="H45" i="192"/>
  <c r="L44"/>
  <c r="L44" i="191"/>
  <c r="H45"/>
  <c r="H45" i="190"/>
  <c r="L44"/>
  <c r="L44" i="189"/>
  <c r="H45"/>
  <c r="L44" i="188"/>
  <c r="H45"/>
  <c r="L44" i="187"/>
  <c r="H45"/>
  <c r="H45" i="186"/>
  <c r="L44"/>
  <c r="L44" i="185"/>
  <c r="H45"/>
  <c r="H45" i="43"/>
  <c r="L44"/>
  <c r="L45" i="218" l="1"/>
  <c r="H46"/>
  <c r="L45" i="217"/>
  <c r="H46"/>
  <c r="L45" i="216"/>
  <c r="H46"/>
  <c r="L45" i="215"/>
  <c r="H46"/>
  <c r="H46" i="214"/>
  <c r="L45"/>
  <c r="L45" i="213"/>
  <c r="H46"/>
  <c r="L45" i="212"/>
  <c r="H46"/>
  <c r="L45" i="211"/>
  <c r="H46"/>
  <c r="H46" i="210"/>
  <c r="L45"/>
  <c r="H46" i="209"/>
  <c r="L45"/>
  <c r="L45" i="208"/>
  <c r="H46"/>
  <c r="L45" i="207"/>
  <c r="H46"/>
  <c r="L45" i="206"/>
  <c r="H46"/>
  <c r="L45" i="205"/>
  <c r="H46"/>
  <c r="L45" i="204"/>
  <c r="H46"/>
  <c r="L45" i="203"/>
  <c r="H46"/>
  <c r="L45" i="202"/>
  <c r="H46"/>
  <c r="H46" i="201"/>
  <c r="L45"/>
  <c r="H46" i="200"/>
  <c r="L45"/>
  <c r="H46" i="199"/>
  <c r="L45"/>
  <c r="L45" i="198"/>
  <c r="H46"/>
  <c r="H46" i="197"/>
  <c r="L45"/>
  <c r="H46" i="196"/>
  <c r="L45"/>
  <c r="L45" i="194"/>
  <c r="H46"/>
  <c r="L45" i="193"/>
  <c r="H46"/>
  <c r="L45" i="192"/>
  <c r="H46"/>
  <c r="L45" i="191"/>
  <c r="H46"/>
  <c r="L45" i="190"/>
  <c r="H46"/>
  <c r="L45" i="189"/>
  <c r="H46"/>
  <c r="L45" i="188"/>
  <c r="H46"/>
  <c r="L45" i="187"/>
  <c r="H46"/>
  <c r="L45" i="186"/>
  <c r="H46"/>
  <c r="L45" i="185"/>
  <c r="H46"/>
  <c r="L45" i="43"/>
  <c r="H46"/>
  <c r="H47" i="218" l="1"/>
  <c r="L46"/>
  <c r="H47" i="217"/>
  <c r="L46"/>
  <c r="H47" i="216"/>
  <c r="L46"/>
  <c r="H47" i="215"/>
  <c r="L46"/>
  <c r="H47" i="214"/>
  <c r="L46"/>
  <c r="H47" i="213"/>
  <c r="L46"/>
  <c r="H47" i="212"/>
  <c r="L46"/>
  <c r="H47" i="211"/>
  <c r="L46"/>
  <c r="H47" i="210"/>
  <c r="L46"/>
  <c r="H47" i="209"/>
  <c r="L46"/>
  <c r="H47" i="208"/>
  <c r="L46"/>
  <c r="H47" i="207"/>
  <c r="L46"/>
  <c r="H47" i="206"/>
  <c r="L46"/>
  <c r="H47" i="205"/>
  <c r="L46"/>
  <c r="H47" i="204"/>
  <c r="L46"/>
  <c r="H47" i="203"/>
  <c r="L46"/>
  <c r="H47" i="202"/>
  <c r="L46"/>
  <c r="H47" i="201"/>
  <c r="L46"/>
  <c r="H47" i="200"/>
  <c r="L46"/>
  <c r="H47" i="199"/>
  <c r="L46"/>
  <c r="H47" i="198"/>
  <c r="L46"/>
  <c r="H47" i="197"/>
  <c r="L46"/>
  <c r="H47" i="196"/>
  <c r="L46"/>
  <c r="H47" i="194"/>
  <c r="L46"/>
  <c r="H47" i="193"/>
  <c r="L46"/>
  <c r="H47" i="192"/>
  <c r="L46"/>
  <c r="H47" i="191"/>
  <c r="L46"/>
  <c r="H47" i="190"/>
  <c r="L46"/>
  <c r="H47" i="189"/>
  <c r="L46"/>
  <c r="H47" i="188"/>
  <c r="L46"/>
  <c r="H47" i="187"/>
  <c r="L46"/>
  <c r="H47" i="186"/>
  <c r="L46"/>
  <c r="H47" i="185"/>
  <c r="L46"/>
  <c r="H47" i="43"/>
  <c r="L46"/>
  <c r="L47" i="218" l="1"/>
  <c r="H48"/>
  <c r="L47" i="217"/>
  <c r="H48"/>
  <c r="L47" i="216"/>
  <c r="H48"/>
  <c r="L47" i="215"/>
  <c r="H48"/>
  <c r="H48" i="214"/>
  <c r="L47"/>
  <c r="L47" i="213"/>
  <c r="H48"/>
  <c r="L47" i="212"/>
  <c r="H48"/>
  <c r="L47" i="211"/>
  <c r="H48"/>
  <c r="H48" i="210"/>
  <c r="L47"/>
  <c r="H48" i="209"/>
  <c r="L47"/>
  <c r="L47" i="208"/>
  <c r="H48"/>
  <c r="L47" i="207"/>
  <c r="H48"/>
  <c r="L47" i="206"/>
  <c r="H48"/>
  <c r="L47" i="205"/>
  <c r="H48"/>
  <c r="L47" i="204"/>
  <c r="H48"/>
  <c r="L47" i="203"/>
  <c r="H48"/>
  <c r="L47" i="202"/>
  <c r="H48"/>
  <c r="H48" i="201"/>
  <c r="L47"/>
  <c r="H48" i="200"/>
  <c r="L47"/>
  <c r="H48" i="199"/>
  <c r="L47"/>
  <c r="L47" i="198"/>
  <c r="H48"/>
  <c r="H48" i="197"/>
  <c r="L47"/>
  <c r="H48" i="196"/>
  <c r="L47"/>
  <c r="L47" i="194"/>
  <c r="H48"/>
  <c r="L47" i="193"/>
  <c r="H48"/>
  <c r="L47" i="192"/>
  <c r="H48"/>
  <c r="L47" i="191"/>
  <c r="H48"/>
  <c r="L47" i="190"/>
  <c r="H48"/>
  <c r="L47" i="189"/>
  <c r="H48"/>
  <c r="L47" i="188"/>
  <c r="H48"/>
  <c r="L47" i="187"/>
  <c r="H48"/>
  <c r="L47" i="186"/>
  <c r="H48"/>
  <c r="L47" i="185"/>
  <c r="H48"/>
  <c r="H48" i="43"/>
  <c r="L47"/>
  <c r="H49" i="218" l="1"/>
  <c r="L48"/>
  <c r="H49" i="217"/>
  <c r="L48"/>
  <c r="H49" i="216"/>
  <c r="L48"/>
  <c r="H49" i="215"/>
  <c r="L48"/>
  <c r="H49" i="214"/>
  <c r="L48"/>
  <c r="H49" i="213"/>
  <c r="L48"/>
  <c r="H49" i="212"/>
  <c r="L48"/>
  <c r="H49" i="211"/>
  <c r="L48"/>
  <c r="H49" i="210"/>
  <c r="L48"/>
  <c r="H49" i="209"/>
  <c r="L48"/>
  <c r="H49" i="208"/>
  <c r="L48"/>
  <c r="H49" i="207"/>
  <c r="L48"/>
  <c r="H49" i="206"/>
  <c r="L48"/>
  <c r="H49" i="205"/>
  <c r="L48"/>
  <c r="H49" i="204"/>
  <c r="L48"/>
  <c r="H49" i="203"/>
  <c r="L48"/>
  <c r="H49" i="202"/>
  <c r="L48"/>
  <c r="H49" i="201"/>
  <c r="L48"/>
  <c r="H49" i="200"/>
  <c r="L48"/>
  <c r="H49" i="199"/>
  <c r="L48"/>
  <c r="H49" i="198"/>
  <c r="L48"/>
  <c r="H49" i="197"/>
  <c r="L48"/>
  <c r="H49" i="196"/>
  <c r="L48"/>
  <c r="H49" i="194"/>
  <c r="L48"/>
  <c r="H49" i="193"/>
  <c r="L48"/>
  <c r="H49" i="192"/>
  <c r="L48"/>
  <c r="H49" i="191"/>
  <c r="L48"/>
  <c r="H49" i="190"/>
  <c r="L48"/>
  <c r="H49" i="189"/>
  <c r="L48"/>
  <c r="H49" i="188"/>
  <c r="L48"/>
  <c r="H49" i="187"/>
  <c r="L48"/>
  <c r="H49" i="186"/>
  <c r="L48"/>
  <c r="H49" i="185"/>
  <c r="L48"/>
  <c r="H49" i="43"/>
  <c r="L48"/>
  <c r="L49" i="218" l="1"/>
  <c r="H50"/>
  <c r="L49" i="217"/>
  <c r="H50"/>
  <c r="L49" i="216"/>
  <c r="H50"/>
  <c r="L49" i="215"/>
  <c r="H50"/>
  <c r="L49" i="214"/>
  <c r="H50"/>
  <c r="L49" i="213"/>
  <c r="H50"/>
  <c r="L49" i="212"/>
  <c r="H50"/>
  <c r="L49" i="211"/>
  <c r="H50"/>
  <c r="H50" i="210"/>
  <c r="L49"/>
  <c r="H50" i="209"/>
  <c r="L49"/>
  <c r="L49" i="208"/>
  <c r="H50"/>
  <c r="L49" i="207"/>
  <c r="H50"/>
  <c r="L49" i="206"/>
  <c r="H50"/>
  <c r="L49" i="205"/>
  <c r="H50"/>
  <c r="L49" i="204"/>
  <c r="H50"/>
  <c r="L49" i="203"/>
  <c r="H50"/>
  <c r="L49" i="202"/>
  <c r="H50"/>
  <c r="H50" i="201"/>
  <c r="L49"/>
  <c r="H50" i="200"/>
  <c r="L49"/>
  <c r="H50" i="199"/>
  <c r="L49"/>
  <c r="L49" i="198"/>
  <c r="H50"/>
  <c r="H50" i="197"/>
  <c r="L49"/>
  <c r="H50" i="196"/>
  <c r="L49"/>
  <c r="L49" i="194"/>
  <c r="H50"/>
  <c r="L49" i="193"/>
  <c r="H50"/>
  <c r="L49" i="192"/>
  <c r="H50"/>
  <c r="L49" i="191"/>
  <c r="H50"/>
  <c r="L49" i="190"/>
  <c r="H50"/>
  <c r="L49" i="189"/>
  <c r="H50"/>
  <c r="L49" i="188"/>
  <c r="H50"/>
  <c r="L49" i="187"/>
  <c r="H50"/>
  <c r="L49" i="186"/>
  <c r="H50"/>
  <c r="L49" i="185"/>
  <c r="H50"/>
  <c r="L49" i="43"/>
  <c r="H50"/>
  <c r="H51" i="218" l="1"/>
  <c r="L50"/>
  <c r="H51" i="217"/>
  <c r="L50"/>
  <c r="H51" i="216"/>
  <c r="L50"/>
  <c r="H51" i="215"/>
  <c r="L50"/>
  <c r="H51" i="214"/>
  <c r="L50"/>
  <c r="H51" i="213"/>
  <c r="L50"/>
  <c r="H51" i="212"/>
  <c r="L50"/>
  <c r="H51" i="211"/>
  <c r="L50"/>
  <c r="H51" i="210"/>
  <c r="L50"/>
  <c r="H51" i="209"/>
  <c r="L50"/>
  <c r="H51" i="208"/>
  <c r="L50"/>
  <c r="H51" i="207"/>
  <c r="L50"/>
  <c r="H51" i="206"/>
  <c r="L50"/>
  <c r="H51" i="205"/>
  <c r="L50"/>
  <c r="H51" i="204"/>
  <c r="L50"/>
  <c r="H51" i="203"/>
  <c r="L50"/>
  <c r="H51" i="202"/>
  <c r="L50"/>
  <c r="H51" i="201"/>
  <c r="L50"/>
  <c r="H51" i="200"/>
  <c r="L50"/>
  <c r="H51" i="199"/>
  <c r="L50"/>
  <c r="H51" i="198"/>
  <c r="L50"/>
  <c r="H51" i="197"/>
  <c r="L50"/>
  <c r="H51" i="196"/>
  <c r="L50"/>
  <c r="H51" i="194"/>
  <c r="L50"/>
  <c r="H51" i="193"/>
  <c r="L50"/>
  <c r="H51" i="192"/>
  <c r="L50"/>
  <c r="H51" i="191"/>
  <c r="L50"/>
  <c r="H51" i="190"/>
  <c r="L50"/>
  <c r="H51" i="189"/>
  <c r="L50"/>
  <c r="H51" i="188"/>
  <c r="L50"/>
  <c r="H51" i="187"/>
  <c r="L50"/>
  <c r="H51" i="186"/>
  <c r="L50"/>
  <c r="H51" i="185"/>
  <c r="L50"/>
  <c r="H51" i="43"/>
  <c r="L50"/>
  <c r="L51" i="218" l="1"/>
  <c r="H52"/>
  <c r="L51" i="217"/>
  <c r="H52"/>
  <c r="L51" i="216"/>
  <c r="H52"/>
  <c r="L51" i="215"/>
  <c r="H52"/>
  <c r="H52" i="214"/>
  <c r="L51"/>
  <c r="L51" i="213"/>
  <c r="H52"/>
  <c r="L51" i="212"/>
  <c r="H52"/>
  <c r="L51" i="211"/>
  <c r="H52"/>
  <c r="H52" i="210"/>
  <c r="L51"/>
  <c r="H52" i="209"/>
  <c r="L51"/>
  <c r="L51" i="208"/>
  <c r="H52"/>
  <c r="L51" i="207"/>
  <c r="H52"/>
  <c r="L51" i="206"/>
  <c r="H52"/>
  <c r="L51" i="205"/>
  <c r="H52"/>
  <c r="L51" i="204"/>
  <c r="H52"/>
  <c r="L51" i="203"/>
  <c r="H52"/>
  <c r="L51" i="202"/>
  <c r="H52"/>
  <c r="H52" i="201"/>
  <c r="L51"/>
  <c r="H52" i="200"/>
  <c r="L51"/>
  <c r="H52" i="199"/>
  <c r="L51"/>
  <c r="L51" i="198"/>
  <c r="H52"/>
  <c r="H52" i="197"/>
  <c r="L51"/>
  <c r="H52" i="196"/>
  <c r="L51"/>
  <c r="L51" i="194"/>
  <c r="H52"/>
  <c r="L51" i="193"/>
  <c r="H52"/>
  <c r="L51" i="192"/>
  <c r="H52"/>
  <c r="L51" i="191"/>
  <c r="H52"/>
  <c r="L51" i="190"/>
  <c r="H52"/>
  <c r="L51" i="189"/>
  <c r="H52"/>
  <c r="L51" i="188"/>
  <c r="H52"/>
  <c r="L51" i="187"/>
  <c r="H52"/>
  <c r="L51" i="186"/>
  <c r="H52"/>
  <c r="L51" i="185"/>
  <c r="H52"/>
  <c r="H52" i="43"/>
  <c r="L51"/>
  <c r="H53" i="218" l="1"/>
  <c r="L52"/>
  <c r="H53" i="217"/>
  <c r="L52"/>
  <c r="H53" i="216"/>
  <c r="L52"/>
  <c r="H53" i="215"/>
  <c r="L52"/>
  <c r="H53" i="214"/>
  <c r="L52"/>
  <c r="H53" i="213"/>
  <c r="L52"/>
  <c r="H53" i="212"/>
  <c r="L52"/>
  <c r="H53" i="211"/>
  <c r="L52"/>
  <c r="H53" i="210"/>
  <c r="L52"/>
  <c r="H53" i="209"/>
  <c r="L52"/>
  <c r="H53" i="208"/>
  <c r="L52"/>
  <c r="H53" i="207"/>
  <c r="L52"/>
  <c r="H53" i="206"/>
  <c r="L52"/>
  <c r="H53" i="205"/>
  <c r="L52"/>
  <c r="H53" i="204"/>
  <c r="L52"/>
  <c r="H53" i="203"/>
  <c r="L52"/>
  <c r="H53" i="202"/>
  <c r="L52"/>
  <c r="H53" i="201"/>
  <c r="L52"/>
  <c r="H53" i="200"/>
  <c r="L52"/>
  <c r="H53" i="199"/>
  <c r="L52"/>
  <c r="H53" i="198"/>
  <c r="L52"/>
  <c r="H53" i="197"/>
  <c r="L52"/>
  <c r="H53" i="196"/>
  <c r="L52"/>
  <c r="H53" i="194"/>
  <c r="L52"/>
  <c r="H53" i="193"/>
  <c r="L52"/>
  <c r="H53" i="192"/>
  <c r="L52"/>
  <c r="H53" i="191"/>
  <c r="L52"/>
  <c r="H53" i="190"/>
  <c r="L52"/>
  <c r="H53" i="189"/>
  <c r="L52"/>
  <c r="H53" i="188"/>
  <c r="L52"/>
  <c r="H53" i="187"/>
  <c r="L52"/>
  <c r="H53" i="186"/>
  <c r="L52"/>
  <c r="H53" i="185"/>
  <c r="L52"/>
  <c r="H53" i="43"/>
  <c r="L52"/>
  <c r="L53" i="218" l="1"/>
  <c r="H54"/>
  <c r="L53" i="217"/>
  <c r="H54"/>
  <c r="L53" i="216"/>
  <c r="H54"/>
  <c r="L53" i="215"/>
  <c r="H54"/>
  <c r="H54" i="214"/>
  <c r="L53"/>
  <c r="L53" i="213"/>
  <c r="H54"/>
  <c r="L53" i="212"/>
  <c r="H54"/>
  <c r="L53" i="211"/>
  <c r="H54"/>
  <c r="H54" i="210"/>
  <c r="L53"/>
  <c r="H54" i="209"/>
  <c r="L53"/>
  <c r="L53" i="208"/>
  <c r="H54"/>
  <c r="L53" i="207"/>
  <c r="H54"/>
  <c r="L53" i="206"/>
  <c r="H54"/>
  <c r="L53" i="205"/>
  <c r="H54"/>
  <c r="L53" i="204"/>
  <c r="H54"/>
  <c r="L53" i="203"/>
  <c r="H54"/>
  <c r="L53" i="202"/>
  <c r="H54"/>
  <c r="H54" i="201"/>
  <c r="L53"/>
  <c r="H54" i="200"/>
  <c r="L53"/>
  <c r="H54" i="199"/>
  <c r="L53"/>
  <c r="L53" i="198"/>
  <c r="H54"/>
  <c r="H54" i="197"/>
  <c r="L53"/>
  <c r="H54" i="196"/>
  <c r="L53"/>
  <c r="L53" i="194"/>
  <c r="H54"/>
  <c r="L53" i="193"/>
  <c r="H54"/>
  <c r="L53" i="192"/>
  <c r="H54"/>
  <c r="L53" i="191"/>
  <c r="H54"/>
  <c r="L53" i="190"/>
  <c r="H54"/>
  <c r="L53" i="189"/>
  <c r="H54"/>
  <c r="L53" i="188"/>
  <c r="H54"/>
  <c r="L53" i="187"/>
  <c r="H54"/>
  <c r="L53" i="186"/>
  <c r="H54"/>
  <c r="L53" i="185"/>
  <c r="H54"/>
  <c r="H54" i="43"/>
  <c r="L53"/>
  <c r="H55" i="218" l="1"/>
  <c r="L54"/>
  <c r="H55" i="217"/>
  <c r="L54"/>
  <c r="H55" i="216"/>
  <c r="L54"/>
  <c r="H55" i="215"/>
  <c r="L54"/>
  <c r="H55" i="214"/>
  <c r="L54"/>
  <c r="H55" i="213"/>
  <c r="L54"/>
  <c r="H55" i="212"/>
  <c r="L54"/>
  <c r="H55" i="211"/>
  <c r="L54"/>
  <c r="H55" i="210"/>
  <c r="L54"/>
  <c r="H55" i="209"/>
  <c r="L54"/>
  <c r="H55" i="208"/>
  <c r="L54"/>
  <c r="H55" i="207"/>
  <c r="L54"/>
  <c r="H55" i="206"/>
  <c r="L54"/>
  <c r="H55" i="205"/>
  <c r="L54"/>
  <c r="H55" i="204"/>
  <c r="L54"/>
  <c r="H55" i="203"/>
  <c r="L54"/>
  <c r="H55" i="202"/>
  <c r="L54"/>
  <c r="H55" i="201"/>
  <c r="L54"/>
  <c r="H55" i="200"/>
  <c r="L54"/>
  <c r="H55" i="199"/>
  <c r="L54"/>
  <c r="H55" i="198"/>
  <c r="L54"/>
  <c r="H55" i="197"/>
  <c r="L54"/>
  <c r="H55" i="196"/>
  <c r="L54"/>
  <c r="H55" i="194"/>
  <c r="L54"/>
  <c r="H55" i="193"/>
  <c r="L54"/>
  <c r="H55" i="192"/>
  <c r="L54"/>
  <c r="H55" i="191"/>
  <c r="L54"/>
  <c r="H55" i="190"/>
  <c r="L54"/>
  <c r="H55" i="189"/>
  <c r="L54"/>
  <c r="H55" i="188"/>
  <c r="L54"/>
  <c r="H55" i="187"/>
  <c r="L54"/>
  <c r="H55" i="186"/>
  <c r="L54"/>
  <c r="H55" i="185"/>
  <c r="L54"/>
  <c r="H55" i="43"/>
  <c r="L54"/>
  <c r="L55" i="218" l="1"/>
  <c r="H56"/>
  <c r="L55" i="217"/>
  <c r="H56"/>
  <c r="L55" i="216"/>
  <c r="H56"/>
  <c r="L55" i="215"/>
  <c r="H56"/>
  <c r="H56" i="214"/>
  <c r="L55"/>
  <c r="L55" i="213"/>
  <c r="H56"/>
  <c r="L55" i="212"/>
  <c r="H56"/>
  <c r="L55" i="211"/>
  <c r="H56"/>
  <c r="H56" i="210"/>
  <c r="L55"/>
  <c r="H56" i="209"/>
  <c r="L55"/>
  <c r="L55" i="208"/>
  <c r="H56"/>
  <c r="L55" i="207"/>
  <c r="H56"/>
  <c r="L55" i="206"/>
  <c r="H56"/>
  <c r="L55" i="205"/>
  <c r="H56"/>
  <c r="L55" i="204"/>
  <c r="H56"/>
  <c r="L55" i="203"/>
  <c r="H56"/>
  <c r="L55" i="202"/>
  <c r="H56"/>
  <c r="H56" i="201"/>
  <c r="L55"/>
  <c r="H56" i="200"/>
  <c r="L55"/>
  <c r="H56" i="199"/>
  <c r="L55"/>
  <c r="L55" i="198"/>
  <c r="H56"/>
  <c r="H56" i="197"/>
  <c r="L55"/>
  <c r="H56" i="196"/>
  <c r="L55"/>
  <c r="L55" i="194"/>
  <c r="H56"/>
  <c r="L55" i="193"/>
  <c r="H56"/>
  <c r="L55" i="192"/>
  <c r="H56"/>
  <c r="L55" i="191"/>
  <c r="H56"/>
  <c r="L55" i="190"/>
  <c r="H56"/>
  <c r="L55" i="189"/>
  <c r="H56"/>
  <c r="L55" i="188"/>
  <c r="H56"/>
  <c r="L55" i="187"/>
  <c r="H56"/>
  <c r="L55" i="186"/>
  <c r="H56"/>
  <c r="L55" i="185"/>
  <c r="H56"/>
  <c r="L55" i="43"/>
  <c r="H56"/>
  <c r="H57" i="218" l="1"/>
  <c r="L56"/>
  <c r="H57" i="217"/>
  <c r="L56"/>
  <c r="H57" i="216"/>
  <c r="L56"/>
  <c r="H57" i="215"/>
  <c r="L56"/>
  <c r="H57" i="214"/>
  <c r="L56"/>
  <c r="H57" i="213"/>
  <c r="L56"/>
  <c r="H57" i="212"/>
  <c r="L56"/>
  <c r="H57" i="211"/>
  <c r="L56"/>
  <c r="H57" i="210"/>
  <c r="L56"/>
  <c r="H57" i="209"/>
  <c r="L56"/>
  <c r="H57" i="208"/>
  <c r="L56"/>
  <c r="H57" i="207"/>
  <c r="L56"/>
  <c r="H57" i="206"/>
  <c r="L56"/>
  <c r="H57" i="205"/>
  <c r="L56"/>
  <c r="H57" i="204"/>
  <c r="L56"/>
  <c r="H57" i="203"/>
  <c r="L56"/>
  <c r="H57" i="202"/>
  <c r="L56"/>
  <c r="H57" i="201"/>
  <c r="L56"/>
  <c r="H57" i="200"/>
  <c r="L56"/>
  <c r="H57" i="199"/>
  <c r="L56"/>
  <c r="H57" i="198"/>
  <c r="L56"/>
  <c r="H57" i="197"/>
  <c r="L56"/>
  <c r="H57" i="196"/>
  <c r="L56"/>
  <c r="H57" i="194"/>
  <c r="L56"/>
  <c r="H57" i="193"/>
  <c r="L56"/>
  <c r="H57" i="192"/>
  <c r="L56"/>
  <c r="H57" i="191"/>
  <c r="L56"/>
  <c r="H57" i="190"/>
  <c r="L56"/>
  <c r="H57" i="189"/>
  <c r="L56"/>
  <c r="H57" i="188"/>
  <c r="L56"/>
  <c r="H57" i="187"/>
  <c r="L56"/>
  <c r="H57" i="186"/>
  <c r="L56"/>
  <c r="H57" i="185"/>
  <c r="L56"/>
  <c r="H57" i="43"/>
  <c r="L56"/>
  <c r="L57" i="218" l="1"/>
  <c r="H58"/>
  <c r="L57" i="217"/>
  <c r="H58"/>
  <c r="L57" i="216"/>
  <c r="H58"/>
  <c r="L57" i="215"/>
  <c r="H58"/>
  <c r="H58" i="214"/>
  <c r="L57"/>
  <c r="L57" i="213"/>
  <c r="H58"/>
  <c r="L57" i="212"/>
  <c r="H58"/>
  <c r="L57" i="211"/>
  <c r="H58"/>
  <c r="H58" i="210"/>
  <c r="L57"/>
  <c r="H58" i="209"/>
  <c r="L57"/>
  <c r="L57" i="208"/>
  <c r="H58"/>
  <c r="L57" i="207"/>
  <c r="H58"/>
  <c r="L57" i="206"/>
  <c r="H58"/>
  <c r="L57" i="205"/>
  <c r="H58"/>
  <c r="L57" i="204"/>
  <c r="H58"/>
  <c r="L57" i="203"/>
  <c r="H58"/>
  <c r="L57" i="202"/>
  <c r="H58"/>
  <c r="H58" i="201"/>
  <c r="L57"/>
  <c r="H58" i="200"/>
  <c r="L57"/>
  <c r="H58" i="199"/>
  <c r="L57"/>
  <c r="L57" i="198"/>
  <c r="H58"/>
  <c r="H58" i="197"/>
  <c r="L57"/>
  <c r="H58" i="196"/>
  <c r="L57"/>
  <c r="L57" i="194"/>
  <c r="H58"/>
  <c r="L57" i="193"/>
  <c r="H58"/>
  <c r="L57" i="192"/>
  <c r="H58"/>
  <c r="H58" i="191"/>
  <c r="L57"/>
  <c r="L57" i="190"/>
  <c r="H58"/>
  <c r="L57" i="189"/>
  <c r="H58"/>
  <c r="L57" i="188"/>
  <c r="H58"/>
  <c r="L57" i="187"/>
  <c r="H58"/>
  <c r="L57" i="186"/>
  <c r="H58"/>
  <c r="L57" i="185"/>
  <c r="H58"/>
  <c r="H58" i="43"/>
  <c r="L57"/>
  <c r="H59" i="218" l="1"/>
  <c r="L58"/>
  <c r="H59" i="217"/>
  <c r="L58"/>
  <c r="H59" i="216"/>
  <c r="L58"/>
  <c r="H59" i="215"/>
  <c r="L58"/>
  <c r="H59" i="214"/>
  <c r="L58"/>
  <c r="H59" i="213"/>
  <c r="L58"/>
  <c r="H59" i="212"/>
  <c r="L58"/>
  <c r="H59" i="211"/>
  <c r="L58"/>
  <c r="H59" i="210"/>
  <c r="L58"/>
  <c r="H59" i="209"/>
  <c r="L58"/>
  <c r="H59" i="208"/>
  <c r="L58"/>
  <c r="H59" i="207"/>
  <c r="L58"/>
  <c r="H59" i="206"/>
  <c r="L58"/>
  <c r="H59" i="205"/>
  <c r="L58"/>
  <c r="H59" i="204"/>
  <c r="L58"/>
  <c r="H59" i="203"/>
  <c r="L58"/>
  <c r="H59" i="202"/>
  <c r="L58"/>
  <c r="H59" i="201"/>
  <c r="L58"/>
  <c r="H59" i="200"/>
  <c r="L58"/>
  <c r="H59" i="199"/>
  <c r="L58"/>
  <c r="H59" i="198"/>
  <c r="L58"/>
  <c r="H59" i="197"/>
  <c r="L58"/>
  <c r="H59" i="196"/>
  <c r="L58"/>
  <c r="H59" i="194"/>
  <c r="L58"/>
  <c r="H59" i="193"/>
  <c r="L58"/>
  <c r="H59" i="192"/>
  <c r="L58"/>
  <c r="H59" i="191"/>
  <c r="L58"/>
  <c r="H59" i="190"/>
  <c r="L58"/>
  <c r="H59" i="189"/>
  <c r="L58"/>
  <c r="H59" i="188"/>
  <c r="L58"/>
  <c r="H59" i="187"/>
  <c r="L58"/>
  <c r="H59" i="186"/>
  <c r="L58"/>
  <c r="H59" i="185"/>
  <c r="L58"/>
  <c r="H59" i="43"/>
  <c r="L58"/>
  <c r="L59" i="218" l="1"/>
  <c r="H60"/>
  <c r="L59" i="217"/>
  <c r="H60"/>
  <c r="L59" i="216"/>
  <c r="H60"/>
  <c r="L59" i="215"/>
  <c r="H60"/>
  <c r="H60" i="214"/>
  <c r="L59"/>
  <c r="L59" i="213"/>
  <c r="H60"/>
  <c r="L59" i="212"/>
  <c r="H60"/>
  <c r="L59" i="211"/>
  <c r="H60"/>
  <c r="H60" i="210"/>
  <c r="L59"/>
  <c r="H60" i="209"/>
  <c r="L59"/>
  <c r="L59" i="208"/>
  <c r="H60"/>
  <c r="L59" i="207"/>
  <c r="H60"/>
  <c r="L59" i="206"/>
  <c r="H60"/>
  <c r="L59" i="205"/>
  <c r="H60"/>
  <c r="L59" i="204"/>
  <c r="H60"/>
  <c r="L59" i="203"/>
  <c r="H60"/>
  <c r="L59" i="202"/>
  <c r="H60"/>
  <c r="H60" i="201"/>
  <c r="L59"/>
  <c r="H60" i="200"/>
  <c r="L59"/>
  <c r="H60" i="199"/>
  <c r="L59"/>
  <c r="L59" i="198"/>
  <c r="H60"/>
  <c r="H60" i="197"/>
  <c r="L59"/>
  <c r="H60" i="196"/>
  <c r="L59"/>
  <c r="L59" i="194"/>
  <c r="H60"/>
  <c r="L59" i="193"/>
  <c r="H60"/>
  <c r="L59" i="192"/>
  <c r="H60"/>
  <c r="L59" i="191"/>
  <c r="H60"/>
  <c r="L59" i="190"/>
  <c r="H60"/>
  <c r="L59" i="189"/>
  <c r="H60"/>
  <c r="L59" i="188"/>
  <c r="H60"/>
  <c r="L59" i="187"/>
  <c r="H60"/>
  <c r="L59" i="186"/>
  <c r="H60"/>
  <c r="L59" i="185"/>
  <c r="H60"/>
  <c r="H60" i="43"/>
  <c r="L59"/>
  <c r="H61" i="218" l="1"/>
  <c r="L60"/>
  <c r="H61" i="217"/>
  <c r="L60"/>
  <c r="H61" i="216"/>
  <c r="L60"/>
  <c r="H61" i="215"/>
  <c r="L60"/>
  <c r="H61" i="214"/>
  <c r="L60"/>
  <c r="H61" i="213"/>
  <c r="L60"/>
  <c r="H61" i="212"/>
  <c r="L60"/>
  <c r="H61" i="211"/>
  <c r="L60"/>
  <c r="H61" i="210"/>
  <c r="L60"/>
  <c r="H61" i="209"/>
  <c r="L60"/>
  <c r="H61" i="208"/>
  <c r="L60"/>
  <c r="H61" i="207"/>
  <c r="L60"/>
  <c r="H61" i="206"/>
  <c r="L60"/>
  <c r="H61" i="205"/>
  <c r="L60"/>
  <c r="H61" i="204"/>
  <c r="L60"/>
  <c r="H61" i="203"/>
  <c r="L60"/>
  <c r="H61" i="202"/>
  <c r="L60"/>
  <c r="H61" i="201"/>
  <c r="L60"/>
  <c r="H61" i="200"/>
  <c r="L60"/>
  <c r="H61" i="199"/>
  <c r="L60"/>
  <c r="H61" i="198"/>
  <c r="L60"/>
  <c r="H61" i="197"/>
  <c r="L60"/>
  <c r="H61" i="196"/>
  <c r="L60"/>
  <c r="H61" i="194"/>
  <c r="L60"/>
  <c r="H61" i="193"/>
  <c r="L60"/>
  <c r="H61" i="192"/>
  <c r="L60"/>
  <c r="H61" i="191"/>
  <c r="L60"/>
  <c r="H61" i="190"/>
  <c r="L60"/>
  <c r="H61" i="189"/>
  <c r="L60"/>
  <c r="H61" i="188"/>
  <c r="L60"/>
  <c r="H61" i="187"/>
  <c r="L60"/>
  <c r="H61" i="186"/>
  <c r="L60"/>
  <c r="H61" i="185"/>
  <c r="L60"/>
  <c r="H61" i="43"/>
  <c r="L60"/>
  <c r="L61" i="218" l="1"/>
  <c r="H62"/>
  <c r="H63" s="1"/>
  <c r="H64" s="1"/>
  <c r="H65" s="1"/>
  <c r="H66" s="1"/>
  <c r="H67" s="1"/>
  <c r="H68" s="1"/>
  <c r="H69" s="1"/>
  <c r="H70" s="1"/>
  <c r="H71" s="1"/>
  <c r="H72" s="1"/>
  <c r="H73" s="1"/>
  <c r="L61" i="217"/>
  <c r="H62"/>
  <c r="H63" s="1"/>
  <c r="H64" s="1"/>
  <c r="H65" s="1"/>
  <c r="H66" s="1"/>
  <c r="H67" s="1"/>
  <c r="H68" s="1"/>
  <c r="H69" s="1"/>
  <c r="H70" s="1"/>
  <c r="H71" s="1"/>
  <c r="H72" s="1"/>
  <c r="H73" s="1"/>
  <c r="L61" i="216"/>
  <c r="H62"/>
  <c r="H63" s="1"/>
  <c r="H64" s="1"/>
  <c r="H65" s="1"/>
  <c r="H66" s="1"/>
  <c r="H67" s="1"/>
  <c r="H68" s="1"/>
  <c r="H69" s="1"/>
  <c r="H70" s="1"/>
  <c r="H71" s="1"/>
  <c r="H72" s="1"/>
  <c r="H73" s="1"/>
  <c r="L61" i="215"/>
  <c r="H62"/>
  <c r="H63" s="1"/>
  <c r="H64" s="1"/>
  <c r="H65" s="1"/>
  <c r="H66" s="1"/>
  <c r="H67" s="1"/>
  <c r="H68" s="1"/>
  <c r="H69" s="1"/>
  <c r="H70" s="1"/>
  <c r="H71" s="1"/>
  <c r="H72" s="1"/>
  <c r="H73" s="1"/>
  <c r="H62" i="214"/>
  <c r="H63" s="1"/>
  <c r="H64" s="1"/>
  <c r="H65" s="1"/>
  <c r="H66" s="1"/>
  <c r="H67" s="1"/>
  <c r="H68" s="1"/>
  <c r="H69" s="1"/>
  <c r="H70" s="1"/>
  <c r="H71" s="1"/>
  <c r="H72" s="1"/>
  <c r="H73" s="1"/>
  <c r="L61"/>
  <c r="L61" i="213"/>
  <c r="H62"/>
  <c r="H63" s="1"/>
  <c r="H64" s="1"/>
  <c r="H65" s="1"/>
  <c r="H66" s="1"/>
  <c r="H67" s="1"/>
  <c r="H68" s="1"/>
  <c r="H69" s="1"/>
  <c r="H70" s="1"/>
  <c r="H71" s="1"/>
  <c r="H72" s="1"/>
  <c r="H73" s="1"/>
  <c r="L61" i="212"/>
  <c r="H62"/>
  <c r="H63" s="1"/>
  <c r="H64" s="1"/>
  <c r="H65" s="1"/>
  <c r="H66" s="1"/>
  <c r="H67" s="1"/>
  <c r="H68" s="1"/>
  <c r="H69" s="1"/>
  <c r="H70" s="1"/>
  <c r="H71" s="1"/>
  <c r="H72" s="1"/>
  <c r="H73" s="1"/>
  <c r="L61" i="211"/>
  <c r="H62"/>
  <c r="H63" s="1"/>
  <c r="H64" s="1"/>
  <c r="H65" s="1"/>
  <c r="H66" s="1"/>
  <c r="H67" s="1"/>
  <c r="H68" s="1"/>
  <c r="H69" s="1"/>
  <c r="H70" s="1"/>
  <c r="H71" s="1"/>
  <c r="H72" s="1"/>
  <c r="H73" s="1"/>
  <c r="H62" i="210"/>
  <c r="H63" s="1"/>
  <c r="H64" s="1"/>
  <c r="H65" s="1"/>
  <c r="H66" s="1"/>
  <c r="H67" s="1"/>
  <c r="H68" s="1"/>
  <c r="H69" s="1"/>
  <c r="H70" s="1"/>
  <c r="H71" s="1"/>
  <c r="H72" s="1"/>
  <c r="H73" s="1"/>
  <c r="L61"/>
  <c r="H62" i="209"/>
  <c r="H63" s="1"/>
  <c r="H64" s="1"/>
  <c r="H65" s="1"/>
  <c r="H66" s="1"/>
  <c r="H67" s="1"/>
  <c r="H68" s="1"/>
  <c r="H69" s="1"/>
  <c r="H70" s="1"/>
  <c r="H71" s="1"/>
  <c r="H72" s="1"/>
  <c r="H73" s="1"/>
  <c r="L61"/>
  <c r="L61" i="208"/>
  <c r="H62"/>
  <c r="H63" s="1"/>
  <c r="H64" s="1"/>
  <c r="H65" s="1"/>
  <c r="H66" s="1"/>
  <c r="H67" s="1"/>
  <c r="H68" s="1"/>
  <c r="H69" s="1"/>
  <c r="H70" s="1"/>
  <c r="H71" s="1"/>
  <c r="H72" s="1"/>
  <c r="H73" s="1"/>
  <c r="L61" i="207"/>
  <c r="H62"/>
  <c r="H63" s="1"/>
  <c r="H64" s="1"/>
  <c r="H65" s="1"/>
  <c r="H66" s="1"/>
  <c r="H67" s="1"/>
  <c r="H68" s="1"/>
  <c r="H69" s="1"/>
  <c r="H70" s="1"/>
  <c r="H71" s="1"/>
  <c r="H72" s="1"/>
  <c r="H73" s="1"/>
  <c r="L61" i="206"/>
  <c r="H62"/>
  <c r="H63" s="1"/>
  <c r="H64" s="1"/>
  <c r="H65" s="1"/>
  <c r="H66" s="1"/>
  <c r="H67" s="1"/>
  <c r="H68" s="1"/>
  <c r="H69" s="1"/>
  <c r="H70" s="1"/>
  <c r="H71" s="1"/>
  <c r="H72" s="1"/>
  <c r="H73" s="1"/>
  <c r="L61" i="205"/>
  <c r="H62"/>
  <c r="H63" s="1"/>
  <c r="H64" s="1"/>
  <c r="H65" s="1"/>
  <c r="H66" s="1"/>
  <c r="H67" s="1"/>
  <c r="H68" s="1"/>
  <c r="H69" s="1"/>
  <c r="H70" s="1"/>
  <c r="H71" s="1"/>
  <c r="H72" s="1"/>
  <c r="H73" s="1"/>
  <c r="L61" i="204"/>
  <c r="H62"/>
  <c r="H63" s="1"/>
  <c r="H64" s="1"/>
  <c r="H65" s="1"/>
  <c r="H66" s="1"/>
  <c r="H67" s="1"/>
  <c r="H68" s="1"/>
  <c r="H69" s="1"/>
  <c r="H70" s="1"/>
  <c r="H71" s="1"/>
  <c r="H72" s="1"/>
  <c r="H73" s="1"/>
  <c r="L61" i="203"/>
  <c r="H62"/>
  <c r="H63" s="1"/>
  <c r="H64" s="1"/>
  <c r="H65" s="1"/>
  <c r="H66" s="1"/>
  <c r="H67" s="1"/>
  <c r="H68" s="1"/>
  <c r="H69" s="1"/>
  <c r="H70" s="1"/>
  <c r="H71" s="1"/>
  <c r="H72" s="1"/>
  <c r="H73" s="1"/>
  <c r="L61" i="202"/>
  <c r="H62"/>
  <c r="H63" s="1"/>
  <c r="H64" s="1"/>
  <c r="H65" s="1"/>
  <c r="H66" s="1"/>
  <c r="H67" s="1"/>
  <c r="H68" s="1"/>
  <c r="H69" s="1"/>
  <c r="H70" s="1"/>
  <c r="H71" s="1"/>
  <c r="H72" s="1"/>
  <c r="H73" s="1"/>
  <c r="H62" i="201"/>
  <c r="H63" s="1"/>
  <c r="H64" s="1"/>
  <c r="H65" s="1"/>
  <c r="H66" s="1"/>
  <c r="H67" s="1"/>
  <c r="H68" s="1"/>
  <c r="H69" s="1"/>
  <c r="H70" s="1"/>
  <c r="H71" s="1"/>
  <c r="H72" s="1"/>
  <c r="H73" s="1"/>
  <c r="L61"/>
  <c r="H62" i="200"/>
  <c r="H63" s="1"/>
  <c r="H64" s="1"/>
  <c r="H65" s="1"/>
  <c r="H66" s="1"/>
  <c r="H67" s="1"/>
  <c r="H68" s="1"/>
  <c r="H69" s="1"/>
  <c r="H70" s="1"/>
  <c r="H71" s="1"/>
  <c r="H72" s="1"/>
  <c r="H73" s="1"/>
  <c r="L61"/>
  <c r="H62" i="199"/>
  <c r="H63" s="1"/>
  <c r="H64" s="1"/>
  <c r="H65" s="1"/>
  <c r="H66" s="1"/>
  <c r="H67" s="1"/>
  <c r="H68" s="1"/>
  <c r="H69" s="1"/>
  <c r="H70" s="1"/>
  <c r="H71" s="1"/>
  <c r="H72" s="1"/>
  <c r="H73" s="1"/>
  <c r="L61"/>
  <c r="L61" i="198"/>
  <c r="H62"/>
  <c r="H63" s="1"/>
  <c r="H64" s="1"/>
  <c r="H65" s="1"/>
  <c r="H66" s="1"/>
  <c r="H67" s="1"/>
  <c r="H68" s="1"/>
  <c r="H69" s="1"/>
  <c r="H70" s="1"/>
  <c r="H71" s="1"/>
  <c r="H72" s="1"/>
  <c r="H73" s="1"/>
  <c r="H62" i="197"/>
  <c r="H63" s="1"/>
  <c r="H64" s="1"/>
  <c r="H65" s="1"/>
  <c r="H66" s="1"/>
  <c r="H67" s="1"/>
  <c r="H68" s="1"/>
  <c r="H69" s="1"/>
  <c r="H70" s="1"/>
  <c r="H71" s="1"/>
  <c r="H72" s="1"/>
  <c r="H73" s="1"/>
  <c r="L61"/>
  <c r="H62" i="196"/>
  <c r="H63" s="1"/>
  <c r="H64" s="1"/>
  <c r="H65" s="1"/>
  <c r="H66" s="1"/>
  <c r="H67" s="1"/>
  <c r="H68" s="1"/>
  <c r="H69" s="1"/>
  <c r="H70" s="1"/>
  <c r="H71" s="1"/>
  <c r="H72" s="1"/>
  <c r="H73" s="1"/>
  <c r="L61"/>
  <c r="L61" i="194"/>
  <c r="H62"/>
  <c r="H63" s="1"/>
  <c r="H64" s="1"/>
  <c r="H65" s="1"/>
  <c r="H66" s="1"/>
  <c r="H67" s="1"/>
  <c r="H68" s="1"/>
  <c r="H69" s="1"/>
  <c r="H70" s="1"/>
  <c r="H71" s="1"/>
  <c r="H72" s="1"/>
  <c r="H73" s="1"/>
  <c r="L61" i="193"/>
  <c r="H62"/>
  <c r="H63" s="1"/>
  <c r="H64" s="1"/>
  <c r="H65" s="1"/>
  <c r="H66" s="1"/>
  <c r="H67" s="1"/>
  <c r="H68" s="1"/>
  <c r="H69" s="1"/>
  <c r="H70" s="1"/>
  <c r="H71" s="1"/>
  <c r="H72" s="1"/>
  <c r="H73" s="1"/>
  <c r="L61" i="192"/>
  <c r="H62"/>
  <c r="H63" s="1"/>
  <c r="H64" s="1"/>
  <c r="H65" s="1"/>
  <c r="H66" s="1"/>
  <c r="H67" s="1"/>
  <c r="H68" s="1"/>
  <c r="H69" s="1"/>
  <c r="H70" s="1"/>
  <c r="H71" s="1"/>
  <c r="H72" s="1"/>
  <c r="H73" s="1"/>
  <c r="L61" i="191"/>
  <c r="H62"/>
  <c r="H63" s="1"/>
  <c r="H64" s="1"/>
  <c r="H65" s="1"/>
  <c r="H66" s="1"/>
  <c r="H67" s="1"/>
  <c r="H68" s="1"/>
  <c r="H69" s="1"/>
  <c r="H70" s="1"/>
  <c r="H71" s="1"/>
  <c r="H72" s="1"/>
  <c r="H73" s="1"/>
  <c r="L61" i="190"/>
  <c r="H62"/>
  <c r="H63" s="1"/>
  <c r="H64" s="1"/>
  <c r="H65" s="1"/>
  <c r="H66" s="1"/>
  <c r="H67" s="1"/>
  <c r="H68" s="1"/>
  <c r="H69" s="1"/>
  <c r="H70" s="1"/>
  <c r="H71" s="1"/>
  <c r="H72" s="1"/>
  <c r="H73" s="1"/>
  <c r="L61" i="189"/>
  <c r="H62"/>
  <c r="H63" s="1"/>
  <c r="H64" s="1"/>
  <c r="H65" s="1"/>
  <c r="H66" s="1"/>
  <c r="H67" s="1"/>
  <c r="H68" s="1"/>
  <c r="H69" s="1"/>
  <c r="H70" s="1"/>
  <c r="H71" s="1"/>
  <c r="H72" s="1"/>
  <c r="H73" s="1"/>
  <c r="L61" i="188"/>
  <c r="H62"/>
  <c r="H63" s="1"/>
  <c r="H64" s="1"/>
  <c r="H65" s="1"/>
  <c r="H66" s="1"/>
  <c r="H67" s="1"/>
  <c r="H68" s="1"/>
  <c r="H69" s="1"/>
  <c r="H70" s="1"/>
  <c r="H71" s="1"/>
  <c r="H72" s="1"/>
  <c r="H73" s="1"/>
  <c r="H62" i="187"/>
  <c r="H63" s="1"/>
  <c r="H64" s="1"/>
  <c r="H65" s="1"/>
  <c r="H66" s="1"/>
  <c r="H67" s="1"/>
  <c r="H68" s="1"/>
  <c r="H69" s="1"/>
  <c r="H70" s="1"/>
  <c r="H71" s="1"/>
  <c r="H72" s="1"/>
  <c r="H73" s="1"/>
  <c r="L61"/>
  <c r="L61" i="186"/>
  <c r="H62"/>
  <c r="H63" s="1"/>
  <c r="H64" s="1"/>
  <c r="H65" s="1"/>
  <c r="H66" s="1"/>
  <c r="H67" s="1"/>
  <c r="H68" s="1"/>
  <c r="H69" s="1"/>
  <c r="H70" s="1"/>
  <c r="H71" s="1"/>
  <c r="H72" s="1"/>
  <c r="H73" s="1"/>
  <c r="L61" i="185"/>
  <c r="H62"/>
  <c r="H63" s="1"/>
  <c r="H64" s="1"/>
  <c r="H65" s="1"/>
  <c r="H66" s="1"/>
  <c r="H67" s="1"/>
  <c r="H68" s="1"/>
  <c r="H69" s="1"/>
  <c r="H70" s="1"/>
  <c r="H71" s="1"/>
  <c r="H72" s="1"/>
  <c r="H73" s="1"/>
  <c r="H62" i="43"/>
  <c r="H63" s="1"/>
  <c r="H64" s="1"/>
  <c r="H65" s="1"/>
  <c r="H66" s="1"/>
  <c r="H67" s="1"/>
  <c r="H68" s="1"/>
  <c r="H69" s="1"/>
  <c r="H70" s="1"/>
  <c r="H71" s="1"/>
  <c r="H72" s="1"/>
  <c r="H73" s="1"/>
  <c r="L61"/>
</calcChain>
</file>

<file path=xl/sharedStrings.xml><?xml version="1.0" encoding="utf-8"?>
<sst xmlns="http://schemas.openxmlformats.org/spreadsheetml/2006/main" count="1134" uniqueCount="89">
  <si>
    <t>nom feuille</t>
  </si>
  <si>
    <t>NOM</t>
  </si>
  <si>
    <t>classe</t>
  </si>
  <si>
    <t>TEMPS</t>
  </si>
  <si>
    <t>durée</t>
  </si>
  <si>
    <t>AU</t>
  </si>
  <si>
    <t>Vma/km-1</t>
  </si>
  <si>
    <t xml:space="preserve"> tours </t>
  </si>
  <si>
    <t>PTS</t>
  </si>
  <si>
    <t>écart</t>
  </si>
  <si>
    <t>TOUR</t>
  </si>
  <si>
    <t>G1</t>
  </si>
  <si>
    <t>NOTE</t>
  </si>
  <si>
    <t>note finale</t>
  </si>
  <si>
    <t>HOANG</t>
  </si>
  <si>
    <t>ABOUZEID</t>
  </si>
  <si>
    <t>AIT TIGHJDIN</t>
  </si>
  <si>
    <t>ANCEL</t>
  </si>
  <si>
    <t>AYOBI</t>
  </si>
  <si>
    <t>BANA</t>
  </si>
  <si>
    <t>BECET</t>
  </si>
  <si>
    <t>BELTZ</t>
  </si>
  <si>
    <t>BOETZLE</t>
  </si>
  <si>
    <t>BOULAHROUD</t>
  </si>
  <si>
    <t>COMERT</t>
  </si>
  <si>
    <t>DALBERTO</t>
  </si>
  <si>
    <t>DE STEFANO</t>
  </si>
  <si>
    <t>DEMIREL</t>
  </si>
  <si>
    <t>ENGASSER</t>
  </si>
  <si>
    <t>GOELLER</t>
  </si>
  <si>
    <t>GOETZMANN</t>
  </si>
  <si>
    <t>GRAEBER</t>
  </si>
  <si>
    <t>GROSSHENNY</t>
  </si>
  <si>
    <t>HEINIS</t>
  </si>
  <si>
    <t>HUYNH-KY</t>
  </si>
  <si>
    <t>JACQUES</t>
  </si>
  <si>
    <t>KABOUSS</t>
  </si>
  <si>
    <t>KORERA</t>
  </si>
  <si>
    <t>LANCHEC</t>
  </si>
  <si>
    <t>LEZRAK</t>
  </si>
  <si>
    <t>MATIC</t>
  </si>
  <si>
    <t>MAURER</t>
  </si>
  <si>
    <t>NUNNINGER</t>
  </si>
  <si>
    <t>POLAT</t>
  </si>
  <si>
    <t>SAWANE</t>
  </si>
  <si>
    <t>SKOCZYLAS</t>
  </si>
  <si>
    <t>TOME</t>
  </si>
  <si>
    <t>COSATTO</t>
  </si>
  <si>
    <t xml:space="preserve">  </t>
  </si>
  <si>
    <t>note du 17/10</t>
  </si>
  <si>
    <t>MENDEL</t>
  </si>
  <si>
    <t>Admin (code = ADMN) permet d'accéder aux codes d'ouverture de chaque onglet.</t>
  </si>
  <si>
    <t>La macro est elle-même protégée pour éviter des accès non autorisés. Code actuel = ADMN</t>
  </si>
  <si>
    <t>CODE ACCES</t>
  </si>
  <si>
    <t>Admin</t>
  </si>
  <si>
    <t>ADMN</t>
  </si>
  <si>
    <t>Yara</t>
  </si>
  <si>
    <t>Chaîmae</t>
  </si>
  <si>
    <t>Gustave</t>
  </si>
  <si>
    <t>Amin</t>
  </si>
  <si>
    <t>Marwen</t>
  </si>
  <si>
    <t>Vincent</t>
  </si>
  <si>
    <t>Yoann</t>
  </si>
  <si>
    <t>Noé</t>
  </si>
  <si>
    <t>Anas</t>
  </si>
  <si>
    <t>Huseyin-Eren</t>
  </si>
  <si>
    <t>Esteban</t>
  </si>
  <si>
    <t>Séraphin</t>
  </si>
  <si>
    <t>Alessandro</t>
  </si>
  <si>
    <t>Daniel</t>
  </si>
  <si>
    <t>Karim</t>
  </si>
  <si>
    <t>Theo</t>
  </si>
  <si>
    <t>Amélie</t>
  </si>
  <si>
    <t>Stephano</t>
  </si>
  <si>
    <t>Valentin</t>
  </si>
  <si>
    <t>Maxime</t>
  </si>
  <si>
    <t>Matthieu</t>
  </si>
  <si>
    <t>Mehdi</t>
  </si>
  <si>
    <t>Diaguilly</t>
  </si>
  <si>
    <t>Tom</t>
  </si>
  <si>
    <t>Yacoub</t>
  </si>
  <si>
    <t>Hugo</t>
  </si>
  <si>
    <t>Léo</t>
  </si>
  <si>
    <t>Jean</t>
  </si>
  <si>
    <t>Pia</t>
  </si>
  <si>
    <t>Baba</t>
  </si>
  <si>
    <t>Thomas</t>
  </si>
  <si>
    <t>Joshua</t>
  </si>
  <si>
    <t>Kellyan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</si>
</sst>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0_I\m\i\n"/>
    <numFmt numFmtId="166" formatCode="0.0_I\K\m"/>
    <numFmt numFmtId="167" formatCode="0_I\T\o\u\r\s\ "/>
    <numFmt numFmtId="168" formatCode="0_I\m"/>
    <numFmt numFmtId="169" formatCode="0_I\m.00_I\s"/>
    <numFmt numFmtId="170" formatCode="[&lt;0.0416607]m\m\i\n_Tss\s;[&gt;=0.0416607]h\h_Imm\m\i\n_Is\s;General"/>
    <numFmt numFmtId="171" formatCode="0_I\m\i\n.00_I\s\e"/>
    <numFmt numFmtId="172" formatCode="0_I\s"/>
    <numFmt numFmtId="173" formatCode="0_I\'.00_I\'\'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1" fillId="0" borderId="0" xfId="1" applyAlignment="1">
      <alignment horizontal="right"/>
    </xf>
    <xf numFmtId="0" fontId="1" fillId="0" borderId="0" xfId="1" applyAlignment="1"/>
    <xf numFmtId="0" fontId="1" fillId="0" borderId="0" xfId="1" applyBorder="1"/>
    <xf numFmtId="0" fontId="2" fillId="0" borderId="4" xfId="1" applyFont="1" applyBorder="1" applyAlignment="1">
      <alignment horizontal="center" vertical="center" textRotation="180"/>
    </xf>
    <xf numFmtId="0" fontId="3" fillId="0" borderId="1" xfId="1" applyNumberFormat="1" applyFont="1" applyFill="1" applyBorder="1" applyAlignment="1" applyProtection="1">
      <alignment horizontal="center"/>
      <protection locked="0"/>
    </xf>
    <xf numFmtId="0" fontId="1" fillId="0" borderId="1" xfId="1" applyBorder="1" applyAlignment="1"/>
    <xf numFmtId="9" fontId="3" fillId="0" borderId="1" xfId="1" applyNumberFormat="1" applyFont="1" applyFill="1" applyBorder="1" applyAlignment="1" applyProtection="1">
      <alignment horizontal="center"/>
      <protection locked="0"/>
    </xf>
    <xf numFmtId="0" fontId="1" fillId="0" borderId="5" xfId="1" applyFont="1" applyBorder="1" applyAlignment="1">
      <alignment horizontal="center" vertical="center"/>
    </xf>
    <xf numFmtId="0" fontId="1" fillId="0" borderId="1" xfId="1" applyBorder="1"/>
    <xf numFmtId="0" fontId="1" fillId="0" borderId="6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Font="1" applyBorder="1"/>
    <xf numFmtId="0" fontId="1" fillId="0" borderId="5" xfId="1" applyBorder="1" applyAlignment="1">
      <alignment horizontal="center" vertical="center"/>
    </xf>
    <xf numFmtId="0" fontId="1" fillId="0" borderId="1" xfId="1" applyFont="1" applyBorder="1"/>
    <xf numFmtId="0" fontId="1" fillId="0" borderId="5" xfId="1" applyBorder="1" applyAlignment="1">
      <alignment horizontal="center"/>
    </xf>
    <xf numFmtId="0" fontId="5" fillId="0" borderId="0" xfId="1" applyFont="1"/>
    <xf numFmtId="166" fontId="2" fillId="0" borderId="1" xfId="1" applyNumberFormat="1" applyFont="1" applyFill="1" applyBorder="1" applyAlignment="1" applyProtection="1">
      <alignment horizontal="center" vertical="center"/>
      <protection locked="0" hidden="1"/>
    </xf>
    <xf numFmtId="167" fontId="3" fillId="0" borderId="2" xfId="1" applyNumberFormat="1" applyFont="1" applyFill="1" applyBorder="1" applyAlignment="1" applyProtection="1">
      <alignment horizontal="center" vertical="center"/>
      <protection hidden="1"/>
    </xf>
    <xf numFmtId="164" fontId="4" fillId="0" borderId="7" xfId="1" applyNumberFormat="1" applyFont="1" applyFill="1" applyBorder="1" applyAlignment="1" applyProtection="1">
      <alignment horizontal="center" vertical="center"/>
      <protection hidden="1"/>
    </xf>
    <xf numFmtId="168" fontId="3" fillId="0" borderId="1" xfId="1" applyNumberFormat="1" applyFont="1" applyFill="1" applyBorder="1" applyAlignment="1" applyProtection="1">
      <alignment horizontal="center" vertical="center"/>
      <protection hidden="1"/>
    </xf>
    <xf numFmtId="169" fontId="6" fillId="0" borderId="8" xfId="1" applyNumberFormat="1" applyFont="1" applyFill="1" applyBorder="1" applyAlignment="1" applyProtection="1">
      <alignment horizontal="center" vertical="center"/>
      <protection hidden="1"/>
    </xf>
    <xf numFmtId="167" fontId="3" fillId="0" borderId="1" xfId="1" applyNumberFormat="1" applyFont="1" applyFill="1" applyBorder="1" applyAlignment="1" applyProtection="1">
      <alignment horizontal="center" vertical="center"/>
      <protection hidden="1"/>
    </xf>
    <xf numFmtId="170" fontId="6" fillId="0" borderId="8" xfId="1" applyNumberFormat="1" applyFont="1" applyFill="1" applyBorder="1" applyAlignment="1" applyProtection="1">
      <alignment horizontal="center" vertical="center"/>
      <protection hidden="1"/>
    </xf>
    <xf numFmtId="2" fontId="7" fillId="0" borderId="0" xfId="1" applyNumberFormat="1" applyFont="1" applyBorder="1" applyAlignment="1">
      <alignment horizontal="center" vertical="center"/>
    </xf>
    <xf numFmtId="172" fontId="7" fillId="0" borderId="0" xfId="1" applyNumberFormat="1" applyFont="1" applyBorder="1" applyAlignment="1">
      <alignment horizontal="center" vertical="center"/>
    </xf>
    <xf numFmtId="173" fontId="7" fillId="0" borderId="0" xfId="1" applyNumberFormat="1" applyFont="1" applyBorder="1" applyAlignment="1">
      <alignment horizontal="center" vertical="center"/>
    </xf>
    <xf numFmtId="169" fontId="7" fillId="0" borderId="0" xfId="1" applyNumberFormat="1" applyFont="1" applyBorder="1" applyAlignment="1">
      <alignment horizontal="center" vertical="center"/>
    </xf>
    <xf numFmtId="170" fontId="7" fillId="0" borderId="0" xfId="1" applyNumberFormat="1" applyFont="1" applyBorder="1" applyAlignment="1">
      <alignment horizontal="center" vertical="center"/>
    </xf>
    <xf numFmtId="171" fontId="7" fillId="0" borderId="0" xfId="1" applyNumberFormat="1" applyFont="1" applyBorder="1" applyAlignment="1">
      <alignment horizontal="center" vertical="center"/>
    </xf>
    <xf numFmtId="173" fontId="1" fillId="0" borderId="0" xfId="1" applyNumberFormat="1"/>
    <xf numFmtId="0" fontId="1" fillId="0" borderId="0" xfId="1" applyBorder="1" applyAlignment="1"/>
    <xf numFmtId="2" fontId="1" fillId="0" borderId="0" xfId="1" applyNumberFormat="1" applyBorder="1" applyAlignment="1"/>
    <xf numFmtId="0" fontId="1" fillId="3" borderId="1" xfId="1" applyFill="1" applyBorder="1"/>
    <xf numFmtId="0" fontId="1" fillId="2" borderId="1" xfId="1" applyFill="1" applyBorder="1"/>
    <xf numFmtId="2" fontId="1" fillId="2" borderId="1" xfId="1" applyNumberFormat="1" applyFill="1" applyBorder="1"/>
    <xf numFmtId="0" fontId="0" fillId="0" borderId="1" xfId="0" applyNumberFormat="1" applyBorder="1" applyAlignment="1">
      <alignment horizontal="center" vertical="center"/>
    </xf>
    <xf numFmtId="0" fontId="1" fillId="0" borderId="0" xfId="1" applyAlignment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3" fillId="3" borderId="1" xfId="1" applyNumberFormat="1" applyFont="1" applyFill="1" applyBorder="1" applyAlignment="1" applyProtection="1">
      <alignment horizontal="center"/>
      <protection locked="0"/>
    </xf>
    <xf numFmtId="0" fontId="1" fillId="3" borderId="1" xfId="1" applyFill="1" applyBorder="1" applyAlignment="1"/>
    <xf numFmtId="9" fontId="3" fillId="3" borderId="1" xfId="1" applyNumberFormat="1" applyFont="1" applyFill="1" applyBorder="1" applyAlignment="1" applyProtection="1">
      <alignment horizontal="center"/>
      <protection locked="0"/>
    </xf>
    <xf numFmtId="0" fontId="1" fillId="3" borderId="5" xfId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3" borderId="1" xfId="1" applyFont="1" applyFill="1" applyBorder="1"/>
    <xf numFmtId="167" fontId="3" fillId="3" borderId="1" xfId="1" applyNumberFormat="1" applyFont="1" applyFill="1" applyBorder="1" applyAlignment="1" applyProtection="1">
      <alignment horizontal="center" vertical="center"/>
      <protection hidden="1"/>
    </xf>
    <xf numFmtId="164" fontId="4" fillId="3" borderId="7" xfId="1" applyNumberFormat="1" applyFont="1" applyFill="1" applyBorder="1" applyAlignment="1" applyProtection="1">
      <alignment horizontal="center" vertical="center"/>
      <protection hidden="1"/>
    </xf>
    <xf numFmtId="168" fontId="3" fillId="3" borderId="1" xfId="1" applyNumberFormat="1" applyFont="1" applyFill="1" applyBorder="1" applyAlignment="1" applyProtection="1">
      <alignment horizontal="center" vertical="center"/>
      <protection hidden="1"/>
    </xf>
    <xf numFmtId="170" fontId="6" fillId="3" borderId="8" xfId="1" applyNumberFormat="1" applyFont="1" applyFill="1" applyBorder="1" applyAlignment="1" applyProtection="1">
      <alignment horizontal="center" vertical="center"/>
      <protection hidden="1"/>
    </xf>
    <xf numFmtId="0" fontId="1" fillId="3" borderId="0" xfId="1" applyFill="1"/>
    <xf numFmtId="2" fontId="7" fillId="3" borderId="0" xfId="1" applyNumberFormat="1" applyFont="1" applyFill="1" applyBorder="1" applyAlignment="1">
      <alignment horizontal="center" vertical="center"/>
    </xf>
    <xf numFmtId="172" fontId="7" fillId="3" borderId="0" xfId="1" applyNumberFormat="1" applyFont="1" applyFill="1" applyBorder="1" applyAlignment="1">
      <alignment horizontal="center" vertical="center"/>
    </xf>
    <xf numFmtId="173" fontId="7" fillId="3" borderId="0" xfId="1" applyNumberFormat="1" applyFont="1" applyFill="1" applyBorder="1" applyAlignment="1">
      <alignment horizontal="center" vertical="center"/>
    </xf>
    <xf numFmtId="169" fontId="7" fillId="3" borderId="0" xfId="1" applyNumberFormat="1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 applyProtection="1">
      <alignment horizontal="center"/>
      <protection locked="0"/>
    </xf>
    <xf numFmtId="165" fontId="3" fillId="3" borderId="1" xfId="1" applyNumberFormat="1" applyFont="1" applyFill="1" applyBorder="1" applyAlignment="1" applyProtection="1">
      <alignment horizontal="center"/>
      <protection locked="0"/>
    </xf>
    <xf numFmtId="0" fontId="1" fillId="3" borderId="5" xfId="1" applyFill="1" applyBorder="1" applyAlignment="1">
      <alignment horizontal="center" vertical="center" textRotation="1"/>
    </xf>
    <xf numFmtId="0" fontId="1" fillId="3" borderId="6" xfId="1" applyFill="1" applyBorder="1" applyAlignment="1">
      <alignment horizontal="center" vertical="center" textRotation="1"/>
    </xf>
    <xf numFmtId="0" fontId="2" fillId="0" borderId="0" xfId="1" applyFont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horizontal="center" vertical="center" textRotation="1"/>
    </xf>
    <xf numFmtId="0" fontId="1" fillId="0" borderId="6" xfId="1" applyBorder="1" applyAlignment="1">
      <alignment horizontal="center" vertical="center" textRotation="1"/>
    </xf>
    <xf numFmtId="0" fontId="1" fillId="0" borderId="0" xfId="1" applyAlignment="1"/>
    <xf numFmtId="0" fontId="0" fillId="0" borderId="0" xfId="0" applyAlignment="1"/>
    <xf numFmtId="0" fontId="1" fillId="0" borderId="2" xfId="1" applyBorder="1" applyAlignment="1"/>
    <xf numFmtId="0" fontId="1" fillId="0" borderId="3" xfId="1" applyBorder="1" applyAlignment="1"/>
    <xf numFmtId="165" fontId="4" fillId="0" borderId="1" xfId="1" applyNumberFormat="1" applyFont="1" applyFill="1" applyBorder="1" applyAlignment="1" applyProtection="1">
      <alignment horizontal="center"/>
      <protection locked="0"/>
    </xf>
    <xf numFmtId="165" fontId="3" fillId="0" borderId="1" xfId="1" applyNumberFormat="1" applyFont="1" applyBorder="1" applyAlignment="1" applyProtection="1">
      <alignment horizontal="center"/>
      <protection locked="0"/>
    </xf>
    <xf numFmtId="0" fontId="1" fillId="2" borderId="2" xfId="1" applyFill="1" applyBorder="1" applyAlignment="1"/>
    <xf numFmtId="0" fontId="1" fillId="2" borderId="3" xfId="1" applyFill="1" applyBorder="1" applyAlignment="1"/>
  </cellXfs>
  <cellStyles count="2">
    <cellStyle name="Normal" xfId="0" builtinId="0"/>
    <cellStyle name="Normal 2" xfId="1"/>
  </cellStyles>
  <dxfs count="1198"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5</xdr:row>
      <xdr:rowOff>133350</xdr:rowOff>
    </xdr:from>
    <xdr:ext cx="1783886" cy="311496"/>
    <xdr:sp macro="[0]!ouvrir" textlink="">
      <xdr:nvSpPr>
        <xdr:cNvPr id="2" name="ZoneTexte 1"/>
        <xdr:cNvSpPr txBox="1"/>
      </xdr:nvSpPr>
      <xdr:spPr>
        <a:xfrm>
          <a:off x="1752600" y="1085850"/>
          <a:ext cx="1783886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Accéder au document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13</xdr:row>
      <xdr:rowOff>66675</xdr:rowOff>
    </xdr:from>
    <xdr:to>
      <xdr:col>10</xdr:col>
      <xdr:colOff>523875</xdr:colOff>
      <xdr:row>17</xdr:row>
      <xdr:rowOff>19050</xdr:rowOff>
    </xdr:to>
    <xdr:sp macro="[0]!InsereFeuille" textlink="">
      <xdr:nvSpPr>
        <xdr:cNvPr id="4" name="ZoneTexte 3"/>
        <xdr:cNvSpPr txBox="1"/>
      </xdr:nvSpPr>
      <xdr:spPr>
        <a:xfrm>
          <a:off x="5410200" y="2543175"/>
          <a:ext cx="3190875" cy="714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bouton macro</a:t>
          </a:r>
          <a:r>
            <a:rPr lang="fr-FR" sz="1100" baseline="0"/>
            <a:t> qui permet de créér  les feuille avec les noms (colonne A) dans les onglets ainsi que la feuille modéle pour chaque élève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thle/fred/course%20de%20fond%20plateau%20bon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DEL 2"/>
      <sheetName val="Feuil4"/>
      <sheetName val="MENDEL"/>
      <sheetName val="ROBINSON"/>
      <sheetName val="AURIOL (2)"/>
      <sheetName val="AURIOL"/>
      <sheetName val="class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ABANDARAT  Amira</v>
          </cell>
          <cell r="F3" t="str">
            <v>ABOUZEID    Yara</v>
          </cell>
          <cell r="K3" t="str">
            <v>AYDOGAN     Abdulkadir</v>
          </cell>
        </row>
        <row r="4">
          <cell r="A4" t="str">
            <v>AMOROS  Allan</v>
          </cell>
          <cell r="F4" t="str">
            <v>AIT TIGHJDIN    Chaîmae</v>
          </cell>
          <cell r="K4" t="str">
            <v>BENOIST     Léa</v>
          </cell>
        </row>
        <row r="5">
          <cell r="A5" t="str">
            <v>ATA  Noah</v>
          </cell>
          <cell r="F5" t="str">
            <v>ANCEL    Gustave</v>
          </cell>
          <cell r="K5" t="str">
            <v>BONNEMAISON     Guillaume</v>
          </cell>
        </row>
        <row r="6">
          <cell r="A6" t="str">
            <v>ATSIZ  Rose-Aline</v>
          </cell>
          <cell r="F6" t="str">
            <v>AYOBI    Amin</v>
          </cell>
          <cell r="K6" t="str">
            <v>BRAUN     Gwendal</v>
          </cell>
        </row>
        <row r="7">
          <cell r="A7" t="str">
            <v>BARRILLON  Elsa</v>
          </cell>
          <cell r="F7" t="str">
            <v>BANA    Marwen</v>
          </cell>
          <cell r="K7" t="str">
            <v>BRENDER     Arthur</v>
          </cell>
        </row>
        <row r="8">
          <cell r="A8" t="str">
            <v>BAUDREY  William</v>
          </cell>
          <cell r="F8" t="str">
            <v>BECET    Vincent</v>
          </cell>
          <cell r="K8" t="str">
            <v>CHAUDET     Arthur</v>
          </cell>
        </row>
        <row r="9">
          <cell r="A9" t="str">
            <v>BENIKHLEF  Sarah</v>
          </cell>
          <cell r="F9" t="str">
            <v>BELTZ    Yoann</v>
          </cell>
          <cell r="K9" t="str">
            <v>DEROSES     Liam</v>
          </cell>
        </row>
        <row r="10">
          <cell r="A10" t="str">
            <v>BERNECKER  Thomas</v>
          </cell>
          <cell r="F10" t="str">
            <v>BOETZLE    Noé</v>
          </cell>
          <cell r="K10" t="str">
            <v>DUMONT     Celeste</v>
          </cell>
        </row>
        <row r="11">
          <cell r="A11" t="str">
            <v>BOSCATO  Noah</v>
          </cell>
          <cell r="F11" t="str">
            <v>BOULAHROUD    Anas</v>
          </cell>
          <cell r="K11" t="str">
            <v>DUMONT     Mathis</v>
          </cell>
        </row>
        <row r="12">
          <cell r="A12" t="str">
            <v>BOUTY  Hajar</v>
          </cell>
          <cell r="F12" t="str">
            <v>COMERT    Huseyin-Eren</v>
          </cell>
          <cell r="K12" t="str">
            <v>EDELE     Romain</v>
          </cell>
        </row>
        <row r="13">
          <cell r="A13" t="str">
            <v>CECEN  Ilayda</v>
          </cell>
          <cell r="F13" t="str">
            <v>CRATERE    Esteban</v>
          </cell>
          <cell r="K13" t="str">
            <v>FINCK     Arthur</v>
          </cell>
        </row>
        <row r="14">
          <cell r="A14" t="str">
            <v>DEMETTE  Thomas</v>
          </cell>
          <cell r="F14" t="str">
            <v>DALBERTO    Séraphin</v>
          </cell>
          <cell r="K14" t="str">
            <v>GENSBITTEL     Jules</v>
          </cell>
        </row>
        <row r="15">
          <cell r="A15" t="str">
            <v>EL HAMZAOUI  Yanis</v>
          </cell>
          <cell r="F15" t="str">
            <v>DE STEFANO    Alessandro</v>
          </cell>
          <cell r="K15" t="str">
            <v>HELGEN     Brice</v>
          </cell>
        </row>
        <row r="16">
          <cell r="A16" t="str">
            <v>FARAHI  Yassine</v>
          </cell>
          <cell r="F16" t="str">
            <v>DEMIREL    Daniel</v>
          </cell>
          <cell r="K16" t="str">
            <v>HUSSON     André</v>
          </cell>
        </row>
        <row r="17">
          <cell r="A17" t="str">
            <v>GOMES  Tiago</v>
          </cell>
          <cell r="F17" t="str">
            <v>ENGASSER    Noé</v>
          </cell>
          <cell r="K17" t="str">
            <v>KAUFFMANN     Maxime</v>
          </cell>
        </row>
        <row r="18">
          <cell r="A18" t="str">
            <v>HÄGLER  Alex</v>
          </cell>
          <cell r="F18" t="str">
            <v>GOELLER    Karim</v>
          </cell>
          <cell r="K18" t="str">
            <v>KEPPI     Nikita</v>
          </cell>
        </row>
        <row r="19">
          <cell r="A19" t="str">
            <v>HUG  Tom</v>
          </cell>
          <cell r="F19" t="str">
            <v>GOETZMANN    Theo</v>
          </cell>
          <cell r="K19" t="str">
            <v>KHALDI     Nohe</v>
          </cell>
        </row>
        <row r="20">
          <cell r="A20" t="str">
            <v>KAFA  Hülya</v>
          </cell>
          <cell r="F20" t="str">
            <v>GRAEBER    Amélie</v>
          </cell>
          <cell r="K20" t="str">
            <v>KIHN     Gäetan</v>
          </cell>
        </row>
        <row r="21">
          <cell r="A21" t="str">
            <v>KRIKA  Imen</v>
          </cell>
          <cell r="F21" t="str">
            <v>GROSSHENNY    Stephano</v>
          </cell>
          <cell r="K21" t="str">
            <v>KLEIN     Guillaume</v>
          </cell>
        </row>
        <row r="22">
          <cell r="A22" t="str">
            <v>LAOUCEDJ  Ikram</v>
          </cell>
          <cell r="F22" t="str">
            <v>HEINIS    Valentin</v>
          </cell>
          <cell r="K22" t="str">
            <v>MAERKLEN     Émeric</v>
          </cell>
        </row>
        <row r="23">
          <cell r="A23" t="str">
            <v>LESENECAL  Gael</v>
          </cell>
          <cell r="F23" t="str">
            <v>HOANG    Kellyan</v>
          </cell>
          <cell r="K23" t="str">
            <v>MOURY-HAPCHETTE     Louis</v>
          </cell>
        </row>
        <row r="24">
          <cell r="A24" t="str">
            <v>LOISEL  Corentin</v>
          </cell>
          <cell r="F24" t="str">
            <v>HUYNH-KY    Maxime</v>
          </cell>
          <cell r="K24" t="str">
            <v>NAYER     Jalil</v>
          </cell>
        </row>
        <row r="25">
          <cell r="A25" t="str">
            <v>MANSOURI  Mêlêk</v>
          </cell>
          <cell r="F25" t="str">
            <v>JACQUES    Matthieu</v>
          </cell>
          <cell r="K25" t="str">
            <v>NOTTER EKANG     Johann</v>
          </cell>
        </row>
        <row r="26">
          <cell r="A26" t="str">
            <v>MEMETI  Armel</v>
          </cell>
          <cell r="F26" t="str">
            <v>KABOUSS    Mehdi</v>
          </cell>
          <cell r="K26" t="str">
            <v>PEETERS     Nathan</v>
          </cell>
        </row>
        <row r="27">
          <cell r="A27" t="str">
            <v>MERSIOL  Valentine</v>
          </cell>
          <cell r="F27" t="str">
            <v>KORERA    Diaguilly</v>
          </cell>
          <cell r="K27" t="str">
            <v>PYNTE     Dorian</v>
          </cell>
        </row>
        <row r="28">
          <cell r="A28" t="str">
            <v>MOUSSA  Imen</v>
          </cell>
          <cell r="F28" t="str">
            <v>LANCHEC    Tom</v>
          </cell>
          <cell r="K28" t="str">
            <v>ROMARY     Théotime</v>
          </cell>
        </row>
        <row r="29">
          <cell r="A29" t="str">
            <v>NARTH  Tom</v>
          </cell>
          <cell r="F29" t="str">
            <v>LEZRAK    Yacoub</v>
          </cell>
          <cell r="K29" t="str">
            <v>RUÉ     Julie</v>
          </cell>
        </row>
        <row r="30">
          <cell r="A30" t="str">
            <v>PERROTTA  Dario</v>
          </cell>
          <cell r="F30" t="str">
            <v>MATIC    Hugo</v>
          </cell>
          <cell r="K30" t="str">
            <v>SCHNEIDER     Luc</v>
          </cell>
        </row>
        <row r="31">
          <cell r="A31" t="str">
            <v>RIEDER  Yanis</v>
          </cell>
          <cell r="F31" t="str">
            <v>MAURER    Léo</v>
          </cell>
          <cell r="K31" t="str">
            <v>SEIGNEZ     Louison</v>
          </cell>
        </row>
        <row r="32">
          <cell r="A32" t="str">
            <v>RUCCOLO  Valentin</v>
          </cell>
          <cell r="F32" t="str">
            <v>NUNNINGER    Jean</v>
          </cell>
          <cell r="K32" t="str">
            <v>SILVA     Joaquin</v>
          </cell>
        </row>
        <row r="33">
          <cell r="A33" t="str">
            <v>SCHACHER  Nohlan</v>
          </cell>
          <cell r="F33" t="str">
            <v>POLAT    Pia</v>
          </cell>
          <cell r="K33" t="str">
            <v>SONDENECKER     Théo</v>
          </cell>
        </row>
        <row r="34">
          <cell r="A34" t="str">
            <v>SEILLIER  Louis</v>
          </cell>
          <cell r="F34" t="str">
            <v>SAWANE    Baba</v>
          </cell>
          <cell r="K34" t="str">
            <v>SOUANE     Sam-Faycel</v>
          </cell>
        </row>
        <row r="35">
          <cell r="A35" t="str">
            <v>TIMOLEON  Morgiane</v>
          </cell>
          <cell r="F35" t="str">
            <v>SKOCZYLAS    Thomas</v>
          </cell>
          <cell r="K35" t="str">
            <v>STEIB     Théo</v>
          </cell>
        </row>
        <row r="36">
          <cell r="A36" t="str">
            <v>WEBER  Théodore</v>
          </cell>
          <cell r="F36" t="str">
            <v>TOME    Joshua</v>
          </cell>
          <cell r="K36" t="str">
            <v>VIELLE     Antonin</v>
          </cell>
        </row>
        <row r="37">
          <cell r="A37"/>
          <cell r="K37" t="str">
            <v>YILMAZ     Eren</v>
          </cell>
        </row>
      </sheetData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A1:B36" totalsRowShown="0">
  <autoFilter ref="A1:B36"/>
  <tableColumns count="2">
    <tableColumn id="1" name="NOM"/>
    <tableColumn id="2" name="CODE ACC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7"/>
  <dimension ref="A1:A2"/>
  <sheetViews>
    <sheetView tabSelected="1" workbookViewId="0">
      <selection activeCell="H14" sqref="H14"/>
    </sheetView>
  </sheetViews>
  <sheetFormatPr baseColWidth="10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8"/>
  <dimension ref="A1:B36"/>
  <sheetViews>
    <sheetView zoomScale="120" zoomScaleNormal="120" workbookViewId="0">
      <selection activeCell="G21" sqref="G21"/>
    </sheetView>
  </sheetViews>
  <sheetFormatPr baseColWidth="10" defaultRowHeight="15"/>
  <cols>
    <col min="1" max="1" width="17.7109375" customWidth="1"/>
    <col min="2" max="2" width="16" customWidth="1"/>
  </cols>
  <sheetData>
    <row r="1" spans="1:2">
      <c r="A1" t="s">
        <v>1</v>
      </c>
      <c r="B1" t="s">
        <v>53</v>
      </c>
    </row>
    <row r="2" spans="1:2">
      <c r="A2" t="s">
        <v>54</v>
      </c>
      <c r="B2" t="s">
        <v>55</v>
      </c>
    </row>
    <row r="3" spans="1:2">
      <c r="A3" t="s">
        <v>15</v>
      </c>
      <c r="B3" t="s">
        <v>56</v>
      </c>
    </row>
    <row r="4" spans="1:2">
      <c r="A4" t="s">
        <v>16</v>
      </c>
      <c r="B4" t="s">
        <v>57</v>
      </c>
    </row>
    <row r="5" spans="1:2">
      <c r="A5" t="s">
        <v>17</v>
      </c>
      <c r="B5" t="s">
        <v>58</v>
      </c>
    </row>
    <row r="6" spans="1:2">
      <c r="A6" t="s">
        <v>18</v>
      </c>
      <c r="B6" t="s">
        <v>59</v>
      </c>
    </row>
    <row r="7" spans="1:2">
      <c r="A7" t="s">
        <v>19</v>
      </c>
      <c r="B7" t="s">
        <v>60</v>
      </c>
    </row>
    <row r="8" spans="1:2">
      <c r="A8" t="s">
        <v>20</v>
      </c>
      <c r="B8" t="s">
        <v>61</v>
      </c>
    </row>
    <row r="9" spans="1:2">
      <c r="A9" t="s">
        <v>21</v>
      </c>
      <c r="B9" t="s">
        <v>62</v>
      </c>
    </row>
    <row r="10" spans="1:2">
      <c r="A10" t="s">
        <v>22</v>
      </c>
      <c r="B10" t="s">
        <v>63</v>
      </c>
    </row>
    <row r="11" spans="1:2">
      <c r="A11" t="s">
        <v>23</v>
      </c>
      <c r="B11" t="s">
        <v>64</v>
      </c>
    </row>
    <row r="12" spans="1:2">
      <c r="A12" t="s">
        <v>24</v>
      </c>
      <c r="B12" t="s">
        <v>65</v>
      </c>
    </row>
    <row r="13" spans="1:2">
      <c r="A13" t="s">
        <v>47</v>
      </c>
      <c r="B13" t="s">
        <v>66</v>
      </c>
    </row>
    <row r="14" spans="1:2">
      <c r="A14" t="s">
        <v>25</v>
      </c>
      <c r="B14" t="s">
        <v>67</v>
      </c>
    </row>
    <row r="15" spans="1:2">
      <c r="A15" t="s">
        <v>26</v>
      </c>
      <c r="B15" t="s">
        <v>68</v>
      </c>
    </row>
    <row r="16" spans="1:2">
      <c r="A16" t="s">
        <v>27</v>
      </c>
      <c r="B16" t="s">
        <v>69</v>
      </c>
    </row>
    <row r="17" spans="1:2">
      <c r="A17" t="s">
        <v>28</v>
      </c>
      <c r="B17" t="s">
        <v>63</v>
      </c>
    </row>
    <row r="18" spans="1:2">
      <c r="A18" t="s">
        <v>29</v>
      </c>
      <c r="B18" t="s">
        <v>70</v>
      </c>
    </row>
    <row r="19" spans="1:2">
      <c r="A19" t="s">
        <v>30</v>
      </c>
      <c r="B19" t="s">
        <v>71</v>
      </c>
    </row>
    <row r="20" spans="1:2">
      <c r="A20" t="s">
        <v>31</v>
      </c>
      <c r="B20" t="s">
        <v>72</v>
      </c>
    </row>
    <row r="21" spans="1:2">
      <c r="A21" t="s">
        <v>32</v>
      </c>
      <c r="B21" t="s">
        <v>73</v>
      </c>
    </row>
    <row r="22" spans="1:2">
      <c r="A22" t="s">
        <v>33</v>
      </c>
      <c r="B22" t="s">
        <v>74</v>
      </c>
    </row>
    <row r="23" spans="1:2">
      <c r="A23" t="s">
        <v>14</v>
      </c>
      <c r="B23" t="s">
        <v>75</v>
      </c>
    </row>
    <row r="24" spans="1:2">
      <c r="A24" t="s">
        <v>34</v>
      </c>
      <c r="B24" t="s">
        <v>76</v>
      </c>
    </row>
    <row r="25" spans="1:2">
      <c r="A25" t="s">
        <v>35</v>
      </c>
      <c r="B25" t="s">
        <v>77</v>
      </c>
    </row>
    <row r="26" spans="1:2">
      <c r="A26" t="s">
        <v>36</v>
      </c>
      <c r="B26" t="s">
        <v>78</v>
      </c>
    </row>
    <row r="27" spans="1:2">
      <c r="A27" t="s">
        <v>37</v>
      </c>
      <c r="B27" t="s">
        <v>79</v>
      </c>
    </row>
    <row r="28" spans="1:2">
      <c r="A28" t="s">
        <v>38</v>
      </c>
      <c r="B28" t="s">
        <v>80</v>
      </c>
    </row>
    <row r="29" spans="1:2">
      <c r="A29" t="s">
        <v>39</v>
      </c>
      <c r="B29" t="s">
        <v>81</v>
      </c>
    </row>
    <row r="30" spans="1:2">
      <c r="A30" t="s">
        <v>40</v>
      </c>
      <c r="B30" t="s">
        <v>82</v>
      </c>
    </row>
    <row r="31" spans="1:2">
      <c r="A31" t="s">
        <v>41</v>
      </c>
      <c r="B31" t="s">
        <v>83</v>
      </c>
    </row>
    <row r="32" spans="1:2">
      <c r="A32" t="s">
        <v>42</v>
      </c>
      <c r="B32" t="s">
        <v>84</v>
      </c>
    </row>
    <row r="33" spans="1:2">
      <c r="A33" t="s">
        <v>43</v>
      </c>
      <c r="B33" t="s">
        <v>85</v>
      </c>
    </row>
    <row r="34" spans="1:2">
      <c r="A34" t="s">
        <v>44</v>
      </c>
      <c r="B34" t="s">
        <v>86</v>
      </c>
    </row>
    <row r="35" spans="1:2">
      <c r="A35" t="s">
        <v>45</v>
      </c>
      <c r="B35" t="s">
        <v>87</v>
      </c>
    </row>
    <row r="36" spans="1:2">
      <c r="A36" t="s">
        <v>46</v>
      </c>
      <c r="B36" t="s">
        <v>88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C35"/>
  <sheetViews>
    <sheetView workbookViewId="0">
      <selection activeCell="N19" sqref="N19"/>
    </sheetView>
  </sheetViews>
  <sheetFormatPr baseColWidth="10" defaultRowHeight="15"/>
  <cols>
    <col min="1" max="1" width="15.140625" customWidth="1"/>
    <col min="3" max="3" width="14.5703125" customWidth="1"/>
  </cols>
  <sheetData>
    <row r="1" spans="1:3">
      <c r="A1" t="s">
        <v>0</v>
      </c>
      <c r="C1" t="s">
        <v>49</v>
      </c>
    </row>
    <row r="2" spans="1:3">
      <c r="A2" t="s">
        <v>15</v>
      </c>
      <c r="B2" s="39">
        <v>10</v>
      </c>
      <c r="C2" s="40">
        <f ca="1">ABOUZEID!R6</f>
        <v>7.5</v>
      </c>
    </row>
    <row r="3" spans="1:3">
      <c r="A3" t="s">
        <v>16</v>
      </c>
      <c r="B3" s="39">
        <v>8</v>
      </c>
      <c r="C3" s="40">
        <f ca="1">'AIT TIGHJDIN'!R6</f>
        <v>2.4444444444444446</v>
      </c>
    </row>
    <row r="4" spans="1:3">
      <c r="A4" t="s">
        <v>17</v>
      </c>
      <c r="B4" s="39">
        <v>16.5</v>
      </c>
      <c r="C4" s="40">
        <f ca="1">ANCEL!R6</f>
        <v>15.833333333333334</v>
      </c>
    </row>
    <row r="5" spans="1:3">
      <c r="A5" t="s">
        <v>18</v>
      </c>
      <c r="B5" s="39">
        <v>16</v>
      </c>
      <c r="C5" s="40">
        <f ca="1">AYOBI!R6</f>
        <v>19.722222222222225</v>
      </c>
    </row>
    <row r="6" spans="1:3">
      <c r="A6" t="s">
        <v>19</v>
      </c>
      <c r="B6" s="39">
        <v>16</v>
      </c>
      <c r="C6" s="40">
        <f ca="1">BANA!R6</f>
        <v>15.055555555555557</v>
      </c>
    </row>
    <row r="7" spans="1:3">
      <c r="A7" t="s">
        <v>20</v>
      </c>
      <c r="B7" s="39">
        <v>11.5</v>
      </c>
      <c r="C7" s="40">
        <f ca="1">BECET!R6</f>
        <v>6.4880952380952381</v>
      </c>
    </row>
    <row r="8" spans="1:3">
      <c r="A8" t="s">
        <v>21</v>
      </c>
      <c r="B8" s="39">
        <v>10</v>
      </c>
      <c r="C8" s="40">
        <f ca="1">BELTZ!R6</f>
        <v>3.3333333333333335</v>
      </c>
    </row>
    <row r="9" spans="1:3">
      <c r="A9" t="s">
        <v>22</v>
      </c>
      <c r="B9" s="39">
        <v>13.5</v>
      </c>
      <c r="C9" s="40">
        <f ca="1">BOETZLE!R6</f>
        <v>5.8240740740740735</v>
      </c>
    </row>
    <row r="10" spans="1:3">
      <c r="A10" t="s">
        <v>23</v>
      </c>
      <c r="B10" s="39">
        <v>10.5</v>
      </c>
      <c r="C10" s="40">
        <f ca="1">BOULAHROUD!R6</f>
        <v>5.4761904761904772</v>
      </c>
    </row>
    <row r="11" spans="1:3">
      <c r="A11" t="s">
        <v>24</v>
      </c>
      <c r="B11" s="39">
        <v>9.5</v>
      </c>
      <c r="C11" s="40">
        <f ca="1">COMERT!R6</f>
        <v>9.8888888888888893</v>
      </c>
    </row>
    <row r="12" spans="1:3">
      <c r="A12" t="s">
        <v>47</v>
      </c>
      <c r="B12" s="37">
        <v>12</v>
      </c>
      <c r="C12" s="40">
        <f ca="1">+COSATTO!R6</f>
        <v>7.7380952380952381</v>
      </c>
    </row>
    <row r="13" spans="1:3">
      <c r="A13" t="s">
        <v>25</v>
      </c>
      <c r="B13" s="39">
        <v>8</v>
      </c>
      <c r="C13" s="40">
        <f ca="1">DALBERTO!R6</f>
        <v>12.333333333333334</v>
      </c>
    </row>
    <row r="14" spans="1:3">
      <c r="A14" t="s">
        <v>26</v>
      </c>
      <c r="B14" s="39">
        <v>10.5</v>
      </c>
      <c r="C14" s="40">
        <f ca="1">'DE STEFANO'!R6</f>
        <v>7.8571428571428568</v>
      </c>
    </row>
    <row r="15" spans="1:3">
      <c r="A15" t="s">
        <v>27</v>
      </c>
      <c r="B15" s="39">
        <v>10</v>
      </c>
      <c r="C15" s="40">
        <f ca="1">DEMIREL!R6</f>
        <v>10.555555555555557</v>
      </c>
    </row>
    <row r="16" spans="1:3">
      <c r="A16" t="s">
        <v>28</v>
      </c>
      <c r="B16" s="39">
        <v>15</v>
      </c>
      <c r="C16" s="40">
        <f ca="1">ENGASSER!R6</f>
        <v>10.407407407407407</v>
      </c>
    </row>
    <row r="17" spans="1:3">
      <c r="A17" t="s">
        <v>29</v>
      </c>
      <c r="B17" s="39">
        <v>13.5</v>
      </c>
      <c r="C17" s="40">
        <f ca="1">GOELLER!R6</f>
        <v>5.8611111111111116</v>
      </c>
    </row>
    <row r="18" spans="1:3">
      <c r="A18" t="s">
        <v>30</v>
      </c>
      <c r="B18" s="39">
        <v>10.5</v>
      </c>
      <c r="C18" s="40">
        <f ca="1">GOETZMANN!R6</f>
        <v>12.023809523809524</v>
      </c>
    </row>
    <row r="19" spans="1:3">
      <c r="A19" t="s">
        <v>31</v>
      </c>
      <c r="B19" s="39">
        <v>11</v>
      </c>
      <c r="C19" s="40">
        <f ca="1">GRAEBER!R6</f>
        <v>4.7023809523809526</v>
      </c>
    </row>
    <row r="20" spans="1:3">
      <c r="A20" t="s">
        <v>32</v>
      </c>
      <c r="B20" s="39">
        <v>13.5</v>
      </c>
      <c r="C20" s="40">
        <f ca="1">GROSSHENNY!R6</f>
        <v>11.875</v>
      </c>
    </row>
    <row r="21" spans="1:3">
      <c r="A21" t="s">
        <v>33</v>
      </c>
      <c r="B21" s="39">
        <v>16.5</v>
      </c>
      <c r="C21" s="40">
        <f ca="1">HEINIS!R6</f>
        <v>10.444444444444443</v>
      </c>
    </row>
    <row r="22" spans="1:3">
      <c r="A22" t="s">
        <v>14</v>
      </c>
      <c r="B22" s="39">
        <v>12</v>
      </c>
      <c r="C22" s="40">
        <f ca="1">HOANG!R6</f>
        <v>6.9345238095238102</v>
      </c>
    </row>
    <row r="23" spans="1:3">
      <c r="A23" t="s">
        <v>34</v>
      </c>
      <c r="B23" s="39">
        <v>11</v>
      </c>
      <c r="C23" s="40">
        <f ca="1">'HUYNH-KY'!R6</f>
        <v>7.7182539682539684</v>
      </c>
    </row>
    <row r="24" spans="1:3">
      <c r="A24" t="s">
        <v>35</v>
      </c>
      <c r="B24" s="39">
        <v>9.5</v>
      </c>
      <c r="C24" s="40">
        <f ca="1">JACQUES!R6</f>
        <v>2.9444444444444446</v>
      </c>
    </row>
    <row r="25" spans="1:3">
      <c r="A25" t="s">
        <v>36</v>
      </c>
      <c r="B25" s="39">
        <v>11</v>
      </c>
      <c r="C25" s="40">
        <f ca="1">KABOUSS!R6</f>
        <v>4.8214285714285712</v>
      </c>
    </row>
    <row r="26" spans="1:3">
      <c r="A26" t="s">
        <v>37</v>
      </c>
      <c r="B26" s="39">
        <v>16</v>
      </c>
      <c r="C26" s="40">
        <f ca="1">KORERA!R6</f>
        <v>14.166666666666666</v>
      </c>
    </row>
    <row r="27" spans="1:3">
      <c r="A27" t="s">
        <v>38</v>
      </c>
      <c r="B27" s="39">
        <v>15.5</v>
      </c>
      <c r="C27" s="40">
        <f ca="1">LANCHEC!R6</f>
        <v>19.814814814814813</v>
      </c>
    </row>
    <row r="28" spans="1:3">
      <c r="A28" t="s">
        <v>39</v>
      </c>
      <c r="B28" s="39">
        <v>10</v>
      </c>
      <c r="C28" s="40">
        <f ca="1">LEZRAK!R6</f>
        <v>7.5000000000000009</v>
      </c>
    </row>
    <row r="29" spans="1:3">
      <c r="A29" t="s">
        <v>40</v>
      </c>
      <c r="B29" s="39">
        <v>14</v>
      </c>
      <c r="C29" s="40">
        <f ca="1">MATIC!R6</f>
        <v>12.569444444444443</v>
      </c>
    </row>
    <row r="30" spans="1:3">
      <c r="A30" t="s">
        <v>41</v>
      </c>
      <c r="B30" s="39">
        <v>11</v>
      </c>
      <c r="C30" s="40">
        <f ca="1">MAURER!R6</f>
        <v>7.4404761904761898</v>
      </c>
    </row>
    <row r="31" spans="1:3">
      <c r="A31" t="s">
        <v>42</v>
      </c>
      <c r="B31" s="39">
        <v>16</v>
      </c>
      <c r="C31" s="40">
        <f ca="1">NUNNINGER!R6</f>
        <v>12.666666666666666</v>
      </c>
    </row>
    <row r="32" spans="1:3">
      <c r="A32" t="s">
        <v>43</v>
      </c>
      <c r="B32" s="39">
        <v>11.5</v>
      </c>
      <c r="C32" s="40">
        <f ca="1">POLAT!R6</f>
        <v>8.0952380952380949</v>
      </c>
    </row>
    <row r="33" spans="1:3">
      <c r="A33" t="s">
        <v>44</v>
      </c>
      <c r="B33" s="39">
        <v>12.5</v>
      </c>
      <c r="C33" s="40">
        <f ca="1">SAWANE!R6</f>
        <v>4.6428571428571432</v>
      </c>
    </row>
    <row r="34" spans="1:3">
      <c r="A34" t="s">
        <v>45</v>
      </c>
      <c r="B34" s="39">
        <v>11</v>
      </c>
      <c r="C34" s="40">
        <f ca="1">SKOCZYLAS!R6</f>
        <v>5.9523809523809526</v>
      </c>
    </row>
    <row r="35" spans="1:3">
      <c r="A35" t="s">
        <v>46</v>
      </c>
      <c r="B35" s="39">
        <v>13.5</v>
      </c>
      <c r="C35" s="40" t="str">
        <f>TOME!R6</f>
        <v/>
      </c>
    </row>
  </sheetData>
  <sortState ref="A2:C35">
    <sortCondition ref="A2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3:V369"/>
  <sheetViews>
    <sheetView workbookViewId="0">
      <selection activeCell="Z10" sqref="Z10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22">
      <c r="I3" s="3"/>
      <c r="J3" s="3"/>
      <c r="K3" s="3"/>
    </row>
    <row r="4" spans="1:22" ht="15">
      <c r="B4" s="2" t="s">
        <v>1</v>
      </c>
      <c r="C4" s="67" t="str">
        <f ca="1">MID(CELL("nomfichier",B1),FIND("]",CELL("nomfichier",B1))+1,LEN(CELL("nomfichier",B1))-FIND("]",CELL("nomfichier",B1)))</f>
        <v>modele</v>
      </c>
      <c r="D4" s="68"/>
      <c r="E4" s="3"/>
      <c r="F4" s="3"/>
      <c r="G4" s="1" t="s">
        <v>2</v>
      </c>
      <c r="H4" s="65" t="s">
        <v>50</v>
      </c>
      <c r="I4" s="66"/>
      <c r="J4" s="3"/>
      <c r="K4" s="3"/>
    </row>
    <row r="5" spans="1:22">
      <c r="B5" s="2"/>
      <c r="C5" s="32"/>
      <c r="D5" s="32"/>
      <c r="E5" s="3"/>
      <c r="F5" s="3"/>
      <c r="I5" s="3"/>
      <c r="J5" s="3"/>
      <c r="K5" s="3"/>
    </row>
    <row r="6" spans="1:22">
      <c r="B6" s="2"/>
      <c r="C6" s="32" t="s">
        <v>12</v>
      </c>
      <c r="D6" s="33">
        <f>SUM(D12:D37)</f>
        <v>0</v>
      </c>
      <c r="E6" s="3"/>
      <c r="F6" s="3"/>
      <c r="H6" s="32" t="s">
        <v>12</v>
      </c>
      <c r="I6" s="33">
        <f>SUM(I12:I37)</f>
        <v>0</v>
      </c>
      <c r="J6" s="3"/>
      <c r="K6" s="3"/>
      <c r="M6" s="32" t="s">
        <v>12</v>
      </c>
      <c r="N6" s="33">
        <f>SUM(N12:N37)</f>
        <v>0</v>
      </c>
      <c r="Q6" s="34" t="s">
        <v>13</v>
      </c>
      <c r="R6" s="35" t="str">
        <f>IF(F12="","",IF(P12="",SUM(D6,I6,N6)/2,SUM(D6,I6,N6)/3))</f>
        <v/>
      </c>
    </row>
    <row r="7" spans="1:22" ht="12.75" customHeight="1"/>
    <row r="8" spans="1:22">
      <c r="A8" s="4"/>
      <c r="B8" s="5"/>
      <c r="C8" s="6">
        <v>200</v>
      </c>
      <c r="D8" s="7">
        <v>50</v>
      </c>
      <c r="E8" s="7"/>
      <c r="F8" s="8">
        <v>0.75</v>
      </c>
      <c r="G8" s="9" t="s">
        <v>3</v>
      </c>
      <c r="H8" s="6">
        <v>200</v>
      </c>
      <c r="I8" s="7">
        <v>50</v>
      </c>
      <c r="J8" s="7"/>
      <c r="K8" s="8">
        <v>0.8</v>
      </c>
      <c r="L8" s="9" t="s">
        <v>3</v>
      </c>
      <c r="M8" s="6">
        <v>200</v>
      </c>
      <c r="N8" s="7">
        <v>50</v>
      </c>
      <c r="O8" s="7"/>
      <c r="P8" s="8">
        <v>0.9</v>
      </c>
      <c r="Q8" s="9" t="s">
        <v>3</v>
      </c>
      <c r="R8" s="41">
        <v>200</v>
      </c>
      <c r="S8" s="42">
        <v>50</v>
      </c>
      <c r="T8" s="42"/>
      <c r="U8" s="43">
        <v>0.6</v>
      </c>
      <c r="V8" s="44" t="s">
        <v>3</v>
      </c>
    </row>
    <row r="9" spans="1:22">
      <c r="C9" s="10" t="s">
        <v>4</v>
      </c>
      <c r="D9" s="69">
        <v>10</v>
      </c>
      <c r="E9" s="69"/>
      <c r="F9" s="70"/>
      <c r="G9" s="11" t="s">
        <v>5</v>
      </c>
      <c r="H9" s="12" t="s">
        <v>4</v>
      </c>
      <c r="I9" s="69">
        <v>10</v>
      </c>
      <c r="J9" s="69"/>
      <c r="K9" s="70"/>
      <c r="L9" s="11" t="s">
        <v>5</v>
      </c>
      <c r="M9" s="12" t="s">
        <v>4</v>
      </c>
      <c r="N9" s="69">
        <v>5</v>
      </c>
      <c r="O9" s="69"/>
      <c r="P9" s="70"/>
      <c r="Q9" s="11" t="s">
        <v>5</v>
      </c>
      <c r="R9" s="45" t="s">
        <v>4</v>
      </c>
      <c r="S9" s="57">
        <v>5</v>
      </c>
      <c r="T9" s="57"/>
      <c r="U9" s="58"/>
      <c r="V9" s="46" t="s">
        <v>5</v>
      </c>
    </row>
    <row r="10" spans="1:22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  <c r="R10" s="45" t="s">
        <v>7</v>
      </c>
      <c r="S10" s="47" t="s">
        <v>8</v>
      </c>
      <c r="T10" s="59" t="s">
        <v>9</v>
      </c>
      <c r="U10" s="45">
        <v>50</v>
      </c>
      <c r="V10" s="46" t="s">
        <v>10</v>
      </c>
    </row>
    <row r="11" spans="1:22">
      <c r="A11" s="17" t="s">
        <v>11</v>
      </c>
      <c r="B11" s="18">
        <f ca="1">IF(C4="","",VLOOKUP(C4,Feuil1!A2:B37,2))</f>
        <v>11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1375</v>
      </c>
      <c r="G11" s="22">
        <f ca="1">IF(C8/((B11*F8*1000)/3600)&lt;60,(C8/((B11*F8*1000)/3600)/100),IF(C8/((B11*F8*1000)/3600)&gt;60,INT(C8/((B11*F8*1000)/3600)/60)))+(INT(C8/((B11*F8*1000)/3600))-60)/100</f>
        <v>1.27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1466.6666666666667</v>
      </c>
      <c r="L11" s="24">
        <f ca="1">IF(ISBLANK($B11),"",IF(ISBLANK($I9),"",IF(H11=0,(($H8/1000)/($B11*$K8)/24)/($I8/10),($H8/1000)/($B11*$K8)/24)))</f>
        <v>9.46969696969697E-4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825</v>
      </c>
      <c r="Q11" s="24">
        <f ca="1">IF(ISBLANK($B11),"",IF(ISBLANK($N9),"",IF(M11=0,(($M8/1000)/($B11*$P8)/24)/($N8/10),($M8/1000)/($B11*$P8)/24)))</f>
        <v>8.4175084175084182E-4</v>
      </c>
      <c r="R11" s="48">
        <f ca="1">IF(ISBLANK($B11),"",+INT($P11/$M8))</f>
        <v>4</v>
      </c>
      <c r="S11" s="49">
        <f ca="1">20/R11</f>
        <v>5</v>
      </c>
      <c r="T11" s="60"/>
      <c r="U11" s="50">
        <f ca="1">IF(ISNUMBER(Q11),((($B11*U8)*1000)/3600)*(((S9)*60)+((S9)-(S9))*100),"")</f>
        <v>550</v>
      </c>
      <c r="V11" s="51">
        <f ca="1">IF(ISBLANK($B11),"",IF(ISBLANK($N9),"",IF(R11=0,(($M8/1000)/($B11*$U8)/24)/($N8/10),($M8/1000)/($B11*$U8)/24)))</f>
        <v>1.2626262626262627E-3</v>
      </c>
    </row>
    <row r="12" spans="1:22" ht="15" customHeight="1">
      <c r="C12" s="1">
        <f ca="1">IF(C11=0,"",1)</f>
        <v>1</v>
      </c>
      <c r="D12" s="25" t="str">
        <f>IF(F12="","",IF(E12&gt;25,0,IF(AND(E12&gt;20,E12&lt;=25),$D$11*25%,IF(AND(E12&gt;15,E12&lt;=20),$D$11*50%,IF(AND(E12&gt;10,E12&lt;=15),$D$11*75%,IF(E12&lt;=10,$D$11))))))</f>
        <v/>
      </c>
      <c r="E12" s="26" t="str">
        <f>IF(ISNUMBER(F12),ABS((INT(F12)*60+MOD(F12,1)*100)-((INT(G12)*60+MOD(G12,1)*100))),"")</f>
        <v/>
      </c>
      <c r="F12" s="27"/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1.27</v>
      </c>
      <c r="H12" s="1">
        <f ca="1">IF(H11=0,"",1)</f>
        <v>1</v>
      </c>
      <c r="I12" s="25" t="str">
        <f>IF(K12="","",IF(J12&gt;25,0,IF(AND(J12&gt;20,J12&lt;=25),$I$11*25%,IF(AND(J12&gt;15,J12&lt;=20),$I$11*50%,IF(AND(J12&gt;10,J12&lt;=15),$I$11*75%,IF(J12&lt;=10,$I$11))))))</f>
        <v/>
      </c>
      <c r="J12" s="26" t="str">
        <f>IF(ISNUMBER(K12),ABS((INT(K12)*60+MOD(K12,1)*100)-((INT(L12)*60+MOD(L12,1)*100))),"")</f>
        <v/>
      </c>
      <c r="K12" s="27"/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1.21</v>
      </c>
      <c r="M12" s="1">
        <f ca="1">IF(M11=0,"",1)</f>
        <v>1</v>
      </c>
      <c r="N12" s="25" t="str">
        <f>IF(P12="","",IF(O12&gt;25,0,IF(AND(O12&gt;20,O12&lt;=25),$N$11*25%,IF(AND(O12&gt;15,O12&lt;=20),$N$11*50%,IF(AND(O12&gt;10,O12&lt;=15),$N$11*75%,IF(O12&lt;=10,$N$11))))))</f>
        <v/>
      </c>
      <c r="O12" s="26" t="str">
        <f>IF(ISNUMBER(P12),ABS((INT(P12)*60+MOD(P12,1)*100)-((INT(Q12)*60+MOD(Q12,1)*100))),"")</f>
        <v/>
      </c>
      <c r="P12" s="27"/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1.1200000000000001</v>
      </c>
      <c r="R12" s="52">
        <f ca="1">IF(R11=0,"",1)</f>
        <v>1</v>
      </c>
      <c r="S12" s="53" t="str">
        <f>IF(U12="","",IF(T12&gt;25,0,IF(AND(T12&gt;20,T12&lt;=25),$N$11*25%,IF(AND(T12&gt;15,T12&lt;=20),$N$11*50%,IF(AND(T12&gt;10,T12&lt;=15),$N$11*75%,IF(T12&lt;=10,$N$11))))))</f>
        <v/>
      </c>
      <c r="T12" s="54" t="str">
        <f>IF(ISNUMBER(U12),ABS((INT(U12)*60+MOD(U12,1)*100)-((INT(V12)*60+MOD(V12,1)*100))),"")</f>
        <v/>
      </c>
      <c r="U12" s="55"/>
      <c r="V12" s="56">
        <f ca="1">IF(R12="","",IF(($C$8*R12)/(($B$11*$U$8*1000)/3600)&lt;=60,(($C$8*R12)/(($B$11*$U$8*1000)/3600)/100),IF(($C$8*R12)/(($B$11*$U$8*1000)/3600)&gt;60,INT(($C$8*R12)/(($B$11*$U$8*1000)/3600)/60))+INT((($C$8*R12)/(($B$11*$U$8*1000)/3600))-INT((($C$8*R12)/(($B$11*$U$8*1000)/3600))/60)*60)/100))</f>
        <v>1.49</v>
      </c>
    </row>
    <row r="13" spans="1:22" ht="15" customHeight="1">
      <c r="C13" s="1">
        <f t="shared" ref="C13:C37" ca="1" si="2">IF(C12="","",IF(C12+1&gt;$C$11,"",C12+1))</f>
        <v>2</v>
      </c>
      <c r="D13" s="25" t="str">
        <f t="shared" ref="D13:D28" si="3">IF(F13="","",IF(E13&gt;25,0,IF(AND(E13&gt;20,E13&lt;=25),$D$11*25%,IF(AND(E13&gt;15,E13&lt;=20),$D$11*50%,IF(AND(E13&gt;10,E13&lt;=15),$D$11*75%,IF(E13&lt;=10,$D$11))))))</f>
        <v/>
      </c>
      <c r="E13" s="26" t="str">
        <f t="shared" ref="E13:E30" si="4">IF(ISNUMBER(F13),ABS((INT(F13)*60+MOD(F13,1)*100)-((INT(G13)*60+MOD(G13,1)*100))),"")</f>
        <v/>
      </c>
      <c r="F13" s="27"/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2.54</v>
      </c>
      <c r="H13" s="1">
        <f t="shared" ref="H13:H73" ca="1" si="6">IF(H12="","",IF(H12+1&gt;$H$11,"",H12+1))</f>
        <v>2</v>
      </c>
      <c r="I13" s="25" t="str">
        <f t="shared" ref="I13:I35" si="7">IF(K13="","",IF(J13&gt;25,0,IF(AND(J13&gt;20,J13&lt;=25),$I$11*25%,IF(AND(J13&gt;15,J13&lt;=20),$I$11*50%,IF(AND(J13&gt;10,J13&lt;=15),$I$11*75%,IF(J13&lt;=10,$I$11))))))</f>
        <v/>
      </c>
      <c r="J13" s="26" t="str">
        <f t="shared" ref="J13:J45" si="8">IF(ISNUMBER(K13),ABS((INT(K13)*60+MOD(K13,1)*100)-((INT(L13)*60+MOD(L13,1)*100))),"")</f>
        <v/>
      </c>
      <c r="K13" s="27"/>
      <c r="L13" s="28">
        <f t="shared" ca="1" si="0"/>
        <v>2.4300000000000002</v>
      </c>
      <c r="M13" s="1">
        <f ca="1">IF(M12="","",IF(M12+1&gt;$M$11,"",M12+1))</f>
        <v>2</v>
      </c>
      <c r="N13" s="25" t="str">
        <f t="shared" ref="N13:N37" si="9">IF(P13="","",IF(O13&gt;25,0,IF(AND(O13&gt;20,O13&lt;=25),$N$11*25%,IF(AND(O13&gt;15,O13&lt;=20),$N$11*50%,IF(AND(O13&gt;10,O13&lt;=15),$N$11*75%,IF(O13&lt;=10,$N$11))))))</f>
        <v/>
      </c>
      <c r="O13" s="26" t="str">
        <f t="shared" ref="O13:O37" si="10">IF(ISNUMBER(P13),ABS((INT(P13)*60+MOD(P13,1)*100)-((INT(Q13)*60+MOD(Q13,1)*100))),"")</f>
        <v/>
      </c>
      <c r="P13" s="27"/>
      <c r="Q13" s="28">
        <f t="shared" ca="1" si="1"/>
        <v>2.25</v>
      </c>
      <c r="R13" s="52">
        <f ca="1">IF(R12="","",IF(R12+1&gt;$M$11,"",R12+1))</f>
        <v>2</v>
      </c>
      <c r="S13" s="53" t="str">
        <f t="shared" ref="S13:S15" si="11">IF(U13="","",IF(T13&gt;25,0,IF(AND(T13&gt;20,T13&lt;=25),$N$11*25%,IF(AND(T13&gt;15,T13&lt;=20),$N$11*50%,IF(AND(T13&gt;10,T13&lt;=15),$N$11*75%,IF(T13&lt;=10,$N$11))))))</f>
        <v/>
      </c>
      <c r="T13" s="54" t="str">
        <f t="shared" ref="T13:T15" si="12">IF(ISNUMBER(U13),ABS((INT(U13)*60+MOD(U13,1)*100)-((INT(V13)*60+MOD(V13,1)*100))),"")</f>
        <v/>
      </c>
      <c r="U13" s="55"/>
      <c r="V13" s="56">
        <f t="shared" ref="V13:V15" ca="1" si="13">IF(R13="","",IF(($C$8*R13)/(($B$11*$U$8*1000)/3600)&lt;=60,(($C$8*R13)/(($B$11*$U$8*1000)/3600)/100),IF(($C$8*R13)/(($B$11*$U$8*1000)/3600)&gt;60,INT(($C$8*R13)/(($B$11*$U$8*1000)/3600)/60))+INT((($C$8*R13)/(($B$11*$U$8*1000)/3600))-INT((($C$8*R13)/(($B$11*$U$8*1000)/3600))/60)*60)/100))</f>
        <v>3.38</v>
      </c>
    </row>
    <row r="14" spans="1:22" ht="15" customHeight="1">
      <c r="C14" s="1">
        <f t="shared" ca="1" si="2"/>
        <v>3</v>
      </c>
      <c r="D14" s="25" t="str">
        <f t="shared" si="3"/>
        <v/>
      </c>
      <c r="E14" s="26" t="str">
        <f t="shared" si="4"/>
        <v/>
      </c>
      <c r="F14" s="27"/>
      <c r="G14" s="28">
        <f t="shared" ca="1" si="5"/>
        <v>4.21</v>
      </c>
      <c r="H14" s="1">
        <f t="shared" ca="1" si="6"/>
        <v>3</v>
      </c>
      <c r="I14" s="25" t="str">
        <f t="shared" si="7"/>
        <v/>
      </c>
      <c r="J14" s="26" t="str">
        <f t="shared" si="8"/>
        <v/>
      </c>
      <c r="K14" s="27"/>
      <c r="L14" s="28">
        <f t="shared" ca="1" si="0"/>
        <v>4.05</v>
      </c>
      <c r="M14" s="1">
        <f t="shared" ref="M14:M43" ca="1" si="14">IF(M13="","",IF(M13+1&gt;$M$11,"",M13+1))</f>
        <v>3</v>
      </c>
      <c r="N14" s="25" t="str">
        <f t="shared" si="9"/>
        <v/>
      </c>
      <c r="O14" s="26" t="str">
        <f t="shared" si="10"/>
        <v/>
      </c>
      <c r="P14" s="27"/>
      <c r="Q14" s="28">
        <f t="shared" ca="1" si="1"/>
        <v>3.38</v>
      </c>
      <c r="R14" s="52">
        <f t="shared" ref="R14:R15" ca="1" si="15">IF(R13="","",IF(R13+1&gt;$M$11,"",R13+1))</f>
        <v>3</v>
      </c>
      <c r="S14" s="53" t="str">
        <f t="shared" si="11"/>
        <v/>
      </c>
      <c r="T14" s="54" t="str">
        <f t="shared" si="12"/>
        <v/>
      </c>
      <c r="U14" s="55"/>
      <c r="V14" s="56">
        <f t="shared" ca="1" si="13"/>
        <v>5.27</v>
      </c>
    </row>
    <row r="15" spans="1:22" ht="15" customHeight="1">
      <c r="C15" s="1">
        <f t="shared" ca="1" si="2"/>
        <v>4</v>
      </c>
      <c r="D15" s="25" t="str">
        <f t="shared" si="3"/>
        <v/>
      </c>
      <c r="E15" s="26" t="str">
        <f t="shared" si="4"/>
        <v/>
      </c>
      <c r="F15" s="27"/>
      <c r="G15" s="28">
        <f t="shared" ca="1" si="5"/>
        <v>5.49</v>
      </c>
      <c r="H15" s="1">
        <f t="shared" ca="1" si="6"/>
        <v>4</v>
      </c>
      <c r="I15" s="25" t="str">
        <f t="shared" si="7"/>
        <v/>
      </c>
      <c r="J15" s="26" t="str">
        <f t="shared" si="8"/>
        <v/>
      </c>
      <c r="K15" s="27"/>
      <c r="L15" s="28">
        <f t="shared" ca="1" si="0"/>
        <v>5.27</v>
      </c>
      <c r="M15" s="1">
        <f t="shared" ca="1" si="14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4.5</v>
      </c>
      <c r="R15" s="52">
        <f t="shared" ca="1" si="15"/>
        <v>4</v>
      </c>
      <c r="S15" s="53" t="str">
        <f t="shared" si="11"/>
        <v/>
      </c>
      <c r="T15" s="54" t="str">
        <f t="shared" si="12"/>
        <v/>
      </c>
      <c r="U15" s="55"/>
      <c r="V15" s="56">
        <f t="shared" ca="1" si="13"/>
        <v>7.16</v>
      </c>
    </row>
    <row r="16" spans="1:22" ht="15" customHeight="1">
      <c r="C16" s="1">
        <f t="shared" ca="1" si="2"/>
        <v>5</v>
      </c>
      <c r="D16" s="25" t="str">
        <f t="shared" si="3"/>
        <v/>
      </c>
      <c r="E16" s="26" t="str">
        <f t="shared" si="4"/>
        <v/>
      </c>
      <c r="F16" s="27"/>
      <c r="G16" s="28">
        <f t="shared" ca="1" si="5"/>
        <v>7.16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6.49</v>
      </c>
      <c r="M16" s="1" t="str">
        <f t="shared" ca="1" si="14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 ht="15" customHeight="1">
      <c r="C17" s="1">
        <f t="shared" ca="1" si="2"/>
        <v>6</v>
      </c>
      <c r="D17" s="25" t="str">
        <f t="shared" si="3"/>
        <v/>
      </c>
      <c r="E17" s="26" t="str">
        <f t="shared" si="4"/>
        <v/>
      </c>
      <c r="F17" s="27"/>
      <c r="G17" s="28">
        <f t="shared" ca="1" si="5"/>
        <v>8.43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8.1</v>
      </c>
      <c r="M17" s="1" t="str">
        <f t="shared" ca="1" si="14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9.32</v>
      </c>
      <c r="M18" s="1" t="str">
        <f t="shared" ca="1" si="14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4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4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4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4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4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4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4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4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4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4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6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4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4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7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4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7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4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7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4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 ht="12.75" customHeight="1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4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4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8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4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4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4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4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4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4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4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4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 ht="12" customHeight="1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 ht="12.75" customHeight="1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 ht="12.75" customHeight="1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9">IF(D64="","",IF(D64+1&gt;$C$11,"",D64+1))</f>
        <v/>
      </c>
      <c r="F65" s="29"/>
      <c r="G65" s="29" t="str">
        <f t="shared" ref="G65:G69" si="20">IF(ISNUMBER(D65),G64+$G$11,"")</f>
        <v/>
      </c>
      <c r="H65" s="1" t="str">
        <f t="shared" ca="1" si="6"/>
        <v/>
      </c>
    </row>
    <row r="66" spans="4:8">
      <c r="D66" s="1" t="str">
        <f t="shared" si="19"/>
        <v/>
      </c>
      <c r="F66" s="29"/>
      <c r="G66" s="29" t="str">
        <f t="shared" si="20"/>
        <v/>
      </c>
      <c r="H66" s="1" t="str">
        <f t="shared" ca="1" si="6"/>
        <v/>
      </c>
    </row>
    <row r="67" spans="4:8">
      <c r="D67" s="1" t="str">
        <f t="shared" si="19"/>
        <v/>
      </c>
      <c r="F67" s="29"/>
      <c r="G67" s="29" t="str">
        <f t="shared" si="20"/>
        <v/>
      </c>
      <c r="H67" s="1" t="str">
        <f t="shared" ca="1" si="6"/>
        <v/>
      </c>
    </row>
    <row r="68" spans="4:8">
      <c r="D68" s="1" t="str">
        <f t="shared" si="19"/>
        <v/>
      </c>
      <c r="F68" s="29"/>
      <c r="G68" s="29" t="str">
        <f t="shared" si="20"/>
        <v/>
      </c>
      <c r="H68" s="1" t="str">
        <f t="shared" ca="1" si="6"/>
        <v/>
      </c>
    </row>
    <row r="69" spans="4:8">
      <c r="D69" s="1" t="str">
        <f t="shared" si="19"/>
        <v/>
      </c>
      <c r="F69" s="29"/>
      <c r="G69" s="29" t="str">
        <f t="shared" si="20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  <row r="75" spans="4:8" ht="12.75" customHeight="1"/>
    <row r="77" spans="4:8" ht="12.75" customHeight="1"/>
    <row r="88" ht="12.95" customHeight="1"/>
    <row r="96" ht="12.75" customHeight="1"/>
    <row r="116" ht="12.75" customHeight="1"/>
    <row r="129" ht="14.25" customHeight="1"/>
    <row r="138" ht="12.75" customHeight="1"/>
    <row r="158" ht="12.75" customHeight="1"/>
    <row r="172" ht="13.5" customHeight="1"/>
    <row r="177" ht="22.5" customHeight="1"/>
    <row r="178" ht="12.75" customHeight="1"/>
    <row r="213" ht="16.5" customHeight="1"/>
    <row r="234" ht="12.75" customHeight="1"/>
    <row r="254" ht="15" customHeight="1"/>
    <row r="255" ht="12.75" customHeight="1"/>
    <row r="275" ht="12.75" customHeight="1"/>
    <row r="294" ht="17.25" customHeight="1"/>
    <row r="335" ht="12.75" customHeight="1"/>
    <row r="369" ht="18" customHeight="1"/>
  </sheetData>
  <mergeCells count="11">
    <mergeCell ref="H4:I4"/>
    <mergeCell ref="C4:D4"/>
    <mergeCell ref="D9:F9"/>
    <mergeCell ref="I9:K9"/>
    <mergeCell ref="N9:P9"/>
    <mergeCell ref="S9:U9"/>
    <mergeCell ref="T10:T11"/>
    <mergeCell ref="A10:B10"/>
    <mergeCell ref="E10:E11"/>
    <mergeCell ref="J10:J11"/>
    <mergeCell ref="O10:O11"/>
  </mergeCells>
  <conditionalFormatting sqref="P11 K11">
    <cfRule type="expression" dxfId="1197" priority="42">
      <formula>K11=0</formula>
    </cfRule>
  </conditionalFormatting>
  <conditionalFormatting sqref="F57:F69">
    <cfRule type="expression" dxfId="1196" priority="41">
      <formula>ISNUMBER(#REF!)</formula>
    </cfRule>
  </conditionalFormatting>
  <conditionalFormatting sqref="D12:D30">
    <cfRule type="expression" dxfId="1195" priority="40">
      <formula>ISNUMBER(C12)</formula>
    </cfRule>
  </conditionalFormatting>
  <conditionalFormatting sqref="F12">
    <cfRule type="expression" dxfId="1194" priority="39">
      <formula>ISNUMBER(C12)</formula>
    </cfRule>
  </conditionalFormatting>
  <conditionalFormatting sqref="D34:E56 D30:D33">
    <cfRule type="expression" dxfId="1193" priority="38">
      <formula>ISNUMBER(C30)</formula>
    </cfRule>
  </conditionalFormatting>
  <conditionalFormatting sqref="F24:F56">
    <cfRule type="expression" dxfId="1192" priority="37">
      <formula>ISNUMBER(C24)</formula>
    </cfRule>
  </conditionalFormatting>
  <conditionalFormatting sqref="I20:J20">
    <cfRule type="expression" dxfId="1191" priority="36">
      <formula>ISNUMBER(H20)</formula>
    </cfRule>
  </conditionalFormatting>
  <conditionalFormatting sqref="I21:J21 I13:J13">
    <cfRule type="expression" dxfId="1190" priority="34">
      <formula>ISNUMBER(H13)</formula>
    </cfRule>
    <cfRule type="expression" dxfId="1189" priority="35">
      <formula>ISNUMBER(H13)</formula>
    </cfRule>
  </conditionalFormatting>
  <conditionalFormatting sqref="I13:J19 I21:J29">
    <cfRule type="expression" dxfId="1188" priority="33">
      <formula>ISNUMBER(H13)</formula>
    </cfRule>
  </conditionalFormatting>
  <conditionalFormatting sqref="K13:K34">
    <cfRule type="expression" dxfId="1187" priority="32">
      <formula>ISNUMBER(H13)</formula>
    </cfRule>
  </conditionalFormatting>
  <conditionalFormatting sqref="F13:F23">
    <cfRule type="expression" dxfId="1186" priority="31">
      <formula>ISNUMBER(C13)</formula>
    </cfRule>
  </conditionalFormatting>
  <conditionalFormatting sqref="G36:G69">
    <cfRule type="expression" dxfId="1185" priority="30">
      <formula>ISNUMBER(C36)</formula>
    </cfRule>
  </conditionalFormatting>
  <conditionalFormatting sqref="Q12">
    <cfRule type="expression" dxfId="1184" priority="29">
      <formula>ISNUMBER(M12)</formula>
    </cfRule>
  </conditionalFormatting>
  <conditionalFormatting sqref="L12">
    <cfRule type="expression" dxfId="1183" priority="28">
      <formula>ISNUMBER(H12)</formula>
    </cfRule>
  </conditionalFormatting>
  <conditionalFormatting sqref="G12:G35">
    <cfRule type="expression" dxfId="1182" priority="27">
      <formula>ISNUMBER(C12)</formula>
    </cfRule>
  </conditionalFormatting>
  <conditionalFormatting sqref="K13:K34">
    <cfRule type="expression" dxfId="1181" priority="25">
      <formula>ISNUMBER(I13)</formula>
    </cfRule>
    <cfRule type="expression" dxfId="1180" priority="26">
      <formula>ISNUMBER(I13)</formula>
    </cfRule>
  </conditionalFormatting>
  <conditionalFormatting sqref="I12:J12 I13:I35 J13:J45">
    <cfRule type="expression" dxfId="1179" priority="24">
      <formula>ISNUMBER(H12)</formula>
    </cfRule>
  </conditionalFormatting>
  <conditionalFormatting sqref="K12">
    <cfRule type="expression" dxfId="1178" priority="23">
      <formula>ISNUMBER(H12)</formula>
    </cfRule>
  </conditionalFormatting>
  <conditionalFormatting sqref="N12:O37">
    <cfRule type="expression" dxfId="1177" priority="22">
      <formula>ISNUMBER(M12)</formula>
    </cfRule>
  </conditionalFormatting>
  <conditionalFormatting sqref="P12:P37">
    <cfRule type="expression" dxfId="1176" priority="21">
      <formula>ISNUMBER(M12)</formula>
    </cfRule>
  </conditionalFormatting>
  <conditionalFormatting sqref="E12">
    <cfRule type="expression" dxfId="1175" priority="20">
      <formula>ISNUMBER(C12)</formula>
    </cfRule>
  </conditionalFormatting>
  <conditionalFormatting sqref="E13:E31">
    <cfRule type="expression" dxfId="1174" priority="19">
      <formula>ISNUMBER(C13)</formula>
    </cfRule>
  </conditionalFormatting>
  <conditionalFormatting sqref="J12:J45">
    <cfRule type="expression" dxfId="1173" priority="18">
      <formula>ISNUMBER(H12)</formula>
    </cfRule>
  </conditionalFormatting>
  <conditionalFormatting sqref="J13:J32">
    <cfRule type="expression" dxfId="1172" priority="17">
      <formula>ISNUMBER(I13)</formula>
    </cfRule>
  </conditionalFormatting>
  <conditionalFormatting sqref="J13:J32">
    <cfRule type="expression" dxfId="1171" priority="16">
      <formula>ISNUMBER(H13)</formula>
    </cfRule>
  </conditionalFormatting>
  <conditionalFormatting sqref="O12">
    <cfRule type="expression" dxfId="1170" priority="15">
      <formula>ISNUMBER(N12)</formula>
    </cfRule>
  </conditionalFormatting>
  <conditionalFormatting sqref="O12">
    <cfRule type="expression" dxfId="1169" priority="14">
      <formula>ISNUMBER(M12)</formula>
    </cfRule>
  </conditionalFormatting>
  <conditionalFormatting sqref="O13:O36">
    <cfRule type="expression" dxfId="1168" priority="13">
      <formula>ISNUMBER(N13)</formula>
    </cfRule>
  </conditionalFormatting>
  <conditionalFormatting sqref="O13:O36">
    <cfRule type="expression" dxfId="1167" priority="12">
      <formula>ISNUMBER(M13)</formula>
    </cfRule>
  </conditionalFormatting>
  <conditionalFormatting sqref="L13:L34">
    <cfRule type="expression" dxfId="1166" priority="11">
      <formula>ISNUMBER(H13)</formula>
    </cfRule>
  </conditionalFormatting>
  <conditionalFormatting sqref="Q13:Q35">
    <cfRule type="expression" dxfId="1165" priority="10">
      <formula>ISNUMBER(M13)</formula>
    </cfRule>
  </conditionalFormatting>
  <conditionalFormatting sqref="U11">
    <cfRule type="expression" dxfId="1164" priority="9">
      <formula>U11=0</formula>
    </cfRule>
  </conditionalFormatting>
  <conditionalFormatting sqref="V12:V15">
    <cfRule type="expression" dxfId="1163" priority="8">
      <formula>ISNUMBER(R12)</formula>
    </cfRule>
  </conditionalFormatting>
  <conditionalFormatting sqref="S12:T15">
    <cfRule type="expression" dxfId="1162" priority="7">
      <formula>ISNUMBER(R12)</formula>
    </cfRule>
  </conditionalFormatting>
  <conditionalFormatting sqref="U12:U15">
    <cfRule type="expression" dxfId="1161" priority="6">
      <formula>ISNUMBER(R12)</formula>
    </cfRule>
  </conditionalFormatting>
  <conditionalFormatting sqref="T12">
    <cfRule type="expression" dxfId="1160" priority="5">
      <formula>ISNUMBER(S12)</formula>
    </cfRule>
  </conditionalFormatting>
  <conditionalFormatting sqref="T12">
    <cfRule type="expression" dxfId="1159" priority="4">
      <formula>ISNUMBER(R12)</formula>
    </cfRule>
  </conditionalFormatting>
  <conditionalFormatting sqref="T13:T15">
    <cfRule type="expression" dxfId="1158" priority="3">
      <formula>ISNUMBER(S13)</formula>
    </cfRule>
  </conditionalFormatting>
  <conditionalFormatting sqref="T13:T15">
    <cfRule type="expression" dxfId="1157" priority="2">
      <formula>ISNUMBER(R13)</formula>
    </cfRule>
  </conditionalFormatting>
  <conditionalFormatting sqref="V13:V15">
    <cfRule type="expression" dxfId="1156" priority="1">
      <formula>ISNUMBER(R13)</formula>
    </cfRule>
  </conditionalFormatting>
  <dataValidations count="3">
    <dataValidation type="list" allowBlank="1" showInputMessage="1" showErrorMessage="1" sqref="E4:F6">
      <formula1>classe</formula1>
    </dataValidation>
    <dataValidation type="list" allowBlank="1" showInputMessage="1" showErrorMessage="1" sqref="F3">
      <formula1>INDIRECT($H$4)</formula1>
    </dataValidation>
    <dataValidation type="custom" allowBlank="1" showInputMessage="1" showErrorMessage="1" sqref="J4:K6 I5">
      <formula1>"si(G2=""auriol"";classe1"</formula1>
    </dataValidation>
  </dataValidations>
  <pageMargins left="0.16" right="0.28999999999999998" top="0.28999999999999998" bottom="0.31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3:R73"/>
  <sheetViews>
    <sheetView workbookViewId="0">
      <selection activeCell="P15" sqref="P15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ABOUZEID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1.6666666666666667</v>
      </c>
      <c r="E6" s="38"/>
      <c r="F6" s="38"/>
      <c r="H6" s="32" t="s">
        <v>12</v>
      </c>
      <c r="I6" s="33">
        <f ca="1">SUM(I12:I37)</f>
        <v>7.5000000000000009</v>
      </c>
      <c r="J6" s="38"/>
      <c r="K6" s="38"/>
      <c r="M6" s="32" t="s">
        <v>12</v>
      </c>
      <c r="N6" s="33">
        <f ca="1">SUM(N12:N37)</f>
        <v>13.333333333333334</v>
      </c>
      <c r="Q6" s="34" t="s">
        <v>13</v>
      </c>
      <c r="R6" s="35">
        <f ca="1">IF(F12="","",IF(P12="",SUM(D6,I6,N6)/2,SUM(D6,I6,N6)/3))</f>
        <v>7.5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1250</v>
      </c>
      <c r="G11" s="22">
        <f ca="1">IF(C8/((B11*F8*1000)/3600)&lt;60,(C8/((B11*F8*1000)/3600)/100),IF(C8/((B11*F8*1000)/3600)&gt;60,INT(C8/((B11*F8*1000)/3600)/60)))+(INT(C8/((B11*F8*1000)/3600))-60)/100</f>
        <v>1.3599999999999999</v>
      </c>
      <c r="H11" s="23">
        <f ca="1">IF(ISBLANK($B11),"",+INT($K11/$H8))</f>
        <v>6</v>
      </c>
      <c r="I11" s="20">
        <f ca="1">20/H11</f>
        <v>3.3333333333333335</v>
      </c>
      <c r="J11" s="64"/>
      <c r="K11" s="21">
        <f ca="1">IF(ISNUMBER(G11),((($B11*K8)*1000)/3600)*(((I9)*60)+((I9)-(I9))*100),"")</f>
        <v>1333.3333333333335</v>
      </c>
      <c r="L11" s="24">
        <f ca="1">IF(ISBLANK($B11),"",IF(ISBLANK($I9),"",IF(H11=0,(($H8/1000)/($B11*$K8)/24)/($I8/10),($H8/1000)/($B11*$K8)/24)))</f>
        <v>1.0416666666666667E-3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750</v>
      </c>
      <c r="Q11" s="24">
        <f ca="1">IF(ISBLANK($B11),"",IF(ISBLANK($N9),"",IF(M11=0,(($M8/1000)/($B11*$P8)/24)/($N8/10),($M8/1000)/($B11*$P8)/24)))</f>
        <v>9.2592592592592596E-4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1.6666666666666667</v>
      </c>
      <c r="E12" s="26">
        <f ca="1">IF(ISNUMBER(F12),ABS((INT(F12)*60+MOD(F12,1)*100)-((INT(G12)*60+MOD(G12,1)*100))),"")</f>
        <v>18.000000000000014</v>
      </c>
      <c r="F12" s="27">
        <v>1.54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1.3599999999999999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0.83333333333333337</v>
      </c>
      <c r="J12" s="26">
        <f ca="1">IF(ISNUMBER(K12),ABS((INT(K12)*60+MOD(K12,1)*100)-((INT(L12)*60+MOD(L12,1)*100))),"")</f>
        <v>24</v>
      </c>
      <c r="K12" s="27">
        <v>1.06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1.3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1</v>
      </c>
      <c r="P12" s="27">
        <v>1.19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1.2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62</v>
      </c>
      <c r="F13" s="27">
        <v>2.1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3.12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</v>
      </c>
      <c r="J13" s="26">
        <f t="shared" ref="J13:J45" ca="1" si="8">IF(ISNUMBER(K13),ABS((INT(K13)*60+MOD(K13,1)*100)-((INT(L13)*60+MOD(L13,1)*100))),"")</f>
        <v>37.999999999999972</v>
      </c>
      <c r="K13" s="27">
        <v>2.2200000000000002</v>
      </c>
      <c r="L13" s="28">
        <f t="shared" ca="1" si="0"/>
        <v>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0</v>
      </c>
      <c r="O13" s="26">
        <f t="shared" ref="O13:O37" ca="1" si="10">IF(ISNUMBER(P13),ABS((INT(P13)*60+MOD(P13,1)*100)-((INT(Q13)*60+MOD(Q13,1)*100))),"")</f>
        <v>39</v>
      </c>
      <c r="P13" s="27">
        <v>3.19</v>
      </c>
      <c r="Q13" s="28">
        <f t="shared" ca="1" si="1"/>
        <v>2.4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74.000000000000057</v>
      </c>
      <c r="F14" s="27">
        <v>3.34</v>
      </c>
      <c r="G14" s="28">
        <f t="shared" ca="1" si="5"/>
        <v>4.4800000000000004</v>
      </c>
      <c r="H14" s="1">
        <f t="shared" ca="1" si="6"/>
        <v>3</v>
      </c>
      <c r="I14" s="25">
        <f t="shared" ca="1" si="7"/>
        <v>1.6666666666666667</v>
      </c>
      <c r="J14" s="26">
        <f t="shared" ca="1" si="8"/>
        <v>18.999999999999972</v>
      </c>
      <c r="K14" s="27">
        <v>4.1100000000000003</v>
      </c>
      <c r="L14" s="28">
        <f t="shared" ca="1" si="0"/>
        <v>4.3</v>
      </c>
      <c r="M14" s="1">
        <f t="shared" ref="M14:M43" ca="1" si="11">IF(M13="","",IF(M13+1&gt;$M$11,"",M13+1))</f>
        <v>3</v>
      </c>
      <c r="N14" s="25">
        <f t="shared" ca="1" si="9"/>
        <v>6.666666666666667</v>
      </c>
      <c r="O14" s="26">
        <f t="shared" ca="1" si="10"/>
        <v>9.9999999999999716</v>
      </c>
      <c r="P14" s="27">
        <v>4.0999999999999996</v>
      </c>
      <c r="Q14" s="28">
        <f t="shared" ca="1" si="1"/>
        <v>4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86</v>
      </c>
      <c r="F15" s="27">
        <v>4.58</v>
      </c>
      <c r="G15" s="28">
        <f t="shared" ca="1" si="5"/>
        <v>6.24</v>
      </c>
      <c r="H15" s="1">
        <f t="shared" ca="1" si="6"/>
        <v>4</v>
      </c>
      <c r="I15" s="25">
        <f t="shared" ca="1" si="7"/>
        <v>3.3333333333333335</v>
      </c>
      <c r="J15" s="26">
        <f t="shared" ca="1" si="8"/>
        <v>9.9999999999999432</v>
      </c>
      <c r="K15" s="27">
        <v>6.1</v>
      </c>
      <c r="L15" s="28">
        <f t="shared" ca="1" si="0"/>
        <v>6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199.99999999999994</v>
      </c>
      <c r="F16" s="27">
        <v>5.19</v>
      </c>
      <c r="G16" s="28">
        <f t="shared" ca="1" si="5"/>
        <v>7.99</v>
      </c>
      <c r="H16" s="1">
        <f t="shared" ca="1" si="6"/>
        <v>5</v>
      </c>
      <c r="I16" s="25">
        <f t="shared" ca="1" si="7"/>
        <v>1.6666666666666667</v>
      </c>
      <c r="J16" s="26">
        <f t="shared" ca="1" si="8"/>
        <v>18.000000000000057</v>
      </c>
      <c r="K16" s="27">
        <v>7.48</v>
      </c>
      <c r="L16" s="28">
        <f t="shared" ca="1" si="0"/>
        <v>7.3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94.000000000000057</v>
      </c>
      <c r="F17" s="27">
        <v>8.02</v>
      </c>
      <c r="G17" s="28">
        <f t="shared" ca="1" si="5"/>
        <v>9.36</v>
      </c>
      <c r="H17" s="1">
        <f t="shared" ca="1" si="6"/>
        <v>6</v>
      </c>
      <c r="I17" s="25">
        <f t="shared" ca="1" si="7"/>
        <v>0</v>
      </c>
      <c r="J17" s="26">
        <f t="shared" ca="1" si="8"/>
        <v>27</v>
      </c>
      <c r="K17" s="27">
        <v>8.33</v>
      </c>
      <c r="L17" s="28">
        <f t="shared" ca="1" si="0"/>
        <v>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155" priority="33">
      <formula>K11=0</formula>
    </cfRule>
  </conditionalFormatting>
  <conditionalFormatting sqref="F57:F69">
    <cfRule type="expression" dxfId="1154" priority="32">
      <formula>ISNUMBER(#REF!)</formula>
    </cfRule>
  </conditionalFormatting>
  <conditionalFormatting sqref="D12:D30">
    <cfRule type="expression" dxfId="1153" priority="31">
      <formula>ISNUMBER(C12)</formula>
    </cfRule>
  </conditionalFormatting>
  <conditionalFormatting sqref="F12">
    <cfRule type="expression" dxfId="1152" priority="30">
      <formula>ISNUMBER(C12)</formula>
    </cfRule>
  </conditionalFormatting>
  <conditionalFormatting sqref="D34:E56 D30:D33">
    <cfRule type="expression" dxfId="1151" priority="29">
      <formula>ISNUMBER(C30)</formula>
    </cfRule>
  </conditionalFormatting>
  <conditionalFormatting sqref="F24:F56">
    <cfRule type="expression" dxfId="1150" priority="28">
      <formula>ISNUMBER(C24)</formula>
    </cfRule>
  </conditionalFormatting>
  <conditionalFormatting sqref="I20:J20">
    <cfRule type="expression" dxfId="1149" priority="27">
      <formula>ISNUMBER(H20)</formula>
    </cfRule>
  </conditionalFormatting>
  <conditionalFormatting sqref="I21:J21 I13:J13">
    <cfRule type="expression" dxfId="1148" priority="25">
      <formula>ISNUMBER(H13)</formula>
    </cfRule>
    <cfRule type="expression" dxfId="1147" priority="26">
      <formula>ISNUMBER(H13)</formula>
    </cfRule>
  </conditionalFormatting>
  <conditionalFormatting sqref="I13:J19 I21:J29">
    <cfRule type="expression" dxfId="1146" priority="24">
      <formula>ISNUMBER(H13)</formula>
    </cfRule>
  </conditionalFormatting>
  <conditionalFormatting sqref="K13:K34">
    <cfRule type="expression" dxfId="1145" priority="23">
      <formula>ISNUMBER(H13)</formula>
    </cfRule>
  </conditionalFormatting>
  <conditionalFormatting sqref="F13:F23">
    <cfRule type="expression" dxfId="1144" priority="22">
      <formula>ISNUMBER(C13)</formula>
    </cfRule>
  </conditionalFormatting>
  <conditionalFormatting sqref="G36:G69">
    <cfRule type="expression" dxfId="1143" priority="21">
      <formula>ISNUMBER(C36)</formula>
    </cfRule>
  </conditionalFormatting>
  <conditionalFormatting sqref="Q12">
    <cfRule type="expression" dxfId="1142" priority="20">
      <formula>ISNUMBER(M12)</formula>
    </cfRule>
  </conditionalFormatting>
  <conditionalFormatting sqref="L12">
    <cfRule type="expression" dxfId="1141" priority="19">
      <formula>ISNUMBER(H12)</formula>
    </cfRule>
  </conditionalFormatting>
  <conditionalFormatting sqref="G12:G35">
    <cfRule type="expression" dxfId="1140" priority="18">
      <formula>ISNUMBER(C12)</formula>
    </cfRule>
  </conditionalFormatting>
  <conditionalFormatting sqref="K13:K34">
    <cfRule type="expression" dxfId="1139" priority="16">
      <formula>ISNUMBER(I13)</formula>
    </cfRule>
    <cfRule type="expression" dxfId="1138" priority="17">
      <formula>ISNUMBER(I13)</formula>
    </cfRule>
  </conditionalFormatting>
  <conditionalFormatting sqref="I12:J12 I13:I35 J13:J45">
    <cfRule type="expression" dxfId="1137" priority="15">
      <formula>ISNUMBER(H12)</formula>
    </cfRule>
  </conditionalFormatting>
  <conditionalFormatting sqref="K12">
    <cfRule type="expression" dxfId="1136" priority="14">
      <formula>ISNUMBER(H12)</formula>
    </cfRule>
  </conditionalFormatting>
  <conditionalFormatting sqref="N12:O37">
    <cfRule type="expression" dxfId="1135" priority="13">
      <formula>ISNUMBER(M12)</formula>
    </cfRule>
  </conditionalFormatting>
  <conditionalFormatting sqref="P12:P37">
    <cfRule type="expression" dxfId="1134" priority="12">
      <formula>ISNUMBER(M12)</formula>
    </cfRule>
  </conditionalFormatting>
  <conditionalFormatting sqref="E12">
    <cfRule type="expression" dxfId="1133" priority="11">
      <formula>ISNUMBER(C12)</formula>
    </cfRule>
  </conditionalFormatting>
  <conditionalFormatting sqref="E13:E31">
    <cfRule type="expression" dxfId="1132" priority="10">
      <formula>ISNUMBER(C13)</formula>
    </cfRule>
  </conditionalFormatting>
  <conditionalFormatting sqref="J12:J45">
    <cfRule type="expression" dxfId="1131" priority="9">
      <formula>ISNUMBER(H12)</formula>
    </cfRule>
  </conditionalFormatting>
  <conditionalFormatting sqref="J13:J32">
    <cfRule type="expression" dxfId="1130" priority="8">
      <formula>ISNUMBER(I13)</formula>
    </cfRule>
  </conditionalFormatting>
  <conditionalFormatting sqref="J13:J32">
    <cfRule type="expression" dxfId="1129" priority="7">
      <formula>ISNUMBER(H13)</formula>
    </cfRule>
  </conditionalFormatting>
  <conditionalFormatting sqref="O12">
    <cfRule type="expression" dxfId="1128" priority="6">
      <formula>ISNUMBER(N12)</formula>
    </cfRule>
  </conditionalFormatting>
  <conditionalFormatting sqref="O12">
    <cfRule type="expression" dxfId="1127" priority="5">
      <formula>ISNUMBER(M12)</formula>
    </cfRule>
  </conditionalFormatting>
  <conditionalFormatting sqref="O13:O36">
    <cfRule type="expression" dxfId="1126" priority="4">
      <formula>ISNUMBER(N13)</formula>
    </cfRule>
  </conditionalFormatting>
  <conditionalFormatting sqref="O13:O36">
    <cfRule type="expression" dxfId="1125" priority="3">
      <formula>ISNUMBER(M13)</formula>
    </cfRule>
  </conditionalFormatting>
  <conditionalFormatting sqref="L13:L34">
    <cfRule type="expression" dxfId="1124" priority="2">
      <formula>ISNUMBER(H13)</formula>
    </cfRule>
  </conditionalFormatting>
  <conditionalFormatting sqref="Q13:Q35">
    <cfRule type="expression" dxfId="1123" priority="1">
      <formula>ISNUMBER(M13)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3:R73"/>
  <sheetViews>
    <sheetView workbookViewId="0">
      <selection activeCell="R6" sqref="R6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AIT TIGHJDIN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</v>
      </c>
      <c r="E6" s="38"/>
      <c r="F6" s="38"/>
      <c r="H6" s="32" t="s">
        <v>12</v>
      </c>
      <c r="I6" s="33">
        <f ca="1">SUM(I12:I37)</f>
        <v>3</v>
      </c>
      <c r="J6" s="38"/>
      <c r="K6" s="38"/>
      <c r="M6" s="32" t="s">
        <v>12</v>
      </c>
      <c r="N6" s="33">
        <f ca="1">SUM(N12:N37)</f>
        <v>3.3333333333333335</v>
      </c>
      <c r="Q6" s="34" t="s">
        <v>13</v>
      </c>
      <c r="R6" s="36">
        <f ca="1">IF(F12="","",IF(P12="",SUM(D6,I6,N6)/2,SUM(D6,I6,N6)/3))</f>
        <v>2.4444444444444446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8</v>
      </c>
      <c r="C11" s="19">
        <f ca="1">IF(ISBLANK($B11),"",INT($F11/$C8))</f>
        <v>5</v>
      </c>
      <c r="D11" s="20">
        <f ca="1">20/C11</f>
        <v>4</v>
      </c>
      <c r="E11" s="64"/>
      <c r="F11" s="21">
        <f ca="1">IF(ISNUMBER(B11),((($B11*F8)*1000)/3600)*(((D9)*60)+((D9)-(D9))*100),"")</f>
        <v>1000</v>
      </c>
      <c r="G11" s="22">
        <f ca="1">IF(C8/((B11*F8*1000)/3600)&lt;60,(C8/((B11*F8*1000)/3600)/100),IF(C8/((B11*F8*1000)/3600)&gt;60,INT(C8/((B11*F8*1000)/3600)/60)))+(INT(C8/((B11*F8*1000)/3600))-60)/100</f>
        <v>2.6</v>
      </c>
      <c r="H11" s="23">
        <f ca="1">IF(ISBLANK($B11),"",+INT($K11/$H8))</f>
        <v>5</v>
      </c>
      <c r="I11" s="20">
        <f ca="1">20/H11</f>
        <v>4</v>
      </c>
      <c r="J11" s="64"/>
      <c r="K11" s="21">
        <f ca="1">IF(ISNUMBER(G11),((($B11*K8)*1000)/3600)*(((I9)*60)+((I9)-(I9))*100),"")</f>
        <v>1066.6666666666665</v>
      </c>
      <c r="L11" s="24">
        <f ca="1">IF(ISBLANK($B11),"",IF(ISBLANK($I9),"",IF(H11=0,(($H8/1000)/($B11*$K8)/24)/($I8/10),($H8/1000)/($B11*$K8)/24)))</f>
        <v>1.3020833333333333E-3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600</v>
      </c>
      <c r="Q11" s="24">
        <f ca="1">IF(ISBLANK($B11),"",IF(ISBLANK($N9),"",IF(M11=0,(($M8/1000)/($B11*$P8)/24)/($N8/10),($M8/1000)/($B11*$P8)/24)))</f>
        <v>1.1574074074074076E-3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</v>
      </c>
      <c r="E12" s="26">
        <f ca="1">IF(ISNUMBER(F12),ABS((INT(F12)*60+MOD(F12,1)*100)-((INT(G12)*60+MOD(G12,1)*100))),"")</f>
        <v>22.000000000000014</v>
      </c>
      <c r="F12" s="27">
        <v>1.38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2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3</v>
      </c>
      <c r="J12" s="26">
        <f ca="1">IF(ISNUMBER(K12),ABS((INT(K12)*60+MOD(K12,1)*100)-((INT(L12)*60+MOD(L12,1)*100))),"")</f>
        <v>11</v>
      </c>
      <c r="K12" s="27">
        <v>1.41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1.52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20</v>
      </c>
      <c r="P12" s="27">
        <v>1.2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1.4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60</v>
      </c>
      <c r="F13" s="27">
        <v>3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</v>
      </c>
      <c r="J13" s="26">
        <f t="shared" ref="J13:J45" ca="1" si="8">IF(ISNUMBER(K13),ABS((INT(K13)*60+MOD(K13,1)*100)-((INT(L13)*60+MOD(L13,1)*100))),"")</f>
        <v>39</v>
      </c>
      <c r="K13" s="27">
        <v>3.06</v>
      </c>
      <c r="L13" s="28">
        <f t="shared" ca="1" si="0"/>
        <v>3.45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0</v>
      </c>
      <c r="O13" s="26">
        <f t="shared" ref="O13:O37" ca="1" si="10">IF(ISNUMBER(P13),ABS((INT(P13)*60+MOD(P13,1)*100)-((INT(Q13)*60+MOD(Q13,1)*100))),"")</f>
        <v>38.000000000000028</v>
      </c>
      <c r="P13" s="27">
        <v>2.42</v>
      </c>
      <c r="Q13" s="28">
        <f t="shared" ca="1" si="1"/>
        <v>3.2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63</v>
      </c>
      <c r="F14" s="27">
        <v>4.57</v>
      </c>
      <c r="G14" s="28">
        <f t="shared" ca="1" si="5"/>
        <v>6</v>
      </c>
      <c r="H14" s="1">
        <f t="shared" ca="1" si="6"/>
        <v>3</v>
      </c>
      <c r="I14" s="25">
        <f t="shared" ca="1" si="7"/>
        <v>0</v>
      </c>
      <c r="J14" s="26">
        <f t="shared" ca="1" si="8"/>
        <v>52.999999999999943</v>
      </c>
      <c r="K14" s="27">
        <v>4.4400000000000004</v>
      </c>
      <c r="L14" s="28">
        <f t="shared" ca="1" si="0"/>
        <v>5.37</v>
      </c>
      <c r="M14" s="1">
        <f t="shared" ref="M14:M43" ca="1" si="11">IF(M13="","",IF(M13+1&gt;$M$11,"",M13+1))</f>
        <v>3</v>
      </c>
      <c r="N14" s="25">
        <f t="shared" ca="1" si="9"/>
        <v>0</v>
      </c>
      <c r="O14" s="26">
        <f t="shared" ca="1" si="10"/>
        <v>48</v>
      </c>
      <c r="P14" s="27">
        <v>4.12</v>
      </c>
      <c r="Q14" s="28">
        <f t="shared" ca="1" si="1"/>
        <v>5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75.999999999999943</v>
      </c>
      <c r="F15" s="27">
        <v>6.44</v>
      </c>
      <c r="G15" s="28">
        <f t="shared" ca="1" si="5"/>
        <v>8</v>
      </c>
      <c r="H15" s="1">
        <f t="shared" ca="1" si="6"/>
        <v>4</v>
      </c>
      <c r="I15" s="25">
        <f t="shared" ca="1" si="7"/>
        <v>0</v>
      </c>
      <c r="J15" s="26">
        <f t="shared" ca="1" si="8"/>
        <v>90</v>
      </c>
      <c r="K15" s="27">
        <v>6</v>
      </c>
      <c r="L15" s="28">
        <f t="shared" ca="1" si="0"/>
        <v>7.3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86</v>
      </c>
      <c r="F16" s="27">
        <v>8.34</v>
      </c>
      <c r="G16" s="28">
        <f t="shared" ca="1" si="5"/>
        <v>10</v>
      </c>
      <c r="H16" s="1">
        <f t="shared" ca="1" si="6"/>
        <v>5</v>
      </c>
      <c r="I16" s="25">
        <f t="shared" ca="1" si="7"/>
        <v>0</v>
      </c>
      <c r="J16" s="26">
        <f t="shared" ca="1" si="8"/>
        <v>92.000000000000114</v>
      </c>
      <c r="K16" s="27">
        <v>7.5</v>
      </c>
      <c r="L16" s="28">
        <f t="shared" ca="1" si="0"/>
        <v>9.2200000000000006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 t="str">
        <f t="shared" ca="1" si="2"/>
        <v/>
      </c>
      <c r="D17" s="25" t="str">
        <f t="shared" si="3"/>
        <v/>
      </c>
      <c r="E17" s="26" t="str">
        <f t="shared" si="4"/>
        <v/>
      </c>
      <c r="F17" s="27"/>
      <c r="G17" s="28" t="str">
        <f t="shared" ca="1" si="5"/>
        <v/>
      </c>
      <c r="H17" s="1" t="str">
        <f t="shared" ca="1" si="6"/>
        <v/>
      </c>
      <c r="I17" s="25" t="str">
        <f t="shared" si="7"/>
        <v/>
      </c>
      <c r="J17" s="26" t="str">
        <f t="shared" si="8"/>
        <v/>
      </c>
      <c r="K17" s="27"/>
      <c r="L17" s="28" t="str">
        <f t="shared" ca="1" si="0"/>
        <v/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122" priority="34">
      <formula>K11=0</formula>
    </cfRule>
  </conditionalFormatting>
  <conditionalFormatting sqref="F57:F69">
    <cfRule type="expression" dxfId="1121" priority="33">
      <formula>ISNUMBER(#REF!)</formula>
    </cfRule>
  </conditionalFormatting>
  <conditionalFormatting sqref="D12:D30">
    <cfRule type="expression" dxfId="1120" priority="32">
      <formula>ISNUMBER(C12)</formula>
    </cfRule>
  </conditionalFormatting>
  <conditionalFormatting sqref="F12">
    <cfRule type="expression" dxfId="1119" priority="31">
      <formula>ISNUMBER(C12)</formula>
    </cfRule>
  </conditionalFormatting>
  <conditionalFormatting sqref="D34:E56 D30:D33">
    <cfRule type="expression" dxfId="1118" priority="30">
      <formula>ISNUMBER(C30)</formula>
    </cfRule>
  </conditionalFormatting>
  <conditionalFormatting sqref="F24:F56">
    <cfRule type="expression" dxfId="1117" priority="29">
      <formula>ISNUMBER(C24)</formula>
    </cfRule>
  </conditionalFormatting>
  <conditionalFormatting sqref="I20:J20">
    <cfRule type="expression" dxfId="1116" priority="28">
      <formula>ISNUMBER(H20)</formula>
    </cfRule>
  </conditionalFormatting>
  <conditionalFormatting sqref="I21:J21 I13:J13">
    <cfRule type="expression" dxfId="1115" priority="26">
      <formula>ISNUMBER(H13)</formula>
    </cfRule>
    <cfRule type="expression" dxfId="1114" priority="27">
      <formula>ISNUMBER(H13)</formula>
    </cfRule>
  </conditionalFormatting>
  <conditionalFormatting sqref="I13:J19 I21:J29">
    <cfRule type="expression" dxfId="1113" priority="25">
      <formula>ISNUMBER(H13)</formula>
    </cfRule>
  </conditionalFormatting>
  <conditionalFormatting sqref="K13:K34">
    <cfRule type="expression" dxfId="1112" priority="24">
      <formula>ISNUMBER(H13)</formula>
    </cfRule>
  </conditionalFormatting>
  <conditionalFormatting sqref="F13:F23">
    <cfRule type="expression" dxfId="1111" priority="23">
      <formula>ISNUMBER(C13)</formula>
    </cfRule>
  </conditionalFormatting>
  <conditionalFormatting sqref="G36:G69">
    <cfRule type="expression" dxfId="1110" priority="22">
      <formula>ISNUMBER(C36)</formula>
    </cfRule>
  </conditionalFormatting>
  <conditionalFormatting sqref="Q12">
    <cfRule type="expression" dxfId="1109" priority="21">
      <formula>ISNUMBER(M12)</formula>
    </cfRule>
  </conditionalFormatting>
  <conditionalFormatting sqref="L12">
    <cfRule type="expression" dxfId="1108" priority="20">
      <formula>ISNUMBER(H12)</formula>
    </cfRule>
  </conditionalFormatting>
  <conditionalFormatting sqref="G12:G35">
    <cfRule type="expression" dxfId="1107" priority="19">
      <formula>ISNUMBER(C12)</formula>
    </cfRule>
  </conditionalFormatting>
  <conditionalFormatting sqref="K13:K34">
    <cfRule type="expression" dxfId="1106" priority="17">
      <formula>ISNUMBER(I13)</formula>
    </cfRule>
    <cfRule type="expression" dxfId="1105" priority="18">
      <formula>ISNUMBER(I13)</formula>
    </cfRule>
  </conditionalFormatting>
  <conditionalFormatting sqref="I12:J12 I13:I35 J13:J45">
    <cfRule type="expression" dxfId="1104" priority="16">
      <formula>ISNUMBER(H12)</formula>
    </cfRule>
  </conditionalFormatting>
  <conditionalFormatting sqref="K12">
    <cfRule type="expression" dxfId="1103" priority="15">
      <formula>ISNUMBER(H12)</formula>
    </cfRule>
  </conditionalFormatting>
  <conditionalFormatting sqref="N12:O37">
    <cfRule type="expression" dxfId="1102" priority="14">
      <formula>ISNUMBER(M12)</formula>
    </cfRule>
  </conditionalFormatting>
  <conditionalFormatting sqref="P12:P37">
    <cfRule type="expression" dxfId="1101" priority="13">
      <formula>ISNUMBER(M12)</formula>
    </cfRule>
  </conditionalFormatting>
  <conditionalFormatting sqref="E12">
    <cfRule type="expression" dxfId="1100" priority="12">
      <formula>ISNUMBER(C12)</formula>
    </cfRule>
  </conditionalFormatting>
  <conditionalFormatting sqref="E13:E31">
    <cfRule type="expression" dxfId="1099" priority="11">
      <formula>ISNUMBER(C13)</formula>
    </cfRule>
  </conditionalFormatting>
  <conditionalFormatting sqref="J12:J45">
    <cfRule type="expression" dxfId="1098" priority="10">
      <formula>ISNUMBER(H12)</formula>
    </cfRule>
  </conditionalFormatting>
  <conditionalFormatting sqref="J13:J32">
    <cfRule type="expression" dxfId="1097" priority="9">
      <formula>ISNUMBER(I13)</formula>
    </cfRule>
  </conditionalFormatting>
  <conditionalFormatting sqref="J13:J32">
    <cfRule type="expression" dxfId="1096" priority="8">
      <formula>ISNUMBER(H13)</formula>
    </cfRule>
  </conditionalFormatting>
  <conditionalFormatting sqref="O12">
    <cfRule type="expression" dxfId="1095" priority="7">
      <formula>ISNUMBER(N12)</formula>
    </cfRule>
  </conditionalFormatting>
  <conditionalFormatting sqref="O12">
    <cfRule type="expression" dxfId="1094" priority="6">
      <formula>ISNUMBER(M12)</formula>
    </cfRule>
  </conditionalFormatting>
  <conditionalFormatting sqref="O13:O36">
    <cfRule type="expression" dxfId="1093" priority="5">
      <formula>ISNUMBER(N13)</formula>
    </cfRule>
  </conditionalFormatting>
  <conditionalFormatting sqref="O13:O36">
    <cfRule type="expression" dxfId="1092" priority="4">
      <formula>ISNUMBER(M13)</formula>
    </cfRule>
  </conditionalFormatting>
  <conditionalFormatting sqref="L13:L34">
    <cfRule type="expression" dxfId="1091" priority="3">
      <formula>ISNUMBER(H13)</formula>
    </cfRule>
  </conditionalFormatting>
  <conditionalFormatting sqref="Q13:Q35">
    <cfRule type="expression" dxfId="1090" priority="2">
      <formula>ISNUMBER(M13)</formula>
    </cfRule>
  </conditionalFormatting>
  <conditionalFormatting sqref="P11 K11">
    <cfRule type="expression" dxfId="1089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3:R73"/>
  <sheetViews>
    <sheetView workbookViewId="0">
      <selection activeCell="P18" sqref="P18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ANCEL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12.5</v>
      </c>
      <c r="E6" s="38"/>
      <c r="F6" s="38"/>
      <c r="H6" s="32" t="s">
        <v>12</v>
      </c>
      <c r="I6" s="33">
        <f ca="1">SUM(I12:I37)</f>
        <v>19.999999999999996</v>
      </c>
      <c r="J6" s="38"/>
      <c r="K6" s="38"/>
      <c r="M6" s="32" t="s">
        <v>12</v>
      </c>
      <c r="N6" s="33">
        <f ca="1">SUM(N12:N37)</f>
        <v>15.000000000000002</v>
      </c>
      <c r="Q6" s="34" t="s">
        <v>13</v>
      </c>
      <c r="R6" s="36">
        <f ca="1">IF(F12="","",IF(P12="",SUM(D6,I6,N6)/2,SUM(D6,I6,N6)/3))</f>
        <v>15.833333333333334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16.5</v>
      </c>
      <c r="C11" s="19">
        <f ca="1">IF(ISBLANK($B11),"",INT($F11/$C8))</f>
        <v>10</v>
      </c>
      <c r="D11" s="20">
        <f ca="1">20/C11</f>
        <v>2</v>
      </c>
      <c r="E11" s="64"/>
      <c r="F11" s="21">
        <f ca="1">IF(ISNUMBER(B11),((($B11*F8)*1000)/3600)*(((D9)*60)+((D9)-(D9))*100),"")</f>
        <v>2062.5</v>
      </c>
      <c r="G11" s="22">
        <f ca="1">IF(C8/((B11*F8*1000)/3600)&lt;60,(C8/((B11*F8*1000)/3600)/100),IF(C8/((B11*F8*1000)/3600)&gt;60,INT(C8/((B11*F8*1000)/3600)/60)))+(INT(C8/((B11*F8*1000)/3600))-60)/100</f>
        <v>0.56181818181818177</v>
      </c>
      <c r="H11" s="23">
        <f ca="1">IF(ISBLANK($B11),"",+INT($K11/$H8))</f>
        <v>11</v>
      </c>
      <c r="I11" s="20">
        <f ca="1">20/H11</f>
        <v>1.8181818181818181</v>
      </c>
      <c r="J11" s="64"/>
      <c r="K11" s="21">
        <f ca="1">IF(ISNUMBER(G11),((($B11*K8)*1000)/3600)*(((I9)*60)+((I9)-(I9))*100),"")</f>
        <v>2200</v>
      </c>
      <c r="L11" s="24">
        <f ca="1">IF(ISBLANK($B11),"",IF(ISBLANK($I9),"",IF(H11=0,(($H8/1000)/($B11*$K8)/24)/($I8/10),($H8/1000)/($B11*$K8)/24)))</f>
        <v>6.3131313131313137E-4</v>
      </c>
      <c r="M11" s="23">
        <f ca="1">IF(ISBLANK($B11),"",+INT($P11/$M8))</f>
        <v>6</v>
      </c>
      <c r="N11" s="20">
        <f ca="1">20/M11</f>
        <v>3.3333333333333335</v>
      </c>
      <c r="O11" s="64"/>
      <c r="P11" s="21">
        <f ca="1">IF(ISNUMBER(L11),((($B11*P8)*1000)/3600)*(((N9)*60)+((N9)-(N9))*100),"")</f>
        <v>1237.5</v>
      </c>
      <c r="Q11" s="24">
        <f ca="1">IF(ISBLANK($B11),"",IF(ISBLANK($N9),"",IF(M11=0,(($M8/1000)/($B11*$P8)/24)/($N8/10),($M8/1000)/($B11*$P8)/24)))</f>
        <v>5.6116722783389455E-4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2</v>
      </c>
      <c r="E12" s="26">
        <f ca="1">IF(ISNUMBER(F12),ABS((INT(F12)*60+MOD(F12,1)*100)-((INT(G12)*60+MOD(G12,1)*100))),"")</f>
        <v>3.1818181818181728</v>
      </c>
      <c r="F12" s="27">
        <v>0.55000000000000004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0.58181818181818179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1.8181818181818181</v>
      </c>
      <c r="J12" s="26">
        <f ca="1">IF(ISNUMBER(K12),ABS((INT(K12)*60+MOD(K12,1)*100)-((INT(L12)*60+MOD(L12,1)*100))),"")</f>
        <v>0.54545454545453964</v>
      </c>
      <c r="K12" s="27">
        <v>0.54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0.54545454545454541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1.4848484848484844</v>
      </c>
      <c r="P12" s="27">
        <v>0.47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0.48484848484848486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1</v>
      </c>
      <c r="E13" s="26">
        <f t="shared" ref="E13:E30" ca="1" si="4">IF(ISNUMBER(F13),ABS((INT(F13)*60+MOD(F13,1)*100)-((INT(G13)*60+MOD(G13,1)*100))),"")</f>
        <v>17</v>
      </c>
      <c r="F13" s="27">
        <v>1.39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1.56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1.8181818181818181</v>
      </c>
      <c r="J13" s="26">
        <f t="shared" ref="J13:J45" ca="1" si="8">IF(ISNUMBER(K13),ABS((INT(K13)*60+MOD(K13,1)*100)-((INT(L13)*60+MOD(L13,1)*100))),"")</f>
        <v>0</v>
      </c>
      <c r="K13" s="27">
        <v>1.49</v>
      </c>
      <c r="L13" s="28">
        <f t="shared" ca="1" si="0"/>
        <v>1.49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1.6666666666666667</v>
      </c>
      <c r="O13" s="26">
        <f t="shared" ref="O13:O37" ca="1" si="10">IF(ISNUMBER(P13),ABS((INT(P13)*60+MOD(P13,1)*100)-((INT(Q13)*60+MOD(Q13,1)*100))),"")</f>
        <v>15.999999999999986</v>
      </c>
      <c r="P13" s="27">
        <v>1.2</v>
      </c>
      <c r="Q13" s="28">
        <f t="shared" ca="1" si="1"/>
        <v>1.3599999999999999</v>
      </c>
    </row>
    <row r="14" spans="1:18" ht="15" customHeight="1">
      <c r="C14" s="1">
        <f t="shared" ca="1" si="2"/>
        <v>3</v>
      </c>
      <c r="D14" s="25">
        <f t="shared" ca="1" si="3"/>
        <v>2</v>
      </c>
      <c r="E14" s="26">
        <f t="shared" ca="1" si="4"/>
        <v>8</v>
      </c>
      <c r="F14" s="27">
        <v>2.46</v>
      </c>
      <c r="G14" s="28">
        <f t="shared" ca="1" si="5"/>
        <v>2.54</v>
      </c>
      <c r="H14" s="1">
        <f t="shared" ca="1" si="6"/>
        <v>3</v>
      </c>
      <c r="I14" s="25">
        <f t="shared" ca="1" si="7"/>
        <v>1.8181818181818181</v>
      </c>
      <c r="J14" s="26">
        <f t="shared" ca="1" si="8"/>
        <v>2</v>
      </c>
      <c r="K14" s="27">
        <v>2.4500000000000002</v>
      </c>
      <c r="L14" s="28">
        <f t="shared" ca="1" si="0"/>
        <v>2.4300000000000002</v>
      </c>
      <c r="M14" s="1">
        <f t="shared" ref="M14:M43" ca="1" si="11">IF(M13="","",IF(M13+1&gt;$M$11,"",M13+1))</f>
        <v>3</v>
      </c>
      <c r="N14" s="25">
        <f t="shared" ca="1" si="9"/>
        <v>3.3333333333333335</v>
      </c>
      <c r="O14" s="26">
        <f t="shared" ca="1" si="10"/>
        <v>4.9999999999999716</v>
      </c>
      <c r="P14" s="27">
        <v>2.2999999999999998</v>
      </c>
      <c r="Q14" s="28">
        <f t="shared" ca="1" si="1"/>
        <v>2.25</v>
      </c>
    </row>
    <row r="15" spans="1:18" ht="15" customHeight="1">
      <c r="C15" s="1">
        <f t="shared" ca="1" si="2"/>
        <v>4</v>
      </c>
      <c r="D15" s="25">
        <f t="shared" ca="1" si="3"/>
        <v>1.5</v>
      </c>
      <c r="E15" s="26">
        <f t="shared" ca="1" si="4"/>
        <v>12</v>
      </c>
      <c r="F15" s="27">
        <v>3.4</v>
      </c>
      <c r="G15" s="28">
        <f t="shared" ca="1" si="5"/>
        <v>3.52</v>
      </c>
      <c r="H15" s="1">
        <f t="shared" ca="1" si="6"/>
        <v>4</v>
      </c>
      <c r="I15" s="25">
        <f t="shared" ca="1" si="7"/>
        <v>1.8181818181818181</v>
      </c>
      <c r="J15" s="26">
        <f t="shared" ca="1" si="8"/>
        <v>0</v>
      </c>
      <c r="K15" s="27">
        <v>3.38</v>
      </c>
      <c r="L15" s="28">
        <f t="shared" ca="1" si="0"/>
        <v>3.38</v>
      </c>
      <c r="M15" s="1">
        <f t="shared" ca="1" si="11"/>
        <v>4</v>
      </c>
      <c r="N15" s="25">
        <f t="shared" ca="1" si="9"/>
        <v>0</v>
      </c>
      <c r="O15" s="26">
        <f t="shared" ca="1" si="10"/>
        <v>37.999999999999972</v>
      </c>
      <c r="P15" s="27">
        <v>3.51</v>
      </c>
      <c r="Q15" s="28">
        <f t="shared" ca="1" si="1"/>
        <v>3.13</v>
      </c>
    </row>
    <row r="16" spans="1:18" ht="15" customHeight="1">
      <c r="C16" s="1">
        <f t="shared" ca="1" si="2"/>
        <v>5</v>
      </c>
      <c r="D16" s="25">
        <f t="shared" ca="1" si="3"/>
        <v>2</v>
      </c>
      <c r="E16" s="26">
        <f t="shared" ca="1" si="4"/>
        <v>5</v>
      </c>
      <c r="F16" s="27">
        <v>4.55</v>
      </c>
      <c r="G16" s="28">
        <f t="shared" ca="1" si="5"/>
        <v>4.5</v>
      </c>
      <c r="H16" s="1">
        <f t="shared" ca="1" si="6"/>
        <v>5</v>
      </c>
      <c r="I16" s="25">
        <f t="shared" ca="1" si="7"/>
        <v>1.8181818181818181</v>
      </c>
      <c r="J16" s="26">
        <f t="shared" ca="1" si="8"/>
        <v>1</v>
      </c>
      <c r="K16" s="27">
        <v>4.33</v>
      </c>
      <c r="L16" s="28">
        <f t="shared" ca="1" si="0"/>
        <v>4.32</v>
      </c>
      <c r="M16" s="1">
        <f t="shared" ca="1" si="11"/>
        <v>5</v>
      </c>
      <c r="N16" s="25">
        <f t="shared" ca="1" si="9"/>
        <v>3.3333333333333335</v>
      </c>
      <c r="O16" s="26">
        <f t="shared" ca="1" si="10"/>
        <v>6.0000000000000568</v>
      </c>
      <c r="P16" s="27">
        <v>4.08</v>
      </c>
      <c r="Q16" s="28">
        <f t="shared" ca="1" si="1"/>
        <v>4.0199999999999996</v>
      </c>
    </row>
    <row r="17" spans="3:17">
      <c r="C17" s="1">
        <f t="shared" ca="1" si="2"/>
        <v>6</v>
      </c>
      <c r="D17" s="25">
        <f t="shared" ca="1" si="3"/>
        <v>2</v>
      </c>
      <c r="E17" s="26">
        <f t="shared" ca="1" si="4"/>
        <v>2</v>
      </c>
      <c r="F17" s="27">
        <v>5.47</v>
      </c>
      <c r="G17" s="28">
        <f t="shared" ca="1" si="5"/>
        <v>5.49</v>
      </c>
      <c r="H17" s="1">
        <f t="shared" ca="1" si="6"/>
        <v>6</v>
      </c>
      <c r="I17" s="25">
        <f t="shared" ca="1" si="7"/>
        <v>1.8181818181818181</v>
      </c>
      <c r="J17" s="26">
        <f t="shared" ca="1" si="8"/>
        <v>0</v>
      </c>
      <c r="K17" s="27">
        <v>5.27</v>
      </c>
      <c r="L17" s="28">
        <f t="shared" ca="1" si="0"/>
        <v>5.27</v>
      </c>
      <c r="M17" s="1">
        <f t="shared" ca="1" si="11"/>
        <v>6</v>
      </c>
      <c r="N17" s="25">
        <f t="shared" ca="1" si="9"/>
        <v>3.3333333333333335</v>
      </c>
      <c r="O17" s="26">
        <f t="shared" ca="1" si="10"/>
        <v>5.9999999999999432</v>
      </c>
      <c r="P17" s="27">
        <v>4.5599999999999996</v>
      </c>
      <c r="Q17" s="28">
        <f t="shared" ca="1" si="1"/>
        <v>4.5</v>
      </c>
    </row>
    <row r="18" spans="3:17">
      <c r="C18" s="1">
        <f t="shared" ca="1" si="2"/>
        <v>7</v>
      </c>
      <c r="D18" s="25">
        <f t="shared" ca="1" si="3"/>
        <v>2</v>
      </c>
      <c r="E18" s="26">
        <f t="shared" ca="1" si="4"/>
        <v>1</v>
      </c>
      <c r="F18" s="27">
        <v>6.46</v>
      </c>
      <c r="G18" s="28">
        <f t="shared" ca="1" si="5"/>
        <v>6.47</v>
      </c>
      <c r="H18" s="1">
        <f t="shared" ca="1" si="6"/>
        <v>7</v>
      </c>
      <c r="I18" s="25">
        <f t="shared" ca="1" si="7"/>
        <v>1.8181818181818181</v>
      </c>
      <c r="J18" s="26">
        <f t="shared" ca="1" si="8"/>
        <v>7</v>
      </c>
      <c r="K18" s="27">
        <v>6.28</v>
      </c>
      <c r="L18" s="28">
        <f t="shared" ca="1" si="0"/>
        <v>6.21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59</v>
      </c>
      <c r="F19" s="27">
        <v>6.46</v>
      </c>
      <c r="G19" s="28">
        <f t="shared" ca="1" si="5"/>
        <v>7.45</v>
      </c>
      <c r="H19" s="1">
        <f t="shared" ca="1" si="6"/>
        <v>8</v>
      </c>
      <c r="I19" s="25">
        <f t="shared" ca="1" si="7"/>
        <v>1.8181818181818181</v>
      </c>
      <c r="J19" s="26">
        <f t="shared" ca="1" si="8"/>
        <v>2</v>
      </c>
      <c r="K19" s="27">
        <v>7.18</v>
      </c>
      <c r="L19" s="28">
        <f t="shared" ca="1" si="0"/>
        <v>7.16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0</v>
      </c>
      <c r="E20" s="26">
        <f t="shared" ca="1" si="4"/>
        <v>56</v>
      </c>
      <c r="F20" s="27">
        <v>7.47</v>
      </c>
      <c r="G20" s="28">
        <f t="shared" ca="1" si="5"/>
        <v>8.43</v>
      </c>
      <c r="H20" s="1">
        <f t="shared" ca="1" si="6"/>
        <v>9</v>
      </c>
      <c r="I20" s="25">
        <f t="shared" ca="1" si="7"/>
        <v>1.8181818181818181</v>
      </c>
      <c r="J20" s="26">
        <f t="shared" ca="1" si="8"/>
        <v>1</v>
      </c>
      <c r="K20" s="27">
        <v>8.11</v>
      </c>
      <c r="L20" s="28">
        <f t="shared" ca="1" si="0"/>
        <v>8.1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>
        <f t="shared" ca="1" si="2"/>
        <v>10</v>
      </c>
      <c r="D21" s="25">
        <f t="shared" ca="1" si="3"/>
        <v>0</v>
      </c>
      <c r="E21" s="26">
        <f t="shared" ca="1" si="4"/>
        <v>56.000000000000114</v>
      </c>
      <c r="F21" s="27">
        <v>8.4499999999999993</v>
      </c>
      <c r="G21" s="28">
        <f t="shared" ca="1" si="5"/>
        <v>9.41</v>
      </c>
      <c r="H21" s="1">
        <f t="shared" ca="1" si="6"/>
        <v>10</v>
      </c>
      <c r="I21" s="25">
        <f t="shared" ca="1" si="7"/>
        <v>1.8181818181818181</v>
      </c>
      <c r="J21" s="26">
        <f t="shared" ca="1" si="8"/>
        <v>9.9999999999998863</v>
      </c>
      <c r="K21" s="27">
        <v>9.15</v>
      </c>
      <c r="L21" s="28">
        <f t="shared" ca="1" si="0"/>
        <v>9.0500000000000007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>
        <f t="shared" ca="1" si="6"/>
        <v>11</v>
      </c>
      <c r="I22" s="25">
        <f t="shared" ca="1" si="7"/>
        <v>1.8181818181818181</v>
      </c>
      <c r="J22" s="26">
        <f t="shared" ca="1" si="8"/>
        <v>0</v>
      </c>
      <c r="K22" s="27">
        <v>10</v>
      </c>
      <c r="L22" s="28">
        <f t="shared" ca="1" si="0"/>
        <v>10</v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088" priority="34">
      <formula>K11=0</formula>
    </cfRule>
  </conditionalFormatting>
  <conditionalFormatting sqref="F57:F69">
    <cfRule type="expression" dxfId="1087" priority="33">
      <formula>ISNUMBER(#REF!)</formula>
    </cfRule>
  </conditionalFormatting>
  <conditionalFormatting sqref="D12:D30">
    <cfRule type="expression" dxfId="1086" priority="32">
      <formula>ISNUMBER(C12)</formula>
    </cfRule>
  </conditionalFormatting>
  <conditionalFormatting sqref="F12">
    <cfRule type="expression" dxfId="1085" priority="31">
      <formula>ISNUMBER(C12)</formula>
    </cfRule>
  </conditionalFormatting>
  <conditionalFormatting sqref="D34:E56 D30:D33">
    <cfRule type="expression" dxfId="1084" priority="30">
      <formula>ISNUMBER(C30)</formula>
    </cfRule>
  </conditionalFormatting>
  <conditionalFormatting sqref="F24:F56">
    <cfRule type="expression" dxfId="1083" priority="29">
      <formula>ISNUMBER(C24)</formula>
    </cfRule>
  </conditionalFormatting>
  <conditionalFormatting sqref="I20:J20">
    <cfRule type="expression" dxfId="1082" priority="28">
      <formula>ISNUMBER(H20)</formula>
    </cfRule>
  </conditionalFormatting>
  <conditionalFormatting sqref="I21:J21 I13:J13">
    <cfRule type="expression" dxfId="1081" priority="26">
      <formula>ISNUMBER(H13)</formula>
    </cfRule>
    <cfRule type="expression" dxfId="1080" priority="27">
      <formula>ISNUMBER(H13)</formula>
    </cfRule>
  </conditionalFormatting>
  <conditionalFormatting sqref="I13:J19 I21:J29">
    <cfRule type="expression" dxfId="1079" priority="25">
      <formula>ISNUMBER(H13)</formula>
    </cfRule>
  </conditionalFormatting>
  <conditionalFormatting sqref="K13:K34">
    <cfRule type="expression" dxfId="1078" priority="24">
      <formula>ISNUMBER(H13)</formula>
    </cfRule>
  </conditionalFormatting>
  <conditionalFormatting sqref="F13:F23">
    <cfRule type="expression" dxfId="1077" priority="23">
      <formula>ISNUMBER(C13)</formula>
    </cfRule>
  </conditionalFormatting>
  <conditionalFormatting sqref="G36:G69">
    <cfRule type="expression" dxfId="1076" priority="22">
      <formula>ISNUMBER(C36)</formula>
    </cfRule>
  </conditionalFormatting>
  <conditionalFormatting sqref="Q12">
    <cfRule type="expression" dxfId="1075" priority="21">
      <formula>ISNUMBER(M12)</formula>
    </cfRule>
  </conditionalFormatting>
  <conditionalFormatting sqref="L12">
    <cfRule type="expression" dxfId="1074" priority="20">
      <formula>ISNUMBER(H12)</formula>
    </cfRule>
  </conditionalFormatting>
  <conditionalFormatting sqref="G12:G35">
    <cfRule type="expression" dxfId="1073" priority="19">
      <formula>ISNUMBER(C12)</formula>
    </cfRule>
  </conditionalFormatting>
  <conditionalFormatting sqref="K13:K34">
    <cfRule type="expression" dxfId="1072" priority="17">
      <formula>ISNUMBER(I13)</formula>
    </cfRule>
    <cfRule type="expression" dxfId="1071" priority="18">
      <formula>ISNUMBER(I13)</formula>
    </cfRule>
  </conditionalFormatting>
  <conditionalFormatting sqref="I12:J12 I13:I35 J13:J45">
    <cfRule type="expression" dxfId="1070" priority="16">
      <formula>ISNUMBER(H12)</formula>
    </cfRule>
  </conditionalFormatting>
  <conditionalFormatting sqref="K12">
    <cfRule type="expression" dxfId="1069" priority="15">
      <formula>ISNUMBER(H12)</formula>
    </cfRule>
  </conditionalFormatting>
  <conditionalFormatting sqref="N12:O37">
    <cfRule type="expression" dxfId="1068" priority="14">
      <formula>ISNUMBER(M12)</formula>
    </cfRule>
  </conditionalFormatting>
  <conditionalFormatting sqref="P12:P37">
    <cfRule type="expression" dxfId="1067" priority="13">
      <formula>ISNUMBER(M12)</formula>
    </cfRule>
  </conditionalFormatting>
  <conditionalFormatting sqref="E12">
    <cfRule type="expression" dxfId="1066" priority="12">
      <formula>ISNUMBER(C12)</formula>
    </cfRule>
  </conditionalFormatting>
  <conditionalFormatting sqref="E13:E31">
    <cfRule type="expression" dxfId="1065" priority="11">
      <formula>ISNUMBER(C13)</formula>
    </cfRule>
  </conditionalFormatting>
  <conditionalFormatting sqref="J12:J45">
    <cfRule type="expression" dxfId="1064" priority="10">
      <formula>ISNUMBER(H12)</formula>
    </cfRule>
  </conditionalFormatting>
  <conditionalFormatting sqref="J13:J32">
    <cfRule type="expression" dxfId="1063" priority="9">
      <formula>ISNUMBER(I13)</formula>
    </cfRule>
  </conditionalFormatting>
  <conditionalFormatting sqref="J13:J32">
    <cfRule type="expression" dxfId="1062" priority="8">
      <formula>ISNUMBER(H13)</formula>
    </cfRule>
  </conditionalFormatting>
  <conditionalFormatting sqref="O12">
    <cfRule type="expression" dxfId="1061" priority="7">
      <formula>ISNUMBER(N12)</formula>
    </cfRule>
  </conditionalFormatting>
  <conditionalFormatting sqref="O12">
    <cfRule type="expression" dxfId="1060" priority="6">
      <formula>ISNUMBER(M12)</formula>
    </cfRule>
  </conditionalFormatting>
  <conditionalFormatting sqref="O13:O36">
    <cfRule type="expression" dxfId="1059" priority="5">
      <formula>ISNUMBER(N13)</formula>
    </cfRule>
  </conditionalFormatting>
  <conditionalFormatting sqref="O13:O36">
    <cfRule type="expression" dxfId="1058" priority="4">
      <formula>ISNUMBER(M13)</formula>
    </cfRule>
  </conditionalFormatting>
  <conditionalFormatting sqref="L13:L34">
    <cfRule type="expression" dxfId="1057" priority="3">
      <formula>ISNUMBER(H13)</formula>
    </cfRule>
  </conditionalFormatting>
  <conditionalFormatting sqref="Q13:Q35">
    <cfRule type="expression" dxfId="1056" priority="2">
      <formula>ISNUMBER(M13)</formula>
    </cfRule>
  </conditionalFormatting>
  <conditionalFormatting sqref="P11 K11">
    <cfRule type="expression" dxfId="1055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3:R73"/>
  <sheetViews>
    <sheetView workbookViewId="0">
      <selection activeCell="T21" sqref="T21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AYOBI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20</v>
      </c>
      <c r="E6" s="38"/>
      <c r="F6" s="38"/>
      <c r="H6" s="32" t="s">
        <v>12</v>
      </c>
      <c r="I6" s="33">
        <f ca="1">SUM(I12:I37)</f>
        <v>20</v>
      </c>
      <c r="J6" s="38"/>
      <c r="K6" s="38"/>
      <c r="M6" s="32" t="s">
        <v>12</v>
      </c>
      <c r="N6" s="33">
        <f ca="1">SUM(N12:N37)</f>
        <v>19.166666666666668</v>
      </c>
      <c r="Q6" s="34" t="s">
        <v>13</v>
      </c>
      <c r="R6" s="36">
        <f ca="1">IF(F12="","",IF(P12="",SUM(D6,I6,N6)/2,SUM(D6,I6,N6)/3))</f>
        <v>19.722222222222225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16</v>
      </c>
      <c r="C11" s="19">
        <f ca="1">IF(ISBLANK($B11),"",INT($F11/$C8))</f>
        <v>10</v>
      </c>
      <c r="D11" s="20">
        <f ca="1">20/C11</f>
        <v>2</v>
      </c>
      <c r="E11" s="64"/>
      <c r="F11" s="21">
        <f ca="1">IF(ISNUMBER(B11),((($B11*F8)*1000)/3600)*(((D9)*60)+((D9)-(D9))*100),"")</f>
        <v>2000</v>
      </c>
      <c r="G11" s="22">
        <f ca="1">IF(C8/((B11*F8*1000)/3600)&lt;60,(C8/((B11*F8*1000)/3600)/100),IF(C8/((B11*F8*1000)/3600)&gt;60,INT(C8/((B11*F8*1000)/3600)/60)))+(INT(C8/((B11*F8*1000)/3600))-60)/100</f>
        <v>0</v>
      </c>
      <c r="H11" s="23">
        <f ca="1">IF(ISBLANK($B11),"",+INT($K11/$H8))</f>
        <v>10</v>
      </c>
      <c r="I11" s="20">
        <f ca="1">20/H11</f>
        <v>2</v>
      </c>
      <c r="J11" s="64"/>
      <c r="K11" s="21">
        <f ca="1">IF(ISNUMBER(G11),((($B11*K8)*1000)/3600)*(((I9)*60)+((I9)-(I9))*100),"")</f>
        <v>2133.333333333333</v>
      </c>
      <c r="L11" s="24">
        <f ca="1">IF(ISBLANK($B11),"",IF(ISBLANK($I9),"",IF(H11=0,(($H8/1000)/($B11*$K8)/24)/($I8/10),($H8/1000)/($B11*$K8)/24)))</f>
        <v>6.5104166666666663E-4</v>
      </c>
      <c r="M11" s="23">
        <f ca="1">IF(ISBLANK($B11),"",+INT($P11/$M8))</f>
        <v>6</v>
      </c>
      <c r="N11" s="20">
        <f ca="1">20/M11</f>
        <v>3.3333333333333335</v>
      </c>
      <c r="O11" s="64"/>
      <c r="P11" s="21">
        <f ca="1">IF(ISNUMBER(L11),((($B11*P8)*1000)/3600)*(((N9)*60)+((N9)-(N9))*100),"")</f>
        <v>1200</v>
      </c>
      <c r="Q11" s="24">
        <f ca="1">IF(ISBLANK($B11),"",IF(ISBLANK($N9),"",IF(M11=0,(($M8/1000)/($B11*$P8)/24)/($N8/10),($M8/1000)/($B11*$P8)/24)))</f>
        <v>5.7870370370370378E-4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2</v>
      </c>
      <c r="E12" s="26">
        <f ca="1">IF(ISNUMBER(F12),ABS((INT(F12)*60+MOD(F12,1)*100)-((INT(G12)*60+MOD(G12,1)*100))),"")</f>
        <v>0</v>
      </c>
      <c r="F12" s="27">
        <v>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0.6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</v>
      </c>
      <c r="J12" s="26">
        <f ca="1">IF(ISNUMBER(K12),ABS((INT(K12)*60+MOD(K12,1)*100)-((INT(L12)*60+MOD(L12,1)*100))),"")</f>
        <v>1.7499999999999929</v>
      </c>
      <c r="K12" s="27">
        <v>0.57999999999999996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0.5625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2</v>
      </c>
      <c r="P12" s="27">
        <v>0.48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2</v>
      </c>
      <c r="E13" s="26">
        <f t="shared" ref="E13:E30" ca="1" si="4">IF(ISNUMBER(F13),ABS((INT(F13)*60+MOD(F13,1)*100)-((INT(G13)*60+MOD(G13,1)*100))),"")</f>
        <v>2.9999999999999858</v>
      </c>
      <c r="F13" s="27">
        <v>2.0299999999999998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</v>
      </c>
      <c r="J13" s="26">
        <f t="shared" ref="J13:J45" ca="1" si="8">IF(ISNUMBER(K13),ABS((INT(K13)*60+MOD(K13,1)*100)-((INT(L13)*60+MOD(L13,1)*100))),"")</f>
        <v>3</v>
      </c>
      <c r="K13" s="27">
        <v>1.55</v>
      </c>
      <c r="L13" s="28">
        <f t="shared" ca="1" si="0"/>
        <v>1.52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1</v>
      </c>
      <c r="P13" s="27">
        <v>1.41</v>
      </c>
      <c r="Q13" s="28">
        <f t="shared" ca="1" si="1"/>
        <v>1.4</v>
      </c>
    </row>
    <row r="14" spans="1:18" ht="15" customHeight="1">
      <c r="C14" s="1">
        <f t="shared" ca="1" si="2"/>
        <v>3</v>
      </c>
      <c r="D14" s="25">
        <f t="shared" ca="1" si="3"/>
        <v>2</v>
      </c>
      <c r="E14" s="26">
        <f t="shared" ca="1" si="4"/>
        <v>0.99999999999997158</v>
      </c>
      <c r="F14" s="27">
        <v>3.01</v>
      </c>
      <c r="G14" s="28">
        <f t="shared" ca="1" si="5"/>
        <v>3</v>
      </c>
      <c r="H14" s="1">
        <f t="shared" ca="1" si="6"/>
        <v>3</v>
      </c>
      <c r="I14" s="25">
        <f t="shared" ca="1" si="7"/>
        <v>2</v>
      </c>
      <c r="J14" s="26">
        <f t="shared" ca="1" si="8"/>
        <v>2</v>
      </c>
      <c r="K14" s="27">
        <v>2.5</v>
      </c>
      <c r="L14" s="28">
        <f t="shared" ca="1" si="0"/>
        <v>2.48</v>
      </c>
      <c r="M14" s="1">
        <f t="shared" ref="M14:M43" ca="1" si="11">IF(M13="","",IF(M13+1&gt;$M$11,"",M13+1))</f>
        <v>3</v>
      </c>
      <c r="N14" s="25">
        <f t="shared" ca="1" si="9"/>
        <v>3.3333333333333335</v>
      </c>
      <c r="O14" s="26">
        <f t="shared" ca="1" si="10"/>
        <v>0.99999999999997158</v>
      </c>
      <c r="P14" s="27">
        <v>2.29</v>
      </c>
      <c r="Q14" s="28">
        <f t="shared" ca="1" si="1"/>
        <v>2.2999999999999998</v>
      </c>
    </row>
    <row r="15" spans="1:18" ht="15" customHeight="1">
      <c r="C15" s="1">
        <f t="shared" ca="1" si="2"/>
        <v>4</v>
      </c>
      <c r="D15" s="25">
        <f t="shared" ca="1" si="3"/>
        <v>2</v>
      </c>
      <c r="E15" s="26">
        <f t="shared" ca="1" si="4"/>
        <v>0</v>
      </c>
      <c r="F15" s="27">
        <v>4</v>
      </c>
      <c r="G15" s="28">
        <f t="shared" ca="1" si="5"/>
        <v>4</v>
      </c>
      <c r="H15" s="1">
        <f t="shared" ca="1" si="6"/>
        <v>4</v>
      </c>
      <c r="I15" s="25">
        <f t="shared" ca="1" si="7"/>
        <v>2</v>
      </c>
      <c r="J15" s="26">
        <f t="shared" ca="1" si="8"/>
        <v>3</v>
      </c>
      <c r="K15" s="27">
        <v>3.48</v>
      </c>
      <c r="L15" s="28">
        <f t="shared" ca="1" si="0"/>
        <v>3.45</v>
      </c>
      <c r="M15" s="1">
        <f t="shared" ca="1" si="11"/>
        <v>4</v>
      </c>
      <c r="N15" s="25">
        <f t="shared" ca="1" si="9"/>
        <v>2.5</v>
      </c>
      <c r="O15" s="26">
        <f t="shared" ca="1" si="10"/>
        <v>14.999999999999972</v>
      </c>
      <c r="P15" s="27">
        <v>3.35</v>
      </c>
      <c r="Q15" s="28">
        <f t="shared" ca="1" si="1"/>
        <v>3.2</v>
      </c>
    </row>
    <row r="16" spans="1:18" ht="15" customHeight="1">
      <c r="C16" s="1">
        <f t="shared" ca="1" si="2"/>
        <v>5</v>
      </c>
      <c r="D16" s="25">
        <f t="shared" ca="1" si="3"/>
        <v>2</v>
      </c>
      <c r="E16" s="26">
        <f t="shared" ca="1" si="4"/>
        <v>9.9999999999999432</v>
      </c>
      <c r="F16" s="27">
        <v>5.0999999999999996</v>
      </c>
      <c r="G16" s="28">
        <f t="shared" ca="1" si="5"/>
        <v>5</v>
      </c>
      <c r="H16" s="1">
        <f t="shared" ca="1" si="6"/>
        <v>5</v>
      </c>
      <c r="I16" s="25">
        <f t="shared" ca="1" si="7"/>
        <v>2</v>
      </c>
      <c r="J16" s="26">
        <f t="shared" ca="1" si="8"/>
        <v>3</v>
      </c>
      <c r="K16" s="27">
        <v>4.38</v>
      </c>
      <c r="L16" s="28">
        <f t="shared" ca="1" si="0"/>
        <v>4.41</v>
      </c>
      <c r="M16" s="1">
        <f t="shared" ca="1" si="11"/>
        <v>5</v>
      </c>
      <c r="N16" s="25">
        <f t="shared" ca="1" si="9"/>
        <v>3.3333333333333335</v>
      </c>
      <c r="O16" s="26">
        <f t="shared" ca="1" si="10"/>
        <v>5.0000000000000568</v>
      </c>
      <c r="P16" s="27">
        <v>4.1500000000000004</v>
      </c>
      <c r="Q16" s="28">
        <f t="shared" ca="1" si="1"/>
        <v>4.0999999999999996</v>
      </c>
    </row>
    <row r="17" spans="3:17">
      <c r="C17" s="1">
        <f t="shared" ca="1" si="2"/>
        <v>6</v>
      </c>
      <c r="D17" s="25">
        <f t="shared" ca="1" si="3"/>
        <v>2</v>
      </c>
      <c r="E17" s="26">
        <f t="shared" ca="1" si="4"/>
        <v>0</v>
      </c>
      <c r="F17" s="27">
        <v>6</v>
      </c>
      <c r="G17" s="28">
        <f t="shared" ca="1" si="5"/>
        <v>6</v>
      </c>
      <c r="H17" s="1">
        <f t="shared" ca="1" si="6"/>
        <v>6</v>
      </c>
      <c r="I17" s="25">
        <f t="shared" ca="1" si="7"/>
        <v>2</v>
      </c>
      <c r="J17" s="26">
        <f t="shared" ca="1" si="8"/>
        <v>2.0000000000000568</v>
      </c>
      <c r="K17" s="27">
        <v>5.35</v>
      </c>
      <c r="L17" s="28">
        <f t="shared" ca="1" si="0"/>
        <v>5.37</v>
      </c>
      <c r="M17" s="1">
        <f t="shared" ca="1" si="11"/>
        <v>6</v>
      </c>
      <c r="N17" s="25">
        <f t="shared" ca="1" si="9"/>
        <v>3.3333333333333335</v>
      </c>
      <c r="O17" s="26">
        <f t="shared" ca="1" si="10"/>
        <v>5</v>
      </c>
      <c r="P17" s="27">
        <v>5.05</v>
      </c>
      <c r="Q17" s="28">
        <f t="shared" ca="1" si="1"/>
        <v>5</v>
      </c>
    </row>
    <row r="18" spans="3:17">
      <c r="C18" s="1">
        <f t="shared" ca="1" si="2"/>
        <v>7</v>
      </c>
      <c r="D18" s="25">
        <f t="shared" ca="1" si="3"/>
        <v>2</v>
      </c>
      <c r="E18" s="26">
        <f t="shared" ca="1" si="4"/>
        <v>0</v>
      </c>
      <c r="F18" s="27">
        <v>7</v>
      </c>
      <c r="G18" s="28">
        <f t="shared" ca="1" si="5"/>
        <v>7</v>
      </c>
      <c r="H18" s="1">
        <f t="shared" ca="1" si="6"/>
        <v>7</v>
      </c>
      <c r="I18" s="25">
        <f t="shared" ca="1" si="7"/>
        <v>2</v>
      </c>
      <c r="J18" s="26">
        <f t="shared" ca="1" si="8"/>
        <v>6</v>
      </c>
      <c r="K18" s="27">
        <v>6.39</v>
      </c>
      <c r="L18" s="28">
        <f t="shared" ca="1" si="0"/>
        <v>6.33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2</v>
      </c>
      <c r="E19" s="26">
        <f t="shared" ca="1" si="4"/>
        <v>0</v>
      </c>
      <c r="F19" s="27">
        <v>8</v>
      </c>
      <c r="G19" s="28">
        <f t="shared" ca="1" si="5"/>
        <v>8</v>
      </c>
      <c r="H19" s="1">
        <f t="shared" ca="1" si="6"/>
        <v>8</v>
      </c>
      <c r="I19" s="25">
        <f t="shared" ca="1" si="7"/>
        <v>2</v>
      </c>
      <c r="J19" s="26">
        <f t="shared" ca="1" si="8"/>
        <v>4</v>
      </c>
      <c r="K19" s="27">
        <v>7.34</v>
      </c>
      <c r="L19" s="28">
        <f t="shared" ca="1" si="0"/>
        <v>7.3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2</v>
      </c>
      <c r="E20" s="26">
        <f t="shared" ca="1" si="4"/>
        <v>0</v>
      </c>
      <c r="F20" s="27">
        <v>9</v>
      </c>
      <c r="G20" s="28">
        <f t="shared" ca="1" si="5"/>
        <v>9</v>
      </c>
      <c r="H20" s="1">
        <f t="shared" ca="1" si="6"/>
        <v>9</v>
      </c>
      <c r="I20" s="25">
        <f t="shared" ca="1" si="7"/>
        <v>2</v>
      </c>
      <c r="J20" s="26">
        <f t="shared" ca="1" si="8"/>
        <v>4.0000000000000568</v>
      </c>
      <c r="K20" s="27">
        <v>8.3000000000000007</v>
      </c>
      <c r="L20" s="28">
        <f t="shared" ca="1" si="0"/>
        <v>8.26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>
        <f t="shared" ca="1" si="2"/>
        <v>10</v>
      </c>
      <c r="D21" s="25">
        <f t="shared" ca="1" si="3"/>
        <v>2</v>
      </c>
      <c r="E21" s="26">
        <f t="shared" ca="1" si="4"/>
        <v>2</v>
      </c>
      <c r="F21" s="27">
        <v>9.58</v>
      </c>
      <c r="G21" s="28">
        <f t="shared" ca="1" si="5"/>
        <v>10</v>
      </c>
      <c r="H21" s="1">
        <f t="shared" ca="1" si="6"/>
        <v>10</v>
      </c>
      <c r="I21" s="25">
        <f t="shared" ca="1" si="7"/>
        <v>2</v>
      </c>
      <c r="J21" s="26">
        <f t="shared" ca="1" si="8"/>
        <v>3.0000000000001137</v>
      </c>
      <c r="K21" s="27">
        <v>9.19</v>
      </c>
      <c r="L21" s="28">
        <f t="shared" ca="1" si="0"/>
        <v>9.2200000000000006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054" priority="34">
      <formula>K11=0</formula>
    </cfRule>
  </conditionalFormatting>
  <conditionalFormatting sqref="F57:F69">
    <cfRule type="expression" dxfId="1053" priority="33">
      <formula>ISNUMBER(#REF!)</formula>
    </cfRule>
  </conditionalFormatting>
  <conditionalFormatting sqref="D12:D30">
    <cfRule type="expression" dxfId="1052" priority="32">
      <formula>ISNUMBER(C12)</formula>
    </cfRule>
  </conditionalFormatting>
  <conditionalFormatting sqref="F12">
    <cfRule type="expression" dxfId="1051" priority="31">
      <formula>ISNUMBER(C12)</formula>
    </cfRule>
  </conditionalFormatting>
  <conditionalFormatting sqref="D34:E56 D30:D33">
    <cfRule type="expression" dxfId="1050" priority="30">
      <formula>ISNUMBER(C30)</formula>
    </cfRule>
  </conditionalFormatting>
  <conditionalFormatting sqref="F24:F56">
    <cfRule type="expression" dxfId="1049" priority="29">
      <formula>ISNUMBER(C24)</formula>
    </cfRule>
  </conditionalFormatting>
  <conditionalFormatting sqref="I20:J20">
    <cfRule type="expression" dxfId="1048" priority="28">
      <formula>ISNUMBER(H20)</formula>
    </cfRule>
  </conditionalFormatting>
  <conditionalFormatting sqref="I21:J21 I13:J13">
    <cfRule type="expression" dxfId="1047" priority="26">
      <formula>ISNUMBER(H13)</formula>
    </cfRule>
    <cfRule type="expression" dxfId="1046" priority="27">
      <formula>ISNUMBER(H13)</formula>
    </cfRule>
  </conditionalFormatting>
  <conditionalFormatting sqref="I13:J19 I21:J29">
    <cfRule type="expression" dxfId="1045" priority="25">
      <formula>ISNUMBER(H13)</formula>
    </cfRule>
  </conditionalFormatting>
  <conditionalFormatting sqref="K13:K34">
    <cfRule type="expression" dxfId="1044" priority="24">
      <formula>ISNUMBER(H13)</formula>
    </cfRule>
  </conditionalFormatting>
  <conditionalFormatting sqref="F13:F23">
    <cfRule type="expression" dxfId="1043" priority="23">
      <formula>ISNUMBER(C13)</formula>
    </cfRule>
  </conditionalFormatting>
  <conditionalFormatting sqref="G36:G69">
    <cfRule type="expression" dxfId="1042" priority="22">
      <formula>ISNUMBER(C36)</formula>
    </cfRule>
  </conditionalFormatting>
  <conditionalFormatting sqref="Q12">
    <cfRule type="expression" dxfId="1041" priority="21">
      <formula>ISNUMBER(M12)</formula>
    </cfRule>
  </conditionalFormatting>
  <conditionalFormatting sqref="L12">
    <cfRule type="expression" dxfId="1040" priority="20">
      <formula>ISNUMBER(H12)</formula>
    </cfRule>
  </conditionalFormatting>
  <conditionalFormatting sqref="G12:G35">
    <cfRule type="expression" dxfId="1039" priority="19">
      <formula>ISNUMBER(C12)</formula>
    </cfRule>
  </conditionalFormatting>
  <conditionalFormatting sqref="K13:K34">
    <cfRule type="expression" dxfId="1038" priority="17">
      <formula>ISNUMBER(I13)</formula>
    </cfRule>
    <cfRule type="expression" dxfId="1037" priority="18">
      <formula>ISNUMBER(I13)</formula>
    </cfRule>
  </conditionalFormatting>
  <conditionalFormatting sqref="I12:J12 I13:I35 J13:J45">
    <cfRule type="expression" dxfId="1036" priority="16">
      <formula>ISNUMBER(H12)</formula>
    </cfRule>
  </conditionalFormatting>
  <conditionalFormatting sqref="K12">
    <cfRule type="expression" dxfId="1035" priority="15">
      <formula>ISNUMBER(H12)</formula>
    </cfRule>
  </conditionalFormatting>
  <conditionalFormatting sqref="N12:O37">
    <cfRule type="expression" dxfId="1034" priority="14">
      <formula>ISNUMBER(M12)</formula>
    </cfRule>
  </conditionalFormatting>
  <conditionalFormatting sqref="P12:P37">
    <cfRule type="expression" dxfId="1033" priority="13">
      <formula>ISNUMBER(M12)</formula>
    </cfRule>
  </conditionalFormatting>
  <conditionalFormatting sqref="E12">
    <cfRule type="expression" dxfId="1032" priority="12">
      <formula>ISNUMBER(C12)</formula>
    </cfRule>
  </conditionalFormatting>
  <conditionalFormatting sqref="E13:E31">
    <cfRule type="expression" dxfId="1031" priority="11">
      <formula>ISNUMBER(C13)</formula>
    </cfRule>
  </conditionalFormatting>
  <conditionalFormatting sqref="J12:J45">
    <cfRule type="expression" dxfId="1030" priority="10">
      <formula>ISNUMBER(H12)</formula>
    </cfRule>
  </conditionalFormatting>
  <conditionalFormatting sqref="J13:J32">
    <cfRule type="expression" dxfId="1029" priority="9">
      <formula>ISNUMBER(I13)</formula>
    </cfRule>
  </conditionalFormatting>
  <conditionalFormatting sqref="J13:J32">
    <cfRule type="expression" dxfId="1028" priority="8">
      <formula>ISNUMBER(H13)</formula>
    </cfRule>
  </conditionalFormatting>
  <conditionalFormatting sqref="O12">
    <cfRule type="expression" dxfId="1027" priority="7">
      <formula>ISNUMBER(N12)</formula>
    </cfRule>
  </conditionalFormatting>
  <conditionalFormatting sqref="O12">
    <cfRule type="expression" dxfId="1026" priority="6">
      <formula>ISNUMBER(M12)</formula>
    </cfRule>
  </conditionalFormatting>
  <conditionalFormatting sqref="O13:O36">
    <cfRule type="expression" dxfId="1025" priority="5">
      <formula>ISNUMBER(N13)</formula>
    </cfRule>
  </conditionalFormatting>
  <conditionalFormatting sqref="O13:O36">
    <cfRule type="expression" dxfId="1024" priority="4">
      <formula>ISNUMBER(M13)</formula>
    </cfRule>
  </conditionalFormatting>
  <conditionalFormatting sqref="L13:L34">
    <cfRule type="expression" dxfId="1023" priority="3">
      <formula>ISNUMBER(H13)</formula>
    </cfRule>
  </conditionalFormatting>
  <conditionalFormatting sqref="Q13:Q35">
    <cfRule type="expression" dxfId="1022" priority="2">
      <formula>ISNUMBER(M13)</formula>
    </cfRule>
  </conditionalFormatting>
  <conditionalFormatting sqref="P11 K11">
    <cfRule type="expression" dxfId="1021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3:R73"/>
  <sheetViews>
    <sheetView workbookViewId="0">
      <selection activeCell="P18" sqref="P18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BANA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8</v>
      </c>
      <c r="E6" s="38"/>
      <c r="F6" s="38"/>
      <c r="H6" s="32" t="s">
        <v>12</v>
      </c>
      <c r="I6" s="33">
        <f ca="1">SUM(I12:I37)</f>
        <v>18</v>
      </c>
      <c r="J6" s="38"/>
      <c r="K6" s="38"/>
      <c r="M6" s="32" t="s">
        <v>12</v>
      </c>
      <c r="N6" s="33">
        <f ca="1">SUM(N12:N37)</f>
        <v>19.166666666666668</v>
      </c>
      <c r="Q6" s="34" t="s">
        <v>13</v>
      </c>
      <c r="R6" s="36">
        <f ca="1">IF(F12="","",IF(P12="",SUM(D6,I6,N6)/2,SUM(D6,I6,N6)/3))</f>
        <v>15.055555555555557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16</v>
      </c>
      <c r="C11" s="19">
        <f ca="1">IF(ISBLANK($B11),"",INT($F11/$C8))</f>
        <v>10</v>
      </c>
      <c r="D11" s="20">
        <f ca="1">20/C11</f>
        <v>2</v>
      </c>
      <c r="E11" s="64"/>
      <c r="F11" s="21">
        <f ca="1">IF(ISNUMBER(B11),((($B11*F8)*1000)/3600)*(((D9)*60)+((D9)-(D9))*100),"")</f>
        <v>2000</v>
      </c>
      <c r="G11" s="22">
        <f ca="1">IF(C8/((B11*F8*1000)/3600)&lt;60,(C8/((B11*F8*1000)/3600)/100),IF(C8/((B11*F8*1000)/3600)&gt;60,INT(C8/((B11*F8*1000)/3600)/60)))+(INT(C8/((B11*F8*1000)/3600))-60)/100</f>
        <v>0</v>
      </c>
      <c r="H11" s="23">
        <f ca="1">IF(ISBLANK($B11),"",+INT($K11/$H8))</f>
        <v>10</v>
      </c>
      <c r="I11" s="20">
        <f ca="1">20/H11</f>
        <v>2</v>
      </c>
      <c r="J11" s="64"/>
      <c r="K11" s="21">
        <f ca="1">IF(ISNUMBER(G11),((($B11*K8)*1000)/3600)*(((I9)*60)+((I9)-(I9))*100),"")</f>
        <v>2133.333333333333</v>
      </c>
      <c r="L11" s="24">
        <f ca="1">IF(ISBLANK($B11),"",IF(ISBLANK($I9),"",IF(H11=0,(($H8/1000)/($B11*$K8)/24)/($I8/10),($H8/1000)/($B11*$K8)/24)))</f>
        <v>6.5104166666666663E-4</v>
      </c>
      <c r="M11" s="23">
        <f ca="1">IF(ISBLANK($B11),"",+INT($P11/$M8))</f>
        <v>6</v>
      </c>
      <c r="N11" s="20">
        <f ca="1">20/M11</f>
        <v>3.3333333333333335</v>
      </c>
      <c r="O11" s="64"/>
      <c r="P11" s="21">
        <f ca="1">IF(ISNUMBER(L11),((($B11*P8)*1000)/3600)*(((N9)*60)+((N9)-(N9))*100),"")</f>
        <v>1200</v>
      </c>
      <c r="Q11" s="24">
        <f ca="1">IF(ISBLANK($B11),"",IF(ISBLANK($N9),"",IF(M11=0,(($M8/1000)/($B11*$P8)/24)/($N8/10),($M8/1000)/($B11*$P8)/24)))</f>
        <v>5.7870370370370378E-4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1.5</v>
      </c>
      <c r="E12" s="26">
        <f ca="1">IF(ISNUMBER(F12),ABS((INT(F12)*60+MOD(F12,1)*100)-((INT(G12)*60+MOD(G12,1)*100))),"")</f>
        <v>11</v>
      </c>
      <c r="F12" s="27">
        <v>0.49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0.6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</v>
      </c>
      <c r="J12" s="26">
        <f ca="1">IF(ISNUMBER(K12),ABS((INT(K12)*60+MOD(K12,1)*100)-((INT(L12)*60+MOD(L12,1)*100))),"")</f>
        <v>7.25</v>
      </c>
      <c r="K12" s="27">
        <v>0.49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0.5625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3</v>
      </c>
      <c r="P12" s="27">
        <v>0.47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1.5</v>
      </c>
      <c r="E13" s="26">
        <f t="shared" ref="E13:E30" ca="1" si="4">IF(ISNUMBER(F13),ABS((INT(F13)*60+MOD(F13,1)*100)-((INT(G13)*60+MOD(G13,1)*100))),"")</f>
        <v>11</v>
      </c>
      <c r="F13" s="27">
        <v>1.49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</v>
      </c>
      <c r="J13" s="26">
        <f t="shared" ref="J13:J45" ca="1" si="8">IF(ISNUMBER(K13),ABS((INT(K13)*60+MOD(K13,1)*100)-((INT(L13)*60+MOD(L13,1)*100))),"")</f>
        <v>5</v>
      </c>
      <c r="K13" s="27">
        <v>1.47</v>
      </c>
      <c r="L13" s="28">
        <f t="shared" ca="1" si="0"/>
        <v>1.52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2.9999999999999858</v>
      </c>
      <c r="P13" s="27">
        <v>1.37</v>
      </c>
      <c r="Q13" s="28">
        <f t="shared" ca="1" si="1"/>
        <v>1.4</v>
      </c>
    </row>
    <row r="14" spans="1:18" ht="15" customHeight="1">
      <c r="C14" s="1">
        <f t="shared" ca="1" si="2"/>
        <v>3</v>
      </c>
      <c r="D14" s="25">
        <f t="shared" ca="1" si="3"/>
        <v>1</v>
      </c>
      <c r="E14" s="26">
        <f t="shared" ca="1" si="4"/>
        <v>20</v>
      </c>
      <c r="F14" s="27">
        <v>2.4</v>
      </c>
      <c r="G14" s="28">
        <f t="shared" ca="1" si="5"/>
        <v>3</v>
      </c>
      <c r="H14" s="1">
        <f t="shared" ca="1" si="6"/>
        <v>3</v>
      </c>
      <c r="I14" s="25">
        <f t="shared" ca="1" si="7"/>
        <v>2</v>
      </c>
      <c r="J14" s="26">
        <f t="shared" ca="1" si="8"/>
        <v>5</v>
      </c>
      <c r="K14" s="27">
        <v>2.4300000000000002</v>
      </c>
      <c r="L14" s="28">
        <f t="shared" ca="1" si="0"/>
        <v>2.48</v>
      </c>
      <c r="M14" s="1">
        <f t="shared" ref="M14:M43" ca="1" si="11">IF(M13="","",IF(M13+1&gt;$M$11,"",M13+1))</f>
        <v>3</v>
      </c>
      <c r="N14" s="25">
        <f t="shared" ca="1" si="9"/>
        <v>3.3333333333333335</v>
      </c>
      <c r="O14" s="26">
        <f t="shared" ca="1" si="10"/>
        <v>0</v>
      </c>
      <c r="P14" s="27">
        <v>2.2999999999999998</v>
      </c>
      <c r="Q14" s="28">
        <f t="shared" ca="1" si="1"/>
        <v>2.2999999999999998</v>
      </c>
    </row>
    <row r="15" spans="1:18" ht="15" customHeight="1">
      <c r="C15" s="1">
        <f t="shared" ca="1" si="2"/>
        <v>4</v>
      </c>
      <c r="D15" s="25">
        <f t="shared" ca="1" si="3"/>
        <v>1</v>
      </c>
      <c r="E15" s="26">
        <f t="shared" ca="1" si="4"/>
        <v>20</v>
      </c>
      <c r="F15" s="27">
        <v>3.4</v>
      </c>
      <c r="G15" s="28">
        <f t="shared" ca="1" si="5"/>
        <v>4</v>
      </c>
      <c r="H15" s="1">
        <f t="shared" ca="1" si="6"/>
        <v>4</v>
      </c>
      <c r="I15" s="25">
        <f t="shared" ca="1" si="7"/>
        <v>2</v>
      </c>
      <c r="J15" s="26">
        <f t="shared" ca="1" si="8"/>
        <v>0</v>
      </c>
      <c r="K15" s="27">
        <v>3.45</v>
      </c>
      <c r="L15" s="28">
        <f t="shared" ca="1" si="0"/>
        <v>3.45</v>
      </c>
      <c r="M15" s="1">
        <f t="shared" ca="1" si="11"/>
        <v>4</v>
      </c>
      <c r="N15" s="25">
        <f t="shared" ca="1" si="9"/>
        <v>3.3333333333333335</v>
      </c>
      <c r="O15" s="26">
        <f t="shared" ca="1" si="10"/>
        <v>2</v>
      </c>
      <c r="P15" s="27">
        <v>3.22</v>
      </c>
      <c r="Q15" s="28">
        <f t="shared" ca="1" si="1"/>
        <v>3.2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25.000000000000057</v>
      </c>
      <c r="F16" s="27">
        <v>4.3499999999999996</v>
      </c>
      <c r="G16" s="28">
        <f t="shared" ca="1" si="5"/>
        <v>5</v>
      </c>
      <c r="H16" s="1">
        <f t="shared" ca="1" si="6"/>
        <v>5</v>
      </c>
      <c r="I16" s="25">
        <f t="shared" ca="1" si="7"/>
        <v>2</v>
      </c>
      <c r="J16" s="26">
        <f t="shared" ca="1" si="8"/>
        <v>2</v>
      </c>
      <c r="K16" s="27">
        <v>4.43</v>
      </c>
      <c r="L16" s="28">
        <f t="shared" ca="1" si="0"/>
        <v>4.41</v>
      </c>
      <c r="M16" s="1">
        <f t="shared" ca="1" si="11"/>
        <v>5</v>
      </c>
      <c r="N16" s="25">
        <f t="shared" ca="1" si="9"/>
        <v>3.3333333333333335</v>
      </c>
      <c r="O16" s="26">
        <f t="shared" ca="1" si="10"/>
        <v>10.000000000000028</v>
      </c>
      <c r="P16" s="27">
        <v>4.2</v>
      </c>
      <c r="Q16" s="28">
        <f t="shared" ca="1" si="1"/>
        <v>4.0999999999999996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27</v>
      </c>
      <c r="F17" s="27">
        <v>5.33</v>
      </c>
      <c r="G17" s="28">
        <f t="shared" ca="1" si="5"/>
        <v>6</v>
      </c>
      <c r="H17" s="1">
        <f t="shared" ca="1" si="6"/>
        <v>6</v>
      </c>
      <c r="I17" s="25">
        <f t="shared" ca="1" si="7"/>
        <v>2</v>
      </c>
      <c r="J17" s="26">
        <f t="shared" ca="1" si="8"/>
        <v>3.0000000000000568</v>
      </c>
      <c r="K17" s="27">
        <v>5.4</v>
      </c>
      <c r="L17" s="28">
        <f t="shared" ca="1" si="0"/>
        <v>5.37</v>
      </c>
      <c r="M17" s="1">
        <f t="shared" ca="1" si="11"/>
        <v>6</v>
      </c>
      <c r="N17" s="25">
        <f t="shared" ca="1" si="9"/>
        <v>2.5</v>
      </c>
      <c r="O17" s="26">
        <f t="shared" ca="1" si="10"/>
        <v>12</v>
      </c>
      <c r="P17" s="27">
        <v>5.12</v>
      </c>
      <c r="Q17" s="28">
        <f t="shared" ca="1" si="1"/>
        <v>5</v>
      </c>
    </row>
    <row r="18" spans="3:17">
      <c r="C18" s="1">
        <f t="shared" ca="1" si="2"/>
        <v>7</v>
      </c>
      <c r="D18" s="25">
        <f t="shared" ca="1" si="3"/>
        <v>0.5</v>
      </c>
      <c r="E18" s="26">
        <f t="shared" ca="1" si="4"/>
        <v>23</v>
      </c>
      <c r="F18" s="27">
        <v>6.37</v>
      </c>
      <c r="G18" s="28">
        <f t="shared" ca="1" si="5"/>
        <v>7</v>
      </c>
      <c r="H18" s="1">
        <f t="shared" ca="1" si="6"/>
        <v>7</v>
      </c>
      <c r="I18" s="25">
        <f t="shared" ca="1" si="7"/>
        <v>2</v>
      </c>
      <c r="J18" s="26">
        <f t="shared" ca="1" si="8"/>
        <v>1</v>
      </c>
      <c r="K18" s="27">
        <v>6.34</v>
      </c>
      <c r="L18" s="28">
        <f t="shared" ca="1" si="0"/>
        <v>6.33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1</v>
      </c>
      <c r="E19" s="26">
        <f t="shared" ca="1" si="4"/>
        <v>17</v>
      </c>
      <c r="F19" s="27">
        <v>7.43</v>
      </c>
      <c r="G19" s="28">
        <f t="shared" ca="1" si="5"/>
        <v>8</v>
      </c>
      <c r="H19" s="1">
        <f t="shared" ca="1" si="6"/>
        <v>8</v>
      </c>
      <c r="I19" s="25">
        <f t="shared" ca="1" si="7"/>
        <v>2</v>
      </c>
      <c r="J19" s="26">
        <f t="shared" ca="1" si="8"/>
        <v>0</v>
      </c>
      <c r="K19" s="27">
        <v>7.3</v>
      </c>
      <c r="L19" s="28">
        <f t="shared" ca="1" si="0"/>
        <v>7.3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1.5</v>
      </c>
      <c r="E20" s="26">
        <f t="shared" ca="1" si="4"/>
        <v>11</v>
      </c>
      <c r="F20" s="27">
        <v>8.49</v>
      </c>
      <c r="G20" s="28">
        <f t="shared" ca="1" si="5"/>
        <v>9</v>
      </c>
      <c r="H20" s="1">
        <f t="shared" ca="1" si="6"/>
        <v>9</v>
      </c>
      <c r="I20" s="25">
        <f t="shared" ca="1" si="7"/>
        <v>2</v>
      </c>
      <c r="J20" s="26">
        <f t="shared" ca="1" si="8"/>
        <v>1.9999999999999432</v>
      </c>
      <c r="K20" s="27">
        <v>8.2799999999999994</v>
      </c>
      <c r="L20" s="28">
        <f t="shared" ca="1" si="0"/>
        <v>8.26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>
        <f t="shared" ca="1" si="2"/>
        <v>10</v>
      </c>
      <c r="D21" s="25" t="str">
        <f t="shared" si="3"/>
        <v/>
      </c>
      <c r="E21" s="26" t="str">
        <f t="shared" si="4"/>
        <v/>
      </c>
      <c r="F21" s="27"/>
      <c r="G21" s="28">
        <f t="shared" ca="1" si="5"/>
        <v>10</v>
      </c>
      <c r="H21" s="1">
        <f t="shared" ca="1" si="6"/>
        <v>10</v>
      </c>
      <c r="I21" s="25" t="str">
        <f t="shared" si="7"/>
        <v/>
      </c>
      <c r="J21" s="26" t="str">
        <f t="shared" si="8"/>
        <v/>
      </c>
      <c r="K21" s="27"/>
      <c r="L21" s="28">
        <f t="shared" ca="1" si="0"/>
        <v>9.2200000000000006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020" priority="34">
      <formula>K11=0</formula>
    </cfRule>
  </conditionalFormatting>
  <conditionalFormatting sqref="F57:F69">
    <cfRule type="expression" dxfId="1019" priority="33">
      <formula>ISNUMBER(#REF!)</formula>
    </cfRule>
  </conditionalFormatting>
  <conditionalFormatting sqref="D12:D30">
    <cfRule type="expression" dxfId="1018" priority="32">
      <formula>ISNUMBER(C12)</formula>
    </cfRule>
  </conditionalFormatting>
  <conditionalFormatting sqref="F12">
    <cfRule type="expression" dxfId="1017" priority="31">
      <formula>ISNUMBER(C12)</formula>
    </cfRule>
  </conditionalFormatting>
  <conditionalFormatting sqref="D34:E56 D30:D33">
    <cfRule type="expression" dxfId="1016" priority="30">
      <formula>ISNUMBER(C30)</formula>
    </cfRule>
  </conditionalFormatting>
  <conditionalFormatting sqref="F24:F56">
    <cfRule type="expression" dxfId="1015" priority="29">
      <formula>ISNUMBER(C24)</formula>
    </cfRule>
  </conditionalFormatting>
  <conditionalFormatting sqref="I20:J20">
    <cfRule type="expression" dxfId="1014" priority="28">
      <formula>ISNUMBER(H20)</formula>
    </cfRule>
  </conditionalFormatting>
  <conditionalFormatting sqref="I21:J21 I13:J13">
    <cfRule type="expression" dxfId="1013" priority="26">
      <formula>ISNUMBER(H13)</formula>
    </cfRule>
    <cfRule type="expression" dxfId="1012" priority="27">
      <formula>ISNUMBER(H13)</formula>
    </cfRule>
  </conditionalFormatting>
  <conditionalFormatting sqref="I13:J19 I21:J29">
    <cfRule type="expression" dxfId="1011" priority="25">
      <formula>ISNUMBER(H13)</formula>
    </cfRule>
  </conditionalFormatting>
  <conditionalFormatting sqref="K13:K34">
    <cfRule type="expression" dxfId="1010" priority="24">
      <formula>ISNUMBER(H13)</formula>
    </cfRule>
  </conditionalFormatting>
  <conditionalFormatting sqref="F13:F23">
    <cfRule type="expression" dxfId="1009" priority="23">
      <formula>ISNUMBER(C13)</formula>
    </cfRule>
  </conditionalFormatting>
  <conditionalFormatting sqref="G36:G69">
    <cfRule type="expression" dxfId="1008" priority="22">
      <formula>ISNUMBER(C36)</formula>
    </cfRule>
  </conditionalFormatting>
  <conditionalFormatting sqref="Q12">
    <cfRule type="expression" dxfId="1007" priority="21">
      <formula>ISNUMBER(M12)</formula>
    </cfRule>
  </conditionalFormatting>
  <conditionalFormatting sqref="L12">
    <cfRule type="expression" dxfId="1006" priority="20">
      <formula>ISNUMBER(H12)</formula>
    </cfRule>
  </conditionalFormatting>
  <conditionalFormatting sqref="G12:G35">
    <cfRule type="expression" dxfId="1005" priority="19">
      <formula>ISNUMBER(C12)</formula>
    </cfRule>
  </conditionalFormatting>
  <conditionalFormatting sqref="K13:K34">
    <cfRule type="expression" dxfId="1004" priority="17">
      <formula>ISNUMBER(I13)</formula>
    </cfRule>
    <cfRule type="expression" dxfId="1003" priority="18">
      <formula>ISNUMBER(I13)</formula>
    </cfRule>
  </conditionalFormatting>
  <conditionalFormatting sqref="I12:J12 I13:I35 J13:J45">
    <cfRule type="expression" dxfId="1002" priority="16">
      <formula>ISNUMBER(H12)</formula>
    </cfRule>
  </conditionalFormatting>
  <conditionalFormatting sqref="K12">
    <cfRule type="expression" dxfId="1001" priority="15">
      <formula>ISNUMBER(H12)</formula>
    </cfRule>
  </conditionalFormatting>
  <conditionalFormatting sqref="N12:O37">
    <cfRule type="expression" dxfId="1000" priority="14">
      <formula>ISNUMBER(M12)</formula>
    </cfRule>
  </conditionalFormatting>
  <conditionalFormatting sqref="P12:P37">
    <cfRule type="expression" dxfId="999" priority="13">
      <formula>ISNUMBER(M12)</formula>
    </cfRule>
  </conditionalFormatting>
  <conditionalFormatting sqref="E12">
    <cfRule type="expression" dxfId="998" priority="12">
      <formula>ISNUMBER(C12)</formula>
    </cfRule>
  </conditionalFormatting>
  <conditionalFormatting sqref="E13:E31">
    <cfRule type="expression" dxfId="997" priority="11">
      <formula>ISNUMBER(C13)</formula>
    </cfRule>
  </conditionalFormatting>
  <conditionalFormatting sqref="J12:J45">
    <cfRule type="expression" dxfId="996" priority="10">
      <formula>ISNUMBER(H12)</formula>
    </cfRule>
  </conditionalFormatting>
  <conditionalFormatting sqref="J13:J32">
    <cfRule type="expression" dxfId="995" priority="9">
      <formula>ISNUMBER(I13)</formula>
    </cfRule>
  </conditionalFormatting>
  <conditionalFormatting sqref="J13:J32">
    <cfRule type="expression" dxfId="994" priority="8">
      <formula>ISNUMBER(H13)</formula>
    </cfRule>
  </conditionalFormatting>
  <conditionalFormatting sqref="O12">
    <cfRule type="expression" dxfId="993" priority="7">
      <formula>ISNUMBER(N12)</formula>
    </cfRule>
  </conditionalFormatting>
  <conditionalFormatting sqref="O12">
    <cfRule type="expression" dxfId="992" priority="6">
      <formula>ISNUMBER(M12)</formula>
    </cfRule>
  </conditionalFormatting>
  <conditionalFormatting sqref="O13:O36">
    <cfRule type="expression" dxfId="991" priority="5">
      <formula>ISNUMBER(N13)</formula>
    </cfRule>
  </conditionalFormatting>
  <conditionalFormatting sqref="O13:O36">
    <cfRule type="expression" dxfId="990" priority="4">
      <formula>ISNUMBER(M13)</formula>
    </cfRule>
  </conditionalFormatting>
  <conditionalFormatting sqref="L13:L34">
    <cfRule type="expression" dxfId="989" priority="3">
      <formula>ISNUMBER(H13)</formula>
    </cfRule>
  </conditionalFormatting>
  <conditionalFormatting sqref="Q13:Q35">
    <cfRule type="expression" dxfId="988" priority="2">
      <formula>ISNUMBER(M13)</formula>
    </cfRule>
  </conditionalFormatting>
  <conditionalFormatting sqref="P11 K11">
    <cfRule type="expression" dxfId="987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3:R73"/>
  <sheetViews>
    <sheetView workbookViewId="0">
      <selection activeCell="P15" sqref="P15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BECET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2.1428571428571428</v>
      </c>
      <c r="E6" s="38"/>
      <c r="F6" s="38"/>
      <c r="H6" s="32" t="s">
        <v>12</v>
      </c>
      <c r="I6" s="33">
        <f ca="1">SUM(I12:I37)</f>
        <v>8.5714285714285712</v>
      </c>
      <c r="J6" s="38"/>
      <c r="K6" s="38"/>
      <c r="M6" s="32" t="s">
        <v>12</v>
      </c>
      <c r="N6" s="33">
        <f ca="1">SUM(N12:N37)</f>
        <v>8.75</v>
      </c>
      <c r="Q6" s="34" t="s">
        <v>13</v>
      </c>
      <c r="R6" s="36">
        <f ca="1">IF(F12="","",IF(P12="",SUM(D6,I6,N6)/2,SUM(D6,I6,N6)/3))</f>
        <v>6.4880952380952381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11.5</v>
      </c>
      <c r="C11" s="19">
        <f ca="1">IF(ISBLANK($B11),"",INT($F11/$C8))</f>
        <v>7</v>
      </c>
      <c r="D11" s="20">
        <f ca="1">20/C11</f>
        <v>2.8571428571428572</v>
      </c>
      <c r="E11" s="64"/>
      <c r="F11" s="21">
        <f ca="1">IF(ISNUMBER(B11),((($B11*F8)*1000)/3600)*(((D9)*60)+((D9)-(D9))*100),"")</f>
        <v>1437.5</v>
      </c>
      <c r="G11" s="22">
        <f ca="1">IF(C8/((B11*F8*1000)/3600)&lt;60,(C8/((B11*F8*1000)/3600)/100),IF(C8/((B11*F8*1000)/3600)&gt;60,INT(C8/((B11*F8*1000)/3600)/60)))+(INT(C8/((B11*F8*1000)/3600))-60)/100</f>
        <v>1.23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1533.3333333333337</v>
      </c>
      <c r="L11" s="24">
        <f ca="1">IF(ISBLANK($B11),"",IF(ISBLANK($I9),"",IF(H11=0,(($H8/1000)/($B11*$K8)/24)/($I8/10),($H8/1000)/($B11*$K8)/24)))</f>
        <v>9.0579710144927537E-4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862.5</v>
      </c>
      <c r="Q11" s="24">
        <f ca="1">IF(ISBLANK($B11),"",IF(ISBLANK($N9),"",IF(M11=0,(($M8/1000)/($B11*$P8)/24)/($N8/10),($M8/1000)/($B11*$P8)/24)))</f>
        <v>8.0515297906602265E-4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29</v>
      </c>
      <c r="F12" s="27">
        <v>0.54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1.23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2.8571428571428572</v>
      </c>
      <c r="J12" s="26">
        <f ca="1">IF(ISNUMBER(K12),ABS((INT(K12)*60+MOD(K12,1)*100)-((INT(L12)*60+MOD(L12,1)*100))),"")</f>
        <v>0</v>
      </c>
      <c r="K12" s="27">
        <v>1.18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1.18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1.0000000000000142</v>
      </c>
      <c r="P12" s="27">
        <v>1.1000000000000001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1.0900000000000001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45.000000000000028</v>
      </c>
      <c r="F13" s="27">
        <v>2.0099999999999998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2.46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2.8571428571428572</v>
      </c>
      <c r="J13" s="26">
        <f t="shared" ref="J13:J45" ca="1" si="8">IF(ISNUMBER(K13),ABS((INT(K13)*60+MOD(K13,1)*100)-((INT(L13)*60+MOD(L13,1)*100))),"")</f>
        <v>6.0000000000000284</v>
      </c>
      <c r="K13" s="27">
        <v>2.2999999999999998</v>
      </c>
      <c r="L13" s="28">
        <f t="shared" ca="1" si="0"/>
        <v>2.36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3.75</v>
      </c>
      <c r="O13" s="26">
        <f t="shared" ref="O13:O37" ca="1" si="10">IF(ISNUMBER(P13),ABS((INT(P13)*60+MOD(P13,1)*100)-((INT(Q13)*60+MOD(Q13,1)*100))),"")</f>
        <v>13</v>
      </c>
      <c r="P13" s="27">
        <v>2.3199999999999998</v>
      </c>
      <c r="Q13" s="28">
        <f t="shared" ca="1" si="1"/>
        <v>2.19</v>
      </c>
    </row>
    <row r="14" spans="1:18" ht="15" customHeight="1">
      <c r="C14" s="1">
        <f t="shared" ca="1" si="2"/>
        <v>3</v>
      </c>
      <c r="D14" s="25">
        <f t="shared" ca="1" si="3"/>
        <v>2.1428571428571428</v>
      </c>
      <c r="E14" s="26">
        <f t="shared" ca="1" si="4"/>
        <v>13.999999999999972</v>
      </c>
      <c r="F14" s="27">
        <v>3.56</v>
      </c>
      <c r="G14" s="28">
        <f t="shared" ca="1" si="5"/>
        <v>4.0999999999999996</v>
      </c>
      <c r="H14" s="1">
        <f t="shared" ca="1" si="6"/>
        <v>3</v>
      </c>
      <c r="I14" s="25">
        <f t="shared" ca="1" si="7"/>
        <v>2.8571428571428572</v>
      </c>
      <c r="J14" s="26">
        <f t="shared" ca="1" si="8"/>
        <v>10</v>
      </c>
      <c r="K14" s="27">
        <v>4.04</v>
      </c>
      <c r="L14" s="28">
        <f t="shared" ca="1" si="0"/>
        <v>3.54</v>
      </c>
      <c r="M14" s="1">
        <f t="shared" ref="M14:M43" ca="1" si="11">IF(M13="","",IF(M13+1&gt;$M$11,"",M13+1))</f>
        <v>3</v>
      </c>
      <c r="N14" s="25">
        <f t="shared" ca="1" si="9"/>
        <v>0</v>
      </c>
      <c r="O14" s="26">
        <f t="shared" ca="1" si="10"/>
        <v>25.999999999999972</v>
      </c>
      <c r="P14" s="27">
        <v>3.54</v>
      </c>
      <c r="Q14" s="28">
        <f t="shared" ca="1" si="1"/>
        <v>3.2800000000000002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79.000000000000028</v>
      </c>
      <c r="F15" s="27">
        <v>4.1399999999999997</v>
      </c>
      <c r="G15" s="28">
        <f t="shared" ca="1" si="5"/>
        <v>5.33</v>
      </c>
      <c r="H15" s="1">
        <f t="shared" ca="1" si="6"/>
        <v>4</v>
      </c>
      <c r="I15" s="25">
        <f t="shared" ca="1" si="7"/>
        <v>0</v>
      </c>
      <c r="J15" s="26">
        <f t="shared" ca="1" si="8"/>
        <v>38.999999999999943</v>
      </c>
      <c r="K15" s="27">
        <v>5.52</v>
      </c>
      <c r="L15" s="28">
        <f t="shared" ca="1" si="0"/>
        <v>5.13</v>
      </c>
      <c r="M15" s="1">
        <f t="shared" ca="1" si="11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4.38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68.999999999999943</v>
      </c>
      <c r="F16" s="27">
        <v>5.48</v>
      </c>
      <c r="G16" s="28">
        <f t="shared" ca="1" si="5"/>
        <v>6.57</v>
      </c>
      <c r="H16" s="1">
        <f t="shared" ca="1" si="6"/>
        <v>5</v>
      </c>
      <c r="I16" s="25">
        <f t="shared" ca="1" si="7"/>
        <v>0</v>
      </c>
      <c r="J16" s="26">
        <f t="shared" ca="1" si="8"/>
        <v>38.000000000000057</v>
      </c>
      <c r="K16" s="27">
        <v>7.09</v>
      </c>
      <c r="L16" s="28">
        <f t="shared" ca="1" si="0"/>
        <v>6.31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106.99999999999994</v>
      </c>
      <c r="F17" s="27">
        <v>6.33</v>
      </c>
      <c r="G17" s="28">
        <f t="shared" ca="1" si="5"/>
        <v>8.1999999999999993</v>
      </c>
      <c r="H17" s="1">
        <f t="shared" ca="1" si="6"/>
        <v>6</v>
      </c>
      <c r="I17" s="25">
        <f t="shared" ca="1" si="7"/>
        <v>0</v>
      </c>
      <c r="J17" s="26">
        <f t="shared" ca="1" si="8"/>
        <v>47</v>
      </c>
      <c r="K17" s="27">
        <v>8.36</v>
      </c>
      <c r="L17" s="28">
        <f t="shared" ca="1" si="0"/>
        <v>7.49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 t="str">
        <f t="shared" si="3"/>
        <v/>
      </c>
      <c r="E18" s="26" t="str">
        <f t="shared" si="4"/>
        <v/>
      </c>
      <c r="F18" s="27"/>
      <c r="G18" s="28">
        <f t="shared" ca="1" si="5"/>
        <v>9.44</v>
      </c>
      <c r="H18" s="1">
        <f t="shared" ca="1" si="6"/>
        <v>7</v>
      </c>
      <c r="I18" s="25">
        <f t="shared" ca="1" si="7"/>
        <v>0</v>
      </c>
      <c r="J18" s="26">
        <f t="shared" ca="1" si="8"/>
        <v>46.999999999999886</v>
      </c>
      <c r="K18" s="27">
        <v>9.5399999999999991</v>
      </c>
      <c r="L18" s="28">
        <f t="shared" ca="1" si="0"/>
        <v>9.07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986" priority="34">
      <formula>K11=0</formula>
    </cfRule>
  </conditionalFormatting>
  <conditionalFormatting sqref="F57:F69">
    <cfRule type="expression" dxfId="985" priority="33">
      <formula>ISNUMBER(#REF!)</formula>
    </cfRule>
  </conditionalFormatting>
  <conditionalFormatting sqref="D12:D30">
    <cfRule type="expression" dxfId="984" priority="32">
      <formula>ISNUMBER(C12)</formula>
    </cfRule>
  </conditionalFormatting>
  <conditionalFormatting sqref="F12">
    <cfRule type="expression" dxfId="983" priority="31">
      <formula>ISNUMBER(C12)</formula>
    </cfRule>
  </conditionalFormatting>
  <conditionalFormatting sqref="D34:E56 D30:D33">
    <cfRule type="expression" dxfId="982" priority="30">
      <formula>ISNUMBER(C30)</formula>
    </cfRule>
  </conditionalFormatting>
  <conditionalFormatting sqref="F24:F56">
    <cfRule type="expression" dxfId="981" priority="29">
      <formula>ISNUMBER(C24)</formula>
    </cfRule>
  </conditionalFormatting>
  <conditionalFormatting sqref="I20:J20">
    <cfRule type="expression" dxfId="980" priority="28">
      <formula>ISNUMBER(H20)</formula>
    </cfRule>
  </conditionalFormatting>
  <conditionalFormatting sqref="I21:J21 I13:J13">
    <cfRule type="expression" dxfId="979" priority="26">
      <formula>ISNUMBER(H13)</formula>
    </cfRule>
    <cfRule type="expression" dxfId="978" priority="27">
      <formula>ISNUMBER(H13)</formula>
    </cfRule>
  </conditionalFormatting>
  <conditionalFormatting sqref="I13:J19 I21:J29">
    <cfRule type="expression" dxfId="977" priority="25">
      <formula>ISNUMBER(H13)</formula>
    </cfRule>
  </conditionalFormatting>
  <conditionalFormatting sqref="K13:K34">
    <cfRule type="expression" dxfId="976" priority="24">
      <formula>ISNUMBER(H13)</formula>
    </cfRule>
  </conditionalFormatting>
  <conditionalFormatting sqref="F13:F23">
    <cfRule type="expression" dxfId="975" priority="23">
      <formula>ISNUMBER(C13)</formula>
    </cfRule>
  </conditionalFormatting>
  <conditionalFormatting sqref="G36:G69">
    <cfRule type="expression" dxfId="974" priority="22">
      <formula>ISNUMBER(C36)</formula>
    </cfRule>
  </conditionalFormatting>
  <conditionalFormatting sqref="Q12">
    <cfRule type="expression" dxfId="973" priority="21">
      <formula>ISNUMBER(M12)</formula>
    </cfRule>
  </conditionalFormatting>
  <conditionalFormatting sqref="L12">
    <cfRule type="expression" dxfId="972" priority="20">
      <formula>ISNUMBER(H12)</formula>
    </cfRule>
  </conditionalFormatting>
  <conditionalFormatting sqref="G12:G35">
    <cfRule type="expression" dxfId="971" priority="19">
      <formula>ISNUMBER(C12)</formula>
    </cfRule>
  </conditionalFormatting>
  <conditionalFormatting sqref="K13:K34">
    <cfRule type="expression" dxfId="970" priority="17">
      <formula>ISNUMBER(I13)</formula>
    </cfRule>
    <cfRule type="expression" dxfId="969" priority="18">
      <formula>ISNUMBER(I13)</formula>
    </cfRule>
  </conditionalFormatting>
  <conditionalFormatting sqref="I12:J12 I13:I35 J13:J45">
    <cfRule type="expression" dxfId="968" priority="16">
      <formula>ISNUMBER(H12)</formula>
    </cfRule>
  </conditionalFormatting>
  <conditionalFormatting sqref="K12">
    <cfRule type="expression" dxfId="967" priority="15">
      <formula>ISNUMBER(H12)</formula>
    </cfRule>
  </conditionalFormatting>
  <conditionalFormatting sqref="N12:O37">
    <cfRule type="expression" dxfId="966" priority="14">
      <formula>ISNUMBER(M12)</formula>
    </cfRule>
  </conditionalFormatting>
  <conditionalFormatting sqref="P12:P37">
    <cfRule type="expression" dxfId="965" priority="13">
      <formula>ISNUMBER(M12)</formula>
    </cfRule>
  </conditionalFormatting>
  <conditionalFormatting sqref="E12">
    <cfRule type="expression" dxfId="964" priority="12">
      <formula>ISNUMBER(C12)</formula>
    </cfRule>
  </conditionalFormatting>
  <conditionalFormatting sqref="E13:E31">
    <cfRule type="expression" dxfId="963" priority="11">
      <formula>ISNUMBER(C13)</formula>
    </cfRule>
  </conditionalFormatting>
  <conditionalFormatting sqref="J12:J45">
    <cfRule type="expression" dxfId="962" priority="10">
      <formula>ISNUMBER(H12)</formula>
    </cfRule>
  </conditionalFormatting>
  <conditionalFormatting sqref="J13:J32">
    <cfRule type="expression" dxfId="961" priority="9">
      <formula>ISNUMBER(I13)</formula>
    </cfRule>
  </conditionalFormatting>
  <conditionalFormatting sqref="J13:J32">
    <cfRule type="expression" dxfId="960" priority="8">
      <formula>ISNUMBER(H13)</formula>
    </cfRule>
  </conditionalFormatting>
  <conditionalFormatting sqref="O12">
    <cfRule type="expression" dxfId="959" priority="7">
      <formula>ISNUMBER(N12)</formula>
    </cfRule>
  </conditionalFormatting>
  <conditionalFormatting sqref="O12">
    <cfRule type="expression" dxfId="958" priority="6">
      <formula>ISNUMBER(M12)</formula>
    </cfRule>
  </conditionalFormatting>
  <conditionalFormatting sqref="O13:O36">
    <cfRule type="expression" dxfId="957" priority="5">
      <formula>ISNUMBER(N13)</formula>
    </cfRule>
  </conditionalFormatting>
  <conditionalFormatting sqref="O13:O36">
    <cfRule type="expression" dxfId="956" priority="4">
      <formula>ISNUMBER(M13)</formula>
    </cfRule>
  </conditionalFormatting>
  <conditionalFormatting sqref="L13:L34">
    <cfRule type="expression" dxfId="955" priority="3">
      <formula>ISNUMBER(H13)</formula>
    </cfRule>
  </conditionalFormatting>
  <conditionalFormatting sqref="Q13:Q35">
    <cfRule type="expression" dxfId="954" priority="2">
      <formula>ISNUMBER(M13)</formula>
    </cfRule>
  </conditionalFormatting>
  <conditionalFormatting sqref="P11 K11">
    <cfRule type="expression" dxfId="953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A3:R73"/>
  <sheetViews>
    <sheetView workbookViewId="0">
      <selection activeCell="H4" sqref="H4:I4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BELTZ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3.3333333333333335</v>
      </c>
      <c r="J6" s="38"/>
      <c r="K6" s="38"/>
      <c r="M6" s="32" t="s">
        <v>12</v>
      </c>
      <c r="N6" s="33">
        <f ca="1">SUM(N12:N37)</f>
        <v>6.666666666666667</v>
      </c>
      <c r="Q6" s="34" t="s">
        <v>13</v>
      </c>
      <c r="R6" s="35">
        <f ca="1">IF(F12="","",IF(P12="",SUM(D6,I6,N6)/2,SUM(D6,I6,N6)/3))</f>
        <v>3.3333333333333335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1250</v>
      </c>
      <c r="G11" s="22">
        <f ca="1">IF(C8/((B11*F8*1000)/3600)&lt;60,(C8/((B11*F8*1000)/3600)/100),IF(C8/((B11*F8*1000)/3600)&gt;60,INT(C8/((B11*F8*1000)/3600)/60)))+(INT(C8/((B11*F8*1000)/3600))-60)/100</f>
        <v>1.3599999999999999</v>
      </c>
      <c r="H11" s="23">
        <f ca="1">IF(ISBLANK($B11),"",+INT($K11/$H8))</f>
        <v>6</v>
      </c>
      <c r="I11" s="20">
        <f ca="1">20/H11</f>
        <v>3.3333333333333335</v>
      </c>
      <c r="J11" s="64"/>
      <c r="K11" s="21">
        <f ca="1">IF(ISNUMBER(G11),((($B11*K8)*1000)/3600)*(((I9)*60)+((I9)-(I9))*100),"")</f>
        <v>1333.3333333333335</v>
      </c>
      <c r="L11" s="24">
        <f ca="1">IF(ISBLANK($B11),"",IF(ISBLANK($I9),"",IF(H11=0,(($H8/1000)/($B11*$K8)/24)/($I8/10),($H8/1000)/($B11*$K8)/24)))</f>
        <v>1.0416666666666667E-3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750</v>
      </c>
      <c r="Q11" s="24">
        <f ca="1">IF(ISBLANK($B11),"",IF(ISBLANK($N9),"",IF(M11=0,(($M8/1000)/($B11*$P8)/24)/($N8/10),($M8/1000)/($B11*$P8)/24)))</f>
        <v>9.2592592592592596E-4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25.999999999999972</v>
      </c>
      <c r="F12" s="27">
        <v>1.1000000000000001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1.3599999999999999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2.5</v>
      </c>
      <c r="J12" s="26">
        <f ca="1">IF(ISNUMBER(K12),ABS((INT(K12)*60+MOD(K12,1)*100)-((INT(L12)*60+MOD(L12,1)*100))),"")</f>
        <v>13</v>
      </c>
      <c r="K12" s="27">
        <v>1.17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1.3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1</v>
      </c>
      <c r="P12" s="27">
        <v>1.19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1.2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36</v>
      </c>
      <c r="F13" s="27">
        <v>2.36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3.12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0.83333333333333337</v>
      </c>
      <c r="J13" s="26">
        <f t="shared" ref="J13:J45" ca="1" si="8">IF(ISNUMBER(K13),ABS((INT(K13)*60+MOD(K13,1)*100)-((INT(L13)*60+MOD(L13,1)*100))),"")</f>
        <v>25</v>
      </c>
      <c r="K13" s="27">
        <v>2.35</v>
      </c>
      <c r="L13" s="28">
        <f t="shared" ca="1" si="0"/>
        <v>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0</v>
      </c>
      <c r="O13" s="26">
        <f t="shared" ref="O13:O37" ca="1" si="10">IF(ISNUMBER(P13),ABS((INT(P13)*60+MOD(P13,1)*100)-((INT(Q13)*60+MOD(Q13,1)*100))),"")</f>
        <v>52</v>
      </c>
      <c r="P13" s="27">
        <v>3.32</v>
      </c>
      <c r="Q13" s="28">
        <f t="shared" ca="1" si="1"/>
        <v>2.4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41.000000000000028</v>
      </c>
      <c r="F14" s="27">
        <v>4.07</v>
      </c>
      <c r="G14" s="28">
        <f t="shared" ca="1" si="5"/>
        <v>4.4800000000000004</v>
      </c>
      <c r="H14" s="1">
        <f t="shared" ca="1" si="6"/>
        <v>3</v>
      </c>
      <c r="I14" s="25">
        <f t="shared" ca="1" si="7"/>
        <v>0</v>
      </c>
      <c r="J14" s="26">
        <f t="shared" ca="1" si="8"/>
        <v>40</v>
      </c>
      <c r="K14" s="27">
        <v>3.5</v>
      </c>
      <c r="L14" s="28">
        <f t="shared" ca="1" si="0"/>
        <v>4.3</v>
      </c>
      <c r="M14" s="1">
        <f t="shared" ref="M14:M43" ca="1" si="11">IF(M13="","",IF(M13+1&gt;$M$11,"",M13+1))</f>
        <v>3</v>
      </c>
      <c r="N14" s="25">
        <f t="shared" ca="1" si="9"/>
        <v>0</v>
      </c>
      <c r="O14" s="26">
        <f t="shared" ca="1" si="10"/>
        <v>63</v>
      </c>
      <c r="P14" s="27">
        <v>5.03</v>
      </c>
      <c r="Q14" s="28">
        <f t="shared" ca="1" si="1"/>
        <v>4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49.000000000000057</v>
      </c>
      <c r="F15" s="27">
        <v>5.35</v>
      </c>
      <c r="G15" s="28">
        <f t="shared" ca="1" si="5"/>
        <v>6.24</v>
      </c>
      <c r="H15" s="1">
        <f t="shared" ca="1" si="6"/>
        <v>4</v>
      </c>
      <c r="I15" s="25" t="str">
        <f t="shared" si="7"/>
        <v/>
      </c>
      <c r="J15" s="26" t="str">
        <f t="shared" si="8"/>
        <v/>
      </c>
      <c r="K15" s="27"/>
      <c r="L15" s="28">
        <f t="shared" ca="1" si="0"/>
        <v>6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100</v>
      </c>
      <c r="F16" s="27">
        <v>6.59</v>
      </c>
      <c r="G16" s="28">
        <f t="shared" ca="1" si="5"/>
        <v>7.99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7.3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67.000000000000114</v>
      </c>
      <c r="F17" s="27">
        <v>8.2899999999999991</v>
      </c>
      <c r="G17" s="28">
        <f t="shared" ca="1" si="5"/>
        <v>9.36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952" priority="34">
      <formula>K11=0</formula>
    </cfRule>
  </conditionalFormatting>
  <conditionalFormatting sqref="F57:F69">
    <cfRule type="expression" dxfId="951" priority="33">
      <formula>ISNUMBER(#REF!)</formula>
    </cfRule>
  </conditionalFormatting>
  <conditionalFormatting sqref="D12:D30">
    <cfRule type="expression" dxfId="950" priority="32">
      <formula>ISNUMBER(C12)</formula>
    </cfRule>
  </conditionalFormatting>
  <conditionalFormatting sqref="F12">
    <cfRule type="expression" dxfId="949" priority="31">
      <formula>ISNUMBER(C12)</formula>
    </cfRule>
  </conditionalFormatting>
  <conditionalFormatting sqref="D34:E56 D30:D33">
    <cfRule type="expression" dxfId="948" priority="30">
      <formula>ISNUMBER(C30)</formula>
    </cfRule>
  </conditionalFormatting>
  <conditionalFormatting sqref="F24:F56">
    <cfRule type="expression" dxfId="947" priority="29">
      <formula>ISNUMBER(C24)</formula>
    </cfRule>
  </conditionalFormatting>
  <conditionalFormatting sqref="I20:J20">
    <cfRule type="expression" dxfId="946" priority="28">
      <formula>ISNUMBER(H20)</formula>
    </cfRule>
  </conditionalFormatting>
  <conditionalFormatting sqref="I21:J21 I13:J13">
    <cfRule type="expression" dxfId="945" priority="26">
      <formula>ISNUMBER(H13)</formula>
    </cfRule>
    <cfRule type="expression" dxfId="944" priority="27">
      <formula>ISNUMBER(H13)</formula>
    </cfRule>
  </conditionalFormatting>
  <conditionalFormatting sqref="I13:J19 I21:J29">
    <cfRule type="expression" dxfId="943" priority="25">
      <formula>ISNUMBER(H13)</formula>
    </cfRule>
  </conditionalFormatting>
  <conditionalFormatting sqref="K13:K34">
    <cfRule type="expression" dxfId="942" priority="24">
      <formula>ISNUMBER(H13)</formula>
    </cfRule>
  </conditionalFormatting>
  <conditionalFormatting sqref="F13:F23">
    <cfRule type="expression" dxfId="941" priority="23">
      <formula>ISNUMBER(C13)</formula>
    </cfRule>
  </conditionalFormatting>
  <conditionalFormatting sqref="G36:G69">
    <cfRule type="expression" dxfId="940" priority="22">
      <formula>ISNUMBER(C36)</formula>
    </cfRule>
  </conditionalFormatting>
  <conditionalFormatting sqref="Q12">
    <cfRule type="expression" dxfId="939" priority="21">
      <formula>ISNUMBER(M12)</formula>
    </cfRule>
  </conditionalFormatting>
  <conditionalFormatting sqref="L12">
    <cfRule type="expression" dxfId="938" priority="20">
      <formula>ISNUMBER(H12)</formula>
    </cfRule>
  </conditionalFormatting>
  <conditionalFormatting sqref="G12:G35">
    <cfRule type="expression" dxfId="937" priority="19">
      <formula>ISNUMBER(C12)</formula>
    </cfRule>
  </conditionalFormatting>
  <conditionalFormatting sqref="K13:K34">
    <cfRule type="expression" dxfId="936" priority="17">
      <formula>ISNUMBER(I13)</formula>
    </cfRule>
    <cfRule type="expression" dxfId="935" priority="18">
      <formula>ISNUMBER(I13)</formula>
    </cfRule>
  </conditionalFormatting>
  <conditionalFormatting sqref="I12:J12 I13:I35 J13:J45">
    <cfRule type="expression" dxfId="934" priority="16">
      <formula>ISNUMBER(H12)</formula>
    </cfRule>
  </conditionalFormatting>
  <conditionalFormatting sqref="K12">
    <cfRule type="expression" dxfId="933" priority="15">
      <formula>ISNUMBER(H12)</formula>
    </cfRule>
  </conditionalFormatting>
  <conditionalFormatting sqref="N12:O37">
    <cfRule type="expression" dxfId="932" priority="14">
      <formula>ISNUMBER(M12)</formula>
    </cfRule>
  </conditionalFormatting>
  <conditionalFormatting sqref="P12:P37">
    <cfRule type="expression" dxfId="931" priority="13">
      <formula>ISNUMBER(M12)</formula>
    </cfRule>
  </conditionalFormatting>
  <conditionalFormatting sqref="E12">
    <cfRule type="expression" dxfId="930" priority="12">
      <formula>ISNUMBER(C12)</formula>
    </cfRule>
  </conditionalFormatting>
  <conditionalFormatting sqref="E13:E31">
    <cfRule type="expression" dxfId="929" priority="11">
      <formula>ISNUMBER(C13)</formula>
    </cfRule>
  </conditionalFormatting>
  <conditionalFormatting sqref="J12:J45">
    <cfRule type="expression" dxfId="928" priority="10">
      <formula>ISNUMBER(H12)</formula>
    </cfRule>
  </conditionalFormatting>
  <conditionalFormatting sqref="J13:J32">
    <cfRule type="expression" dxfId="927" priority="9">
      <formula>ISNUMBER(I13)</formula>
    </cfRule>
  </conditionalFormatting>
  <conditionalFormatting sqref="J13:J32">
    <cfRule type="expression" dxfId="926" priority="8">
      <formula>ISNUMBER(H13)</formula>
    </cfRule>
  </conditionalFormatting>
  <conditionalFormatting sqref="O12">
    <cfRule type="expression" dxfId="925" priority="7">
      <formula>ISNUMBER(N12)</formula>
    </cfRule>
  </conditionalFormatting>
  <conditionalFormatting sqref="O12">
    <cfRule type="expression" dxfId="924" priority="6">
      <formula>ISNUMBER(M12)</formula>
    </cfRule>
  </conditionalFormatting>
  <conditionalFormatting sqref="O13:O36">
    <cfRule type="expression" dxfId="923" priority="5">
      <formula>ISNUMBER(N13)</formula>
    </cfRule>
  </conditionalFormatting>
  <conditionalFormatting sqref="O13:O36">
    <cfRule type="expression" dxfId="922" priority="4">
      <formula>ISNUMBER(M13)</formula>
    </cfRule>
  </conditionalFormatting>
  <conditionalFormatting sqref="L13:L34">
    <cfRule type="expression" dxfId="921" priority="3">
      <formula>ISNUMBER(H13)</formula>
    </cfRule>
  </conditionalFormatting>
  <conditionalFormatting sqref="Q13:Q35">
    <cfRule type="expression" dxfId="920" priority="2">
      <formula>ISNUMBER(M13)</formula>
    </cfRule>
  </conditionalFormatting>
  <conditionalFormatting sqref="P11 K11">
    <cfRule type="expression" dxfId="919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3:R73"/>
  <sheetViews>
    <sheetView workbookViewId="0">
      <selection activeCell="P17" sqref="P17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BOETZLE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1.25</v>
      </c>
      <c r="E6" s="38"/>
      <c r="F6" s="38"/>
      <c r="H6" s="32" t="s">
        <v>12</v>
      </c>
      <c r="I6" s="33">
        <f ca="1">SUM(I12:I37)</f>
        <v>2.2222222222222223</v>
      </c>
      <c r="J6" s="38"/>
      <c r="K6" s="38"/>
      <c r="M6" s="32" t="s">
        <v>12</v>
      </c>
      <c r="N6" s="33">
        <f ca="1">SUM(N12:N37)</f>
        <v>14</v>
      </c>
      <c r="Q6" s="34" t="s">
        <v>13</v>
      </c>
      <c r="R6" s="36">
        <f ca="1">IF(F12="","",IF(P12="",SUM(D6,I6,N6)/2,SUM(D6,I6,N6)/3))</f>
        <v>5.8240740740740735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13.5</v>
      </c>
      <c r="C11" s="19">
        <f ca="1">IF(ISBLANK($B11),"",INT($F11/$C8))</f>
        <v>8</v>
      </c>
      <c r="D11" s="20">
        <f ca="1">20/C11</f>
        <v>2.5</v>
      </c>
      <c r="E11" s="64"/>
      <c r="F11" s="21">
        <f ca="1">IF(ISNUMBER(B11),((($B11*F8)*1000)/3600)*(((D9)*60)+((D9)-(D9))*100),"")</f>
        <v>1687.5</v>
      </c>
      <c r="G11" s="22">
        <f ca="1">IF(C8/((B11*F8*1000)/3600)&lt;60,(C8/((B11*F8*1000)/3600)/100),IF(C8/((B11*F8*1000)/3600)&gt;60,INT(C8/((B11*F8*1000)/3600)/60)))+(INT(C8/((B11*F8*1000)/3600))-60)/100</f>
        <v>1.1100000000000001</v>
      </c>
      <c r="H11" s="23">
        <f ca="1">IF(ISBLANK($B11),"",+INT($K11/$H8))</f>
        <v>9</v>
      </c>
      <c r="I11" s="20">
        <f ca="1">20/H11</f>
        <v>2.2222222222222223</v>
      </c>
      <c r="J11" s="64"/>
      <c r="K11" s="21">
        <f ca="1">IF(ISNUMBER(G11),((($B11*K8)*1000)/3600)*(((I9)*60)+((I9)-(I9))*100),"")</f>
        <v>1800</v>
      </c>
      <c r="L11" s="24">
        <f ca="1">IF(ISBLANK($B11),"",IF(ISBLANK($I9),"",IF(H11=0,(($H8/1000)/($B11*$K8)/24)/($I8/10),($H8/1000)/($B11*$K8)/24)))</f>
        <v>7.716049382716049E-4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1012.5</v>
      </c>
      <c r="Q11" s="24">
        <f ca="1">IF(ISBLANK($B11),"",IF(ISBLANK($N9),"",IF(M11=0,(($M8/1000)/($B11*$P8)/24)/($N8/10),($M8/1000)/($B11*$P8)/24)))</f>
        <v>6.8587105624142667E-4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1.25</v>
      </c>
      <c r="E12" s="26">
        <f ca="1">IF(ISNUMBER(F12),ABS((INT(F12)*60+MOD(F12,1)*100)-((INT(G12)*60+MOD(G12,1)*100))),"")</f>
        <v>16.000000000000007</v>
      </c>
      <c r="F12" s="27">
        <v>0.55000000000000004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1.1100000000000001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1.6666666666666667</v>
      </c>
      <c r="J12" s="26">
        <f ca="1">IF(ISNUMBER(K12),ABS((INT(K12)*60+MOD(K12,1)*100)-((INT(L12)*60+MOD(L12,1)*100))),"")</f>
        <v>10.999999999999993</v>
      </c>
      <c r="K12" s="27">
        <v>0.55000000000000004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1.06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4</v>
      </c>
      <c r="O12" s="26">
        <f ca="1">IF(ISNUMBER(P12),ABS((INT(P12)*60+MOD(P12,1)*100)-((INT(Q12)*60+MOD(Q12,1)*100))),"")</f>
        <v>8.2592592592592524</v>
      </c>
      <c r="P12" s="27">
        <v>0.51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0.59259259259259256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77.000000000000028</v>
      </c>
      <c r="F13" s="27">
        <v>1.05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2.2200000000000002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0.55555555555555558</v>
      </c>
      <c r="J13" s="26">
        <f t="shared" ref="J13:J45" ca="1" si="8">IF(ISNUMBER(K13),ABS((INT(K13)*60+MOD(K13,1)*100)-((INT(L13)*60+MOD(L13,1)*100))),"")</f>
        <v>24</v>
      </c>
      <c r="K13" s="27">
        <v>1.49</v>
      </c>
      <c r="L13" s="28">
        <f t="shared" ca="1" si="0"/>
        <v>2.13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</v>
      </c>
      <c r="O13" s="26">
        <f t="shared" ref="O13:O37" ca="1" si="10">IF(ISNUMBER(P13),ABS((INT(P13)*60+MOD(P13,1)*100)-((INT(Q13)*60+MOD(Q13,1)*100))),"")</f>
        <v>14</v>
      </c>
      <c r="P13" s="27">
        <v>1.44</v>
      </c>
      <c r="Q13" s="28">
        <f t="shared" ca="1" si="1"/>
        <v>1.58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43.999999999999972</v>
      </c>
      <c r="F14" s="27">
        <v>2.4900000000000002</v>
      </c>
      <c r="G14" s="28">
        <f t="shared" ca="1" si="5"/>
        <v>3.33</v>
      </c>
      <c r="H14" s="1">
        <f t="shared" ca="1" si="6"/>
        <v>3</v>
      </c>
      <c r="I14" s="25">
        <f t="shared" ca="1" si="7"/>
        <v>0</v>
      </c>
      <c r="J14" s="26">
        <f t="shared" ca="1" si="8"/>
        <v>35.000000000000028</v>
      </c>
      <c r="K14" s="27">
        <v>2.4500000000000002</v>
      </c>
      <c r="L14" s="28">
        <f t="shared" ca="1" si="0"/>
        <v>3.2</v>
      </c>
      <c r="M14" s="1">
        <f t="shared" ref="M14:M43" ca="1" si="11">IF(M13="","",IF(M13+1&gt;$M$11,"",M13+1))</f>
        <v>3</v>
      </c>
      <c r="N14" s="25">
        <f t="shared" ca="1" si="9"/>
        <v>2</v>
      </c>
      <c r="O14" s="26">
        <f t="shared" ca="1" si="10"/>
        <v>17</v>
      </c>
      <c r="P14" s="27">
        <v>2.4</v>
      </c>
      <c r="Q14" s="28">
        <f t="shared" ca="1" si="1"/>
        <v>2.57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49.000000000000057</v>
      </c>
      <c r="F15" s="27">
        <v>3.55</v>
      </c>
      <c r="G15" s="28">
        <f t="shared" ca="1" si="5"/>
        <v>4.4400000000000004</v>
      </c>
      <c r="H15" s="1">
        <f t="shared" ca="1" si="6"/>
        <v>4</v>
      </c>
      <c r="I15" s="25">
        <f t="shared" ca="1" si="7"/>
        <v>0</v>
      </c>
      <c r="J15" s="26">
        <f t="shared" ca="1" si="8"/>
        <v>38</v>
      </c>
      <c r="K15" s="27">
        <v>3.48</v>
      </c>
      <c r="L15" s="28">
        <f t="shared" ca="1" si="0"/>
        <v>4.26</v>
      </c>
      <c r="M15" s="1">
        <f t="shared" ca="1" si="11"/>
        <v>4</v>
      </c>
      <c r="N15" s="25">
        <f t="shared" ca="1" si="9"/>
        <v>3</v>
      </c>
      <c r="O15" s="26">
        <f t="shared" ca="1" si="10"/>
        <v>14</v>
      </c>
      <c r="P15" s="27">
        <v>3.43</v>
      </c>
      <c r="Q15" s="28">
        <f t="shared" ca="1" si="1"/>
        <v>3.57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48</v>
      </c>
      <c r="F16" s="27">
        <v>5.07</v>
      </c>
      <c r="G16" s="28">
        <f t="shared" ca="1" si="5"/>
        <v>5.55</v>
      </c>
      <c r="H16" s="1">
        <f t="shared" ca="1" si="6"/>
        <v>5</v>
      </c>
      <c r="I16" s="25">
        <f t="shared" ca="1" si="7"/>
        <v>0</v>
      </c>
      <c r="J16" s="26">
        <f t="shared" ca="1" si="8"/>
        <v>43</v>
      </c>
      <c r="K16" s="27">
        <v>4.5</v>
      </c>
      <c r="L16" s="28">
        <f t="shared" ca="1" si="0"/>
        <v>5.33</v>
      </c>
      <c r="M16" s="1">
        <f t="shared" ca="1" si="11"/>
        <v>5</v>
      </c>
      <c r="N16" s="25">
        <f t="shared" ca="1" si="9"/>
        <v>2</v>
      </c>
      <c r="O16" s="26">
        <f t="shared" ca="1" si="10"/>
        <v>18.000000000000057</v>
      </c>
      <c r="P16" s="27">
        <v>4.38</v>
      </c>
      <c r="Q16" s="28">
        <f t="shared" ca="1" si="1"/>
        <v>4.5600000000000005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50.999999999999886</v>
      </c>
      <c r="F17" s="27">
        <v>6.15</v>
      </c>
      <c r="G17" s="28">
        <f t="shared" ca="1" si="5"/>
        <v>7.06</v>
      </c>
      <c r="H17" s="1">
        <f t="shared" ca="1" si="6"/>
        <v>6</v>
      </c>
      <c r="I17" s="25">
        <f t="shared" ca="1" si="7"/>
        <v>0</v>
      </c>
      <c r="J17" s="26">
        <f t="shared" ca="1" si="8"/>
        <v>52</v>
      </c>
      <c r="K17" s="27">
        <v>5.48</v>
      </c>
      <c r="L17" s="28">
        <f t="shared" ca="1" si="0"/>
        <v>6.4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45</v>
      </c>
      <c r="F18" s="27">
        <v>7.32</v>
      </c>
      <c r="G18" s="28">
        <f t="shared" ca="1" si="5"/>
        <v>8.17</v>
      </c>
      <c r="H18" s="1">
        <f t="shared" ca="1" si="6"/>
        <v>7</v>
      </c>
      <c r="I18" s="25">
        <f t="shared" ca="1" si="7"/>
        <v>0</v>
      </c>
      <c r="J18" s="26">
        <f t="shared" ca="1" si="8"/>
        <v>56</v>
      </c>
      <c r="K18" s="27">
        <v>6.5</v>
      </c>
      <c r="L18" s="28">
        <f t="shared" ca="1" si="0"/>
        <v>7.46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36.999999999999886</v>
      </c>
      <c r="F19" s="27">
        <v>8.51</v>
      </c>
      <c r="G19" s="28">
        <f t="shared" ca="1" si="5"/>
        <v>9.2799999999999994</v>
      </c>
      <c r="H19" s="1">
        <f t="shared" ca="1" si="6"/>
        <v>8</v>
      </c>
      <c r="I19" s="25">
        <f t="shared" ca="1" si="7"/>
        <v>0</v>
      </c>
      <c r="J19" s="26">
        <f t="shared" ca="1" si="8"/>
        <v>57.999999999999886</v>
      </c>
      <c r="K19" s="27">
        <v>7.55</v>
      </c>
      <c r="L19" s="28">
        <f t="shared" ca="1" si="0"/>
        <v>8.5299999999999994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>
        <f t="shared" ca="1" si="6"/>
        <v>9</v>
      </c>
      <c r="I20" s="25">
        <f t="shared" ca="1" si="7"/>
        <v>0</v>
      </c>
      <c r="J20" s="26">
        <f t="shared" ca="1" si="8"/>
        <v>68</v>
      </c>
      <c r="K20" s="27">
        <v>8.52</v>
      </c>
      <c r="L20" s="28">
        <f t="shared" ca="1" si="0"/>
        <v>10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918" priority="34">
      <formula>K11=0</formula>
    </cfRule>
  </conditionalFormatting>
  <conditionalFormatting sqref="F57:F69">
    <cfRule type="expression" dxfId="917" priority="33">
      <formula>ISNUMBER(#REF!)</formula>
    </cfRule>
  </conditionalFormatting>
  <conditionalFormatting sqref="D12:D30">
    <cfRule type="expression" dxfId="916" priority="32">
      <formula>ISNUMBER(C12)</formula>
    </cfRule>
  </conditionalFormatting>
  <conditionalFormatting sqref="F12">
    <cfRule type="expression" dxfId="915" priority="31">
      <formula>ISNUMBER(C12)</formula>
    </cfRule>
  </conditionalFormatting>
  <conditionalFormatting sqref="D34:E56 D30:D33">
    <cfRule type="expression" dxfId="914" priority="30">
      <formula>ISNUMBER(C30)</formula>
    </cfRule>
  </conditionalFormatting>
  <conditionalFormatting sqref="F24:F56">
    <cfRule type="expression" dxfId="913" priority="29">
      <formula>ISNUMBER(C24)</formula>
    </cfRule>
  </conditionalFormatting>
  <conditionalFormatting sqref="I20:J20">
    <cfRule type="expression" dxfId="912" priority="28">
      <formula>ISNUMBER(H20)</formula>
    </cfRule>
  </conditionalFormatting>
  <conditionalFormatting sqref="I21:J21 I13:J13">
    <cfRule type="expression" dxfId="911" priority="26">
      <formula>ISNUMBER(H13)</formula>
    </cfRule>
    <cfRule type="expression" dxfId="910" priority="27">
      <formula>ISNUMBER(H13)</formula>
    </cfRule>
  </conditionalFormatting>
  <conditionalFormatting sqref="I13:J19 I21:J29">
    <cfRule type="expression" dxfId="909" priority="25">
      <formula>ISNUMBER(H13)</formula>
    </cfRule>
  </conditionalFormatting>
  <conditionalFormatting sqref="K13:K34">
    <cfRule type="expression" dxfId="908" priority="24">
      <formula>ISNUMBER(H13)</formula>
    </cfRule>
  </conditionalFormatting>
  <conditionalFormatting sqref="F13:F23">
    <cfRule type="expression" dxfId="907" priority="23">
      <formula>ISNUMBER(C13)</formula>
    </cfRule>
  </conditionalFormatting>
  <conditionalFormatting sqref="G36:G69">
    <cfRule type="expression" dxfId="906" priority="22">
      <formula>ISNUMBER(C36)</formula>
    </cfRule>
  </conditionalFormatting>
  <conditionalFormatting sqref="Q12">
    <cfRule type="expression" dxfId="905" priority="21">
      <formula>ISNUMBER(M12)</formula>
    </cfRule>
  </conditionalFormatting>
  <conditionalFormatting sqref="L12">
    <cfRule type="expression" dxfId="904" priority="20">
      <formula>ISNUMBER(H12)</formula>
    </cfRule>
  </conditionalFormatting>
  <conditionalFormatting sqref="G12:G35">
    <cfRule type="expression" dxfId="903" priority="19">
      <formula>ISNUMBER(C12)</formula>
    </cfRule>
  </conditionalFormatting>
  <conditionalFormatting sqref="K13:K34">
    <cfRule type="expression" dxfId="902" priority="17">
      <formula>ISNUMBER(I13)</formula>
    </cfRule>
    <cfRule type="expression" dxfId="901" priority="18">
      <formula>ISNUMBER(I13)</formula>
    </cfRule>
  </conditionalFormatting>
  <conditionalFormatting sqref="I12:J12 I13:I35 J13:J45">
    <cfRule type="expression" dxfId="900" priority="16">
      <formula>ISNUMBER(H12)</formula>
    </cfRule>
  </conditionalFormatting>
  <conditionalFormatting sqref="K12">
    <cfRule type="expression" dxfId="899" priority="15">
      <formula>ISNUMBER(H12)</formula>
    </cfRule>
  </conditionalFormatting>
  <conditionalFormatting sqref="N12:O37">
    <cfRule type="expression" dxfId="898" priority="14">
      <formula>ISNUMBER(M12)</formula>
    </cfRule>
  </conditionalFormatting>
  <conditionalFormatting sqref="P12:P37">
    <cfRule type="expression" dxfId="897" priority="13">
      <formula>ISNUMBER(M12)</formula>
    </cfRule>
  </conditionalFormatting>
  <conditionalFormatting sqref="E12">
    <cfRule type="expression" dxfId="896" priority="12">
      <formula>ISNUMBER(C12)</formula>
    </cfRule>
  </conditionalFormatting>
  <conditionalFormatting sqref="E13:E31">
    <cfRule type="expression" dxfId="895" priority="11">
      <formula>ISNUMBER(C13)</formula>
    </cfRule>
  </conditionalFormatting>
  <conditionalFormatting sqref="J12:J45">
    <cfRule type="expression" dxfId="894" priority="10">
      <formula>ISNUMBER(H12)</formula>
    </cfRule>
  </conditionalFormatting>
  <conditionalFormatting sqref="J13:J32">
    <cfRule type="expression" dxfId="893" priority="9">
      <formula>ISNUMBER(I13)</formula>
    </cfRule>
  </conditionalFormatting>
  <conditionalFormatting sqref="J13:J32">
    <cfRule type="expression" dxfId="892" priority="8">
      <formula>ISNUMBER(H13)</formula>
    </cfRule>
  </conditionalFormatting>
  <conditionalFormatting sqref="O12">
    <cfRule type="expression" dxfId="891" priority="7">
      <formula>ISNUMBER(N12)</formula>
    </cfRule>
  </conditionalFormatting>
  <conditionalFormatting sqref="O12">
    <cfRule type="expression" dxfId="890" priority="6">
      <formula>ISNUMBER(M12)</formula>
    </cfRule>
  </conditionalFormatting>
  <conditionalFormatting sqref="O13:O36">
    <cfRule type="expression" dxfId="889" priority="5">
      <formula>ISNUMBER(N13)</formula>
    </cfRule>
  </conditionalFormatting>
  <conditionalFormatting sqref="O13:O36">
    <cfRule type="expression" dxfId="888" priority="4">
      <formula>ISNUMBER(M13)</formula>
    </cfRule>
  </conditionalFormatting>
  <conditionalFormatting sqref="L13:L34">
    <cfRule type="expression" dxfId="887" priority="3">
      <formula>ISNUMBER(H13)</formula>
    </cfRule>
  </conditionalFormatting>
  <conditionalFormatting sqref="Q13:Q35">
    <cfRule type="expression" dxfId="886" priority="2">
      <formula>ISNUMBER(M13)</formula>
    </cfRule>
  </conditionalFormatting>
  <conditionalFormatting sqref="P11 K11">
    <cfRule type="expression" dxfId="885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/>
  <dimension ref="A3:R73"/>
  <sheetViews>
    <sheetView workbookViewId="0">
      <selection activeCell="P15" sqref="P15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BOULAHROUD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11.428571428571429</v>
      </c>
      <c r="J6" s="38"/>
      <c r="K6" s="38"/>
      <c r="M6" s="32" t="s">
        <v>12</v>
      </c>
      <c r="N6" s="33">
        <f ca="1">SUM(N12:N37)</f>
        <v>5</v>
      </c>
      <c r="Q6" s="34" t="s">
        <v>13</v>
      </c>
      <c r="R6" s="36">
        <f ca="1">IF(F12="","",IF(P12="",SUM(D6,I6,N6)/2,SUM(D6,I6,N6)/3))</f>
        <v>5.4761904761904772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10.5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1312.5</v>
      </c>
      <c r="G11" s="22">
        <f ca="1">IF(C8/((B11*F8*1000)/3600)&lt;60,(C8/((B11*F8*1000)/3600)/100),IF(C8/((B11*F8*1000)/3600)&gt;60,INT(C8/((B11*F8*1000)/3600)/60)))+(INT(C8/((B11*F8*1000)/3600))-60)/100</f>
        <v>1.31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1400</v>
      </c>
      <c r="L11" s="24">
        <f ca="1">IF(ISBLANK($B11),"",IF(ISBLANK($I9),"",IF(H11=0,(($H8/1000)/($B11*$K8)/24)/($I8/10),($H8/1000)/($B11*$K8)/24)))</f>
        <v>9.9206349206349201E-4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787.50000000000011</v>
      </c>
      <c r="Q11" s="24">
        <f ca="1">IF(ISBLANK($B11),"",IF(ISBLANK($N9),"",IF(M11=0,(($M8/1000)/($B11*$P8)/24)/($N8/10),($M8/1000)/($B11*$P8)/24)))</f>
        <v>8.8183421516754845E-4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26</v>
      </c>
      <c r="F12" s="27">
        <v>1.05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2.8571428571428572</v>
      </c>
      <c r="J12" s="26">
        <f ca="1">IF(ISNUMBER(K12),ABS((INT(K12)*60+MOD(K12,1)*100)-((INT(L12)*60+MOD(L12,1)*100))),"")</f>
        <v>7</v>
      </c>
      <c r="K12" s="27">
        <v>1.18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14</v>
      </c>
      <c r="P12" s="27">
        <v>1.02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1.1599999999999999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60</v>
      </c>
      <c r="F13" s="27">
        <v>2.02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3.02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2.1428571428571428</v>
      </c>
      <c r="J13" s="26">
        <f t="shared" ref="J13:J45" ca="1" si="8">IF(ISNUMBER(K13),ABS((INT(K13)*60+MOD(K13,1)*100)-((INT(L13)*60+MOD(L13,1)*100))),"")</f>
        <v>14.999999999999972</v>
      </c>
      <c r="K13" s="27">
        <v>2.36</v>
      </c>
      <c r="L13" s="28">
        <f t="shared" ca="1" si="0"/>
        <v>2.5099999999999998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0</v>
      </c>
      <c r="O13" s="26">
        <f t="shared" ref="O13:O37" ca="1" si="10">IF(ISNUMBER(P13),ABS((INT(P13)*60+MOD(P13,1)*100)-((INT(Q13)*60+MOD(Q13,1)*100))),"")</f>
        <v>68</v>
      </c>
      <c r="P13" s="27">
        <v>3.4</v>
      </c>
      <c r="Q13" s="28">
        <f t="shared" ca="1" si="1"/>
        <v>2.3199999999999998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84</v>
      </c>
      <c r="F14" s="27">
        <v>3.1</v>
      </c>
      <c r="G14" s="28">
        <f t="shared" ca="1" si="5"/>
        <v>4.34</v>
      </c>
      <c r="H14" s="1">
        <f t="shared" ca="1" si="6"/>
        <v>3</v>
      </c>
      <c r="I14" s="25">
        <f t="shared" ca="1" si="7"/>
        <v>2.1428571428571428</v>
      </c>
      <c r="J14" s="26">
        <f t="shared" ca="1" si="8"/>
        <v>11.000000000000028</v>
      </c>
      <c r="K14" s="27">
        <v>4.0599999999999996</v>
      </c>
      <c r="L14" s="28">
        <f t="shared" ca="1" si="0"/>
        <v>4.17</v>
      </c>
      <c r="M14" s="1">
        <f t="shared" ref="M14:M43" ca="1" si="11">IF(M13="","",IF(M13+1&gt;$M$11,"",M13+1))</f>
        <v>3</v>
      </c>
      <c r="N14" s="25">
        <f t="shared" ca="1" si="9"/>
        <v>0</v>
      </c>
      <c r="O14" s="26">
        <f t="shared" ca="1" si="10"/>
        <v>52.000000000000057</v>
      </c>
      <c r="P14" s="27">
        <v>4.4000000000000004</v>
      </c>
      <c r="Q14" s="28">
        <f t="shared" ca="1" si="1"/>
        <v>3.48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105.99999999999994</v>
      </c>
      <c r="F15" s="27">
        <v>4.1900000000000004</v>
      </c>
      <c r="G15" s="28">
        <f t="shared" ca="1" si="5"/>
        <v>6.05</v>
      </c>
      <c r="H15" s="1">
        <f t="shared" ca="1" si="6"/>
        <v>4</v>
      </c>
      <c r="I15" s="25">
        <f t="shared" ca="1" si="7"/>
        <v>2.8571428571428572</v>
      </c>
      <c r="J15" s="26">
        <f t="shared" ca="1" si="8"/>
        <v>5</v>
      </c>
      <c r="K15" s="27">
        <v>5.37</v>
      </c>
      <c r="L15" s="28">
        <f t="shared" ca="1" si="0"/>
        <v>5.42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118</v>
      </c>
      <c r="F16" s="27">
        <v>5.39</v>
      </c>
      <c r="G16" s="28">
        <f t="shared" ca="1" si="5"/>
        <v>7.37</v>
      </c>
      <c r="H16" s="1">
        <f t="shared" ca="1" si="6"/>
        <v>5</v>
      </c>
      <c r="I16" s="25">
        <f t="shared" ca="1" si="7"/>
        <v>1.4285714285714286</v>
      </c>
      <c r="J16" s="26">
        <f t="shared" ca="1" si="8"/>
        <v>17</v>
      </c>
      <c r="K16" s="27">
        <v>7.25</v>
      </c>
      <c r="L16" s="28">
        <f t="shared" ca="1" si="0"/>
        <v>7.08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139</v>
      </c>
      <c r="F17" s="27">
        <v>6.49</v>
      </c>
      <c r="G17" s="28">
        <f t="shared" ca="1" si="5"/>
        <v>9.08</v>
      </c>
      <c r="H17" s="1">
        <f t="shared" ca="1" si="6"/>
        <v>6</v>
      </c>
      <c r="I17" s="25">
        <f t="shared" ca="1" si="7"/>
        <v>0</v>
      </c>
      <c r="J17" s="26">
        <f t="shared" ca="1" si="8"/>
        <v>37</v>
      </c>
      <c r="K17" s="27">
        <v>9.11</v>
      </c>
      <c r="L17" s="28">
        <f t="shared" ca="1" si="0"/>
        <v>8.34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10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884" priority="34">
      <formula>K11=0</formula>
    </cfRule>
  </conditionalFormatting>
  <conditionalFormatting sqref="F57:F69">
    <cfRule type="expression" dxfId="883" priority="33">
      <formula>ISNUMBER(#REF!)</formula>
    </cfRule>
  </conditionalFormatting>
  <conditionalFormatting sqref="D12:D30">
    <cfRule type="expression" dxfId="882" priority="32">
      <formula>ISNUMBER(C12)</formula>
    </cfRule>
  </conditionalFormatting>
  <conditionalFormatting sqref="F12">
    <cfRule type="expression" dxfId="881" priority="31">
      <formula>ISNUMBER(C12)</formula>
    </cfRule>
  </conditionalFormatting>
  <conditionalFormatting sqref="D34:E56 D30:D33">
    <cfRule type="expression" dxfId="880" priority="30">
      <formula>ISNUMBER(C30)</formula>
    </cfRule>
  </conditionalFormatting>
  <conditionalFormatting sqref="F24:F56">
    <cfRule type="expression" dxfId="879" priority="29">
      <formula>ISNUMBER(C24)</formula>
    </cfRule>
  </conditionalFormatting>
  <conditionalFormatting sqref="I20:J20">
    <cfRule type="expression" dxfId="878" priority="28">
      <formula>ISNUMBER(H20)</formula>
    </cfRule>
  </conditionalFormatting>
  <conditionalFormatting sqref="I21:J21 I13:J13">
    <cfRule type="expression" dxfId="877" priority="26">
      <formula>ISNUMBER(H13)</formula>
    </cfRule>
    <cfRule type="expression" dxfId="876" priority="27">
      <formula>ISNUMBER(H13)</formula>
    </cfRule>
  </conditionalFormatting>
  <conditionalFormatting sqref="I13:J19 I21:J29">
    <cfRule type="expression" dxfId="875" priority="25">
      <formula>ISNUMBER(H13)</formula>
    </cfRule>
  </conditionalFormatting>
  <conditionalFormatting sqref="K13:K34">
    <cfRule type="expression" dxfId="874" priority="24">
      <formula>ISNUMBER(H13)</formula>
    </cfRule>
  </conditionalFormatting>
  <conditionalFormatting sqref="F13:F23">
    <cfRule type="expression" dxfId="873" priority="23">
      <formula>ISNUMBER(C13)</formula>
    </cfRule>
  </conditionalFormatting>
  <conditionalFormatting sqref="G36:G69">
    <cfRule type="expression" dxfId="872" priority="22">
      <formula>ISNUMBER(C36)</formula>
    </cfRule>
  </conditionalFormatting>
  <conditionalFormatting sqref="Q12">
    <cfRule type="expression" dxfId="871" priority="21">
      <formula>ISNUMBER(M12)</formula>
    </cfRule>
  </conditionalFormatting>
  <conditionalFormatting sqref="L12">
    <cfRule type="expression" dxfId="870" priority="20">
      <formula>ISNUMBER(H12)</formula>
    </cfRule>
  </conditionalFormatting>
  <conditionalFormatting sqref="G12:G35">
    <cfRule type="expression" dxfId="869" priority="19">
      <formula>ISNUMBER(C12)</formula>
    </cfRule>
  </conditionalFormatting>
  <conditionalFormatting sqref="K13:K34">
    <cfRule type="expression" dxfId="868" priority="17">
      <formula>ISNUMBER(I13)</formula>
    </cfRule>
    <cfRule type="expression" dxfId="867" priority="18">
      <formula>ISNUMBER(I13)</formula>
    </cfRule>
  </conditionalFormatting>
  <conditionalFormatting sqref="I12:J12 I13:I35 J13:J45">
    <cfRule type="expression" dxfId="866" priority="16">
      <formula>ISNUMBER(H12)</formula>
    </cfRule>
  </conditionalFormatting>
  <conditionalFormatting sqref="K12">
    <cfRule type="expression" dxfId="865" priority="15">
      <formula>ISNUMBER(H12)</formula>
    </cfRule>
  </conditionalFormatting>
  <conditionalFormatting sqref="N12:O37">
    <cfRule type="expression" dxfId="864" priority="14">
      <formula>ISNUMBER(M12)</formula>
    </cfRule>
  </conditionalFormatting>
  <conditionalFormatting sqref="P12:P37">
    <cfRule type="expression" dxfId="863" priority="13">
      <formula>ISNUMBER(M12)</formula>
    </cfRule>
  </conditionalFormatting>
  <conditionalFormatting sqref="E12">
    <cfRule type="expression" dxfId="862" priority="12">
      <formula>ISNUMBER(C12)</formula>
    </cfRule>
  </conditionalFormatting>
  <conditionalFormatting sqref="E13:E31">
    <cfRule type="expression" dxfId="861" priority="11">
      <formula>ISNUMBER(C13)</formula>
    </cfRule>
  </conditionalFormatting>
  <conditionalFormatting sqref="J12:J45">
    <cfRule type="expression" dxfId="860" priority="10">
      <formula>ISNUMBER(H12)</formula>
    </cfRule>
  </conditionalFormatting>
  <conditionalFormatting sqref="J13:J32">
    <cfRule type="expression" dxfId="859" priority="9">
      <formula>ISNUMBER(I13)</formula>
    </cfRule>
  </conditionalFormatting>
  <conditionalFormatting sqref="J13:J32">
    <cfRule type="expression" dxfId="858" priority="8">
      <formula>ISNUMBER(H13)</formula>
    </cfRule>
  </conditionalFormatting>
  <conditionalFormatting sqref="O12">
    <cfRule type="expression" dxfId="857" priority="7">
      <formula>ISNUMBER(N12)</formula>
    </cfRule>
  </conditionalFormatting>
  <conditionalFormatting sqref="O12">
    <cfRule type="expression" dxfId="856" priority="6">
      <formula>ISNUMBER(M12)</formula>
    </cfRule>
  </conditionalFormatting>
  <conditionalFormatting sqref="O13:O36">
    <cfRule type="expression" dxfId="855" priority="5">
      <formula>ISNUMBER(N13)</formula>
    </cfRule>
  </conditionalFormatting>
  <conditionalFormatting sqref="O13:O36">
    <cfRule type="expression" dxfId="854" priority="4">
      <formula>ISNUMBER(M13)</formula>
    </cfRule>
  </conditionalFormatting>
  <conditionalFormatting sqref="L13:L34">
    <cfRule type="expression" dxfId="853" priority="3">
      <formula>ISNUMBER(H13)</formula>
    </cfRule>
  </conditionalFormatting>
  <conditionalFormatting sqref="Q13:Q35">
    <cfRule type="expression" dxfId="852" priority="2">
      <formula>ISNUMBER(M13)</formula>
    </cfRule>
  </conditionalFormatting>
  <conditionalFormatting sqref="P11 K11">
    <cfRule type="expression" dxfId="851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2"/>
  <dimension ref="A3:R73"/>
  <sheetViews>
    <sheetView workbookViewId="0">
      <selection activeCell="V22" sqref="V22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COSATTO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0.7142857142857143</v>
      </c>
      <c r="E6" s="38"/>
      <c r="F6" s="38"/>
      <c r="H6" s="32" t="s">
        <v>12</v>
      </c>
      <c r="I6" s="33">
        <f ca="1">SUM(I12:I37)</f>
        <v>15</v>
      </c>
      <c r="J6" s="38"/>
      <c r="K6" s="38"/>
      <c r="M6" s="32" t="s">
        <v>12</v>
      </c>
      <c r="N6" s="33">
        <f ca="1">SUM(N12:N37)</f>
        <v>7.5</v>
      </c>
      <c r="Q6" s="34" t="s">
        <v>13</v>
      </c>
      <c r="R6" s="36">
        <f ca="1">IF(F12="","",IF(P12="",SUM(D6,I6,N6)/2,SUM(D6,I6,N6)/3))</f>
        <v>7.7380952380952381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12</v>
      </c>
      <c r="C11" s="19">
        <f ca="1">IF(ISBLANK($B11),"",INT($F11/$C8))</f>
        <v>7</v>
      </c>
      <c r="D11" s="20">
        <f ca="1">20/C11</f>
        <v>2.8571428571428572</v>
      </c>
      <c r="E11" s="64"/>
      <c r="F11" s="21">
        <f ca="1">IF(ISNUMBER(B11),((($B11*F8)*1000)/3600)*(((D9)*60)+((D9)-(D9))*100),"")</f>
        <v>1500</v>
      </c>
      <c r="G11" s="22">
        <f ca="1">IF(C8/((B11*F8*1000)/3600)&lt;60,(C8/((B11*F8*1000)/3600)/100),IF(C8/((B11*F8*1000)/3600)&gt;60,INT(C8/((B11*F8*1000)/3600)/60)))+(INT(C8/((B11*F8*1000)/3600))-60)/100</f>
        <v>1.2</v>
      </c>
      <c r="H11" s="23">
        <f ca="1">IF(ISBLANK($B11),"",+INT($K11/$H8))</f>
        <v>8</v>
      </c>
      <c r="I11" s="20">
        <f ca="1">20/H11</f>
        <v>2.5</v>
      </c>
      <c r="J11" s="64"/>
      <c r="K11" s="21">
        <f ca="1">IF(ISNUMBER(G11),((($B11*K8)*1000)/3600)*(((I9)*60)+((I9)-(I9))*100),"")</f>
        <v>1600.0000000000002</v>
      </c>
      <c r="L11" s="24">
        <f ca="1">IF(ISBLANK($B11),"",IF(ISBLANK($I9),"",IF(H11=0,(($H8/1000)/($B11*$K8)/24)/($I8/10),($H8/1000)/($B11*$K8)/24)))</f>
        <v>8.6805555555555551E-4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900</v>
      </c>
      <c r="Q11" s="24">
        <f ca="1">IF(ISBLANK($B11),"",IF(ISBLANK($N9),"",IF(M11=0,(($M8/1000)/($B11*$P8)/24)/($N8/10),($M8/1000)/($B11*$P8)/24)))</f>
        <v>7.716049382716049E-4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0.7142857142857143</v>
      </c>
      <c r="E12" s="26">
        <f ca="1">IF(ISNUMBER(F12),ABS((INT(F12)*60+MOD(F12,1)*100)-((INT(G12)*60+MOD(G12,1)*100))),"")</f>
        <v>21</v>
      </c>
      <c r="F12" s="27">
        <v>0.59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2.5</v>
      </c>
      <c r="J12" s="26">
        <f ca="1">IF(ISNUMBER(K12),ABS((INT(K12)*60+MOD(K12,1)*100)-((INT(L12)*60+MOD(L12,1)*100))),"")</f>
        <v>2.9999999999999716</v>
      </c>
      <c r="K12" s="27">
        <v>1.1200000000000001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1.1499999999999999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2.5</v>
      </c>
      <c r="O12" s="26">
        <f ca="1">IF(ISNUMBER(P12),ABS((INT(P12)*60+MOD(P12,1)*100)-((INT(Q12)*60+MOD(Q12,1)*100))),"")</f>
        <v>19</v>
      </c>
      <c r="P12" s="27">
        <v>1.25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1.06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42</v>
      </c>
      <c r="F13" s="27">
        <v>1.58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2.5</v>
      </c>
      <c r="J13" s="26">
        <f t="shared" ref="J13:J45" ca="1" si="8">IF(ISNUMBER(K13),ABS((INT(K13)*60+MOD(K13,1)*100)-((INT(L13)*60+MOD(L13,1)*100))),"")</f>
        <v>0</v>
      </c>
      <c r="K13" s="27">
        <v>2.2999999999999998</v>
      </c>
      <c r="L13" s="28">
        <f t="shared" ca="1" si="0"/>
        <v>2.2999999999999998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1.25</v>
      </c>
      <c r="O13" s="26">
        <f t="shared" ref="O13:O37" ca="1" si="10">IF(ISNUMBER(P13),ABS((INT(P13)*60+MOD(P13,1)*100)-((INT(Q13)*60+MOD(Q13,1)*100))),"")</f>
        <v>22</v>
      </c>
      <c r="P13" s="27">
        <v>2.35</v>
      </c>
      <c r="Q13" s="28">
        <f t="shared" ca="1" si="1"/>
        <v>2.13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61</v>
      </c>
      <c r="F14" s="27">
        <v>2.59</v>
      </c>
      <c r="G14" s="28">
        <f t="shared" ca="1" si="5"/>
        <v>4</v>
      </c>
      <c r="H14" s="1">
        <f t="shared" ca="1" si="6"/>
        <v>3</v>
      </c>
      <c r="I14" s="25">
        <f t="shared" ca="1" si="7"/>
        <v>2.5</v>
      </c>
      <c r="J14" s="26">
        <f t="shared" ca="1" si="8"/>
        <v>9</v>
      </c>
      <c r="K14" s="27">
        <v>3.36</v>
      </c>
      <c r="L14" s="28">
        <f t="shared" ca="1" si="0"/>
        <v>3.45</v>
      </c>
      <c r="M14" s="1">
        <f t="shared" ref="M14:M43" ca="1" si="11">IF(M13="","",IF(M13+1&gt;$M$11,"",M13+1))</f>
        <v>3</v>
      </c>
      <c r="N14" s="25">
        <f t="shared" ca="1" si="9"/>
        <v>2.5</v>
      </c>
      <c r="O14" s="26">
        <f t="shared" ca="1" si="10"/>
        <v>18.999999999999972</v>
      </c>
      <c r="P14" s="27">
        <v>3.39</v>
      </c>
      <c r="Q14" s="28">
        <f t="shared" ca="1" si="1"/>
        <v>3.2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83</v>
      </c>
      <c r="F15" s="27">
        <v>3.57</v>
      </c>
      <c r="G15" s="28">
        <f t="shared" ca="1" si="5"/>
        <v>5.2</v>
      </c>
      <c r="H15" s="1">
        <f t="shared" ca="1" si="6"/>
        <v>4</v>
      </c>
      <c r="I15" s="25">
        <f t="shared" ca="1" si="7"/>
        <v>0</v>
      </c>
      <c r="J15" s="26">
        <f t="shared" ca="1" si="8"/>
        <v>49</v>
      </c>
      <c r="K15" s="27">
        <v>4.5</v>
      </c>
      <c r="L15" s="28">
        <f t="shared" ca="1" si="0"/>
        <v>4.99</v>
      </c>
      <c r="M15" s="1">
        <f t="shared" ca="1" si="11"/>
        <v>4</v>
      </c>
      <c r="N15" s="25">
        <f t="shared" ca="1" si="9"/>
        <v>1.25</v>
      </c>
      <c r="O15" s="26">
        <f t="shared" ca="1" si="10"/>
        <v>23</v>
      </c>
      <c r="P15" s="27">
        <v>4.49</v>
      </c>
      <c r="Q15" s="28">
        <f t="shared" ca="1" si="1"/>
        <v>4.26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105.00000000000006</v>
      </c>
      <c r="F16" s="27">
        <v>4.55</v>
      </c>
      <c r="G16" s="28">
        <f t="shared" ca="1" si="5"/>
        <v>6.4</v>
      </c>
      <c r="H16" s="1">
        <f t="shared" ca="1" si="6"/>
        <v>5</v>
      </c>
      <c r="I16" s="25">
        <f t="shared" ca="1" si="7"/>
        <v>2.5</v>
      </c>
      <c r="J16" s="26">
        <f t="shared" ca="1" si="8"/>
        <v>6.9999999999999432</v>
      </c>
      <c r="K16" s="27">
        <v>6.07</v>
      </c>
      <c r="L16" s="28">
        <f t="shared" ca="1" si="0"/>
        <v>6.14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123</v>
      </c>
      <c r="F17" s="27">
        <v>5.57</v>
      </c>
      <c r="G17" s="28">
        <f t="shared" ca="1" si="5"/>
        <v>8</v>
      </c>
      <c r="H17" s="1">
        <f t="shared" ca="1" si="6"/>
        <v>6</v>
      </c>
      <c r="I17" s="25">
        <f t="shared" ca="1" si="7"/>
        <v>2.5</v>
      </c>
      <c r="J17" s="26">
        <f t="shared" ca="1" si="8"/>
        <v>4</v>
      </c>
      <c r="K17" s="27">
        <v>7.25</v>
      </c>
      <c r="L17" s="28">
        <f t="shared" ca="1" si="0"/>
        <v>7.29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48.999999999999829</v>
      </c>
      <c r="F18" s="27">
        <v>8.31</v>
      </c>
      <c r="G18" s="28">
        <f t="shared" ca="1" si="5"/>
        <v>9.1999999999999993</v>
      </c>
      <c r="H18" s="1">
        <f t="shared" ca="1" si="6"/>
        <v>7</v>
      </c>
      <c r="I18" s="25">
        <f t="shared" ca="1" si="7"/>
        <v>2.5</v>
      </c>
      <c r="J18" s="26">
        <f t="shared" ca="1" si="8"/>
        <v>1</v>
      </c>
      <c r="K18" s="27">
        <v>8.43</v>
      </c>
      <c r="L18" s="28">
        <f t="shared" ca="1" si="0"/>
        <v>8.44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>
        <f t="shared" ca="1" si="6"/>
        <v>8</v>
      </c>
      <c r="I19" s="25" t="str">
        <f t="shared" si="7"/>
        <v/>
      </c>
      <c r="J19" s="26" t="str">
        <f t="shared" si="8"/>
        <v/>
      </c>
      <c r="K19" s="27"/>
      <c r="L19" s="28">
        <f t="shared" ca="1" si="0"/>
        <v>9.99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850" priority="34">
      <formula>K11=0</formula>
    </cfRule>
  </conditionalFormatting>
  <conditionalFormatting sqref="F57:F69">
    <cfRule type="expression" dxfId="849" priority="33">
      <formula>ISNUMBER(#REF!)</formula>
    </cfRule>
  </conditionalFormatting>
  <conditionalFormatting sqref="D12:D30">
    <cfRule type="expression" dxfId="848" priority="32">
      <formula>ISNUMBER(C12)</formula>
    </cfRule>
  </conditionalFormatting>
  <conditionalFormatting sqref="F12">
    <cfRule type="expression" dxfId="847" priority="31">
      <formula>ISNUMBER(C12)</formula>
    </cfRule>
  </conditionalFormatting>
  <conditionalFormatting sqref="D34:E56 D30:D33">
    <cfRule type="expression" dxfId="846" priority="30">
      <formula>ISNUMBER(C30)</formula>
    </cfRule>
  </conditionalFormatting>
  <conditionalFormatting sqref="F24:F56">
    <cfRule type="expression" dxfId="845" priority="29">
      <formula>ISNUMBER(C24)</formula>
    </cfRule>
  </conditionalFormatting>
  <conditionalFormatting sqref="I20:J20">
    <cfRule type="expression" dxfId="844" priority="28">
      <formula>ISNUMBER(H20)</formula>
    </cfRule>
  </conditionalFormatting>
  <conditionalFormatting sqref="I21:J21 I13:J13">
    <cfRule type="expression" dxfId="843" priority="26">
      <formula>ISNUMBER(H13)</formula>
    </cfRule>
    <cfRule type="expression" dxfId="842" priority="27">
      <formula>ISNUMBER(H13)</formula>
    </cfRule>
  </conditionalFormatting>
  <conditionalFormatting sqref="I13:J19 I21:J29">
    <cfRule type="expression" dxfId="841" priority="25">
      <formula>ISNUMBER(H13)</formula>
    </cfRule>
  </conditionalFormatting>
  <conditionalFormatting sqref="K13:K34">
    <cfRule type="expression" dxfId="840" priority="24">
      <formula>ISNUMBER(H13)</formula>
    </cfRule>
  </conditionalFormatting>
  <conditionalFormatting sqref="F13:F23">
    <cfRule type="expression" dxfId="839" priority="23">
      <formula>ISNUMBER(C13)</formula>
    </cfRule>
  </conditionalFormatting>
  <conditionalFormatting sqref="G36:G69">
    <cfRule type="expression" dxfId="838" priority="22">
      <formula>ISNUMBER(C36)</formula>
    </cfRule>
  </conditionalFormatting>
  <conditionalFormatting sqref="Q12">
    <cfRule type="expression" dxfId="837" priority="21">
      <formula>ISNUMBER(M12)</formula>
    </cfRule>
  </conditionalFormatting>
  <conditionalFormatting sqref="L12">
    <cfRule type="expression" dxfId="836" priority="20">
      <formula>ISNUMBER(H12)</formula>
    </cfRule>
  </conditionalFormatting>
  <conditionalFormatting sqref="G12:G35">
    <cfRule type="expression" dxfId="835" priority="19">
      <formula>ISNUMBER(C12)</formula>
    </cfRule>
  </conditionalFormatting>
  <conditionalFormatting sqref="K13:K34">
    <cfRule type="expression" dxfId="834" priority="17">
      <formula>ISNUMBER(I13)</formula>
    </cfRule>
    <cfRule type="expression" dxfId="833" priority="18">
      <formula>ISNUMBER(I13)</formula>
    </cfRule>
  </conditionalFormatting>
  <conditionalFormatting sqref="I12:J12 I13:I35 J13:J45">
    <cfRule type="expression" dxfId="832" priority="16">
      <formula>ISNUMBER(H12)</formula>
    </cfRule>
  </conditionalFormatting>
  <conditionalFormatting sqref="K12">
    <cfRule type="expression" dxfId="831" priority="15">
      <formula>ISNUMBER(H12)</formula>
    </cfRule>
  </conditionalFormatting>
  <conditionalFormatting sqref="N12:O37">
    <cfRule type="expression" dxfId="830" priority="14">
      <formula>ISNUMBER(M12)</formula>
    </cfRule>
  </conditionalFormatting>
  <conditionalFormatting sqref="P12:P37">
    <cfRule type="expression" dxfId="829" priority="13">
      <formula>ISNUMBER(M12)</formula>
    </cfRule>
  </conditionalFormatting>
  <conditionalFormatting sqref="E12">
    <cfRule type="expression" dxfId="828" priority="12">
      <formula>ISNUMBER(C12)</formula>
    </cfRule>
  </conditionalFormatting>
  <conditionalFormatting sqref="E13:E31">
    <cfRule type="expression" dxfId="827" priority="11">
      <formula>ISNUMBER(C13)</formula>
    </cfRule>
  </conditionalFormatting>
  <conditionalFormatting sqref="J12:J45">
    <cfRule type="expression" dxfId="826" priority="10">
      <formula>ISNUMBER(H12)</formula>
    </cfRule>
  </conditionalFormatting>
  <conditionalFormatting sqref="J13:J32">
    <cfRule type="expression" dxfId="825" priority="9">
      <formula>ISNUMBER(I13)</formula>
    </cfRule>
  </conditionalFormatting>
  <conditionalFormatting sqref="J13:J32">
    <cfRule type="expression" dxfId="824" priority="8">
      <formula>ISNUMBER(H13)</formula>
    </cfRule>
  </conditionalFormatting>
  <conditionalFormatting sqref="O12">
    <cfRule type="expression" dxfId="823" priority="7">
      <formula>ISNUMBER(N12)</formula>
    </cfRule>
  </conditionalFormatting>
  <conditionalFormatting sqref="O12">
    <cfRule type="expression" dxfId="822" priority="6">
      <formula>ISNUMBER(M12)</formula>
    </cfRule>
  </conditionalFormatting>
  <conditionalFormatting sqref="O13:O36">
    <cfRule type="expression" dxfId="821" priority="5">
      <formula>ISNUMBER(N13)</formula>
    </cfRule>
  </conditionalFormatting>
  <conditionalFormatting sqref="O13:O36">
    <cfRule type="expression" dxfId="820" priority="4">
      <formula>ISNUMBER(M13)</formula>
    </cfRule>
  </conditionalFormatting>
  <conditionalFormatting sqref="L13:L34">
    <cfRule type="expression" dxfId="819" priority="3">
      <formula>ISNUMBER(H13)</formula>
    </cfRule>
  </conditionalFormatting>
  <conditionalFormatting sqref="Q13:Q35">
    <cfRule type="expression" dxfId="818" priority="2">
      <formula>ISNUMBER(M13)</formula>
    </cfRule>
  </conditionalFormatting>
  <conditionalFormatting sqref="P11 K11">
    <cfRule type="expression" dxfId="817" priority="1">
      <formula>K11=0</formula>
    </cfRule>
  </conditionalFormatting>
  <dataValidations count="3">
    <dataValidation type="list" allowBlank="1" showInputMessage="1" showErrorMessage="1" sqref="E4:F6">
      <formula1>classe</formula1>
    </dataValidation>
    <dataValidation type="list" allowBlank="1" showInputMessage="1" showErrorMessage="1" sqref="F3">
      <formula1>INDIRECT($H$4)</formula1>
    </dataValidation>
    <dataValidation type="custom" allowBlank="1" showInputMessage="1" showErrorMessage="1" sqref="J4:K6 I5">
      <formula1>"si(G2=""auriol"";classe1"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/>
  <dimension ref="A3:R73"/>
  <sheetViews>
    <sheetView workbookViewId="0">
      <selection activeCell="U16" sqref="U16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COMERT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3</v>
      </c>
      <c r="E6" s="38"/>
      <c r="F6" s="38"/>
      <c r="H6" s="32" t="s">
        <v>12</v>
      </c>
      <c r="I6" s="33">
        <f ca="1">SUM(I12:I37)</f>
        <v>20</v>
      </c>
      <c r="J6" s="38"/>
      <c r="K6" s="38"/>
      <c r="M6" s="32" t="s">
        <v>12</v>
      </c>
      <c r="N6" s="33">
        <f ca="1">SUM(N12:N37)</f>
        <v>6.666666666666667</v>
      </c>
      <c r="Q6" s="34" t="s">
        <v>13</v>
      </c>
      <c r="R6" s="36">
        <f ca="1">IF(F12="","",IF(P12="",SUM(D6,I6,N6)/2,SUM(D6,I6,N6)/3))</f>
        <v>9.8888888888888893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9.5</v>
      </c>
      <c r="C11" s="19">
        <f ca="1">IF(ISBLANK($B11),"",INT($F11/$C8))</f>
        <v>5</v>
      </c>
      <c r="D11" s="20">
        <f ca="1">20/C11</f>
        <v>4</v>
      </c>
      <c r="E11" s="64"/>
      <c r="F11" s="21">
        <f ca="1">IF(ISNUMBER(B11),((($B11*F8)*1000)/3600)*(((D9)*60)+((D9)-(D9))*100),"")</f>
        <v>1187.5</v>
      </c>
      <c r="G11" s="22">
        <f ca="1">IF(C8/((B11*F8*1000)/3600)&lt;60,(C8/((B11*F8*1000)/3600)/100),IF(C8/((B11*F8*1000)/3600)&gt;60,INT(C8/((B11*F8*1000)/3600)/60)))+(INT(C8/((B11*F8*1000)/3600))-60)/100</f>
        <v>1.41</v>
      </c>
      <c r="H11" s="23">
        <f ca="1">IF(ISBLANK($B11),"",+INT($K11/$H8))</f>
        <v>6</v>
      </c>
      <c r="I11" s="20">
        <f ca="1">20/H11</f>
        <v>3.3333333333333335</v>
      </c>
      <c r="J11" s="64"/>
      <c r="K11" s="21">
        <f ca="1">IF(ISNUMBER(G11),((($B11*K8)*1000)/3600)*(((I9)*60)+((I9)-(I9))*100),"")</f>
        <v>1266.6666666666667</v>
      </c>
      <c r="L11" s="24">
        <f ca="1">IF(ISBLANK($B11),"",IF(ISBLANK($I9),"",IF(H11=0,(($H8/1000)/($B11*$K8)/24)/($I8/10),($H8/1000)/($B11*$K8)/24)))</f>
        <v>1.0964912280701754E-3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712.5</v>
      </c>
      <c r="Q11" s="24">
        <f ca="1">IF(ISBLANK($B11),"",IF(ISBLANK($N9),"",IF(M11=0,(($M8/1000)/($B11*$P8)/24)/($N8/10),($M8/1000)/($B11*$P8)/24)))</f>
        <v>9.7465886939571145E-4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41</v>
      </c>
      <c r="F12" s="27">
        <v>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1.41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3.3333333333333335</v>
      </c>
      <c r="J12" s="26">
        <f ca="1">IF(ISNUMBER(K12),ABS((INT(K12)*60+MOD(K12,1)*100)-((INT(L12)*60+MOD(L12,1)*100))),"")</f>
        <v>1</v>
      </c>
      <c r="K12" s="27">
        <v>1.35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1.34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1</v>
      </c>
      <c r="P12" s="27">
        <v>1.23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1.24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32.000000000000028</v>
      </c>
      <c r="F13" s="27">
        <v>2.5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3.22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3.3333333333333335</v>
      </c>
      <c r="J13" s="26">
        <f t="shared" ref="J13:J45" ca="1" si="8">IF(ISNUMBER(K13),ABS((INT(K13)*60+MOD(K13,1)*100)-((INT(L13)*60+MOD(L13,1)*100))),"")</f>
        <v>6.0000000000000284</v>
      </c>
      <c r="K13" s="27">
        <v>3.03</v>
      </c>
      <c r="L13" s="28">
        <f t="shared" ca="1" si="0"/>
        <v>3.09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0</v>
      </c>
      <c r="O13" s="26">
        <f t="shared" ref="O13:O37" ca="1" si="10">IF(ISNUMBER(P13),ABS((INT(P13)*60+MOD(P13,1)*100)-((INT(Q13)*60+MOD(Q13,1)*100))),"")</f>
        <v>37</v>
      </c>
      <c r="P13" s="27">
        <v>3.25</v>
      </c>
      <c r="Q13" s="28">
        <f t="shared" ca="1" si="1"/>
        <v>2.48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53.000000000000028</v>
      </c>
      <c r="F14" s="27">
        <v>4.0999999999999996</v>
      </c>
      <c r="G14" s="28">
        <f t="shared" ca="1" si="5"/>
        <v>5.03</v>
      </c>
      <c r="H14" s="1">
        <f t="shared" ca="1" si="6"/>
        <v>3</v>
      </c>
      <c r="I14" s="25">
        <f t="shared" ca="1" si="7"/>
        <v>3.3333333333333335</v>
      </c>
      <c r="J14" s="26">
        <f t="shared" ca="1" si="8"/>
        <v>4</v>
      </c>
      <c r="K14" s="27">
        <v>4.4000000000000004</v>
      </c>
      <c r="L14" s="28">
        <f t="shared" ca="1" si="0"/>
        <v>4.4400000000000004</v>
      </c>
      <c r="M14" s="1">
        <f t="shared" ref="M14:M43" ca="1" si="11">IF(M13="","",IF(M13+1&gt;$M$11,"",M13+1))</f>
        <v>3</v>
      </c>
      <c r="N14" s="25">
        <f t="shared" ca="1" si="9"/>
        <v>0</v>
      </c>
      <c r="O14" s="26">
        <f t="shared" ca="1" si="10"/>
        <v>98</v>
      </c>
      <c r="P14" s="27">
        <v>5.5</v>
      </c>
      <c r="Q14" s="28">
        <f t="shared" ca="1" si="1"/>
        <v>4.12</v>
      </c>
    </row>
    <row r="15" spans="1:18" ht="15" customHeight="1">
      <c r="C15" s="1">
        <f t="shared" ca="1" si="2"/>
        <v>4</v>
      </c>
      <c r="D15" s="25">
        <f t="shared" ca="1" si="3"/>
        <v>3</v>
      </c>
      <c r="E15" s="26">
        <f t="shared" ca="1" si="4"/>
        <v>14.000000000000057</v>
      </c>
      <c r="F15" s="27">
        <v>6.3</v>
      </c>
      <c r="G15" s="28">
        <f t="shared" ca="1" si="5"/>
        <v>6.44</v>
      </c>
      <c r="H15" s="1">
        <f t="shared" ca="1" si="6"/>
        <v>4</v>
      </c>
      <c r="I15" s="25">
        <f t="shared" ca="1" si="7"/>
        <v>3.3333333333333335</v>
      </c>
      <c r="J15" s="26">
        <f t="shared" ca="1" si="8"/>
        <v>4.0000000000000568</v>
      </c>
      <c r="K15" s="27">
        <v>6.14</v>
      </c>
      <c r="L15" s="28">
        <f t="shared" ca="1" si="0"/>
        <v>6.18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64</v>
      </c>
      <c r="F16" s="27">
        <v>7.21</v>
      </c>
      <c r="G16" s="28">
        <f t="shared" ca="1" si="5"/>
        <v>8.25</v>
      </c>
      <c r="H16" s="1">
        <f t="shared" ca="1" si="6"/>
        <v>5</v>
      </c>
      <c r="I16" s="25">
        <f t="shared" ca="1" si="7"/>
        <v>3.3333333333333335</v>
      </c>
      <c r="J16" s="26">
        <f t="shared" ca="1" si="8"/>
        <v>2</v>
      </c>
      <c r="K16" s="27">
        <v>7.51</v>
      </c>
      <c r="L16" s="28">
        <f t="shared" ca="1" si="0"/>
        <v>7.53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 t="str">
        <f t="shared" ca="1" si="2"/>
        <v/>
      </c>
      <c r="D17" s="25" t="str">
        <f t="shared" si="3"/>
        <v/>
      </c>
      <c r="E17" s="26" t="str">
        <f t="shared" si="4"/>
        <v/>
      </c>
      <c r="F17" s="27"/>
      <c r="G17" s="28" t="str">
        <f t="shared" ca="1" si="5"/>
        <v/>
      </c>
      <c r="H17" s="1">
        <f t="shared" ca="1" si="6"/>
        <v>6</v>
      </c>
      <c r="I17" s="25">
        <f t="shared" ca="1" si="7"/>
        <v>3.3333333333333335</v>
      </c>
      <c r="J17" s="26">
        <f t="shared" ca="1" si="8"/>
        <v>1.9999999999998863</v>
      </c>
      <c r="K17" s="27">
        <v>9.26</v>
      </c>
      <c r="L17" s="28">
        <f t="shared" ca="1" si="0"/>
        <v>9.2799999999999994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816" priority="34">
      <formula>K11=0</formula>
    </cfRule>
  </conditionalFormatting>
  <conditionalFormatting sqref="F57:F69">
    <cfRule type="expression" dxfId="815" priority="33">
      <formula>ISNUMBER(#REF!)</formula>
    </cfRule>
  </conditionalFormatting>
  <conditionalFormatting sqref="D12:D30">
    <cfRule type="expression" dxfId="814" priority="32">
      <formula>ISNUMBER(C12)</formula>
    </cfRule>
  </conditionalFormatting>
  <conditionalFormatting sqref="F12">
    <cfRule type="expression" dxfId="813" priority="31">
      <formula>ISNUMBER(C12)</formula>
    </cfRule>
  </conditionalFormatting>
  <conditionalFormatting sqref="D34:E56 D30:D33">
    <cfRule type="expression" dxfId="812" priority="30">
      <formula>ISNUMBER(C30)</formula>
    </cfRule>
  </conditionalFormatting>
  <conditionalFormatting sqref="F24:F56">
    <cfRule type="expression" dxfId="811" priority="29">
      <formula>ISNUMBER(C24)</formula>
    </cfRule>
  </conditionalFormatting>
  <conditionalFormatting sqref="I20:J20">
    <cfRule type="expression" dxfId="810" priority="28">
      <formula>ISNUMBER(H20)</formula>
    </cfRule>
  </conditionalFormatting>
  <conditionalFormatting sqref="I21:J21 I13:J13">
    <cfRule type="expression" dxfId="809" priority="26">
      <formula>ISNUMBER(H13)</formula>
    </cfRule>
    <cfRule type="expression" dxfId="808" priority="27">
      <formula>ISNUMBER(H13)</formula>
    </cfRule>
  </conditionalFormatting>
  <conditionalFormatting sqref="I13:J19 I21:J29">
    <cfRule type="expression" dxfId="807" priority="25">
      <formula>ISNUMBER(H13)</formula>
    </cfRule>
  </conditionalFormatting>
  <conditionalFormatting sqref="K13:K34">
    <cfRule type="expression" dxfId="806" priority="24">
      <formula>ISNUMBER(H13)</formula>
    </cfRule>
  </conditionalFormatting>
  <conditionalFormatting sqref="F13:F23">
    <cfRule type="expression" dxfId="805" priority="23">
      <formula>ISNUMBER(C13)</formula>
    </cfRule>
  </conditionalFormatting>
  <conditionalFormatting sqref="G36:G69">
    <cfRule type="expression" dxfId="804" priority="22">
      <formula>ISNUMBER(C36)</formula>
    </cfRule>
  </conditionalFormatting>
  <conditionalFormatting sqref="Q12">
    <cfRule type="expression" dxfId="803" priority="21">
      <formula>ISNUMBER(M12)</formula>
    </cfRule>
  </conditionalFormatting>
  <conditionalFormatting sqref="L12">
    <cfRule type="expression" dxfId="802" priority="20">
      <formula>ISNUMBER(H12)</formula>
    </cfRule>
  </conditionalFormatting>
  <conditionalFormatting sqref="G12:G35">
    <cfRule type="expression" dxfId="801" priority="19">
      <formula>ISNUMBER(C12)</formula>
    </cfRule>
  </conditionalFormatting>
  <conditionalFormatting sqref="K13:K34">
    <cfRule type="expression" dxfId="800" priority="17">
      <formula>ISNUMBER(I13)</formula>
    </cfRule>
    <cfRule type="expression" dxfId="799" priority="18">
      <formula>ISNUMBER(I13)</formula>
    </cfRule>
  </conditionalFormatting>
  <conditionalFormatting sqref="I12:J12 I13:I35 J13:J45">
    <cfRule type="expression" dxfId="798" priority="16">
      <formula>ISNUMBER(H12)</formula>
    </cfRule>
  </conditionalFormatting>
  <conditionalFormatting sqref="K12">
    <cfRule type="expression" dxfId="797" priority="15">
      <formula>ISNUMBER(H12)</formula>
    </cfRule>
  </conditionalFormatting>
  <conditionalFormatting sqref="N12:O37">
    <cfRule type="expression" dxfId="796" priority="14">
      <formula>ISNUMBER(M12)</formula>
    </cfRule>
  </conditionalFormatting>
  <conditionalFormatting sqref="P12:P37">
    <cfRule type="expression" dxfId="795" priority="13">
      <formula>ISNUMBER(M12)</formula>
    </cfRule>
  </conditionalFormatting>
  <conditionalFormatting sqref="E12">
    <cfRule type="expression" dxfId="794" priority="12">
      <formula>ISNUMBER(C12)</formula>
    </cfRule>
  </conditionalFormatting>
  <conditionalFormatting sqref="E13:E31">
    <cfRule type="expression" dxfId="793" priority="11">
      <formula>ISNUMBER(C13)</formula>
    </cfRule>
  </conditionalFormatting>
  <conditionalFormatting sqref="J12:J45">
    <cfRule type="expression" dxfId="792" priority="10">
      <formula>ISNUMBER(H12)</formula>
    </cfRule>
  </conditionalFormatting>
  <conditionalFormatting sqref="J13:J32">
    <cfRule type="expression" dxfId="791" priority="9">
      <formula>ISNUMBER(I13)</formula>
    </cfRule>
  </conditionalFormatting>
  <conditionalFormatting sqref="J13:J32">
    <cfRule type="expression" dxfId="790" priority="8">
      <formula>ISNUMBER(H13)</formula>
    </cfRule>
  </conditionalFormatting>
  <conditionalFormatting sqref="O12">
    <cfRule type="expression" dxfId="789" priority="7">
      <formula>ISNUMBER(N12)</formula>
    </cfRule>
  </conditionalFormatting>
  <conditionalFormatting sqref="O12">
    <cfRule type="expression" dxfId="788" priority="6">
      <formula>ISNUMBER(M12)</formula>
    </cfRule>
  </conditionalFormatting>
  <conditionalFormatting sqref="O13:O36">
    <cfRule type="expression" dxfId="787" priority="5">
      <formula>ISNUMBER(N13)</formula>
    </cfRule>
  </conditionalFormatting>
  <conditionalFormatting sqref="O13:O36">
    <cfRule type="expression" dxfId="786" priority="4">
      <formula>ISNUMBER(M13)</formula>
    </cfRule>
  </conditionalFormatting>
  <conditionalFormatting sqref="L13:L34">
    <cfRule type="expression" dxfId="785" priority="3">
      <formula>ISNUMBER(H13)</formula>
    </cfRule>
  </conditionalFormatting>
  <conditionalFormatting sqref="Q13:Q35">
    <cfRule type="expression" dxfId="784" priority="2">
      <formula>ISNUMBER(M13)</formula>
    </cfRule>
  </conditionalFormatting>
  <conditionalFormatting sqref="P11 K11">
    <cfRule type="expression" dxfId="783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4"/>
  <dimension ref="A3:R73"/>
  <sheetViews>
    <sheetView workbookViewId="0">
      <selection activeCell="P15" sqref="P15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71" t="str">
        <f ca="1">MID(CELL("nomfichier",B1),FIND("]",CELL("nomfichier",B1))+1,LEN(CELL("nomfichier",B1))-FIND("]",CELL("nomfichier",B1)))</f>
        <v>DALBERTO</v>
      </c>
      <c r="D4" s="72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17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12.333333333333334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8</v>
      </c>
      <c r="C11" s="19">
        <f ca="1">IF(ISBLANK($B11),"",INT($F11/$C8))</f>
        <v>5</v>
      </c>
      <c r="D11" s="20">
        <f ca="1">20/C11</f>
        <v>4</v>
      </c>
      <c r="E11" s="64"/>
      <c r="F11" s="21">
        <f ca="1">IF(ISNUMBER(B11),((($B11*F8)*1000)/3600)*(((D9)*60)+((D9)-(D9))*100),"")</f>
        <v>1000</v>
      </c>
      <c r="G11" s="22">
        <f ca="1">IF(C8/((B11*F8*1000)/3600)&lt;60,(C8/((B11*F8*1000)/3600)/100),IF(C8/((B11*F8*1000)/3600)&gt;60,INT(C8/((B11*F8*1000)/3600)/60)))+(INT(C8/((B11*F8*1000)/3600))-60)/100</f>
        <v>2.6</v>
      </c>
      <c r="H11" s="23">
        <f ca="1">IF(ISBLANK($B11),"",+INT($K11/$H8))</f>
        <v>5</v>
      </c>
      <c r="I11" s="20">
        <f ca="1">20/H11</f>
        <v>4</v>
      </c>
      <c r="J11" s="64"/>
      <c r="K11" s="21">
        <f ca="1">IF(ISNUMBER(G11),((($B11*K8)*1000)/3600)*(((I9)*60)+((I9)-(I9))*100),"")</f>
        <v>1066.6666666666665</v>
      </c>
      <c r="L11" s="24">
        <f ca="1">IF(ISBLANK($B11),"",IF(ISBLANK($I9),"",IF(H11=0,(($H8/1000)/($B11*$K8)/24)/($I8/10),($H8/1000)/($B11*$K8)/24)))</f>
        <v>1.3020833333333333E-3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600</v>
      </c>
      <c r="Q11" s="24">
        <f ca="1">IF(ISBLANK($B11),"",IF(ISBLANK($N9),"",IF(M11=0,(($M8/1000)/($B11*$P8)/24)/($N8/10),($M8/1000)/($B11*$P8)/24)))</f>
        <v>1.1574074074074076E-3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45.000000000000014</v>
      </c>
      <c r="F12" s="27">
        <v>1.1499999999999999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2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4</v>
      </c>
      <c r="J12" s="26">
        <f ca="1">IF(ISNUMBER(K12),ABS((INT(K12)*60+MOD(K12,1)*100)-((INT(L12)*60+MOD(L12,1)*100))),"")</f>
        <v>4</v>
      </c>
      <c r="K12" s="27">
        <v>1.48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1.52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6</v>
      </c>
      <c r="P12" s="27">
        <v>1.46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1.4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65</v>
      </c>
      <c r="F13" s="27">
        <v>2.5499999999999998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4</v>
      </c>
      <c r="J13" s="26">
        <f t="shared" ref="J13:J45" ca="1" si="8">IF(ISNUMBER(K13),ABS((INT(K13)*60+MOD(K13,1)*100)-((INT(L13)*60+MOD(L13,1)*100))),"")</f>
        <v>5</v>
      </c>
      <c r="K13" s="27">
        <v>3.5</v>
      </c>
      <c r="L13" s="28">
        <f t="shared" ca="1" si="0"/>
        <v>3.45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6.666666666666667</v>
      </c>
      <c r="O13" s="26">
        <f t="shared" ref="O13:O37" ca="1" si="10">IF(ISNUMBER(P13),ABS((INT(P13)*60+MOD(P13,1)*100)-((INT(Q13)*60+MOD(Q13,1)*100))),"")</f>
        <v>5.0000000000000284</v>
      </c>
      <c r="P13" s="27">
        <v>3.15</v>
      </c>
      <c r="Q13" s="28">
        <f t="shared" ca="1" si="1"/>
        <v>3.2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85.000000000000057</v>
      </c>
      <c r="F14" s="27">
        <v>4.3499999999999996</v>
      </c>
      <c r="G14" s="28">
        <f t="shared" ca="1" si="5"/>
        <v>6</v>
      </c>
      <c r="H14" s="1">
        <f t="shared" ca="1" si="6"/>
        <v>3</v>
      </c>
      <c r="I14" s="25">
        <f t="shared" ca="1" si="7"/>
        <v>4</v>
      </c>
      <c r="J14" s="26">
        <f t="shared" ca="1" si="8"/>
        <v>0</v>
      </c>
      <c r="K14" s="27">
        <v>5.37</v>
      </c>
      <c r="L14" s="28">
        <f t="shared" ca="1" si="0"/>
        <v>5.37</v>
      </c>
      <c r="M14" s="1">
        <f t="shared" ref="M14:M43" ca="1" si="11">IF(M13="","",IF(M13+1&gt;$M$11,"",M13+1))</f>
        <v>3</v>
      </c>
      <c r="N14" s="25">
        <f t="shared" ca="1" si="9"/>
        <v>6.666666666666667</v>
      </c>
      <c r="O14" s="26">
        <f t="shared" ca="1" si="10"/>
        <v>10</v>
      </c>
      <c r="P14" s="27">
        <v>4.5</v>
      </c>
      <c r="Q14" s="28">
        <f t="shared" ca="1" si="1"/>
        <v>5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85.000000000000057</v>
      </c>
      <c r="F15" s="27">
        <v>6.35</v>
      </c>
      <c r="G15" s="28">
        <f t="shared" ca="1" si="5"/>
        <v>8</v>
      </c>
      <c r="H15" s="1">
        <f t="shared" ca="1" si="6"/>
        <v>4</v>
      </c>
      <c r="I15" s="25">
        <f t="shared" ca="1" si="7"/>
        <v>4</v>
      </c>
      <c r="J15" s="26">
        <f t="shared" ca="1" si="8"/>
        <v>4.9999999999999432</v>
      </c>
      <c r="K15" s="27">
        <v>7.35</v>
      </c>
      <c r="L15" s="28">
        <f t="shared" ca="1" si="0"/>
        <v>7.3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98.999999999999886</v>
      </c>
      <c r="F16" s="27">
        <v>8.2100000000000009</v>
      </c>
      <c r="G16" s="28">
        <f t="shared" ca="1" si="5"/>
        <v>10</v>
      </c>
      <c r="H16" s="1">
        <f t="shared" ca="1" si="6"/>
        <v>5</v>
      </c>
      <c r="I16" s="25">
        <f t="shared" ca="1" si="7"/>
        <v>1</v>
      </c>
      <c r="J16" s="26">
        <f t="shared" ca="1" si="8"/>
        <v>23.000000000000114</v>
      </c>
      <c r="K16" s="27">
        <v>8.59</v>
      </c>
      <c r="L16" s="28">
        <f t="shared" ca="1" si="0"/>
        <v>9.2200000000000006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 t="str">
        <f t="shared" ca="1" si="2"/>
        <v/>
      </c>
      <c r="D17" s="25" t="str">
        <f t="shared" si="3"/>
        <v/>
      </c>
      <c r="E17" s="26" t="str">
        <f t="shared" si="4"/>
        <v/>
      </c>
      <c r="F17" s="27"/>
      <c r="G17" s="28" t="str">
        <f t="shared" ca="1" si="5"/>
        <v/>
      </c>
      <c r="H17" s="1" t="str">
        <f t="shared" ca="1" si="6"/>
        <v/>
      </c>
      <c r="I17" s="25" t="str">
        <f t="shared" si="7"/>
        <v/>
      </c>
      <c r="J17" s="26" t="str">
        <f t="shared" si="8"/>
        <v/>
      </c>
      <c r="K17" s="27"/>
      <c r="L17" s="28" t="str">
        <f t="shared" ca="1" si="0"/>
        <v/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782" priority="34">
      <formula>K11=0</formula>
    </cfRule>
  </conditionalFormatting>
  <conditionalFormatting sqref="F57:F69">
    <cfRule type="expression" dxfId="781" priority="33">
      <formula>ISNUMBER(#REF!)</formula>
    </cfRule>
  </conditionalFormatting>
  <conditionalFormatting sqref="D12:D30">
    <cfRule type="expression" dxfId="780" priority="32">
      <formula>ISNUMBER(C12)</formula>
    </cfRule>
  </conditionalFormatting>
  <conditionalFormatting sqref="F12">
    <cfRule type="expression" dxfId="779" priority="31">
      <formula>ISNUMBER(C12)</formula>
    </cfRule>
  </conditionalFormatting>
  <conditionalFormatting sqref="D34:E56 D30:D33">
    <cfRule type="expression" dxfId="778" priority="30">
      <formula>ISNUMBER(C30)</formula>
    </cfRule>
  </conditionalFormatting>
  <conditionalFormatting sqref="F24:F56">
    <cfRule type="expression" dxfId="777" priority="29">
      <formula>ISNUMBER(C24)</formula>
    </cfRule>
  </conditionalFormatting>
  <conditionalFormatting sqref="I20:J20">
    <cfRule type="expression" dxfId="776" priority="28">
      <formula>ISNUMBER(H20)</formula>
    </cfRule>
  </conditionalFormatting>
  <conditionalFormatting sqref="I21:J21 I13:J13">
    <cfRule type="expression" dxfId="775" priority="26">
      <formula>ISNUMBER(H13)</formula>
    </cfRule>
    <cfRule type="expression" dxfId="774" priority="27">
      <formula>ISNUMBER(H13)</formula>
    </cfRule>
  </conditionalFormatting>
  <conditionalFormatting sqref="I13:J19 I21:J29">
    <cfRule type="expression" dxfId="773" priority="25">
      <formula>ISNUMBER(H13)</formula>
    </cfRule>
  </conditionalFormatting>
  <conditionalFormatting sqref="K13:K34">
    <cfRule type="expression" dxfId="772" priority="24">
      <formula>ISNUMBER(H13)</formula>
    </cfRule>
  </conditionalFormatting>
  <conditionalFormatting sqref="F13:F23">
    <cfRule type="expression" dxfId="771" priority="23">
      <formula>ISNUMBER(C13)</formula>
    </cfRule>
  </conditionalFormatting>
  <conditionalFormatting sqref="G36:G69">
    <cfRule type="expression" dxfId="770" priority="22">
      <formula>ISNUMBER(C36)</formula>
    </cfRule>
  </conditionalFormatting>
  <conditionalFormatting sqref="Q12">
    <cfRule type="expression" dxfId="769" priority="21">
      <formula>ISNUMBER(M12)</formula>
    </cfRule>
  </conditionalFormatting>
  <conditionalFormatting sqref="L12">
    <cfRule type="expression" dxfId="768" priority="20">
      <formula>ISNUMBER(H12)</formula>
    </cfRule>
  </conditionalFormatting>
  <conditionalFormatting sqref="G12:G35">
    <cfRule type="expression" dxfId="767" priority="19">
      <formula>ISNUMBER(C12)</formula>
    </cfRule>
  </conditionalFormatting>
  <conditionalFormatting sqref="K13:K34">
    <cfRule type="expression" dxfId="766" priority="17">
      <formula>ISNUMBER(I13)</formula>
    </cfRule>
    <cfRule type="expression" dxfId="765" priority="18">
      <formula>ISNUMBER(I13)</formula>
    </cfRule>
  </conditionalFormatting>
  <conditionalFormatting sqref="I12:J12 I13:I35 J13:J45">
    <cfRule type="expression" dxfId="764" priority="16">
      <formula>ISNUMBER(H12)</formula>
    </cfRule>
  </conditionalFormatting>
  <conditionalFormatting sqref="K12">
    <cfRule type="expression" dxfId="763" priority="15">
      <formula>ISNUMBER(H12)</formula>
    </cfRule>
  </conditionalFormatting>
  <conditionalFormatting sqref="N12:O37">
    <cfRule type="expression" dxfId="762" priority="14">
      <formula>ISNUMBER(M12)</formula>
    </cfRule>
  </conditionalFormatting>
  <conditionalFormatting sqref="P12:P37">
    <cfRule type="expression" dxfId="761" priority="13">
      <formula>ISNUMBER(M12)</formula>
    </cfRule>
  </conditionalFormatting>
  <conditionalFormatting sqref="E12">
    <cfRule type="expression" dxfId="760" priority="12">
      <formula>ISNUMBER(C12)</formula>
    </cfRule>
  </conditionalFormatting>
  <conditionalFormatting sqref="E13:E31">
    <cfRule type="expression" dxfId="759" priority="11">
      <formula>ISNUMBER(C13)</formula>
    </cfRule>
  </conditionalFormatting>
  <conditionalFormatting sqref="J12:J45">
    <cfRule type="expression" dxfId="758" priority="10">
      <formula>ISNUMBER(H12)</formula>
    </cfRule>
  </conditionalFormatting>
  <conditionalFormatting sqref="J13:J32">
    <cfRule type="expression" dxfId="757" priority="9">
      <formula>ISNUMBER(I13)</formula>
    </cfRule>
  </conditionalFormatting>
  <conditionalFormatting sqref="J13:J32">
    <cfRule type="expression" dxfId="756" priority="8">
      <formula>ISNUMBER(H13)</formula>
    </cfRule>
  </conditionalFormatting>
  <conditionalFormatting sqref="O12">
    <cfRule type="expression" dxfId="755" priority="7">
      <formula>ISNUMBER(N12)</formula>
    </cfRule>
  </conditionalFormatting>
  <conditionalFormatting sqref="O12">
    <cfRule type="expression" dxfId="754" priority="6">
      <formula>ISNUMBER(M12)</formula>
    </cfRule>
  </conditionalFormatting>
  <conditionalFormatting sqref="O13:O36">
    <cfRule type="expression" dxfId="753" priority="5">
      <formula>ISNUMBER(N13)</formula>
    </cfRule>
  </conditionalFormatting>
  <conditionalFormatting sqref="O13:O36">
    <cfRule type="expression" dxfId="752" priority="4">
      <formula>ISNUMBER(M13)</formula>
    </cfRule>
  </conditionalFormatting>
  <conditionalFormatting sqref="L13:L34">
    <cfRule type="expression" dxfId="751" priority="3">
      <formula>ISNUMBER(H13)</formula>
    </cfRule>
  </conditionalFormatting>
  <conditionalFormatting sqref="Q13:Q35">
    <cfRule type="expression" dxfId="750" priority="2">
      <formula>ISNUMBER(M13)</formula>
    </cfRule>
  </conditionalFormatting>
  <conditionalFormatting sqref="P11 K11">
    <cfRule type="expression" dxfId="749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5"/>
  <dimension ref="A3:R73"/>
  <sheetViews>
    <sheetView workbookViewId="0">
      <selection activeCell="R11" sqref="R11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DE STEFANO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3.5714285714285712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7.8571428571428568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10.5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1312.5</v>
      </c>
      <c r="G11" s="22">
        <f ca="1">IF(C8/((B11*F8*1000)/3600)&lt;60,(C8/((B11*F8*1000)/3600)/100),IF(C8/((B11*F8*1000)/3600)&gt;60,INT(C8/((B11*F8*1000)/3600)/60)))+(INT(C8/((B11*F8*1000)/3600))-60)/100</f>
        <v>1.31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1400</v>
      </c>
      <c r="L11" s="24">
        <f ca="1">IF(ISBLANK($B11),"",IF(ISBLANK($I9),"",IF(H11=0,(($H8/1000)/($B11*$K8)/24)/($I8/10),($H8/1000)/($B11*$K8)/24)))</f>
        <v>9.9206349206349201E-4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787.50000000000011</v>
      </c>
      <c r="Q11" s="24">
        <f ca="1">IF(ISBLANK($B11),"",IF(ISBLANK($N9),"",IF(M11=0,(($M8/1000)/($B11*$P8)/24)/($N8/10),($M8/1000)/($B11*$P8)/24)))</f>
        <v>8.8183421516754845E-4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33.000000000000007</v>
      </c>
      <c r="F12" s="27">
        <v>0.57999999999999996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0</v>
      </c>
      <c r="J12" s="26">
        <f ca="1">IF(ISNUMBER(K12),ABS((INT(K12)*60+MOD(K12,1)*100)-((INT(L12)*60+MOD(L12,1)*100))),"")</f>
        <v>29.999999999999993</v>
      </c>
      <c r="K12" s="27">
        <v>0.55000000000000004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5.9999999999999858</v>
      </c>
      <c r="P12" s="27">
        <v>1.1000000000000001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1.1599999999999999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77</v>
      </c>
      <c r="F13" s="27">
        <v>1.45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3.02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</v>
      </c>
      <c r="J13" s="26">
        <f t="shared" ref="J13:J45" ca="1" si="8">IF(ISNUMBER(K13),ABS((INT(K13)*60+MOD(K13,1)*100)-((INT(L13)*60+MOD(L13,1)*100))),"")</f>
        <v>60.999999999999972</v>
      </c>
      <c r="K13" s="27">
        <v>1.5</v>
      </c>
      <c r="L13" s="28">
        <f t="shared" ca="1" si="0"/>
        <v>2.5099999999999998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6.666666666666667</v>
      </c>
      <c r="O13" s="26">
        <f t="shared" ref="O13:O37" ca="1" si="10">IF(ISNUMBER(P13),ABS((INT(P13)*60+MOD(P13,1)*100)-((INT(Q13)*60+MOD(Q13,1)*100))),"")</f>
        <v>1</v>
      </c>
      <c r="P13" s="27">
        <v>2.31</v>
      </c>
      <c r="Q13" s="28">
        <f t="shared" ca="1" si="1"/>
        <v>2.3199999999999998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114</v>
      </c>
      <c r="F14" s="27">
        <v>2.4</v>
      </c>
      <c r="G14" s="28">
        <f t="shared" ca="1" si="5"/>
        <v>4.34</v>
      </c>
      <c r="H14" s="1">
        <f t="shared" ca="1" si="6"/>
        <v>3</v>
      </c>
      <c r="I14" s="25">
        <f t="shared" ca="1" si="7"/>
        <v>0</v>
      </c>
      <c r="J14" s="26">
        <f t="shared" ca="1" si="8"/>
        <v>43</v>
      </c>
      <c r="K14" s="27">
        <v>3.34</v>
      </c>
      <c r="L14" s="28">
        <f t="shared" ca="1" si="0"/>
        <v>4.17</v>
      </c>
      <c r="M14" s="1">
        <f t="shared" ref="M14:M43" ca="1" si="11">IF(M13="","",IF(M13+1&gt;$M$11,"",M13+1))</f>
        <v>3</v>
      </c>
      <c r="N14" s="25">
        <f t="shared" ca="1" si="9"/>
        <v>6.666666666666667</v>
      </c>
      <c r="O14" s="26">
        <f t="shared" ca="1" si="10"/>
        <v>1.0000000000000284</v>
      </c>
      <c r="P14" s="27">
        <v>3.49</v>
      </c>
      <c r="Q14" s="28">
        <f t="shared" ca="1" si="1"/>
        <v>3.48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149</v>
      </c>
      <c r="F15" s="27">
        <v>3.36</v>
      </c>
      <c r="G15" s="28">
        <f t="shared" ca="1" si="5"/>
        <v>6.05</v>
      </c>
      <c r="H15" s="1">
        <f t="shared" ca="1" si="6"/>
        <v>4</v>
      </c>
      <c r="I15" s="25">
        <f t="shared" ca="1" si="7"/>
        <v>0</v>
      </c>
      <c r="J15" s="26">
        <f t="shared" ca="1" si="8"/>
        <v>48</v>
      </c>
      <c r="K15" s="27">
        <v>4.54</v>
      </c>
      <c r="L15" s="28">
        <f t="shared" ca="1" si="0"/>
        <v>5.42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181</v>
      </c>
      <c r="F16" s="27">
        <v>4.3600000000000003</v>
      </c>
      <c r="G16" s="28">
        <f t="shared" ca="1" si="5"/>
        <v>7.37</v>
      </c>
      <c r="H16" s="1">
        <f t="shared" ca="1" si="6"/>
        <v>5</v>
      </c>
      <c r="I16" s="25">
        <f t="shared" ca="1" si="7"/>
        <v>0</v>
      </c>
      <c r="J16" s="26">
        <f t="shared" ca="1" si="8"/>
        <v>36</v>
      </c>
      <c r="K16" s="27">
        <v>6.32</v>
      </c>
      <c r="L16" s="28">
        <f t="shared" ca="1" si="0"/>
        <v>7.08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215</v>
      </c>
      <c r="F17" s="27">
        <v>5.33</v>
      </c>
      <c r="G17" s="28">
        <f t="shared" ca="1" si="5"/>
        <v>9.08</v>
      </c>
      <c r="H17" s="1">
        <f t="shared" ca="1" si="6"/>
        <v>6</v>
      </c>
      <c r="I17" s="25">
        <f t="shared" ca="1" si="7"/>
        <v>2.1428571428571428</v>
      </c>
      <c r="J17" s="26">
        <f t="shared" ca="1" si="8"/>
        <v>11.999999999999943</v>
      </c>
      <c r="K17" s="27">
        <v>8.2200000000000006</v>
      </c>
      <c r="L17" s="28">
        <f t="shared" ca="1" si="0"/>
        <v>8.34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>
        <f t="shared" ca="1" si="7"/>
        <v>1.4285714285714286</v>
      </c>
      <c r="J18" s="26">
        <f t="shared" ca="1" si="8"/>
        <v>17</v>
      </c>
      <c r="K18" s="27">
        <v>9.43</v>
      </c>
      <c r="L18" s="28">
        <f t="shared" ca="1" si="0"/>
        <v>10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748" priority="34">
      <formula>K11=0</formula>
    </cfRule>
  </conditionalFormatting>
  <conditionalFormatting sqref="F57:F69">
    <cfRule type="expression" dxfId="747" priority="33">
      <formula>ISNUMBER(#REF!)</formula>
    </cfRule>
  </conditionalFormatting>
  <conditionalFormatting sqref="D12:D30">
    <cfRule type="expression" dxfId="746" priority="32">
      <formula>ISNUMBER(C12)</formula>
    </cfRule>
  </conditionalFormatting>
  <conditionalFormatting sqref="F12">
    <cfRule type="expression" dxfId="745" priority="31">
      <formula>ISNUMBER(C12)</formula>
    </cfRule>
  </conditionalFormatting>
  <conditionalFormatting sqref="D34:E56 D30:D33">
    <cfRule type="expression" dxfId="744" priority="30">
      <formula>ISNUMBER(C30)</formula>
    </cfRule>
  </conditionalFormatting>
  <conditionalFormatting sqref="F24:F56">
    <cfRule type="expression" dxfId="743" priority="29">
      <formula>ISNUMBER(C24)</formula>
    </cfRule>
  </conditionalFormatting>
  <conditionalFormatting sqref="I20:J20">
    <cfRule type="expression" dxfId="742" priority="28">
      <formula>ISNUMBER(H20)</formula>
    </cfRule>
  </conditionalFormatting>
  <conditionalFormatting sqref="I21:J21 I13:J13">
    <cfRule type="expression" dxfId="741" priority="26">
      <formula>ISNUMBER(H13)</formula>
    </cfRule>
    <cfRule type="expression" dxfId="740" priority="27">
      <formula>ISNUMBER(H13)</formula>
    </cfRule>
  </conditionalFormatting>
  <conditionalFormatting sqref="I13:J19 I21:J29">
    <cfRule type="expression" dxfId="739" priority="25">
      <formula>ISNUMBER(H13)</formula>
    </cfRule>
  </conditionalFormatting>
  <conditionalFormatting sqref="K13:K34">
    <cfRule type="expression" dxfId="738" priority="24">
      <formula>ISNUMBER(H13)</formula>
    </cfRule>
  </conditionalFormatting>
  <conditionalFormatting sqref="F13:F23">
    <cfRule type="expression" dxfId="737" priority="23">
      <formula>ISNUMBER(C13)</formula>
    </cfRule>
  </conditionalFormatting>
  <conditionalFormatting sqref="G36:G69">
    <cfRule type="expression" dxfId="736" priority="22">
      <formula>ISNUMBER(C36)</formula>
    </cfRule>
  </conditionalFormatting>
  <conditionalFormatting sqref="Q12">
    <cfRule type="expression" dxfId="735" priority="21">
      <formula>ISNUMBER(M12)</formula>
    </cfRule>
  </conditionalFormatting>
  <conditionalFormatting sqref="L12">
    <cfRule type="expression" dxfId="734" priority="20">
      <formula>ISNUMBER(H12)</formula>
    </cfRule>
  </conditionalFormatting>
  <conditionalFormatting sqref="G12:G35">
    <cfRule type="expression" dxfId="733" priority="19">
      <formula>ISNUMBER(C12)</formula>
    </cfRule>
  </conditionalFormatting>
  <conditionalFormatting sqref="K13:K34">
    <cfRule type="expression" dxfId="732" priority="17">
      <formula>ISNUMBER(I13)</formula>
    </cfRule>
    <cfRule type="expression" dxfId="731" priority="18">
      <formula>ISNUMBER(I13)</formula>
    </cfRule>
  </conditionalFormatting>
  <conditionalFormatting sqref="I12:J12 I13:I35 J13:J45">
    <cfRule type="expression" dxfId="730" priority="16">
      <formula>ISNUMBER(H12)</formula>
    </cfRule>
  </conditionalFormatting>
  <conditionalFormatting sqref="K12">
    <cfRule type="expression" dxfId="729" priority="15">
      <formula>ISNUMBER(H12)</formula>
    </cfRule>
  </conditionalFormatting>
  <conditionalFormatting sqref="N12:O37">
    <cfRule type="expression" dxfId="728" priority="14">
      <formula>ISNUMBER(M12)</formula>
    </cfRule>
  </conditionalFormatting>
  <conditionalFormatting sqref="P12:P37">
    <cfRule type="expression" dxfId="727" priority="13">
      <formula>ISNUMBER(M12)</formula>
    </cfRule>
  </conditionalFormatting>
  <conditionalFormatting sqref="E12">
    <cfRule type="expression" dxfId="726" priority="12">
      <formula>ISNUMBER(C12)</formula>
    </cfRule>
  </conditionalFormatting>
  <conditionalFormatting sqref="E13:E31">
    <cfRule type="expression" dxfId="725" priority="11">
      <formula>ISNUMBER(C13)</formula>
    </cfRule>
  </conditionalFormatting>
  <conditionalFormatting sqref="J12:J45">
    <cfRule type="expression" dxfId="724" priority="10">
      <formula>ISNUMBER(H12)</formula>
    </cfRule>
  </conditionalFormatting>
  <conditionalFormatting sqref="J13:J32">
    <cfRule type="expression" dxfId="723" priority="9">
      <formula>ISNUMBER(I13)</formula>
    </cfRule>
  </conditionalFormatting>
  <conditionalFormatting sqref="J13:J32">
    <cfRule type="expression" dxfId="722" priority="8">
      <formula>ISNUMBER(H13)</formula>
    </cfRule>
  </conditionalFormatting>
  <conditionalFormatting sqref="O12">
    <cfRule type="expression" dxfId="721" priority="7">
      <formula>ISNUMBER(N12)</formula>
    </cfRule>
  </conditionalFormatting>
  <conditionalFormatting sqref="O12">
    <cfRule type="expression" dxfId="720" priority="6">
      <formula>ISNUMBER(M12)</formula>
    </cfRule>
  </conditionalFormatting>
  <conditionalFormatting sqref="O13:O36">
    <cfRule type="expression" dxfId="719" priority="5">
      <formula>ISNUMBER(N13)</formula>
    </cfRule>
  </conditionalFormatting>
  <conditionalFormatting sqref="O13:O36">
    <cfRule type="expression" dxfId="718" priority="4">
      <formula>ISNUMBER(M13)</formula>
    </cfRule>
  </conditionalFormatting>
  <conditionalFormatting sqref="L13:L34">
    <cfRule type="expression" dxfId="717" priority="3">
      <formula>ISNUMBER(H13)</formula>
    </cfRule>
  </conditionalFormatting>
  <conditionalFormatting sqref="Q13:Q35">
    <cfRule type="expression" dxfId="716" priority="2">
      <formula>ISNUMBER(M13)</formula>
    </cfRule>
  </conditionalFormatting>
  <conditionalFormatting sqref="P11 K11">
    <cfRule type="expression" dxfId="715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6"/>
  <dimension ref="A3:R73"/>
  <sheetViews>
    <sheetView workbookViewId="0">
      <selection activeCell="N28" sqref="N28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DEMIREL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3.3333333333333335</v>
      </c>
      <c r="E6" s="38"/>
      <c r="F6" s="38"/>
      <c r="H6" s="32" t="s">
        <v>12</v>
      </c>
      <c r="I6" s="33">
        <f ca="1">SUM(I12:I37)</f>
        <v>11.666666666666668</v>
      </c>
      <c r="J6" s="38"/>
      <c r="K6" s="38"/>
      <c r="M6" s="32" t="s">
        <v>12</v>
      </c>
      <c r="N6" s="33">
        <f ca="1">SUM(N12:N37)</f>
        <v>16.666666666666668</v>
      </c>
      <c r="Q6" s="34" t="s">
        <v>13</v>
      </c>
      <c r="R6" s="36">
        <f ca="1">IF(F12="","",IF(P12="",SUM(D6,I6,N6)/2,SUM(D6,I6,N6)/3))</f>
        <v>10.555555555555557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1250</v>
      </c>
      <c r="G11" s="22">
        <f ca="1">IF(C8/((B11*F8*1000)/3600)&lt;60,(C8/((B11*F8*1000)/3600)/100),IF(C8/((B11*F8*1000)/3600)&gt;60,INT(C8/((B11*F8*1000)/3600)/60)))+(INT(C8/((B11*F8*1000)/3600))-60)/100</f>
        <v>1.3599999999999999</v>
      </c>
      <c r="H11" s="23">
        <f ca="1">IF(ISBLANK($B11),"",+INT($K11/$H8))</f>
        <v>6</v>
      </c>
      <c r="I11" s="20">
        <f ca="1">20/H11</f>
        <v>3.3333333333333335</v>
      </c>
      <c r="J11" s="64"/>
      <c r="K11" s="21">
        <f ca="1">IF(ISNUMBER(G11),((($B11*K8)*1000)/3600)*(((I9)*60)+((I9)-(I9))*100),"")</f>
        <v>1333.3333333333335</v>
      </c>
      <c r="L11" s="24">
        <f ca="1">IF(ISBLANK($B11),"",IF(ISBLANK($I9),"",IF(H11=0,(($H8/1000)/($B11*$K8)/24)/($I8/10),($H8/1000)/($B11*$K8)/24)))</f>
        <v>1.0416666666666667E-3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750</v>
      </c>
      <c r="Q11" s="24">
        <f ca="1">IF(ISBLANK($B11),"",IF(ISBLANK($N9),"",IF(M11=0,(($M8/1000)/($B11*$P8)/24)/($N8/10),($M8/1000)/($B11*$P8)/24)))</f>
        <v>9.2592592592592596E-4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3.3333333333333335</v>
      </c>
      <c r="E12" s="26">
        <f ca="1">IF(ISNUMBER(F12),ABS((INT(F12)*60+MOD(F12,1)*100)-((INT(G12)*60+MOD(G12,1)*100))),"")</f>
        <v>5.9999999999999858</v>
      </c>
      <c r="F12" s="27">
        <v>1.3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1.3599999999999999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3.3333333333333335</v>
      </c>
      <c r="J12" s="26">
        <f ca="1">IF(ISNUMBER(K12),ABS((INT(K12)*60+MOD(K12,1)*100)-((INT(L12)*60+MOD(L12,1)*100))),"")</f>
        <v>8</v>
      </c>
      <c r="K12" s="27">
        <v>1.22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1.3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0</v>
      </c>
      <c r="P12" s="27">
        <v>1.2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1.2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45</v>
      </c>
      <c r="F13" s="27">
        <v>2.27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3.12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1.6666666666666667</v>
      </c>
      <c r="J13" s="26">
        <f t="shared" ref="J13:J45" ca="1" si="8">IF(ISNUMBER(K13),ABS((INT(K13)*60+MOD(K13,1)*100)-((INT(L13)*60+MOD(L13,1)*100))),"")</f>
        <v>20</v>
      </c>
      <c r="K13" s="27">
        <v>2.4</v>
      </c>
      <c r="L13" s="28">
        <f t="shared" ca="1" si="0"/>
        <v>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20</v>
      </c>
      <c r="P13" s="27">
        <v>3</v>
      </c>
      <c r="Q13" s="28">
        <f t="shared" ca="1" si="1"/>
        <v>2.4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51.000000000000057</v>
      </c>
      <c r="F14" s="27">
        <v>3.57</v>
      </c>
      <c r="G14" s="28">
        <f t="shared" ca="1" si="5"/>
        <v>4.4800000000000004</v>
      </c>
      <c r="H14" s="1">
        <f t="shared" ca="1" si="6"/>
        <v>3</v>
      </c>
      <c r="I14" s="25">
        <f t="shared" ca="1" si="7"/>
        <v>1.6666666666666667</v>
      </c>
      <c r="J14" s="26">
        <f t="shared" ca="1" si="8"/>
        <v>20.000000000000028</v>
      </c>
      <c r="K14" s="27">
        <v>4.0999999999999996</v>
      </c>
      <c r="L14" s="28">
        <f t="shared" ca="1" si="0"/>
        <v>4.3</v>
      </c>
      <c r="M14" s="1">
        <f t="shared" ref="M14:M43" ca="1" si="11">IF(M13="","",IF(M13+1&gt;$M$11,"",M13+1))</f>
        <v>3</v>
      </c>
      <c r="N14" s="25">
        <f t="shared" ca="1" si="9"/>
        <v>6.666666666666667</v>
      </c>
      <c r="O14" s="26">
        <f t="shared" ca="1" si="10"/>
        <v>9.9999999999999716</v>
      </c>
      <c r="P14" s="27">
        <v>4.0999999999999996</v>
      </c>
      <c r="Q14" s="28">
        <f t="shared" ca="1" si="1"/>
        <v>4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79</v>
      </c>
      <c r="F15" s="27">
        <v>5.05</v>
      </c>
      <c r="G15" s="28">
        <f t="shared" ca="1" si="5"/>
        <v>6.24</v>
      </c>
      <c r="H15" s="1">
        <f t="shared" ca="1" si="6"/>
        <v>4</v>
      </c>
      <c r="I15" s="25">
        <f t="shared" ca="1" si="7"/>
        <v>0</v>
      </c>
      <c r="J15" s="26">
        <f t="shared" ca="1" si="8"/>
        <v>30</v>
      </c>
      <c r="K15" s="27">
        <v>6.3</v>
      </c>
      <c r="L15" s="28">
        <f t="shared" ca="1" si="0"/>
        <v>6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118</v>
      </c>
      <c r="F16" s="27">
        <v>6.41</v>
      </c>
      <c r="G16" s="28">
        <f t="shared" ca="1" si="5"/>
        <v>7.99</v>
      </c>
      <c r="H16" s="1">
        <f t="shared" ca="1" si="6"/>
        <v>5</v>
      </c>
      <c r="I16" s="25">
        <f t="shared" ca="1" si="7"/>
        <v>2.5</v>
      </c>
      <c r="J16" s="26">
        <f t="shared" ca="1" si="8"/>
        <v>12</v>
      </c>
      <c r="K16" s="27">
        <v>7.42</v>
      </c>
      <c r="L16" s="28">
        <f t="shared" ca="1" si="0"/>
        <v>7.3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36</v>
      </c>
      <c r="F17" s="27">
        <v>9</v>
      </c>
      <c r="G17" s="28">
        <f t="shared" ca="1" si="5"/>
        <v>9.36</v>
      </c>
      <c r="H17" s="1">
        <f t="shared" ca="1" si="6"/>
        <v>6</v>
      </c>
      <c r="I17" s="25">
        <f t="shared" ca="1" si="7"/>
        <v>2.5</v>
      </c>
      <c r="J17" s="26">
        <f t="shared" ca="1" si="8"/>
        <v>15</v>
      </c>
      <c r="K17" s="27">
        <v>9.15</v>
      </c>
      <c r="L17" s="28">
        <f t="shared" ca="1" si="0"/>
        <v>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714" priority="34">
      <formula>K11=0</formula>
    </cfRule>
  </conditionalFormatting>
  <conditionalFormatting sqref="F57:F69">
    <cfRule type="expression" dxfId="713" priority="33">
      <formula>ISNUMBER(#REF!)</formula>
    </cfRule>
  </conditionalFormatting>
  <conditionalFormatting sqref="D12:D30">
    <cfRule type="expression" dxfId="712" priority="32">
      <formula>ISNUMBER(C12)</formula>
    </cfRule>
  </conditionalFormatting>
  <conditionalFormatting sqref="F12">
    <cfRule type="expression" dxfId="711" priority="31">
      <formula>ISNUMBER(C12)</formula>
    </cfRule>
  </conditionalFormatting>
  <conditionalFormatting sqref="D34:E56 D30:D33">
    <cfRule type="expression" dxfId="710" priority="30">
      <formula>ISNUMBER(C30)</formula>
    </cfRule>
  </conditionalFormatting>
  <conditionalFormatting sqref="F24:F56">
    <cfRule type="expression" dxfId="709" priority="29">
      <formula>ISNUMBER(C24)</formula>
    </cfRule>
  </conditionalFormatting>
  <conditionalFormatting sqref="I20:J20">
    <cfRule type="expression" dxfId="708" priority="28">
      <formula>ISNUMBER(H20)</formula>
    </cfRule>
  </conditionalFormatting>
  <conditionalFormatting sqref="I21:J21 I13:J13">
    <cfRule type="expression" dxfId="707" priority="26">
      <formula>ISNUMBER(H13)</formula>
    </cfRule>
    <cfRule type="expression" dxfId="706" priority="27">
      <formula>ISNUMBER(H13)</formula>
    </cfRule>
  </conditionalFormatting>
  <conditionalFormatting sqref="I13:J19 I21:J29">
    <cfRule type="expression" dxfId="705" priority="25">
      <formula>ISNUMBER(H13)</formula>
    </cfRule>
  </conditionalFormatting>
  <conditionalFormatting sqref="K13:K34">
    <cfRule type="expression" dxfId="704" priority="24">
      <formula>ISNUMBER(H13)</formula>
    </cfRule>
  </conditionalFormatting>
  <conditionalFormatting sqref="F13:F23">
    <cfRule type="expression" dxfId="703" priority="23">
      <formula>ISNUMBER(C13)</formula>
    </cfRule>
  </conditionalFormatting>
  <conditionalFormatting sqref="G36:G69">
    <cfRule type="expression" dxfId="702" priority="22">
      <formula>ISNUMBER(C36)</formula>
    </cfRule>
  </conditionalFormatting>
  <conditionalFormatting sqref="Q12">
    <cfRule type="expression" dxfId="701" priority="21">
      <formula>ISNUMBER(M12)</formula>
    </cfRule>
  </conditionalFormatting>
  <conditionalFormatting sqref="L12">
    <cfRule type="expression" dxfId="700" priority="20">
      <formula>ISNUMBER(H12)</formula>
    </cfRule>
  </conditionalFormatting>
  <conditionalFormatting sqref="G12:G35">
    <cfRule type="expression" dxfId="699" priority="19">
      <formula>ISNUMBER(C12)</formula>
    </cfRule>
  </conditionalFormatting>
  <conditionalFormatting sqref="K13:K34">
    <cfRule type="expression" dxfId="698" priority="17">
      <formula>ISNUMBER(I13)</formula>
    </cfRule>
    <cfRule type="expression" dxfId="697" priority="18">
      <formula>ISNUMBER(I13)</formula>
    </cfRule>
  </conditionalFormatting>
  <conditionalFormatting sqref="I12:J12 I13:I35 J13:J45">
    <cfRule type="expression" dxfId="696" priority="16">
      <formula>ISNUMBER(H12)</formula>
    </cfRule>
  </conditionalFormatting>
  <conditionalFormatting sqref="K12">
    <cfRule type="expression" dxfId="695" priority="15">
      <formula>ISNUMBER(H12)</formula>
    </cfRule>
  </conditionalFormatting>
  <conditionalFormatting sqref="N12:O37">
    <cfRule type="expression" dxfId="694" priority="14">
      <formula>ISNUMBER(M12)</formula>
    </cfRule>
  </conditionalFormatting>
  <conditionalFormatting sqref="P12:P37">
    <cfRule type="expression" dxfId="693" priority="13">
      <formula>ISNUMBER(M12)</formula>
    </cfRule>
  </conditionalFormatting>
  <conditionalFormatting sqref="E12">
    <cfRule type="expression" dxfId="692" priority="12">
      <formula>ISNUMBER(C12)</formula>
    </cfRule>
  </conditionalFormatting>
  <conditionalFormatting sqref="E13:E31">
    <cfRule type="expression" dxfId="691" priority="11">
      <formula>ISNUMBER(C13)</formula>
    </cfRule>
  </conditionalFormatting>
  <conditionalFormatting sqref="J12:J45">
    <cfRule type="expression" dxfId="690" priority="10">
      <formula>ISNUMBER(H12)</formula>
    </cfRule>
  </conditionalFormatting>
  <conditionalFormatting sqref="J13:J32">
    <cfRule type="expression" dxfId="689" priority="9">
      <formula>ISNUMBER(I13)</formula>
    </cfRule>
  </conditionalFormatting>
  <conditionalFormatting sqref="J13:J32">
    <cfRule type="expression" dxfId="688" priority="8">
      <formula>ISNUMBER(H13)</formula>
    </cfRule>
  </conditionalFormatting>
  <conditionalFormatting sqref="O12">
    <cfRule type="expression" dxfId="687" priority="7">
      <formula>ISNUMBER(N12)</formula>
    </cfRule>
  </conditionalFormatting>
  <conditionalFormatting sqref="O12">
    <cfRule type="expression" dxfId="686" priority="6">
      <formula>ISNUMBER(M12)</formula>
    </cfRule>
  </conditionalFormatting>
  <conditionalFormatting sqref="O13:O36">
    <cfRule type="expression" dxfId="685" priority="5">
      <formula>ISNUMBER(N13)</formula>
    </cfRule>
  </conditionalFormatting>
  <conditionalFormatting sqref="O13:O36">
    <cfRule type="expression" dxfId="684" priority="4">
      <formula>ISNUMBER(M13)</formula>
    </cfRule>
  </conditionalFormatting>
  <conditionalFormatting sqref="L13:L34">
    <cfRule type="expression" dxfId="683" priority="3">
      <formula>ISNUMBER(H13)</formula>
    </cfRule>
  </conditionalFormatting>
  <conditionalFormatting sqref="Q13:Q35">
    <cfRule type="expression" dxfId="682" priority="2">
      <formula>ISNUMBER(M13)</formula>
    </cfRule>
  </conditionalFormatting>
  <conditionalFormatting sqref="P11 K11">
    <cfRule type="expression" dxfId="681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7"/>
  <dimension ref="A3:R73"/>
  <sheetViews>
    <sheetView workbookViewId="0">
      <selection activeCell="P17" sqref="P17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ENGASSER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2.2222222222222223</v>
      </c>
      <c r="E6" s="38"/>
      <c r="F6" s="38"/>
      <c r="H6" s="32" t="s">
        <v>12</v>
      </c>
      <c r="I6" s="33">
        <f ca="1">SUM(I12:I37)</f>
        <v>15</v>
      </c>
      <c r="J6" s="38"/>
      <c r="K6" s="38"/>
      <c r="M6" s="32" t="s">
        <v>12</v>
      </c>
      <c r="N6" s="33">
        <f ca="1">SUM(N12:N37)</f>
        <v>14</v>
      </c>
      <c r="Q6" s="34" t="s">
        <v>13</v>
      </c>
      <c r="R6" s="36">
        <f ca="1">IF(F12="","",IF(P12="",SUM(D6,I6,N6)/2,SUM(D6,I6,N6)/3))</f>
        <v>10.407407407407407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15</v>
      </c>
      <c r="C11" s="19">
        <f ca="1">IF(ISBLANK($B11),"",INT($F11/$C8))</f>
        <v>9</v>
      </c>
      <c r="D11" s="20">
        <f ca="1">20/C11</f>
        <v>2.2222222222222223</v>
      </c>
      <c r="E11" s="64"/>
      <c r="F11" s="21">
        <f ca="1">IF(ISNUMBER(B11),((($B11*F8)*1000)/3600)*(((D9)*60)+((D9)-(D9))*100),"")</f>
        <v>1875</v>
      </c>
      <c r="G11" s="22">
        <f ca="1">IF(C8/((B11*F8*1000)/3600)&lt;60,(C8/((B11*F8*1000)/3600)/100),IF(C8/((B11*F8*1000)/3600)&gt;60,INT(C8/((B11*F8*1000)/3600)/60)))+(INT(C8/((B11*F8*1000)/3600))-60)/100</f>
        <v>1.04</v>
      </c>
      <c r="H11" s="23">
        <f ca="1">IF(ISBLANK($B11),"",+INT($K11/$H8))</f>
        <v>10</v>
      </c>
      <c r="I11" s="20">
        <f ca="1">20/H11</f>
        <v>2</v>
      </c>
      <c r="J11" s="64"/>
      <c r="K11" s="21">
        <f ca="1">IF(ISNUMBER(G11),((($B11*K8)*1000)/3600)*(((I9)*60)+((I9)-(I9))*100),"")</f>
        <v>2000</v>
      </c>
      <c r="L11" s="24">
        <f ca="1">IF(ISBLANK($B11),"",IF(ISBLANK($I9),"",IF(H11=0,(($H8/1000)/($B11*$K8)/24)/($I8/10),($H8/1000)/($B11*$K8)/24)))</f>
        <v>6.9444444444444447E-4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1125</v>
      </c>
      <c r="Q11" s="24">
        <f ca="1">IF(ISBLANK($B11),"",IF(ISBLANK($N9),"",IF(M11=0,(($M8/1000)/($B11*$P8)/24)/($N8/10),($M8/1000)/($B11*$P8)/24)))</f>
        <v>6.1728395061728394E-4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1.6666666666666667</v>
      </c>
      <c r="E12" s="26">
        <f ca="1">IF(ISNUMBER(F12),ABS((INT(F12)*60+MOD(F12,1)*100)-((INT(G12)*60+MOD(G12,1)*100))),"")</f>
        <v>12</v>
      </c>
      <c r="F12" s="27">
        <v>0.52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1.04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</v>
      </c>
      <c r="J12" s="26">
        <f ca="1">IF(ISNUMBER(K12),ABS((INT(K12)*60+MOD(K12,1)*100)-((INT(L12)*60+MOD(L12,1)*100))),"")</f>
        <v>3.0000000000000071</v>
      </c>
      <c r="K12" s="27">
        <v>0.56999999999999995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0.6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4</v>
      </c>
      <c r="O12" s="26">
        <f ca="1">IF(ISNUMBER(P12),ABS((INT(P12)*60+MOD(P12,1)*100)-((INT(Q12)*60+MOD(Q12,1)*100))),"")</f>
        <v>5.6666666666666643</v>
      </c>
      <c r="P12" s="27">
        <v>0.59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0.53333333333333333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0.55555555555555558</v>
      </c>
      <c r="E13" s="26">
        <f t="shared" ref="E13:E30" ca="1" si="4">IF(ISNUMBER(F13),ABS((INT(F13)*60+MOD(F13,1)*100)-((INT(G13)*60+MOD(G13,1)*100))),"")</f>
        <v>22</v>
      </c>
      <c r="F13" s="27">
        <v>1.46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2.08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</v>
      </c>
      <c r="J13" s="26">
        <f t="shared" ref="J13:J45" ca="1" si="8">IF(ISNUMBER(K13),ABS((INT(K13)*60+MOD(K13,1)*100)-((INT(L13)*60+MOD(L13,1)*100))),"")</f>
        <v>7</v>
      </c>
      <c r="K13" s="27">
        <v>1.53</v>
      </c>
      <c r="L13" s="28">
        <f t="shared" ca="1" si="0"/>
        <v>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4</v>
      </c>
      <c r="O13" s="26">
        <f t="shared" ref="O13:O37" ca="1" si="10">IF(ISNUMBER(P13),ABS((INT(P13)*60+MOD(P13,1)*100)-((INT(Q13)*60+MOD(Q13,1)*100))),"")</f>
        <v>0</v>
      </c>
      <c r="P13" s="27">
        <v>1.46</v>
      </c>
      <c r="Q13" s="28">
        <f t="shared" ca="1" si="1"/>
        <v>1.46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29</v>
      </c>
      <c r="F14" s="27">
        <v>2.4300000000000002</v>
      </c>
      <c r="G14" s="28">
        <f t="shared" ca="1" si="5"/>
        <v>3.12</v>
      </c>
      <c r="H14" s="1">
        <f t="shared" ca="1" si="6"/>
        <v>3</v>
      </c>
      <c r="I14" s="25">
        <f t="shared" ca="1" si="7"/>
        <v>1.5</v>
      </c>
      <c r="J14" s="26">
        <f t="shared" ca="1" si="8"/>
        <v>10.999999999999972</v>
      </c>
      <c r="K14" s="27">
        <v>2.4900000000000002</v>
      </c>
      <c r="L14" s="28">
        <f t="shared" ca="1" si="0"/>
        <v>3</v>
      </c>
      <c r="M14" s="1">
        <f t="shared" ref="M14:M43" ca="1" si="11">IF(M13="","",IF(M13+1&gt;$M$11,"",M13+1))</f>
        <v>3</v>
      </c>
      <c r="N14" s="25">
        <f t="shared" ca="1" si="9"/>
        <v>4</v>
      </c>
      <c r="O14" s="26">
        <f t="shared" ca="1" si="10"/>
        <v>8</v>
      </c>
      <c r="P14" s="27">
        <v>2.48</v>
      </c>
      <c r="Q14" s="28">
        <f t="shared" ca="1" si="1"/>
        <v>2.4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38</v>
      </c>
      <c r="F15" s="27">
        <v>3.38</v>
      </c>
      <c r="G15" s="28">
        <f t="shared" ca="1" si="5"/>
        <v>4.16</v>
      </c>
      <c r="H15" s="1">
        <f t="shared" ca="1" si="6"/>
        <v>4</v>
      </c>
      <c r="I15" s="25">
        <f t="shared" ca="1" si="7"/>
        <v>1.5</v>
      </c>
      <c r="J15" s="26">
        <f t="shared" ca="1" si="8"/>
        <v>14</v>
      </c>
      <c r="K15" s="27">
        <v>3.46</v>
      </c>
      <c r="L15" s="28">
        <f t="shared" ca="1" si="0"/>
        <v>4</v>
      </c>
      <c r="M15" s="1">
        <f t="shared" ca="1" si="11"/>
        <v>4</v>
      </c>
      <c r="N15" s="25">
        <f t="shared" ca="1" si="9"/>
        <v>2</v>
      </c>
      <c r="O15" s="26">
        <f t="shared" ca="1" si="10"/>
        <v>16.000000000000028</v>
      </c>
      <c r="P15" s="27">
        <v>3.49</v>
      </c>
      <c r="Q15" s="28">
        <f t="shared" ca="1" si="1"/>
        <v>3.33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41</v>
      </c>
      <c r="F16" s="27">
        <v>4.3899999999999997</v>
      </c>
      <c r="G16" s="28">
        <f t="shared" ca="1" si="5"/>
        <v>5.2</v>
      </c>
      <c r="H16" s="1">
        <f t="shared" ca="1" si="6"/>
        <v>5</v>
      </c>
      <c r="I16" s="25">
        <f t="shared" ca="1" si="7"/>
        <v>1.5</v>
      </c>
      <c r="J16" s="26">
        <f t="shared" ca="1" si="8"/>
        <v>14</v>
      </c>
      <c r="K16" s="27">
        <v>4.46</v>
      </c>
      <c r="L16" s="28">
        <f t="shared" ca="1" si="0"/>
        <v>5</v>
      </c>
      <c r="M16" s="1">
        <f t="shared" ca="1" si="11"/>
        <v>5</v>
      </c>
      <c r="N16" s="25">
        <f t="shared" ca="1" si="9"/>
        <v>0</v>
      </c>
      <c r="O16" s="26">
        <f t="shared" ca="1" si="10"/>
        <v>28</v>
      </c>
      <c r="P16" s="27">
        <v>4.54</v>
      </c>
      <c r="Q16" s="28">
        <f t="shared" ca="1" si="1"/>
        <v>4.26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38</v>
      </c>
      <c r="F17" s="27">
        <v>5.46</v>
      </c>
      <c r="G17" s="28">
        <f t="shared" ca="1" si="5"/>
        <v>6.24</v>
      </c>
      <c r="H17" s="1">
        <f t="shared" ca="1" si="6"/>
        <v>6</v>
      </c>
      <c r="I17" s="25">
        <f t="shared" ca="1" si="7"/>
        <v>2</v>
      </c>
      <c r="J17" s="26">
        <f t="shared" ca="1" si="8"/>
        <v>2</v>
      </c>
      <c r="K17" s="27">
        <v>5.58</v>
      </c>
      <c r="L17" s="28">
        <f t="shared" ca="1" si="0"/>
        <v>6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36.000000000000057</v>
      </c>
      <c r="F18" s="27">
        <v>6.52</v>
      </c>
      <c r="G18" s="28">
        <f t="shared" ca="1" si="5"/>
        <v>7.28</v>
      </c>
      <c r="H18" s="1">
        <f t="shared" ca="1" si="6"/>
        <v>7</v>
      </c>
      <c r="I18" s="25">
        <f t="shared" ca="1" si="7"/>
        <v>2</v>
      </c>
      <c r="J18" s="26">
        <f t="shared" ca="1" si="8"/>
        <v>5</v>
      </c>
      <c r="K18" s="27">
        <v>6.55</v>
      </c>
      <c r="L18" s="28">
        <f t="shared" ca="1" si="0"/>
        <v>7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35</v>
      </c>
      <c r="F19" s="27">
        <v>7.57</v>
      </c>
      <c r="G19" s="28">
        <f t="shared" ca="1" si="5"/>
        <v>8.32</v>
      </c>
      <c r="H19" s="1">
        <f t="shared" ca="1" si="6"/>
        <v>8</v>
      </c>
      <c r="I19" s="25">
        <f t="shared" ca="1" si="7"/>
        <v>2</v>
      </c>
      <c r="J19" s="26">
        <f t="shared" ca="1" si="8"/>
        <v>1</v>
      </c>
      <c r="K19" s="27">
        <v>7.59</v>
      </c>
      <c r="L19" s="28">
        <f t="shared" ca="1" si="0"/>
        <v>8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0</v>
      </c>
      <c r="E20" s="26">
        <f t="shared" ca="1" si="4"/>
        <v>44</v>
      </c>
      <c r="F20" s="27">
        <v>8.52</v>
      </c>
      <c r="G20" s="28">
        <f t="shared" ca="1" si="5"/>
        <v>9.36</v>
      </c>
      <c r="H20" s="1">
        <f t="shared" ca="1" si="6"/>
        <v>9</v>
      </c>
      <c r="I20" s="25">
        <f t="shared" ca="1" si="7"/>
        <v>0.5</v>
      </c>
      <c r="J20" s="26">
        <f t="shared" ca="1" si="8"/>
        <v>21</v>
      </c>
      <c r="K20" s="27">
        <v>8.39</v>
      </c>
      <c r="L20" s="28">
        <f t="shared" ca="1" si="0"/>
        <v>9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>
        <f t="shared" ca="1" si="6"/>
        <v>10</v>
      </c>
      <c r="I21" s="25" t="str">
        <f t="shared" si="7"/>
        <v/>
      </c>
      <c r="J21" s="26" t="str">
        <f t="shared" si="8"/>
        <v/>
      </c>
      <c r="K21" s="27"/>
      <c r="L21" s="28">
        <f t="shared" ca="1" si="0"/>
        <v>10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680" priority="34">
      <formula>K11=0</formula>
    </cfRule>
  </conditionalFormatting>
  <conditionalFormatting sqref="F57:F69">
    <cfRule type="expression" dxfId="679" priority="33">
      <formula>ISNUMBER(#REF!)</formula>
    </cfRule>
  </conditionalFormatting>
  <conditionalFormatting sqref="D12:D30">
    <cfRule type="expression" dxfId="678" priority="32">
      <formula>ISNUMBER(C12)</formula>
    </cfRule>
  </conditionalFormatting>
  <conditionalFormatting sqref="F12">
    <cfRule type="expression" dxfId="677" priority="31">
      <formula>ISNUMBER(C12)</formula>
    </cfRule>
  </conditionalFormatting>
  <conditionalFormatting sqref="D34:E56 D30:D33">
    <cfRule type="expression" dxfId="676" priority="30">
      <formula>ISNUMBER(C30)</formula>
    </cfRule>
  </conditionalFormatting>
  <conditionalFormatting sqref="F24:F56">
    <cfRule type="expression" dxfId="675" priority="29">
      <formula>ISNUMBER(C24)</formula>
    </cfRule>
  </conditionalFormatting>
  <conditionalFormatting sqref="I20:J20">
    <cfRule type="expression" dxfId="674" priority="28">
      <formula>ISNUMBER(H20)</formula>
    </cfRule>
  </conditionalFormatting>
  <conditionalFormatting sqref="I21:J21 I13:J13">
    <cfRule type="expression" dxfId="673" priority="26">
      <formula>ISNUMBER(H13)</formula>
    </cfRule>
    <cfRule type="expression" dxfId="672" priority="27">
      <formula>ISNUMBER(H13)</formula>
    </cfRule>
  </conditionalFormatting>
  <conditionalFormatting sqref="I13:J19 I21:J29">
    <cfRule type="expression" dxfId="671" priority="25">
      <formula>ISNUMBER(H13)</formula>
    </cfRule>
  </conditionalFormatting>
  <conditionalFormatting sqref="K13:K34">
    <cfRule type="expression" dxfId="670" priority="24">
      <formula>ISNUMBER(H13)</formula>
    </cfRule>
  </conditionalFormatting>
  <conditionalFormatting sqref="F13:F23">
    <cfRule type="expression" dxfId="669" priority="23">
      <formula>ISNUMBER(C13)</formula>
    </cfRule>
  </conditionalFormatting>
  <conditionalFormatting sqref="G36:G69">
    <cfRule type="expression" dxfId="668" priority="22">
      <formula>ISNUMBER(C36)</formula>
    </cfRule>
  </conditionalFormatting>
  <conditionalFormatting sqref="Q12">
    <cfRule type="expression" dxfId="667" priority="21">
      <formula>ISNUMBER(M12)</formula>
    </cfRule>
  </conditionalFormatting>
  <conditionalFormatting sqref="L12">
    <cfRule type="expression" dxfId="666" priority="20">
      <formula>ISNUMBER(H12)</formula>
    </cfRule>
  </conditionalFormatting>
  <conditionalFormatting sqref="G12:G35">
    <cfRule type="expression" dxfId="665" priority="19">
      <formula>ISNUMBER(C12)</formula>
    </cfRule>
  </conditionalFormatting>
  <conditionalFormatting sqref="K13:K34">
    <cfRule type="expression" dxfId="664" priority="17">
      <formula>ISNUMBER(I13)</formula>
    </cfRule>
    <cfRule type="expression" dxfId="663" priority="18">
      <formula>ISNUMBER(I13)</formula>
    </cfRule>
  </conditionalFormatting>
  <conditionalFormatting sqref="I12:J12 I13:I35 J13:J45">
    <cfRule type="expression" dxfId="662" priority="16">
      <formula>ISNUMBER(H12)</formula>
    </cfRule>
  </conditionalFormatting>
  <conditionalFormatting sqref="K12">
    <cfRule type="expression" dxfId="661" priority="15">
      <formula>ISNUMBER(H12)</formula>
    </cfRule>
  </conditionalFormatting>
  <conditionalFormatting sqref="N12:O37">
    <cfRule type="expression" dxfId="660" priority="14">
      <formula>ISNUMBER(M12)</formula>
    </cfRule>
  </conditionalFormatting>
  <conditionalFormatting sqref="P12:P37">
    <cfRule type="expression" dxfId="659" priority="13">
      <formula>ISNUMBER(M12)</formula>
    </cfRule>
  </conditionalFormatting>
  <conditionalFormatting sqref="E12">
    <cfRule type="expression" dxfId="658" priority="12">
      <formula>ISNUMBER(C12)</formula>
    </cfRule>
  </conditionalFormatting>
  <conditionalFormatting sqref="E13:E31">
    <cfRule type="expression" dxfId="657" priority="11">
      <formula>ISNUMBER(C13)</formula>
    </cfRule>
  </conditionalFormatting>
  <conditionalFormatting sqref="J12:J45">
    <cfRule type="expression" dxfId="656" priority="10">
      <formula>ISNUMBER(H12)</formula>
    </cfRule>
  </conditionalFormatting>
  <conditionalFormatting sqref="J13:J32">
    <cfRule type="expression" dxfId="655" priority="9">
      <formula>ISNUMBER(I13)</formula>
    </cfRule>
  </conditionalFormatting>
  <conditionalFormatting sqref="J13:J32">
    <cfRule type="expression" dxfId="654" priority="8">
      <formula>ISNUMBER(H13)</formula>
    </cfRule>
  </conditionalFormatting>
  <conditionalFormatting sqref="O12">
    <cfRule type="expression" dxfId="653" priority="7">
      <formula>ISNUMBER(N12)</formula>
    </cfRule>
  </conditionalFormatting>
  <conditionalFormatting sqref="O12">
    <cfRule type="expression" dxfId="652" priority="6">
      <formula>ISNUMBER(M12)</formula>
    </cfRule>
  </conditionalFormatting>
  <conditionalFormatting sqref="O13:O36">
    <cfRule type="expression" dxfId="651" priority="5">
      <formula>ISNUMBER(N13)</formula>
    </cfRule>
  </conditionalFormatting>
  <conditionalFormatting sqref="O13:O36">
    <cfRule type="expression" dxfId="650" priority="4">
      <formula>ISNUMBER(M13)</formula>
    </cfRule>
  </conditionalFormatting>
  <conditionalFormatting sqref="L13:L34">
    <cfRule type="expression" dxfId="649" priority="3">
      <formula>ISNUMBER(H13)</formula>
    </cfRule>
  </conditionalFormatting>
  <conditionalFormatting sqref="Q13:Q35">
    <cfRule type="expression" dxfId="648" priority="2">
      <formula>ISNUMBER(M13)</formula>
    </cfRule>
  </conditionalFormatting>
  <conditionalFormatting sqref="P11 K11">
    <cfRule type="expression" dxfId="647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8"/>
  <dimension ref="A3:R73"/>
  <sheetViews>
    <sheetView workbookViewId="0">
      <selection activeCell="AB41" sqref="AB40:AB41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GOELLER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1.25</v>
      </c>
      <c r="E6" s="38"/>
      <c r="F6" s="38"/>
      <c r="H6" s="32" t="s">
        <v>12</v>
      </c>
      <c r="I6" s="33">
        <f ca="1">SUM(I12:I37)</f>
        <v>3.3333333333333335</v>
      </c>
      <c r="J6" s="38"/>
      <c r="K6" s="38"/>
      <c r="M6" s="32" t="s">
        <v>12</v>
      </c>
      <c r="N6" s="33">
        <f ca="1">SUM(N12:N37)</f>
        <v>13</v>
      </c>
      <c r="Q6" s="34" t="s">
        <v>13</v>
      </c>
      <c r="R6" s="36">
        <f ca="1">IF(F12="","",IF(P12="",SUM(D6,I6,N6)/2,SUM(D6,I6,N6)/3))</f>
        <v>5.8611111111111116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13.5</v>
      </c>
      <c r="C11" s="19">
        <f ca="1">IF(ISBLANK($B11),"",INT($F11/$C8))</f>
        <v>8</v>
      </c>
      <c r="D11" s="20">
        <f ca="1">20/C11</f>
        <v>2.5</v>
      </c>
      <c r="E11" s="64"/>
      <c r="F11" s="21">
        <f ca="1">IF(ISNUMBER(B11),((($B11*F8)*1000)/3600)*(((D9)*60)+((D9)-(D9))*100),"")</f>
        <v>1687.5</v>
      </c>
      <c r="G11" s="22">
        <f ca="1">IF(C8/((B11*F8*1000)/3600)&lt;60,(C8/((B11*F8*1000)/3600)/100),IF(C8/((B11*F8*1000)/3600)&gt;60,INT(C8/((B11*F8*1000)/3600)/60)))+(INT(C8/((B11*F8*1000)/3600))-60)/100</f>
        <v>1.1100000000000001</v>
      </c>
      <c r="H11" s="23">
        <f ca="1">IF(ISBLANK($B11),"",+INT($K11/$H8))</f>
        <v>9</v>
      </c>
      <c r="I11" s="20">
        <f ca="1">20/H11</f>
        <v>2.2222222222222223</v>
      </c>
      <c r="J11" s="64"/>
      <c r="K11" s="21">
        <f ca="1">IF(ISNUMBER(G11),((($B11*K8)*1000)/3600)*(((I9)*60)+((I9)-(I9))*100),"")</f>
        <v>1800</v>
      </c>
      <c r="L11" s="24">
        <f ca="1">IF(ISBLANK($B11),"",IF(ISBLANK($I9),"",IF(H11=0,(($H8/1000)/($B11*$K8)/24)/($I8/10),($H8/1000)/($B11*$K8)/24)))</f>
        <v>7.716049382716049E-4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1012.5</v>
      </c>
      <c r="Q11" s="24">
        <f ca="1">IF(ISBLANK($B11),"",IF(ISBLANK($N9),"",IF(M11=0,(($M8/1000)/($B11*$P8)/24)/($N8/10),($M8/1000)/($B11*$P8)/24)))</f>
        <v>6.8587105624142667E-4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1.25</v>
      </c>
      <c r="E12" s="26">
        <f ca="1">IF(ISNUMBER(F12),ABS((INT(F12)*60+MOD(F12,1)*100)-((INT(G12)*60+MOD(G12,1)*100))),"")</f>
        <v>17.000000000000014</v>
      </c>
      <c r="F12" s="27">
        <v>0.54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1.1100000000000001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1.1111111111111112</v>
      </c>
      <c r="J12" s="26">
        <f ca="1">IF(ISNUMBER(K12),ABS((INT(K12)*60+MOD(K12,1)*100)-((INT(L12)*60+MOD(L12,1)*100))),"")</f>
        <v>18</v>
      </c>
      <c r="K12" s="27">
        <v>1.24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1.06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2</v>
      </c>
      <c r="O12" s="26">
        <f ca="1">IF(ISNUMBER(P12),ABS((INT(P12)*60+MOD(P12,1)*100)-((INT(Q12)*60+MOD(Q12,1)*100))),"")</f>
        <v>16.259259259259252</v>
      </c>
      <c r="P12" s="27">
        <v>0.43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0.59259259259259256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33.000000000000028</v>
      </c>
      <c r="F13" s="27">
        <v>1.49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2.2200000000000002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1.1111111111111112</v>
      </c>
      <c r="J13" s="26">
        <f t="shared" ref="J13:J45" ca="1" si="8">IF(ISNUMBER(K13),ABS((INT(K13)*60+MOD(K13,1)*100)-((INT(L13)*60+MOD(L13,1)*100))),"")</f>
        <v>16.999999999999972</v>
      </c>
      <c r="K13" s="27">
        <v>2.2999999999999998</v>
      </c>
      <c r="L13" s="28">
        <f t="shared" ca="1" si="0"/>
        <v>2.13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1</v>
      </c>
      <c r="O13" s="26">
        <f t="shared" ref="O13:O37" ca="1" si="10">IF(ISNUMBER(P13),ABS((INT(P13)*60+MOD(P13,1)*100)-((INT(Q13)*60+MOD(Q13,1)*100))),"")</f>
        <v>23</v>
      </c>
      <c r="P13" s="27">
        <v>1.35</v>
      </c>
      <c r="Q13" s="28">
        <f t="shared" ca="1" si="1"/>
        <v>1.58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43.999999999999972</v>
      </c>
      <c r="F14" s="27">
        <v>2.4900000000000002</v>
      </c>
      <c r="G14" s="28">
        <f t="shared" ca="1" si="5"/>
        <v>3.33</v>
      </c>
      <c r="H14" s="1">
        <f t="shared" ca="1" si="6"/>
        <v>3</v>
      </c>
      <c r="I14" s="25">
        <f t="shared" ca="1" si="7"/>
        <v>1.1111111111111112</v>
      </c>
      <c r="J14" s="26">
        <f t="shared" ca="1" si="8"/>
        <v>19.999999999999972</v>
      </c>
      <c r="K14" s="27">
        <v>3.4</v>
      </c>
      <c r="L14" s="28">
        <f t="shared" ca="1" si="0"/>
        <v>3.2</v>
      </c>
      <c r="M14" s="1">
        <f t="shared" ref="M14:M43" ca="1" si="11">IF(M13="","",IF(M13+1&gt;$M$11,"",M13+1))</f>
        <v>3</v>
      </c>
      <c r="N14" s="25">
        <f t="shared" ca="1" si="9"/>
        <v>3</v>
      </c>
      <c r="O14" s="26">
        <f t="shared" ca="1" si="10"/>
        <v>12</v>
      </c>
      <c r="P14" s="27">
        <v>2.4500000000000002</v>
      </c>
      <c r="Q14" s="28">
        <f t="shared" ca="1" si="1"/>
        <v>2.57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52.000000000000057</v>
      </c>
      <c r="F15" s="27">
        <v>3.52</v>
      </c>
      <c r="G15" s="28">
        <f t="shared" ca="1" si="5"/>
        <v>4.4400000000000004</v>
      </c>
      <c r="H15" s="1">
        <f t="shared" ca="1" si="6"/>
        <v>4</v>
      </c>
      <c r="I15" s="25">
        <f t="shared" ca="1" si="7"/>
        <v>0</v>
      </c>
      <c r="J15" s="26">
        <f t="shared" ca="1" si="8"/>
        <v>66</v>
      </c>
      <c r="K15" s="27">
        <v>5.32</v>
      </c>
      <c r="L15" s="28">
        <f t="shared" ca="1" si="0"/>
        <v>4.26</v>
      </c>
      <c r="M15" s="1">
        <f t="shared" ca="1" si="11"/>
        <v>4</v>
      </c>
      <c r="N15" s="25">
        <f t="shared" ca="1" si="9"/>
        <v>4</v>
      </c>
      <c r="O15" s="26">
        <f t="shared" ca="1" si="10"/>
        <v>7</v>
      </c>
      <c r="P15" s="27">
        <v>3.5</v>
      </c>
      <c r="Q15" s="28">
        <f t="shared" ca="1" si="1"/>
        <v>3.57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49.000000000000057</v>
      </c>
      <c r="F16" s="27">
        <v>5.0599999999999996</v>
      </c>
      <c r="G16" s="28">
        <f t="shared" ca="1" si="5"/>
        <v>5.55</v>
      </c>
      <c r="H16" s="1">
        <f t="shared" ca="1" si="6"/>
        <v>5</v>
      </c>
      <c r="I16" s="25">
        <f t="shared" ca="1" si="7"/>
        <v>0</v>
      </c>
      <c r="J16" s="26">
        <f t="shared" ca="1" si="8"/>
        <v>48</v>
      </c>
      <c r="K16" s="27">
        <v>6.21</v>
      </c>
      <c r="L16" s="28">
        <f t="shared" ca="1" si="0"/>
        <v>5.33</v>
      </c>
      <c r="M16" s="1">
        <f t="shared" ca="1" si="11"/>
        <v>5</v>
      </c>
      <c r="N16" s="25">
        <f t="shared" ca="1" si="9"/>
        <v>3</v>
      </c>
      <c r="O16" s="26">
        <f t="shared" ca="1" si="10"/>
        <v>10.000000000000057</v>
      </c>
      <c r="P16" s="27">
        <v>4.46</v>
      </c>
      <c r="Q16" s="28">
        <f t="shared" ca="1" si="1"/>
        <v>4.5600000000000005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41.999999999999943</v>
      </c>
      <c r="F17" s="27">
        <v>6.24</v>
      </c>
      <c r="G17" s="28">
        <f t="shared" ca="1" si="5"/>
        <v>7.06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6.4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47</v>
      </c>
      <c r="F18" s="27">
        <v>7.3</v>
      </c>
      <c r="G18" s="28">
        <f t="shared" ca="1" si="5"/>
        <v>8.17</v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7.46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37.999999999999886</v>
      </c>
      <c r="F19" s="27">
        <v>8.5</v>
      </c>
      <c r="G19" s="28">
        <f t="shared" ca="1" si="5"/>
        <v>9.2799999999999994</v>
      </c>
      <c r="H19" s="1">
        <f t="shared" ca="1" si="6"/>
        <v>8</v>
      </c>
      <c r="I19" s="25" t="str">
        <f t="shared" si="7"/>
        <v/>
      </c>
      <c r="J19" s="26" t="str">
        <f t="shared" si="8"/>
        <v/>
      </c>
      <c r="K19" s="27"/>
      <c r="L19" s="28">
        <f t="shared" ca="1" si="0"/>
        <v>8.5299999999999994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>
        <f t="shared" ca="1" si="6"/>
        <v>9</v>
      </c>
      <c r="I20" s="25" t="str">
        <f t="shared" si="7"/>
        <v/>
      </c>
      <c r="J20" s="26" t="str">
        <f t="shared" si="8"/>
        <v/>
      </c>
      <c r="K20" s="27"/>
      <c r="L20" s="28">
        <f t="shared" ca="1" si="0"/>
        <v>10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646" priority="34">
      <formula>K11=0</formula>
    </cfRule>
  </conditionalFormatting>
  <conditionalFormatting sqref="F57:F69">
    <cfRule type="expression" dxfId="645" priority="33">
      <formula>ISNUMBER(#REF!)</formula>
    </cfRule>
  </conditionalFormatting>
  <conditionalFormatting sqref="D12:D30">
    <cfRule type="expression" dxfId="644" priority="32">
      <formula>ISNUMBER(C12)</formula>
    </cfRule>
  </conditionalFormatting>
  <conditionalFormatting sqref="F12">
    <cfRule type="expression" dxfId="643" priority="31">
      <formula>ISNUMBER(C12)</formula>
    </cfRule>
  </conditionalFormatting>
  <conditionalFormatting sqref="D34:E56 D30:D33">
    <cfRule type="expression" dxfId="642" priority="30">
      <formula>ISNUMBER(C30)</formula>
    </cfRule>
  </conditionalFormatting>
  <conditionalFormatting sqref="F24:F56">
    <cfRule type="expression" dxfId="641" priority="29">
      <formula>ISNUMBER(C24)</formula>
    </cfRule>
  </conditionalFormatting>
  <conditionalFormatting sqref="I20:J20">
    <cfRule type="expression" dxfId="640" priority="28">
      <formula>ISNUMBER(H20)</formula>
    </cfRule>
  </conditionalFormatting>
  <conditionalFormatting sqref="I21:J21 I13:J13">
    <cfRule type="expression" dxfId="639" priority="26">
      <formula>ISNUMBER(H13)</formula>
    </cfRule>
    <cfRule type="expression" dxfId="638" priority="27">
      <formula>ISNUMBER(H13)</formula>
    </cfRule>
  </conditionalFormatting>
  <conditionalFormatting sqref="I13:J19 I21:J29">
    <cfRule type="expression" dxfId="637" priority="25">
      <formula>ISNUMBER(H13)</formula>
    </cfRule>
  </conditionalFormatting>
  <conditionalFormatting sqref="K13:K34">
    <cfRule type="expression" dxfId="636" priority="24">
      <formula>ISNUMBER(H13)</formula>
    </cfRule>
  </conditionalFormatting>
  <conditionalFormatting sqref="F13:F23">
    <cfRule type="expression" dxfId="635" priority="23">
      <formula>ISNUMBER(C13)</formula>
    </cfRule>
  </conditionalFormatting>
  <conditionalFormatting sqref="G36:G69">
    <cfRule type="expression" dxfId="634" priority="22">
      <formula>ISNUMBER(C36)</formula>
    </cfRule>
  </conditionalFormatting>
  <conditionalFormatting sqref="Q12">
    <cfRule type="expression" dxfId="633" priority="21">
      <formula>ISNUMBER(M12)</formula>
    </cfRule>
  </conditionalFormatting>
  <conditionalFormatting sqref="L12">
    <cfRule type="expression" dxfId="632" priority="20">
      <formula>ISNUMBER(H12)</formula>
    </cfRule>
  </conditionalFormatting>
  <conditionalFormatting sqref="G12:G35">
    <cfRule type="expression" dxfId="631" priority="19">
      <formula>ISNUMBER(C12)</formula>
    </cfRule>
  </conditionalFormatting>
  <conditionalFormatting sqref="K13:K34">
    <cfRule type="expression" dxfId="630" priority="17">
      <formula>ISNUMBER(I13)</formula>
    </cfRule>
    <cfRule type="expression" dxfId="629" priority="18">
      <formula>ISNUMBER(I13)</formula>
    </cfRule>
  </conditionalFormatting>
  <conditionalFormatting sqref="I12:J12 I13:I35 J13:J45">
    <cfRule type="expression" dxfId="628" priority="16">
      <formula>ISNUMBER(H12)</formula>
    </cfRule>
  </conditionalFormatting>
  <conditionalFormatting sqref="K12">
    <cfRule type="expression" dxfId="627" priority="15">
      <formula>ISNUMBER(H12)</formula>
    </cfRule>
  </conditionalFormatting>
  <conditionalFormatting sqref="N12:O37">
    <cfRule type="expression" dxfId="626" priority="14">
      <formula>ISNUMBER(M12)</formula>
    </cfRule>
  </conditionalFormatting>
  <conditionalFormatting sqref="P12:P37">
    <cfRule type="expression" dxfId="625" priority="13">
      <formula>ISNUMBER(M12)</formula>
    </cfRule>
  </conditionalFormatting>
  <conditionalFormatting sqref="E12">
    <cfRule type="expression" dxfId="624" priority="12">
      <formula>ISNUMBER(C12)</formula>
    </cfRule>
  </conditionalFormatting>
  <conditionalFormatting sqref="E13:E31">
    <cfRule type="expression" dxfId="623" priority="11">
      <formula>ISNUMBER(C13)</formula>
    </cfRule>
  </conditionalFormatting>
  <conditionalFormatting sqref="J12:J45">
    <cfRule type="expression" dxfId="622" priority="10">
      <formula>ISNUMBER(H12)</formula>
    </cfRule>
  </conditionalFormatting>
  <conditionalFormatting sqref="J13:J32">
    <cfRule type="expression" dxfId="621" priority="9">
      <formula>ISNUMBER(I13)</formula>
    </cfRule>
  </conditionalFormatting>
  <conditionalFormatting sqref="J13:J32">
    <cfRule type="expression" dxfId="620" priority="8">
      <formula>ISNUMBER(H13)</formula>
    </cfRule>
  </conditionalFormatting>
  <conditionalFormatting sqref="O12">
    <cfRule type="expression" dxfId="619" priority="7">
      <formula>ISNUMBER(N12)</formula>
    </cfRule>
  </conditionalFormatting>
  <conditionalFormatting sqref="O12">
    <cfRule type="expression" dxfId="618" priority="6">
      <formula>ISNUMBER(M12)</formula>
    </cfRule>
  </conditionalFormatting>
  <conditionalFormatting sqref="O13:O36">
    <cfRule type="expression" dxfId="617" priority="5">
      <formula>ISNUMBER(N13)</formula>
    </cfRule>
  </conditionalFormatting>
  <conditionalFormatting sqref="O13:O36">
    <cfRule type="expression" dxfId="616" priority="4">
      <formula>ISNUMBER(M13)</formula>
    </cfRule>
  </conditionalFormatting>
  <conditionalFormatting sqref="L13:L34">
    <cfRule type="expression" dxfId="615" priority="3">
      <formula>ISNUMBER(H13)</formula>
    </cfRule>
  </conditionalFormatting>
  <conditionalFormatting sqref="Q13:Q35">
    <cfRule type="expression" dxfId="614" priority="2">
      <formula>ISNUMBER(M13)</formula>
    </cfRule>
  </conditionalFormatting>
  <conditionalFormatting sqref="P11 K11">
    <cfRule type="expression" dxfId="613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9"/>
  <dimension ref="A3:R73"/>
  <sheetViews>
    <sheetView workbookViewId="0">
      <selection activeCell="S19" sqref="S19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GOETZMANN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10.833333333333334</v>
      </c>
      <c r="E6" s="38"/>
      <c r="F6" s="38"/>
      <c r="H6" s="32" t="s">
        <v>12</v>
      </c>
      <c r="I6" s="33">
        <f ca="1">SUM(I12:I37)</f>
        <v>13.571428571428573</v>
      </c>
      <c r="J6" s="38"/>
      <c r="K6" s="38"/>
      <c r="M6" s="32" t="s">
        <v>12</v>
      </c>
      <c r="N6" s="33">
        <f ca="1">SUM(N12:N37)</f>
        <v>11.666666666666668</v>
      </c>
      <c r="Q6" s="34" t="s">
        <v>13</v>
      </c>
      <c r="R6" s="36">
        <f ca="1">IF(F12="","",IF(P12="",SUM(D6,I6,N6)/2,SUM(D6,I6,N6)/3))</f>
        <v>12.023809523809524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10.5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1312.5</v>
      </c>
      <c r="G11" s="22">
        <f ca="1">IF(C8/((B11*F8*1000)/3600)&lt;60,(C8/((B11*F8*1000)/3600)/100),IF(C8/((B11*F8*1000)/3600)&gt;60,INT(C8/((B11*F8*1000)/3600)/60)))+(INT(C8/((B11*F8*1000)/3600))-60)/100</f>
        <v>1.31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1400</v>
      </c>
      <c r="L11" s="24">
        <f ca="1">IF(ISBLANK($B11),"",IF(ISBLANK($I9),"",IF(H11=0,(($H8/1000)/($B11*$K8)/24)/($I8/10),($H8/1000)/($B11*$K8)/24)))</f>
        <v>9.9206349206349201E-4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787.50000000000011</v>
      </c>
      <c r="Q11" s="24">
        <f ca="1">IF(ISBLANK($B11),"",IF(ISBLANK($N9),"",IF(M11=0,(($M8/1000)/($B11*$P8)/24)/($N8/10),($M8/1000)/($B11*$P8)/24)))</f>
        <v>8.8183421516754845E-4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3.3333333333333335</v>
      </c>
      <c r="E12" s="26">
        <f ca="1">IF(ISNUMBER(F12),ABS((INT(F12)*60+MOD(F12,1)*100)-((INT(G12)*60+MOD(G12,1)*100))),"")</f>
        <v>0</v>
      </c>
      <c r="F12" s="27">
        <v>1.31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2.8571428571428572</v>
      </c>
      <c r="J12" s="26">
        <f ca="1">IF(ISNUMBER(K12),ABS((INT(K12)*60+MOD(K12,1)*100)-((INT(L12)*60+MOD(L12,1)*100))),"")</f>
        <v>2</v>
      </c>
      <c r="K12" s="27">
        <v>1.27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1.6666666666666667</v>
      </c>
      <c r="O12" s="26">
        <f ca="1">IF(ISNUMBER(P12),ABS((INT(P12)*60+MOD(P12,1)*100)-((INT(Q12)*60+MOD(Q12,1)*100))),"")</f>
        <v>25</v>
      </c>
      <c r="P12" s="27">
        <v>0.51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1.1599999999999999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3.3333333333333335</v>
      </c>
      <c r="E13" s="26">
        <f t="shared" ref="E13:E30" ca="1" si="4">IF(ISNUMBER(F13),ABS((INT(F13)*60+MOD(F13,1)*100)-((INT(G13)*60+MOD(G13,1)*100))),"")</f>
        <v>9.0000000000000284</v>
      </c>
      <c r="F13" s="27">
        <v>2.5299999999999998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3.02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2.8571428571428572</v>
      </c>
      <c r="J13" s="26">
        <f t="shared" ref="J13:J45" ca="1" si="8">IF(ISNUMBER(K13),ABS((INT(K13)*60+MOD(K13,1)*100)-((INT(L13)*60+MOD(L13,1)*100))),"")</f>
        <v>4.0000000000000284</v>
      </c>
      <c r="K13" s="27">
        <v>2.5499999999999998</v>
      </c>
      <c r="L13" s="28">
        <f t="shared" ca="1" si="0"/>
        <v>2.5099999999999998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20</v>
      </c>
      <c r="P13" s="27">
        <v>2.12</v>
      </c>
      <c r="Q13" s="28">
        <f t="shared" ca="1" si="1"/>
        <v>2.3199999999999998</v>
      </c>
    </row>
    <row r="14" spans="1:18" ht="15" customHeight="1">
      <c r="C14" s="1">
        <f t="shared" ca="1" si="2"/>
        <v>3</v>
      </c>
      <c r="D14" s="25">
        <f t="shared" ca="1" si="3"/>
        <v>3.3333333333333335</v>
      </c>
      <c r="E14" s="26">
        <f t="shared" ca="1" si="4"/>
        <v>0.99999999999994316</v>
      </c>
      <c r="F14" s="27">
        <v>4.3499999999999996</v>
      </c>
      <c r="G14" s="28">
        <f t="shared" ca="1" si="5"/>
        <v>4.34</v>
      </c>
      <c r="H14" s="1">
        <f t="shared" ca="1" si="6"/>
        <v>3</v>
      </c>
      <c r="I14" s="25">
        <f t="shared" ca="1" si="7"/>
        <v>2.1428571428571428</v>
      </c>
      <c r="J14" s="26">
        <f t="shared" ca="1" si="8"/>
        <v>12.000000000000028</v>
      </c>
      <c r="K14" s="27">
        <v>4.05</v>
      </c>
      <c r="L14" s="28">
        <f t="shared" ca="1" si="0"/>
        <v>4.17</v>
      </c>
      <c r="M14" s="1">
        <f t="shared" ref="M14:M43" ca="1" si="11">IF(M13="","",IF(M13+1&gt;$M$11,"",M13+1))</f>
        <v>3</v>
      </c>
      <c r="N14" s="25">
        <f t="shared" ca="1" si="9"/>
        <v>6.666666666666667</v>
      </c>
      <c r="O14" s="26">
        <f t="shared" ca="1" si="10"/>
        <v>8</v>
      </c>
      <c r="P14" s="27">
        <v>3.4</v>
      </c>
      <c r="Q14" s="28">
        <f t="shared" ca="1" si="1"/>
        <v>3.48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45</v>
      </c>
      <c r="F15" s="27">
        <v>5.2</v>
      </c>
      <c r="G15" s="28">
        <f t="shared" ca="1" si="5"/>
        <v>6.05</v>
      </c>
      <c r="H15" s="1">
        <f t="shared" ca="1" si="6"/>
        <v>4</v>
      </c>
      <c r="I15" s="25">
        <f t="shared" ca="1" si="7"/>
        <v>2.8571428571428572</v>
      </c>
      <c r="J15" s="26">
        <f t="shared" ca="1" si="8"/>
        <v>2.0000000000000568</v>
      </c>
      <c r="K15" s="27">
        <v>5.44</v>
      </c>
      <c r="L15" s="28">
        <f t="shared" ca="1" si="0"/>
        <v>5.42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73.999999999999943</v>
      </c>
      <c r="F16" s="27">
        <v>6.23</v>
      </c>
      <c r="G16" s="28">
        <f t="shared" ca="1" si="5"/>
        <v>7.37</v>
      </c>
      <c r="H16" s="1">
        <f t="shared" ca="1" si="6"/>
        <v>5</v>
      </c>
      <c r="I16" s="25">
        <f t="shared" ca="1" si="7"/>
        <v>2.8571428571428572</v>
      </c>
      <c r="J16" s="26">
        <f t="shared" ca="1" si="8"/>
        <v>4</v>
      </c>
      <c r="K16" s="27">
        <v>7.12</v>
      </c>
      <c r="L16" s="28">
        <f t="shared" ca="1" si="0"/>
        <v>7.08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0.83333333333333337</v>
      </c>
      <c r="E17" s="26">
        <f t="shared" ca="1" si="4"/>
        <v>25</v>
      </c>
      <c r="F17" s="27">
        <v>8.43</v>
      </c>
      <c r="G17" s="28">
        <f t="shared" ca="1" si="5"/>
        <v>9.08</v>
      </c>
      <c r="H17" s="1">
        <f t="shared" ca="1" si="6"/>
        <v>6</v>
      </c>
      <c r="I17" s="25">
        <f t="shared" ca="1" si="7"/>
        <v>0</v>
      </c>
      <c r="J17" s="26">
        <f t="shared" ca="1" si="8"/>
        <v>39.000000000000114</v>
      </c>
      <c r="K17" s="27">
        <v>9.1300000000000008</v>
      </c>
      <c r="L17" s="28">
        <f t="shared" ca="1" si="0"/>
        <v>8.34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>
        <f t="shared" ca="1" si="7"/>
        <v>0</v>
      </c>
      <c r="J18" s="26">
        <f t="shared" ca="1" si="8"/>
        <v>65.000000000000114</v>
      </c>
      <c r="K18" s="27">
        <v>11.05</v>
      </c>
      <c r="L18" s="28">
        <f t="shared" ca="1" si="0"/>
        <v>10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612" priority="34">
      <formula>K11=0</formula>
    </cfRule>
  </conditionalFormatting>
  <conditionalFormatting sqref="F57:F69">
    <cfRule type="expression" dxfId="611" priority="33">
      <formula>ISNUMBER(#REF!)</formula>
    </cfRule>
  </conditionalFormatting>
  <conditionalFormatting sqref="D12:D30">
    <cfRule type="expression" dxfId="610" priority="32">
      <formula>ISNUMBER(C12)</formula>
    </cfRule>
  </conditionalFormatting>
  <conditionalFormatting sqref="F12">
    <cfRule type="expression" dxfId="609" priority="31">
      <formula>ISNUMBER(C12)</formula>
    </cfRule>
  </conditionalFormatting>
  <conditionalFormatting sqref="D34:E56 D30:D33">
    <cfRule type="expression" dxfId="608" priority="30">
      <formula>ISNUMBER(C30)</formula>
    </cfRule>
  </conditionalFormatting>
  <conditionalFormatting sqref="F24:F56">
    <cfRule type="expression" dxfId="607" priority="29">
      <formula>ISNUMBER(C24)</formula>
    </cfRule>
  </conditionalFormatting>
  <conditionalFormatting sqref="I20:J20">
    <cfRule type="expression" dxfId="606" priority="28">
      <formula>ISNUMBER(H20)</formula>
    </cfRule>
  </conditionalFormatting>
  <conditionalFormatting sqref="I21:J21 I13:J13">
    <cfRule type="expression" dxfId="605" priority="26">
      <formula>ISNUMBER(H13)</formula>
    </cfRule>
    <cfRule type="expression" dxfId="604" priority="27">
      <formula>ISNUMBER(H13)</formula>
    </cfRule>
  </conditionalFormatting>
  <conditionalFormatting sqref="I13:J19 I21:J29">
    <cfRule type="expression" dxfId="603" priority="25">
      <formula>ISNUMBER(H13)</formula>
    </cfRule>
  </conditionalFormatting>
  <conditionalFormatting sqref="K13:K34">
    <cfRule type="expression" dxfId="602" priority="24">
      <formula>ISNUMBER(H13)</formula>
    </cfRule>
  </conditionalFormatting>
  <conditionalFormatting sqref="F13:F23">
    <cfRule type="expression" dxfId="601" priority="23">
      <formula>ISNUMBER(C13)</formula>
    </cfRule>
  </conditionalFormatting>
  <conditionalFormatting sqref="G36:G69">
    <cfRule type="expression" dxfId="600" priority="22">
      <formula>ISNUMBER(C36)</formula>
    </cfRule>
  </conditionalFormatting>
  <conditionalFormatting sqref="Q12">
    <cfRule type="expression" dxfId="599" priority="21">
      <formula>ISNUMBER(M12)</formula>
    </cfRule>
  </conditionalFormatting>
  <conditionalFormatting sqref="L12">
    <cfRule type="expression" dxfId="598" priority="20">
      <formula>ISNUMBER(H12)</formula>
    </cfRule>
  </conditionalFormatting>
  <conditionalFormatting sqref="G12:G35">
    <cfRule type="expression" dxfId="597" priority="19">
      <formula>ISNUMBER(C12)</formula>
    </cfRule>
  </conditionalFormatting>
  <conditionalFormatting sqref="K13:K34">
    <cfRule type="expression" dxfId="596" priority="17">
      <formula>ISNUMBER(I13)</formula>
    </cfRule>
    <cfRule type="expression" dxfId="595" priority="18">
      <formula>ISNUMBER(I13)</formula>
    </cfRule>
  </conditionalFormatting>
  <conditionalFormatting sqref="I12:J12 I13:I35 J13:J45">
    <cfRule type="expression" dxfId="594" priority="16">
      <formula>ISNUMBER(H12)</formula>
    </cfRule>
  </conditionalFormatting>
  <conditionalFormatting sqref="K12">
    <cfRule type="expression" dxfId="593" priority="15">
      <formula>ISNUMBER(H12)</formula>
    </cfRule>
  </conditionalFormatting>
  <conditionalFormatting sqref="N12:O37">
    <cfRule type="expression" dxfId="592" priority="14">
      <formula>ISNUMBER(M12)</formula>
    </cfRule>
  </conditionalFormatting>
  <conditionalFormatting sqref="P12:P37">
    <cfRule type="expression" dxfId="591" priority="13">
      <formula>ISNUMBER(M12)</formula>
    </cfRule>
  </conditionalFormatting>
  <conditionalFormatting sqref="E12">
    <cfRule type="expression" dxfId="590" priority="12">
      <formula>ISNUMBER(C12)</formula>
    </cfRule>
  </conditionalFormatting>
  <conditionalFormatting sqref="E13:E31">
    <cfRule type="expression" dxfId="589" priority="11">
      <formula>ISNUMBER(C13)</formula>
    </cfRule>
  </conditionalFormatting>
  <conditionalFormatting sqref="J12:J45">
    <cfRule type="expression" dxfId="588" priority="10">
      <formula>ISNUMBER(H12)</formula>
    </cfRule>
  </conditionalFormatting>
  <conditionalFormatting sqref="J13:J32">
    <cfRule type="expression" dxfId="587" priority="9">
      <formula>ISNUMBER(I13)</formula>
    </cfRule>
  </conditionalFormatting>
  <conditionalFormatting sqref="J13:J32">
    <cfRule type="expression" dxfId="586" priority="8">
      <formula>ISNUMBER(H13)</formula>
    </cfRule>
  </conditionalFormatting>
  <conditionalFormatting sqref="O12">
    <cfRule type="expression" dxfId="585" priority="7">
      <formula>ISNUMBER(N12)</formula>
    </cfRule>
  </conditionalFormatting>
  <conditionalFormatting sqref="O12">
    <cfRule type="expression" dxfId="584" priority="6">
      <formula>ISNUMBER(M12)</formula>
    </cfRule>
  </conditionalFormatting>
  <conditionalFormatting sqref="O13:O36">
    <cfRule type="expression" dxfId="583" priority="5">
      <formula>ISNUMBER(N13)</formula>
    </cfRule>
  </conditionalFormatting>
  <conditionalFormatting sqref="O13:O36">
    <cfRule type="expression" dxfId="582" priority="4">
      <formula>ISNUMBER(M13)</formula>
    </cfRule>
  </conditionalFormatting>
  <conditionalFormatting sqref="L13:L34">
    <cfRule type="expression" dxfId="581" priority="3">
      <formula>ISNUMBER(H13)</formula>
    </cfRule>
  </conditionalFormatting>
  <conditionalFormatting sqref="Q13:Q35">
    <cfRule type="expression" dxfId="580" priority="2">
      <formula>ISNUMBER(M13)</formula>
    </cfRule>
  </conditionalFormatting>
  <conditionalFormatting sqref="P11 K11">
    <cfRule type="expression" dxfId="579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0"/>
  <dimension ref="A3:R73"/>
  <sheetViews>
    <sheetView workbookViewId="0">
      <selection activeCell="H4" sqref="H4:I4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GRAEBER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5.8333333333333339</v>
      </c>
      <c r="E6" s="38"/>
      <c r="F6" s="38"/>
      <c r="H6" s="32" t="s">
        <v>12</v>
      </c>
      <c r="I6" s="33">
        <f ca="1">SUM(I12:I37)</f>
        <v>3.5714285714285712</v>
      </c>
      <c r="J6" s="38"/>
      <c r="K6" s="38"/>
      <c r="M6" s="32" t="s">
        <v>12</v>
      </c>
      <c r="N6" s="33">
        <f>SUM(N12:N37)</f>
        <v>0</v>
      </c>
      <c r="Q6" s="34" t="s">
        <v>13</v>
      </c>
      <c r="R6" s="36">
        <f ca="1">IF(F12="","",IF(P12="",SUM(D6,I6,N6)/2,SUM(D6,I6,N6)/3))</f>
        <v>4.7023809523809526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1375</v>
      </c>
      <c r="G11" s="22">
        <f ca="1">IF(C8/((B11*F8*1000)/3600)&lt;60,(C8/((B11*F8*1000)/3600)/100),IF(C8/((B11*F8*1000)/3600)&gt;60,INT(C8/((B11*F8*1000)/3600)/60)))+(INT(C8/((B11*F8*1000)/3600))-60)/100</f>
        <v>1.27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1466.6666666666667</v>
      </c>
      <c r="L11" s="24">
        <f ca="1">IF(ISBLANK($B11),"",IF(ISBLANK($I9),"",IF(H11=0,(($H8/1000)/($B11*$K8)/24)/($I8/10),($H8/1000)/($B11*$K8)/24)))</f>
        <v>9.46969696969697E-4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825</v>
      </c>
      <c r="Q11" s="24">
        <f ca="1">IF(ISBLANK($B11),"",IF(ISBLANK($N9),"",IF(M11=0,(($M8/1000)/($B11*$P8)/24)/($N8/10),($M8/1000)/($B11*$P8)/24)))</f>
        <v>8.4175084175084182E-4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3.3333333333333335</v>
      </c>
      <c r="E12" s="26">
        <f ca="1">IF(ISNUMBER(F12),ABS((INT(F12)*60+MOD(F12,1)*100)-((INT(G12)*60+MOD(G12,1)*100))),"")</f>
        <v>7</v>
      </c>
      <c r="F12" s="27">
        <v>1.2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1.27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2.1428571428571428</v>
      </c>
      <c r="J12" s="26">
        <f ca="1">IF(ISNUMBER(K12),ABS((INT(K12)*60+MOD(K12,1)*100)-((INT(L12)*60+MOD(L12,1)*100))),"")</f>
        <v>13</v>
      </c>
      <c r="K12" s="27">
        <v>1.08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1.21</v>
      </c>
      <c r="M12" s="1">
        <f ca="1">IF(M11=0,"",1)</f>
        <v>1</v>
      </c>
      <c r="N12" s="25" t="str">
        <f>IF(P12="","",IF(O12&gt;25,0,IF(AND(O12&gt;20,O12&lt;=25),$N$11*25%,IF(AND(O12&gt;15,O12&lt;=20),$N$11*50%,IF(AND(O12&gt;10,O12&lt;=15),$N$11*75%,IF(O12&lt;=10,$N$11))))))</f>
        <v/>
      </c>
      <c r="O12" s="26" t="str">
        <f>IF(ISNUMBER(P12),ABS((INT(P12)*60+MOD(P12,1)*100)-((INT(Q12)*60+MOD(Q12,1)*100))),"")</f>
        <v/>
      </c>
      <c r="P12" s="27"/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1.1200000000000001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2.5</v>
      </c>
      <c r="E13" s="26">
        <f t="shared" ref="E13:E30" ca="1" si="4">IF(ISNUMBER(F13),ABS((INT(F13)*60+MOD(F13,1)*100)-((INT(G13)*60+MOD(G13,1)*100))),"")</f>
        <v>12</v>
      </c>
      <c r="F13" s="27">
        <v>2.42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2.54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1.4285714285714286</v>
      </c>
      <c r="J13" s="26">
        <f t="shared" ref="J13:J45" ca="1" si="8">IF(ISNUMBER(K13),ABS((INT(K13)*60+MOD(K13,1)*100)-((INT(L13)*60+MOD(L13,1)*100))),"")</f>
        <v>18</v>
      </c>
      <c r="K13" s="27">
        <v>2.25</v>
      </c>
      <c r="L13" s="28">
        <f t="shared" ca="1" si="0"/>
        <v>2.4300000000000002</v>
      </c>
      <c r="M13" s="1">
        <f ca="1">IF(M12="","",IF(M12+1&gt;$M$11,"",M12+1))</f>
        <v>2</v>
      </c>
      <c r="N13" s="25" t="str">
        <f t="shared" ref="N13:N37" si="9">IF(P13="","",IF(O13&gt;25,0,IF(AND(O13&gt;20,O13&lt;=25),$N$11*25%,IF(AND(O13&gt;15,O13&lt;=20),$N$11*50%,IF(AND(O13&gt;10,O13&lt;=15),$N$11*75%,IF(O13&lt;=10,$N$11))))))</f>
        <v/>
      </c>
      <c r="O13" s="26" t="str">
        <f t="shared" ref="O13:O37" si="10">IF(ISNUMBER(P13),ABS((INT(P13)*60+MOD(P13,1)*100)-((INT(Q13)*60+MOD(Q13,1)*100))),"")</f>
        <v/>
      </c>
      <c r="P13" s="27"/>
      <c r="Q13" s="28">
        <f t="shared" ca="1" si="1"/>
        <v>2.25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45</v>
      </c>
      <c r="F14" s="27">
        <v>3.36</v>
      </c>
      <c r="G14" s="28">
        <f t="shared" ca="1" si="5"/>
        <v>4.21</v>
      </c>
      <c r="H14" s="1">
        <f t="shared" ca="1" si="6"/>
        <v>3</v>
      </c>
      <c r="I14" s="25">
        <f t="shared" ca="1" si="7"/>
        <v>0</v>
      </c>
      <c r="J14" s="26">
        <f t="shared" ca="1" si="8"/>
        <v>25.999999999999972</v>
      </c>
      <c r="K14" s="27">
        <v>3.39</v>
      </c>
      <c r="L14" s="28">
        <f t="shared" ca="1" si="0"/>
        <v>4.05</v>
      </c>
      <c r="M14" s="1">
        <f t="shared" ref="M14:M43" ca="1" si="11">IF(M13="","",IF(M13+1&gt;$M$11,"",M13+1))</f>
        <v>3</v>
      </c>
      <c r="N14" s="25" t="str">
        <f t="shared" si="9"/>
        <v/>
      </c>
      <c r="O14" s="26" t="str">
        <f t="shared" si="10"/>
        <v/>
      </c>
      <c r="P14" s="27"/>
      <c r="Q14" s="28">
        <f t="shared" ca="1" si="1"/>
        <v>3.38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68.999999999999943</v>
      </c>
      <c r="F15" s="27">
        <v>4.4000000000000004</v>
      </c>
      <c r="G15" s="28">
        <f t="shared" ca="1" si="5"/>
        <v>5.49</v>
      </c>
      <c r="H15" s="1">
        <f t="shared" ca="1" si="6"/>
        <v>4</v>
      </c>
      <c r="I15" s="25">
        <f t="shared" ca="1" si="7"/>
        <v>0</v>
      </c>
      <c r="J15" s="26">
        <f t="shared" ca="1" si="8"/>
        <v>70.999999999999943</v>
      </c>
      <c r="K15" s="27">
        <v>4.16</v>
      </c>
      <c r="L15" s="28">
        <f t="shared" ca="1" si="0"/>
        <v>5.27</v>
      </c>
      <c r="M15" s="1">
        <f t="shared" ca="1" si="11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4.5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90</v>
      </c>
      <c r="F16" s="27">
        <v>5.46</v>
      </c>
      <c r="G16" s="28">
        <f t="shared" ca="1" si="5"/>
        <v>7.16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6.49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113</v>
      </c>
      <c r="F17" s="27">
        <v>6.5</v>
      </c>
      <c r="G17" s="28">
        <f t="shared" ca="1" si="5"/>
        <v>8.43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8.1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9.32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578" priority="34">
      <formula>K11=0</formula>
    </cfRule>
  </conditionalFormatting>
  <conditionalFormatting sqref="F57:F69">
    <cfRule type="expression" dxfId="577" priority="33">
      <formula>ISNUMBER(#REF!)</formula>
    </cfRule>
  </conditionalFormatting>
  <conditionalFormatting sqref="D12:D30">
    <cfRule type="expression" dxfId="576" priority="32">
      <formula>ISNUMBER(C12)</formula>
    </cfRule>
  </conditionalFormatting>
  <conditionalFormatting sqref="F12">
    <cfRule type="expression" dxfId="575" priority="31">
      <formula>ISNUMBER(C12)</formula>
    </cfRule>
  </conditionalFormatting>
  <conditionalFormatting sqref="D34:E56 D30:D33">
    <cfRule type="expression" dxfId="574" priority="30">
      <formula>ISNUMBER(C30)</formula>
    </cfRule>
  </conditionalFormatting>
  <conditionalFormatting sqref="F24:F56">
    <cfRule type="expression" dxfId="573" priority="29">
      <formula>ISNUMBER(C24)</formula>
    </cfRule>
  </conditionalFormatting>
  <conditionalFormatting sqref="I20:J20">
    <cfRule type="expression" dxfId="572" priority="28">
      <formula>ISNUMBER(H20)</formula>
    </cfRule>
  </conditionalFormatting>
  <conditionalFormatting sqref="I21:J21 I13:J13">
    <cfRule type="expression" dxfId="571" priority="26">
      <formula>ISNUMBER(H13)</formula>
    </cfRule>
    <cfRule type="expression" dxfId="570" priority="27">
      <formula>ISNUMBER(H13)</formula>
    </cfRule>
  </conditionalFormatting>
  <conditionalFormatting sqref="I13:J19 I21:J29">
    <cfRule type="expression" dxfId="569" priority="25">
      <formula>ISNUMBER(H13)</formula>
    </cfRule>
  </conditionalFormatting>
  <conditionalFormatting sqref="K13:K34">
    <cfRule type="expression" dxfId="568" priority="24">
      <formula>ISNUMBER(H13)</formula>
    </cfRule>
  </conditionalFormatting>
  <conditionalFormatting sqref="F13:F23">
    <cfRule type="expression" dxfId="567" priority="23">
      <formula>ISNUMBER(C13)</formula>
    </cfRule>
  </conditionalFormatting>
  <conditionalFormatting sqref="G36:G69">
    <cfRule type="expression" dxfId="566" priority="22">
      <formula>ISNUMBER(C36)</formula>
    </cfRule>
  </conditionalFormatting>
  <conditionalFormatting sqref="Q12">
    <cfRule type="expression" dxfId="565" priority="21">
      <formula>ISNUMBER(M12)</formula>
    </cfRule>
  </conditionalFormatting>
  <conditionalFormatting sqref="L12">
    <cfRule type="expression" dxfId="564" priority="20">
      <formula>ISNUMBER(H12)</formula>
    </cfRule>
  </conditionalFormatting>
  <conditionalFormatting sqref="G12:G35">
    <cfRule type="expression" dxfId="563" priority="19">
      <formula>ISNUMBER(C12)</formula>
    </cfRule>
  </conditionalFormatting>
  <conditionalFormatting sqref="K13:K34">
    <cfRule type="expression" dxfId="562" priority="17">
      <formula>ISNUMBER(I13)</formula>
    </cfRule>
    <cfRule type="expression" dxfId="561" priority="18">
      <formula>ISNUMBER(I13)</formula>
    </cfRule>
  </conditionalFormatting>
  <conditionalFormatting sqref="I12:J12 I13:I35 J13:J45">
    <cfRule type="expression" dxfId="560" priority="16">
      <formula>ISNUMBER(H12)</formula>
    </cfRule>
  </conditionalFormatting>
  <conditionalFormatting sqref="K12">
    <cfRule type="expression" dxfId="559" priority="15">
      <formula>ISNUMBER(H12)</formula>
    </cfRule>
  </conditionalFormatting>
  <conditionalFormatting sqref="N12:O37">
    <cfRule type="expression" dxfId="558" priority="14">
      <formula>ISNUMBER(M12)</formula>
    </cfRule>
  </conditionalFormatting>
  <conditionalFormatting sqref="P12:P37">
    <cfRule type="expression" dxfId="557" priority="13">
      <formula>ISNUMBER(M12)</formula>
    </cfRule>
  </conditionalFormatting>
  <conditionalFormatting sqref="E12">
    <cfRule type="expression" dxfId="556" priority="12">
      <formula>ISNUMBER(C12)</formula>
    </cfRule>
  </conditionalFormatting>
  <conditionalFormatting sqref="E13:E31">
    <cfRule type="expression" dxfId="555" priority="11">
      <formula>ISNUMBER(C13)</formula>
    </cfRule>
  </conditionalFormatting>
  <conditionalFormatting sqref="J12:J45">
    <cfRule type="expression" dxfId="554" priority="10">
      <formula>ISNUMBER(H12)</formula>
    </cfRule>
  </conditionalFormatting>
  <conditionalFormatting sqref="J13:J32">
    <cfRule type="expression" dxfId="553" priority="9">
      <formula>ISNUMBER(I13)</formula>
    </cfRule>
  </conditionalFormatting>
  <conditionalFormatting sqref="J13:J32">
    <cfRule type="expression" dxfId="552" priority="8">
      <formula>ISNUMBER(H13)</formula>
    </cfRule>
  </conditionalFormatting>
  <conditionalFormatting sqref="O12">
    <cfRule type="expression" dxfId="551" priority="7">
      <formula>ISNUMBER(N12)</formula>
    </cfRule>
  </conditionalFormatting>
  <conditionalFormatting sqref="O12">
    <cfRule type="expression" dxfId="550" priority="6">
      <formula>ISNUMBER(M12)</formula>
    </cfRule>
  </conditionalFormatting>
  <conditionalFormatting sqref="O13:O36">
    <cfRule type="expression" dxfId="549" priority="5">
      <formula>ISNUMBER(N13)</formula>
    </cfRule>
  </conditionalFormatting>
  <conditionalFormatting sqref="O13:O36">
    <cfRule type="expression" dxfId="548" priority="4">
      <formula>ISNUMBER(M13)</formula>
    </cfRule>
  </conditionalFormatting>
  <conditionalFormatting sqref="L13:L34">
    <cfRule type="expression" dxfId="547" priority="3">
      <formula>ISNUMBER(H13)</formula>
    </cfRule>
  </conditionalFormatting>
  <conditionalFormatting sqref="Q13:Q35">
    <cfRule type="expression" dxfId="546" priority="2">
      <formula>ISNUMBER(M13)</formula>
    </cfRule>
  </conditionalFormatting>
  <conditionalFormatting sqref="P11 K11">
    <cfRule type="expression" dxfId="545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1"/>
  <dimension ref="A3:R73"/>
  <sheetViews>
    <sheetView workbookViewId="0">
      <selection activeCell="P17" sqref="P17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GROSSHENNY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5.625</v>
      </c>
      <c r="E6" s="38"/>
      <c r="F6" s="38"/>
      <c r="H6" s="32" t="s">
        <v>12</v>
      </c>
      <c r="I6" s="33">
        <f ca="1">SUM(I12:I37)</f>
        <v>10.000000000000002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11.875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13.5</v>
      </c>
      <c r="C11" s="19">
        <f ca="1">IF(ISBLANK($B11),"",INT($F11/$C8))</f>
        <v>8</v>
      </c>
      <c r="D11" s="20">
        <f ca="1">20/C11</f>
        <v>2.5</v>
      </c>
      <c r="E11" s="64"/>
      <c r="F11" s="21">
        <f ca="1">IF(ISNUMBER(B11),((($B11*F8)*1000)/3600)*(((D9)*60)+((D9)-(D9))*100),"")</f>
        <v>1687.5</v>
      </c>
      <c r="G11" s="22">
        <f ca="1">IF(C8/((B11*F8*1000)/3600)&lt;60,(C8/((B11*F8*1000)/3600)/100),IF(C8/((B11*F8*1000)/3600)&gt;60,INT(C8/((B11*F8*1000)/3600)/60)))+(INT(C8/((B11*F8*1000)/3600))-60)/100</f>
        <v>1.1100000000000001</v>
      </c>
      <c r="H11" s="23">
        <f ca="1">IF(ISBLANK($B11),"",+INT($K11/$H8))</f>
        <v>9</v>
      </c>
      <c r="I11" s="20">
        <f ca="1">20/H11</f>
        <v>2.2222222222222223</v>
      </c>
      <c r="J11" s="64"/>
      <c r="K11" s="21">
        <f ca="1">IF(ISNUMBER(G11),((($B11*K8)*1000)/3600)*(((I9)*60)+((I9)-(I9))*100),"")</f>
        <v>1800</v>
      </c>
      <c r="L11" s="24">
        <f ca="1">IF(ISBLANK($B11),"",IF(ISBLANK($I9),"",IF(H11=0,(($H8/1000)/($B11*$K8)/24)/($I8/10),($H8/1000)/($B11*$K8)/24)))</f>
        <v>7.716049382716049E-4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1012.5</v>
      </c>
      <c r="Q11" s="24">
        <f ca="1">IF(ISBLANK($B11),"",IF(ISBLANK($N9),"",IF(M11=0,(($M8/1000)/($B11*$P8)/24)/($N8/10),($M8/1000)/($B11*$P8)/24)))</f>
        <v>6.8587105624142667E-4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2.5</v>
      </c>
      <c r="E12" s="26">
        <f ca="1">IF(ISNUMBER(F12),ABS((INT(F12)*60+MOD(F12,1)*100)-((INT(G12)*60+MOD(G12,1)*100))),"")</f>
        <v>1</v>
      </c>
      <c r="F12" s="27">
        <v>1.1000000000000001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1.1100000000000001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2.2222222222222223</v>
      </c>
      <c r="J12" s="26">
        <f ca="1">IF(ISNUMBER(K12),ABS((INT(K12)*60+MOD(K12,1)*100)-((INT(L12)*60+MOD(L12,1)*100))),"")</f>
        <v>8.9999999999999858</v>
      </c>
      <c r="K12" s="27">
        <v>1.1499999999999999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1.06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4</v>
      </c>
      <c r="O12" s="26">
        <f ca="1">IF(ISNUMBER(P12),ABS((INT(P12)*60+MOD(P12,1)*100)-((INT(Q12)*60+MOD(Q12,1)*100))),"")</f>
        <v>4.2592592592592453</v>
      </c>
      <c r="P12" s="27">
        <v>0.55000000000000004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0.59259259259259256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37.000000000000028</v>
      </c>
      <c r="F13" s="27">
        <v>1.45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2.2200000000000002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2.2222222222222223</v>
      </c>
      <c r="J13" s="26">
        <f t="shared" ref="J13:J45" ca="1" si="8">IF(ISNUMBER(K13),ABS((INT(K13)*60+MOD(K13,1)*100)-((INT(L13)*60+MOD(L13,1)*100))),"")</f>
        <v>0</v>
      </c>
      <c r="K13" s="27">
        <v>2.13</v>
      </c>
      <c r="L13" s="28">
        <f t="shared" ca="1" si="0"/>
        <v>2.13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4</v>
      </c>
      <c r="O13" s="26">
        <f t="shared" ref="O13:O37" ca="1" si="10">IF(ISNUMBER(P13),ABS((INT(P13)*60+MOD(P13,1)*100)-((INT(Q13)*60+MOD(Q13,1)*100))),"")</f>
        <v>4</v>
      </c>
      <c r="P13" s="27">
        <v>1.54</v>
      </c>
      <c r="Q13" s="28">
        <f t="shared" ca="1" si="1"/>
        <v>1.58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41</v>
      </c>
      <c r="F14" s="27">
        <v>2.52</v>
      </c>
      <c r="G14" s="28">
        <f t="shared" ca="1" si="5"/>
        <v>3.33</v>
      </c>
      <c r="H14" s="1">
        <f t="shared" ca="1" si="6"/>
        <v>3</v>
      </c>
      <c r="I14" s="25">
        <f t="shared" ca="1" si="7"/>
        <v>1.6666666666666667</v>
      </c>
      <c r="J14" s="26">
        <f t="shared" ca="1" si="8"/>
        <v>13.000000000000057</v>
      </c>
      <c r="K14" s="27">
        <v>3.07</v>
      </c>
      <c r="L14" s="28">
        <f t="shared" ca="1" si="0"/>
        <v>3.2</v>
      </c>
      <c r="M14" s="1">
        <f t="shared" ref="M14:M43" ca="1" si="11">IF(M13="","",IF(M13+1&gt;$M$11,"",M13+1))</f>
        <v>3</v>
      </c>
      <c r="N14" s="25">
        <f t="shared" ca="1" si="9"/>
        <v>4</v>
      </c>
      <c r="O14" s="26">
        <f t="shared" ca="1" si="10"/>
        <v>1</v>
      </c>
      <c r="P14" s="27">
        <v>2.58</v>
      </c>
      <c r="Q14" s="28">
        <f t="shared" ca="1" si="1"/>
        <v>2.57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34.000000000000085</v>
      </c>
      <c r="F15" s="27">
        <v>4.0999999999999996</v>
      </c>
      <c r="G15" s="28">
        <f t="shared" ca="1" si="5"/>
        <v>4.4400000000000004</v>
      </c>
      <c r="H15" s="1">
        <f t="shared" ca="1" si="6"/>
        <v>4</v>
      </c>
      <c r="I15" s="25">
        <f t="shared" ca="1" si="7"/>
        <v>1.1111111111111112</v>
      </c>
      <c r="J15" s="26">
        <f t="shared" ca="1" si="8"/>
        <v>20.000000000000028</v>
      </c>
      <c r="K15" s="27">
        <v>4.0599999999999996</v>
      </c>
      <c r="L15" s="28">
        <f t="shared" ca="1" si="0"/>
        <v>4.26</v>
      </c>
      <c r="M15" s="1">
        <f t="shared" ca="1" si="11"/>
        <v>4</v>
      </c>
      <c r="N15" s="25">
        <f t="shared" ca="1" si="9"/>
        <v>4</v>
      </c>
      <c r="O15" s="26">
        <f t="shared" ca="1" si="10"/>
        <v>9.9999999999999716</v>
      </c>
      <c r="P15" s="27">
        <v>3.47</v>
      </c>
      <c r="Q15" s="28">
        <f t="shared" ca="1" si="1"/>
        <v>3.57</v>
      </c>
    </row>
    <row r="16" spans="1:18" ht="15" customHeight="1">
      <c r="C16" s="1">
        <f t="shared" ca="1" si="2"/>
        <v>5</v>
      </c>
      <c r="D16" s="25">
        <f t="shared" ca="1" si="3"/>
        <v>2.5</v>
      </c>
      <c r="E16" s="26">
        <f t="shared" ca="1" si="4"/>
        <v>0</v>
      </c>
      <c r="F16" s="27">
        <v>5.55</v>
      </c>
      <c r="G16" s="28">
        <f t="shared" ca="1" si="5"/>
        <v>5.55</v>
      </c>
      <c r="H16" s="1">
        <f t="shared" ca="1" si="6"/>
        <v>5</v>
      </c>
      <c r="I16" s="25">
        <f t="shared" ca="1" si="7"/>
        <v>0</v>
      </c>
      <c r="J16" s="26">
        <f t="shared" ca="1" si="8"/>
        <v>32</v>
      </c>
      <c r="K16" s="27">
        <v>5.01</v>
      </c>
      <c r="L16" s="28">
        <f t="shared" ca="1" si="0"/>
        <v>5.33</v>
      </c>
      <c r="M16" s="1">
        <f t="shared" ca="1" si="11"/>
        <v>5</v>
      </c>
      <c r="N16" s="25">
        <f t="shared" ca="1" si="9"/>
        <v>4</v>
      </c>
      <c r="O16" s="26">
        <f t="shared" ca="1" si="10"/>
        <v>6.0000000000000568</v>
      </c>
      <c r="P16" s="27">
        <v>4.5</v>
      </c>
      <c r="Q16" s="28">
        <f t="shared" ca="1" si="1"/>
        <v>4.5600000000000005</v>
      </c>
    </row>
    <row r="17" spans="3:17">
      <c r="C17" s="1">
        <f t="shared" ca="1" si="2"/>
        <v>6</v>
      </c>
      <c r="D17" s="25">
        <f t="shared" ca="1" si="3"/>
        <v>0.625</v>
      </c>
      <c r="E17" s="26">
        <f t="shared" ca="1" si="4"/>
        <v>20.999999999999943</v>
      </c>
      <c r="F17" s="27">
        <v>6.45</v>
      </c>
      <c r="G17" s="28">
        <f t="shared" ca="1" si="5"/>
        <v>7.06</v>
      </c>
      <c r="H17" s="1">
        <f t="shared" ca="1" si="6"/>
        <v>6</v>
      </c>
      <c r="I17" s="25">
        <f t="shared" ca="1" si="7"/>
        <v>0</v>
      </c>
      <c r="J17" s="26">
        <f t="shared" ca="1" si="8"/>
        <v>36.000000000000057</v>
      </c>
      <c r="K17" s="27">
        <v>6.04</v>
      </c>
      <c r="L17" s="28">
        <f t="shared" ca="1" si="0"/>
        <v>6.4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47</v>
      </c>
      <c r="F18" s="27">
        <v>7.3</v>
      </c>
      <c r="G18" s="28">
        <f t="shared" ca="1" si="5"/>
        <v>8.17</v>
      </c>
      <c r="H18" s="1">
        <f t="shared" ca="1" si="6"/>
        <v>7</v>
      </c>
      <c r="I18" s="25">
        <f t="shared" ca="1" si="7"/>
        <v>2.2222222222222223</v>
      </c>
      <c r="J18" s="26">
        <f t="shared" ca="1" si="8"/>
        <v>5.9999999999999432</v>
      </c>
      <c r="K18" s="27">
        <v>7.4</v>
      </c>
      <c r="L18" s="28">
        <f t="shared" ca="1" si="0"/>
        <v>7.46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57.999999999999829</v>
      </c>
      <c r="F19" s="27">
        <v>8.3000000000000007</v>
      </c>
      <c r="G19" s="28">
        <f t="shared" ca="1" si="5"/>
        <v>9.2799999999999994</v>
      </c>
      <c r="H19" s="1">
        <f t="shared" ca="1" si="6"/>
        <v>8</v>
      </c>
      <c r="I19" s="25">
        <f t="shared" ca="1" si="7"/>
        <v>0.55555555555555558</v>
      </c>
      <c r="J19" s="26">
        <f t="shared" ca="1" si="8"/>
        <v>24.999999999999943</v>
      </c>
      <c r="K19" s="27">
        <v>8.2799999999999994</v>
      </c>
      <c r="L19" s="28">
        <f t="shared" ca="1" si="0"/>
        <v>8.5299999999999994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>
        <f t="shared" ca="1" si="6"/>
        <v>9</v>
      </c>
      <c r="I20" s="25">
        <f t="shared" ca="1" si="7"/>
        <v>0</v>
      </c>
      <c r="J20" s="26">
        <f t="shared" ca="1" si="8"/>
        <v>48.000000000000114</v>
      </c>
      <c r="K20" s="27">
        <v>9.1199999999999992</v>
      </c>
      <c r="L20" s="28">
        <f t="shared" ca="1" si="0"/>
        <v>10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544" priority="34">
      <formula>K11=0</formula>
    </cfRule>
  </conditionalFormatting>
  <conditionalFormatting sqref="F57:F69">
    <cfRule type="expression" dxfId="543" priority="33">
      <formula>ISNUMBER(#REF!)</formula>
    </cfRule>
  </conditionalFormatting>
  <conditionalFormatting sqref="D12:D30">
    <cfRule type="expression" dxfId="542" priority="32">
      <formula>ISNUMBER(C12)</formula>
    </cfRule>
  </conditionalFormatting>
  <conditionalFormatting sqref="F12">
    <cfRule type="expression" dxfId="541" priority="31">
      <formula>ISNUMBER(C12)</formula>
    </cfRule>
  </conditionalFormatting>
  <conditionalFormatting sqref="D34:E56 D30:D33">
    <cfRule type="expression" dxfId="540" priority="30">
      <formula>ISNUMBER(C30)</formula>
    </cfRule>
  </conditionalFormatting>
  <conditionalFormatting sqref="F24:F56">
    <cfRule type="expression" dxfId="539" priority="29">
      <formula>ISNUMBER(C24)</formula>
    </cfRule>
  </conditionalFormatting>
  <conditionalFormatting sqref="I20:J20">
    <cfRule type="expression" dxfId="538" priority="28">
      <formula>ISNUMBER(H20)</formula>
    </cfRule>
  </conditionalFormatting>
  <conditionalFormatting sqref="I21:J21 I13:J13">
    <cfRule type="expression" dxfId="537" priority="26">
      <formula>ISNUMBER(H13)</formula>
    </cfRule>
    <cfRule type="expression" dxfId="536" priority="27">
      <formula>ISNUMBER(H13)</formula>
    </cfRule>
  </conditionalFormatting>
  <conditionalFormatting sqref="I13:J19 I21:J29">
    <cfRule type="expression" dxfId="535" priority="25">
      <formula>ISNUMBER(H13)</formula>
    </cfRule>
  </conditionalFormatting>
  <conditionalFormatting sqref="K13:K34">
    <cfRule type="expression" dxfId="534" priority="24">
      <formula>ISNUMBER(H13)</formula>
    </cfRule>
  </conditionalFormatting>
  <conditionalFormatting sqref="F13:F23">
    <cfRule type="expression" dxfId="533" priority="23">
      <formula>ISNUMBER(C13)</formula>
    </cfRule>
  </conditionalFormatting>
  <conditionalFormatting sqref="G36:G69">
    <cfRule type="expression" dxfId="532" priority="22">
      <formula>ISNUMBER(C36)</formula>
    </cfRule>
  </conditionalFormatting>
  <conditionalFormatting sqref="Q12">
    <cfRule type="expression" dxfId="531" priority="21">
      <formula>ISNUMBER(M12)</formula>
    </cfRule>
  </conditionalFormatting>
  <conditionalFormatting sqref="L12">
    <cfRule type="expression" dxfId="530" priority="20">
      <formula>ISNUMBER(H12)</formula>
    </cfRule>
  </conditionalFormatting>
  <conditionalFormatting sqref="G12:G35">
    <cfRule type="expression" dxfId="529" priority="19">
      <formula>ISNUMBER(C12)</formula>
    </cfRule>
  </conditionalFormatting>
  <conditionalFormatting sqref="K13:K34">
    <cfRule type="expression" dxfId="528" priority="17">
      <formula>ISNUMBER(I13)</formula>
    </cfRule>
    <cfRule type="expression" dxfId="527" priority="18">
      <formula>ISNUMBER(I13)</formula>
    </cfRule>
  </conditionalFormatting>
  <conditionalFormatting sqref="I12:J12 I13:I35 J13:J45">
    <cfRule type="expression" dxfId="526" priority="16">
      <formula>ISNUMBER(H12)</formula>
    </cfRule>
  </conditionalFormatting>
  <conditionalFormatting sqref="K12">
    <cfRule type="expression" dxfId="525" priority="15">
      <formula>ISNUMBER(H12)</formula>
    </cfRule>
  </conditionalFormatting>
  <conditionalFormatting sqref="N12:O37">
    <cfRule type="expression" dxfId="524" priority="14">
      <formula>ISNUMBER(M12)</formula>
    </cfRule>
  </conditionalFormatting>
  <conditionalFormatting sqref="P12:P37">
    <cfRule type="expression" dxfId="523" priority="13">
      <formula>ISNUMBER(M12)</formula>
    </cfRule>
  </conditionalFormatting>
  <conditionalFormatting sqref="E12">
    <cfRule type="expression" dxfId="522" priority="12">
      <formula>ISNUMBER(C12)</formula>
    </cfRule>
  </conditionalFormatting>
  <conditionalFormatting sqref="E13:E31">
    <cfRule type="expression" dxfId="521" priority="11">
      <formula>ISNUMBER(C13)</formula>
    </cfRule>
  </conditionalFormatting>
  <conditionalFormatting sqref="J12:J45">
    <cfRule type="expression" dxfId="520" priority="10">
      <formula>ISNUMBER(H12)</formula>
    </cfRule>
  </conditionalFormatting>
  <conditionalFormatting sqref="J13:J32">
    <cfRule type="expression" dxfId="519" priority="9">
      <formula>ISNUMBER(I13)</formula>
    </cfRule>
  </conditionalFormatting>
  <conditionalFormatting sqref="J13:J32">
    <cfRule type="expression" dxfId="518" priority="8">
      <formula>ISNUMBER(H13)</formula>
    </cfRule>
  </conditionalFormatting>
  <conditionalFormatting sqref="O12">
    <cfRule type="expression" dxfId="517" priority="7">
      <formula>ISNUMBER(N12)</formula>
    </cfRule>
  </conditionalFormatting>
  <conditionalFormatting sqref="O12">
    <cfRule type="expression" dxfId="516" priority="6">
      <formula>ISNUMBER(M12)</formula>
    </cfRule>
  </conditionalFormatting>
  <conditionalFormatting sqref="O13:O36">
    <cfRule type="expression" dxfId="515" priority="5">
      <formula>ISNUMBER(N13)</formula>
    </cfRule>
  </conditionalFormatting>
  <conditionalFormatting sqref="O13:O36">
    <cfRule type="expression" dxfId="514" priority="4">
      <formula>ISNUMBER(M13)</formula>
    </cfRule>
  </conditionalFormatting>
  <conditionalFormatting sqref="L13:L34">
    <cfRule type="expression" dxfId="513" priority="3">
      <formula>ISNUMBER(H13)</formula>
    </cfRule>
  </conditionalFormatting>
  <conditionalFormatting sqref="Q13:Q35">
    <cfRule type="expression" dxfId="512" priority="2">
      <formula>ISNUMBER(M13)</formula>
    </cfRule>
  </conditionalFormatting>
  <conditionalFormatting sqref="P11 K11">
    <cfRule type="expression" dxfId="511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2"/>
  <dimension ref="A3:R73"/>
  <sheetViews>
    <sheetView workbookViewId="0">
      <selection activeCell="S16" sqref="S16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HEINIS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3</v>
      </c>
      <c r="E6" s="38"/>
      <c r="F6" s="38"/>
      <c r="H6" s="32" t="s">
        <v>12</v>
      </c>
      <c r="I6" s="33">
        <f ca="1">SUM(I12:I37)</f>
        <v>14.999999999999996</v>
      </c>
      <c r="J6" s="38"/>
      <c r="K6" s="38"/>
      <c r="M6" s="32" t="s">
        <v>12</v>
      </c>
      <c r="N6" s="33">
        <f ca="1">SUM(N12:N37)</f>
        <v>13.333333333333334</v>
      </c>
      <c r="Q6" s="34" t="s">
        <v>13</v>
      </c>
      <c r="R6" s="36">
        <f ca="1">IF(F12="","",IF(P12="",SUM(D6,I6,N6)/2,SUM(D6,I6,N6)/3))</f>
        <v>10.444444444444443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16.5</v>
      </c>
      <c r="C11" s="19">
        <f ca="1">IF(ISBLANK($B11),"",INT($F11/$C8))</f>
        <v>10</v>
      </c>
      <c r="D11" s="20">
        <f ca="1">20/C11</f>
        <v>2</v>
      </c>
      <c r="E11" s="64"/>
      <c r="F11" s="21">
        <f ca="1">IF(ISNUMBER(B11),((($B11*F8)*1000)/3600)*(((D9)*60)+((D9)-(D9))*100),"")</f>
        <v>2062.5</v>
      </c>
      <c r="G11" s="22">
        <f ca="1">IF(C8/((B11*F8*1000)/3600)&lt;60,(C8/((B11*F8*1000)/3600)/100),IF(C8/((B11*F8*1000)/3600)&gt;60,INT(C8/((B11*F8*1000)/3600)/60)))+(INT(C8/((B11*F8*1000)/3600))-60)/100</f>
        <v>0.56181818181818177</v>
      </c>
      <c r="H11" s="23">
        <f ca="1">IF(ISBLANK($B11),"",+INT($K11/$H8))</f>
        <v>11</v>
      </c>
      <c r="I11" s="20">
        <f ca="1">20/H11</f>
        <v>1.8181818181818181</v>
      </c>
      <c r="J11" s="64"/>
      <c r="K11" s="21">
        <f ca="1">IF(ISNUMBER(G11),((($B11*K8)*1000)/3600)*(((I9)*60)+((I9)-(I9))*100),"")</f>
        <v>2200</v>
      </c>
      <c r="L11" s="24">
        <f ca="1">IF(ISBLANK($B11),"",IF(ISBLANK($I9),"",IF(H11=0,(($H8/1000)/($B11*$K8)/24)/($I8/10),($H8/1000)/($B11*$K8)/24)))</f>
        <v>6.3131313131313137E-4</v>
      </c>
      <c r="M11" s="23">
        <f ca="1">IF(ISBLANK($B11),"",+INT($P11/$M8))</f>
        <v>6</v>
      </c>
      <c r="N11" s="20">
        <f ca="1">20/M11</f>
        <v>3.3333333333333335</v>
      </c>
      <c r="O11" s="64"/>
      <c r="P11" s="21">
        <f ca="1">IF(ISNUMBER(L11),((($B11*P8)*1000)/3600)*(((N9)*60)+((N9)-(N9))*100),"")</f>
        <v>1237.5</v>
      </c>
      <c r="Q11" s="24">
        <f ca="1">IF(ISBLANK($B11),"",IF(ISBLANK($N9),"",IF(M11=0,(($M8/1000)/($B11*$P8)/24)/($N8/10),($M8/1000)/($B11*$P8)/24)))</f>
        <v>5.6116722783389455E-4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1.5</v>
      </c>
      <c r="E12" s="26">
        <f ca="1">IF(ISNUMBER(F12),ABS((INT(F12)*60+MOD(F12,1)*100)-((INT(G12)*60+MOD(G12,1)*100))),"")</f>
        <v>13.18181818181818</v>
      </c>
      <c r="F12" s="27">
        <v>0.45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0.58181818181818179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1.3636363636363635</v>
      </c>
      <c r="J12" s="26">
        <f ca="1">IF(ISNUMBER(K12),ABS((INT(K12)*60+MOD(K12,1)*100)-((INT(L12)*60+MOD(L12,1)*100))),"")</f>
        <v>11.54545454545454</v>
      </c>
      <c r="K12" s="27">
        <v>0.43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0.54545454545454541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1.4848484848484844</v>
      </c>
      <c r="P12" s="27">
        <v>0.47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0.48484848484848486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0.5</v>
      </c>
      <c r="E13" s="26">
        <f t="shared" ref="E13:E30" ca="1" si="4">IF(ISNUMBER(F13),ABS((INT(F13)*60+MOD(F13,1)*100)-((INT(G13)*60+MOD(G13,1)*100))),"")</f>
        <v>24</v>
      </c>
      <c r="F13" s="27">
        <v>1.32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1.56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0.90909090909090906</v>
      </c>
      <c r="J13" s="26">
        <f t="shared" ref="J13:J45" ca="1" si="8">IF(ISNUMBER(K13),ABS((INT(K13)*60+MOD(K13,1)*100)-((INT(L13)*60+MOD(L13,1)*100))),"")</f>
        <v>19</v>
      </c>
      <c r="K13" s="27">
        <v>1.3</v>
      </c>
      <c r="L13" s="28">
        <f t="shared" ca="1" si="0"/>
        <v>1.49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3.0000000000000142</v>
      </c>
      <c r="P13" s="27">
        <v>1.39</v>
      </c>
      <c r="Q13" s="28">
        <f t="shared" ca="1" si="1"/>
        <v>1.3599999999999999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31.999999999999972</v>
      </c>
      <c r="F14" s="27">
        <v>2.2200000000000002</v>
      </c>
      <c r="G14" s="28">
        <f t="shared" ca="1" si="5"/>
        <v>2.54</v>
      </c>
      <c r="H14" s="1">
        <f t="shared" ca="1" si="6"/>
        <v>3</v>
      </c>
      <c r="I14" s="25">
        <f t="shared" ca="1" si="7"/>
        <v>1.3636363636363635</v>
      </c>
      <c r="J14" s="26">
        <f t="shared" ca="1" si="8"/>
        <v>15.000000000000028</v>
      </c>
      <c r="K14" s="27">
        <v>2.2799999999999998</v>
      </c>
      <c r="L14" s="28">
        <f t="shared" ca="1" si="0"/>
        <v>2.4300000000000002</v>
      </c>
      <c r="M14" s="1">
        <f t="shared" ref="M14:M43" ca="1" si="11">IF(M13="","",IF(M13+1&gt;$M$11,"",M13+1))</f>
        <v>3</v>
      </c>
      <c r="N14" s="25">
        <f t="shared" ca="1" si="9"/>
        <v>3.3333333333333335</v>
      </c>
      <c r="O14" s="26">
        <f t="shared" ca="1" si="10"/>
        <v>2.9999999999999716</v>
      </c>
      <c r="P14" s="27">
        <v>2.2799999999999998</v>
      </c>
      <c r="Q14" s="28">
        <f t="shared" ca="1" si="1"/>
        <v>2.25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40</v>
      </c>
      <c r="F15" s="27">
        <v>3.12</v>
      </c>
      <c r="G15" s="28">
        <f t="shared" ca="1" si="5"/>
        <v>3.52</v>
      </c>
      <c r="H15" s="1">
        <f t="shared" ca="1" si="6"/>
        <v>4</v>
      </c>
      <c r="I15" s="25">
        <f t="shared" ca="1" si="7"/>
        <v>1.3636363636363635</v>
      </c>
      <c r="J15" s="26">
        <f t="shared" ca="1" si="8"/>
        <v>13.999999999999972</v>
      </c>
      <c r="K15" s="27">
        <v>3.24</v>
      </c>
      <c r="L15" s="28">
        <f t="shared" ca="1" si="0"/>
        <v>3.38</v>
      </c>
      <c r="M15" s="1">
        <f t="shared" ca="1" si="11"/>
        <v>4</v>
      </c>
      <c r="N15" s="25">
        <f t="shared" ca="1" si="9"/>
        <v>3.3333333333333335</v>
      </c>
      <c r="O15" s="26">
        <f t="shared" ca="1" si="10"/>
        <v>0</v>
      </c>
      <c r="P15" s="27">
        <v>3.13</v>
      </c>
      <c r="Q15" s="28">
        <f t="shared" ca="1" si="1"/>
        <v>3.13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48.000000000000057</v>
      </c>
      <c r="F16" s="27">
        <v>4.0199999999999996</v>
      </c>
      <c r="G16" s="28">
        <f t="shared" ca="1" si="5"/>
        <v>4.5</v>
      </c>
      <c r="H16" s="1">
        <f t="shared" ca="1" si="6"/>
        <v>5</v>
      </c>
      <c r="I16" s="25">
        <f t="shared" ca="1" si="7"/>
        <v>1.3636363636363635</v>
      </c>
      <c r="J16" s="26">
        <f t="shared" ca="1" si="8"/>
        <v>12</v>
      </c>
      <c r="K16" s="27">
        <v>4.2</v>
      </c>
      <c r="L16" s="28">
        <f t="shared" ca="1" si="0"/>
        <v>4.32</v>
      </c>
      <c r="M16" s="1">
        <f t="shared" ca="1" si="11"/>
        <v>5</v>
      </c>
      <c r="N16" s="25" t="str">
        <f t="shared" si="9"/>
        <v/>
      </c>
      <c r="O16" s="26" t="str">
        <f t="shared" si="10"/>
        <v/>
      </c>
      <c r="P16" s="27"/>
      <c r="Q16" s="28">
        <f t="shared" ca="1" si="1"/>
        <v>4.0199999999999996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51</v>
      </c>
      <c r="F17" s="27">
        <v>4.58</v>
      </c>
      <c r="G17" s="28">
        <f t="shared" ca="1" si="5"/>
        <v>5.49</v>
      </c>
      <c r="H17" s="1">
        <f t="shared" ca="1" si="6"/>
        <v>6</v>
      </c>
      <c r="I17" s="25">
        <f t="shared" ca="1" si="7"/>
        <v>1.8181818181818181</v>
      </c>
      <c r="J17" s="26">
        <f t="shared" ca="1" si="8"/>
        <v>9.9999999999999432</v>
      </c>
      <c r="K17" s="27">
        <v>5.17</v>
      </c>
      <c r="L17" s="28">
        <f t="shared" ca="1" si="0"/>
        <v>5.27</v>
      </c>
      <c r="M17" s="1">
        <f t="shared" ca="1" si="11"/>
        <v>6</v>
      </c>
      <c r="N17" s="25" t="str">
        <f t="shared" si="9"/>
        <v/>
      </c>
      <c r="O17" s="26" t="str">
        <f t="shared" si="10"/>
        <v/>
      </c>
      <c r="P17" s="27"/>
      <c r="Q17" s="28">
        <f t="shared" ca="1" si="1"/>
        <v>4.5</v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55.000000000000057</v>
      </c>
      <c r="F18" s="27">
        <v>5.52</v>
      </c>
      <c r="G18" s="28">
        <f t="shared" ca="1" si="5"/>
        <v>6.47</v>
      </c>
      <c r="H18" s="1">
        <f t="shared" ca="1" si="6"/>
        <v>7</v>
      </c>
      <c r="I18" s="25">
        <f t="shared" ca="1" si="7"/>
        <v>1.8181818181818181</v>
      </c>
      <c r="J18" s="26">
        <f t="shared" ca="1" si="8"/>
        <v>9</v>
      </c>
      <c r="K18" s="27">
        <v>6.12</v>
      </c>
      <c r="L18" s="28">
        <f t="shared" ca="1" si="0"/>
        <v>6.21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56</v>
      </c>
      <c r="F19" s="27">
        <v>6.49</v>
      </c>
      <c r="G19" s="28">
        <f t="shared" ca="1" si="5"/>
        <v>7.45</v>
      </c>
      <c r="H19" s="1">
        <f t="shared" ca="1" si="6"/>
        <v>8</v>
      </c>
      <c r="I19" s="25">
        <f t="shared" ca="1" si="7"/>
        <v>1.3636363636363635</v>
      </c>
      <c r="J19" s="26">
        <f t="shared" ca="1" si="8"/>
        <v>10.000000000000057</v>
      </c>
      <c r="K19" s="27">
        <v>7.06</v>
      </c>
      <c r="L19" s="28">
        <f t="shared" ca="1" si="0"/>
        <v>7.16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0</v>
      </c>
      <c r="E20" s="26">
        <f t="shared" ca="1" si="4"/>
        <v>62</v>
      </c>
      <c r="F20" s="27">
        <v>7.41</v>
      </c>
      <c r="G20" s="28">
        <f t="shared" ca="1" si="5"/>
        <v>8.43</v>
      </c>
      <c r="H20" s="1">
        <f t="shared" ca="1" si="6"/>
        <v>9</v>
      </c>
      <c r="I20" s="25">
        <f t="shared" ca="1" si="7"/>
        <v>1.8181818181818181</v>
      </c>
      <c r="J20" s="26">
        <f t="shared" ca="1" si="8"/>
        <v>4.9999999999998863</v>
      </c>
      <c r="K20" s="27">
        <v>8.0500000000000007</v>
      </c>
      <c r="L20" s="28">
        <f t="shared" ca="1" si="0"/>
        <v>8.1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>
        <f t="shared" ca="1" si="2"/>
        <v>10</v>
      </c>
      <c r="D21" s="25">
        <f t="shared" ca="1" si="3"/>
        <v>1</v>
      </c>
      <c r="E21" s="26">
        <f t="shared" ca="1" si="4"/>
        <v>18</v>
      </c>
      <c r="F21" s="27">
        <v>9.23</v>
      </c>
      <c r="G21" s="28">
        <f t="shared" ca="1" si="5"/>
        <v>9.41</v>
      </c>
      <c r="H21" s="1">
        <f t="shared" ca="1" si="6"/>
        <v>10</v>
      </c>
      <c r="I21" s="25">
        <f t="shared" ca="1" si="7"/>
        <v>0.90909090909090906</v>
      </c>
      <c r="J21" s="26">
        <f t="shared" ca="1" si="8"/>
        <v>15.000000000000114</v>
      </c>
      <c r="K21" s="27">
        <v>8.5</v>
      </c>
      <c r="L21" s="28">
        <f t="shared" ca="1" si="0"/>
        <v>9.0500000000000007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>
        <f t="shared" ca="1" si="6"/>
        <v>11</v>
      </c>
      <c r="I22" s="25">
        <f t="shared" ca="1" si="7"/>
        <v>0.90909090909090906</v>
      </c>
      <c r="J22" s="26">
        <f t="shared" ca="1" si="8"/>
        <v>17</v>
      </c>
      <c r="K22" s="27">
        <v>9.43</v>
      </c>
      <c r="L22" s="28">
        <f t="shared" ca="1" si="0"/>
        <v>10</v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510" priority="34">
      <formula>K11=0</formula>
    </cfRule>
  </conditionalFormatting>
  <conditionalFormatting sqref="F57:F69">
    <cfRule type="expression" dxfId="509" priority="33">
      <formula>ISNUMBER(#REF!)</formula>
    </cfRule>
  </conditionalFormatting>
  <conditionalFormatting sqref="D12:D30">
    <cfRule type="expression" dxfId="508" priority="32">
      <formula>ISNUMBER(C12)</formula>
    </cfRule>
  </conditionalFormatting>
  <conditionalFormatting sqref="F12">
    <cfRule type="expression" dxfId="507" priority="31">
      <formula>ISNUMBER(C12)</formula>
    </cfRule>
  </conditionalFormatting>
  <conditionalFormatting sqref="D34:E56 D30:D33">
    <cfRule type="expression" dxfId="506" priority="30">
      <formula>ISNUMBER(C30)</formula>
    </cfRule>
  </conditionalFormatting>
  <conditionalFormatting sqref="F24:F56">
    <cfRule type="expression" dxfId="505" priority="29">
      <formula>ISNUMBER(C24)</formula>
    </cfRule>
  </conditionalFormatting>
  <conditionalFormatting sqref="I20:J20">
    <cfRule type="expression" dxfId="504" priority="28">
      <formula>ISNUMBER(H20)</formula>
    </cfRule>
  </conditionalFormatting>
  <conditionalFormatting sqref="I21:J21 I13:J13">
    <cfRule type="expression" dxfId="503" priority="26">
      <formula>ISNUMBER(H13)</formula>
    </cfRule>
    <cfRule type="expression" dxfId="502" priority="27">
      <formula>ISNUMBER(H13)</formula>
    </cfRule>
  </conditionalFormatting>
  <conditionalFormatting sqref="I13:J19 I21:J29">
    <cfRule type="expression" dxfId="501" priority="25">
      <formula>ISNUMBER(H13)</formula>
    </cfRule>
  </conditionalFormatting>
  <conditionalFormatting sqref="K13:K34">
    <cfRule type="expression" dxfId="500" priority="24">
      <formula>ISNUMBER(H13)</formula>
    </cfRule>
  </conditionalFormatting>
  <conditionalFormatting sqref="F13:F23">
    <cfRule type="expression" dxfId="499" priority="23">
      <formula>ISNUMBER(C13)</formula>
    </cfRule>
  </conditionalFormatting>
  <conditionalFormatting sqref="G36:G69">
    <cfRule type="expression" dxfId="498" priority="22">
      <formula>ISNUMBER(C36)</formula>
    </cfRule>
  </conditionalFormatting>
  <conditionalFormatting sqref="Q12">
    <cfRule type="expression" dxfId="497" priority="21">
      <formula>ISNUMBER(M12)</formula>
    </cfRule>
  </conditionalFormatting>
  <conditionalFormatting sqref="L12">
    <cfRule type="expression" dxfId="496" priority="20">
      <formula>ISNUMBER(H12)</formula>
    </cfRule>
  </conditionalFormatting>
  <conditionalFormatting sqref="G12:G35">
    <cfRule type="expression" dxfId="495" priority="19">
      <formula>ISNUMBER(C12)</formula>
    </cfRule>
  </conditionalFormatting>
  <conditionalFormatting sqref="K13:K34">
    <cfRule type="expression" dxfId="494" priority="17">
      <formula>ISNUMBER(I13)</formula>
    </cfRule>
    <cfRule type="expression" dxfId="493" priority="18">
      <formula>ISNUMBER(I13)</formula>
    </cfRule>
  </conditionalFormatting>
  <conditionalFormatting sqref="I12:J12 I13:I35 J13:J45">
    <cfRule type="expression" dxfId="492" priority="16">
      <formula>ISNUMBER(H12)</formula>
    </cfRule>
  </conditionalFormatting>
  <conditionalFormatting sqref="K12">
    <cfRule type="expression" dxfId="491" priority="15">
      <formula>ISNUMBER(H12)</formula>
    </cfRule>
  </conditionalFormatting>
  <conditionalFormatting sqref="N12:O37">
    <cfRule type="expression" dxfId="490" priority="14">
      <formula>ISNUMBER(M12)</formula>
    </cfRule>
  </conditionalFormatting>
  <conditionalFormatting sqref="P12:P37">
    <cfRule type="expression" dxfId="489" priority="13">
      <formula>ISNUMBER(M12)</formula>
    </cfRule>
  </conditionalFormatting>
  <conditionalFormatting sqref="E12">
    <cfRule type="expression" dxfId="488" priority="12">
      <formula>ISNUMBER(C12)</formula>
    </cfRule>
  </conditionalFormatting>
  <conditionalFormatting sqref="E13:E31">
    <cfRule type="expression" dxfId="487" priority="11">
      <formula>ISNUMBER(C13)</formula>
    </cfRule>
  </conditionalFormatting>
  <conditionalFormatting sqref="J12:J45">
    <cfRule type="expression" dxfId="486" priority="10">
      <formula>ISNUMBER(H12)</formula>
    </cfRule>
  </conditionalFormatting>
  <conditionalFormatting sqref="J13:J32">
    <cfRule type="expression" dxfId="485" priority="9">
      <formula>ISNUMBER(I13)</formula>
    </cfRule>
  </conditionalFormatting>
  <conditionalFormatting sqref="J13:J32">
    <cfRule type="expression" dxfId="484" priority="8">
      <formula>ISNUMBER(H13)</formula>
    </cfRule>
  </conditionalFormatting>
  <conditionalFormatting sqref="O12">
    <cfRule type="expression" dxfId="483" priority="7">
      <formula>ISNUMBER(N12)</formula>
    </cfRule>
  </conditionalFormatting>
  <conditionalFormatting sqref="O12">
    <cfRule type="expression" dxfId="482" priority="6">
      <formula>ISNUMBER(M12)</formula>
    </cfRule>
  </conditionalFormatting>
  <conditionalFormatting sqref="O13:O36">
    <cfRule type="expression" dxfId="481" priority="5">
      <formula>ISNUMBER(N13)</formula>
    </cfRule>
  </conditionalFormatting>
  <conditionalFormatting sqref="O13:O36">
    <cfRule type="expression" dxfId="480" priority="4">
      <formula>ISNUMBER(M13)</formula>
    </cfRule>
  </conditionalFormatting>
  <conditionalFormatting sqref="L13:L34">
    <cfRule type="expression" dxfId="479" priority="3">
      <formula>ISNUMBER(H13)</formula>
    </cfRule>
  </conditionalFormatting>
  <conditionalFormatting sqref="Q13:Q35">
    <cfRule type="expression" dxfId="478" priority="2">
      <formula>ISNUMBER(M13)</formula>
    </cfRule>
  </conditionalFormatting>
  <conditionalFormatting sqref="P11 K11">
    <cfRule type="expression" dxfId="477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3"/>
  <dimension ref="A3:R73"/>
  <sheetViews>
    <sheetView workbookViewId="0">
      <selection activeCell="U13" sqref="U13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HOANG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1.4285714285714286</v>
      </c>
      <c r="E6" s="38"/>
      <c r="F6" s="38"/>
      <c r="H6" s="32" t="s">
        <v>12</v>
      </c>
      <c r="I6" s="33">
        <f ca="1">SUM(I12:I37)</f>
        <v>10.625</v>
      </c>
      <c r="J6" s="38"/>
      <c r="K6" s="38"/>
      <c r="M6" s="32" t="s">
        <v>12</v>
      </c>
      <c r="N6" s="33">
        <f ca="1">SUM(N12:N37)</f>
        <v>8.75</v>
      </c>
      <c r="Q6" s="34" t="s">
        <v>13</v>
      </c>
      <c r="R6" s="36">
        <f ca="1">IF(F12="","",IF(P12="",SUM(D6,I6,N6)/2,SUM(D6,I6,N6)/3))</f>
        <v>6.9345238095238102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12</v>
      </c>
      <c r="C11" s="19">
        <f ca="1">IF(ISBLANK($B11),"",INT($F11/$C8))</f>
        <v>7</v>
      </c>
      <c r="D11" s="20">
        <f ca="1">20/C11</f>
        <v>2.8571428571428572</v>
      </c>
      <c r="E11" s="64"/>
      <c r="F11" s="21">
        <f ca="1">IF(ISNUMBER(B11),((($B11*F8)*1000)/3600)*(((D9)*60)+((D9)-(D9))*100),"")</f>
        <v>1500</v>
      </c>
      <c r="G11" s="22">
        <f ca="1">IF(C8/((B11*F8*1000)/3600)&lt;60,(C8/((B11*F8*1000)/3600)/100),IF(C8/((B11*F8*1000)/3600)&gt;60,INT(C8/((B11*F8*1000)/3600)/60)))+(INT(C8/((B11*F8*1000)/3600))-60)/100</f>
        <v>1.2</v>
      </c>
      <c r="H11" s="23">
        <f ca="1">IF(ISBLANK($B11),"",+INT($K11/$H8))</f>
        <v>8</v>
      </c>
      <c r="I11" s="20">
        <f ca="1">20/H11</f>
        <v>2.5</v>
      </c>
      <c r="J11" s="64"/>
      <c r="K11" s="21">
        <f ca="1">IF(ISNUMBER(G11),((($B11*K8)*1000)/3600)*(((I9)*60)+((I9)-(I9))*100),"")</f>
        <v>1600.0000000000002</v>
      </c>
      <c r="L11" s="24">
        <f ca="1">IF(ISBLANK($B11),"",IF(ISBLANK($I9),"",IF(H11=0,(($H8/1000)/($B11*$K8)/24)/($I8/10),($H8/1000)/($B11*$K8)/24)))</f>
        <v>8.6805555555555551E-4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900</v>
      </c>
      <c r="Q11" s="24">
        <f ca="1">IF(ISBLANK($B11),"",IF(ISBLANK($N9),"",IF(M11=0,(($M8/1000)/($B11*$P8)/24)/($N8/10),($M8/1000)/($B11*$P8)/24)))</f>
        <v>7.716049382716049E-4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1.4285714285714286</v>
      </c>
      <c r="E12" s="26">
        <f ca="1">IF(ISNUMBER(F12),ABS((INT(F12)*60+MOD(F12,1)*100)-((INT(G12)*60+MOD(G12,1)*100))),"")</f>
        <v>17</v>
      </c>
      <c r="F12" s="27">
        <v>1.03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2.5</v>
      </c>
      <c r="J12" s="26">
        <f ca="1">IF(ISNUMBER(K12),ABS((INT(K12)*60+MOD(K12,1)*100)-((INT(L12)*60+MOD(L12,1)*100))),"")</f>
        <v>8.9999999999999858</v>
      </c>
      <c r="K12" s="27">
        <v>1.06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1.1499999999999999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3</v>
      </c>
      <c r="P12" s="27">
        <v>1.0900000000000001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1.06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31</v>
      </c>
      <c r="F13" s="27">
        <v>2.09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2.5</v>
      </c>
      <c r="J13" s="26">
        <f t="shared" ref="J13:J45" ca="1" si="8">IF(ISNUMBER(K13),ABS((INT(K13)*60+MOD(K13,1)*100)-((INT(L13)*60+MOD(L13,1)*100))),"")</f>
        <v>8.9999999999999716</v>
      </c>
      <c r="K13" s="27">
        <v>2.21</v>
      </c>
      <c r="L13" s="28">
        <f t="shared" ca="1" si="0"/>
        <v>2.2999999999999998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2.5</v>
      </c>
      <c r="O13" s="26">
        <f t="shared" ref="O13:O37" ca="1" si="10">IF(ISNUMBER(P13),ABS((INT(P13)*60+MOD(P13,1)*100)-((INT(Q13)*60+MOD(Q13,1)*100))),"")</f>
        <v>16.999999999999972</v>
      </c>
      <c r="P13" s="27">
        <v>2.2999999999999998</v>
      </c>
      <c r="Q13" s="28">
        <f t="shared" ca="1" si="1"/>
        <v>2.13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43</v>
      </c>
      <c r="F14" s="27">
        <v>3.17</v>
      </c>
      <c r="G14" s="28">
        <f t="shared" ca="1" si="5"/>
        <v>4</v>
      </c>
      <c r="H14" s="1">
        <f t="shared" ca="1" si="6"/>
        <v>3</v>
      </c>
      <c r="I14" s="25">
        <f t="shared" ca="1" si="7"/>
        <v>2.5</v>
      </c>
      <c r="J14" s="26">
        <f t="shared" ca="1" si="8"/>
        <v>5</v>
      </c>
      <c r="K14" s="27">
        <v>3.4</v>
      </c>
      <c r="L14" s="28">
        <f t="shared" ca="1" si="0"/>
        <v>3.45</v>
      </c>
      <c r="M14" s="1">
        <f t="shared" ref="M14:M43" ca="1" si="11">IF(M13="","",IF(M13+1&gt;$M$11,"",M13+1))</f>
        <v>3</v>
      </c>
      <c r="N14" s="25">
        <f t="shared" ca="1" si="9"/>
        <v>1.25</v>
      </c>
      <c r="O14" s="26">
        <f t="shared" ca="1" si="10"/>
        <v>21.999999999999972</v>
      </c>
      <c r="P14" s="27">
        <v>3.42</v>
      </c>
      <c r="Q14" s="28">
        <f t="shared" ca="1" si="1"/>
        <v>3.2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48</v>
      </c>
      <c r="F15" s="27">
        <v>4.32</v>
      </c>
      <c r="G15" s="28">
        <f t="shared" ca="1" si="5"/>
        <v>5.2</v>
      </c>
      <c r="H15" s="1">
        <f t="shared" ca="1" si="6"/>
        <v>4</v>
      </c>
      <c r="I15" s="25">
        <f t="shared" ca="1" si="7"/>
        <v>0</v>
      </c>
      <c r="J15" s="26">
        <f t="shared" ca="1" si="8"/>
        <v>41</v>
      </c>
      <c r="K15" s="27">
        <v>4.58</v>
      </c>
      <c r="L15" s="28">
        <f t="shared" ca="1" si="0"/>
        <v>4.99</v>
      </c>
      <c r="M15" s="1">
        <f t="shared" ca="1" si="11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4.26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57.000000000000057</v>
      </c>
      <c r="F16" s="27">
        <v>5.43</v>
      </c>
      <c r="G16" s="28">
        <f t="shared" ca="1" si="5"/>
        <v>6.4</v>
      </c>
      <c r="H16" s="1">
        <f t="shared" ca="1" si="6"/>
        <v>5</v>
      </c>
      <c r="I16" s="25">
        <f t="shared" ca="1" si="7"/>
        <v>2.5</v>
      </c>
      <c r="J16" s="26">
        <f t="shared" ca="1" si="8"/>
        <v>2.0000000000000568</v>
      </c>
      <c r="K16" s="27">
        <v>6.16</v>
      </c>
      <c r="L16" s="28">
        <f t="shared" ca="1" si="0"/>
        <v>6.14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54.000000000000057</v>
      </c>
      <c r="F17" s="27">
        <v>7.06</v>
      </c>
      <c r="G17" s="28">
        <f t="shared" ca="1" si="5"/>
        <v>8</v>
      </c>
      <c r="H17" s="1">
        <f t="shared" ca="1" si="6"/>
        <v>6</v>
      </c>
      <c r="I17" s="25">
        <f t="shared" ca="1" si="7"/>
        <v>0.625</v>
      </c>
      <c r="J17" s="26">
        <f t="shared" ca="1" si="8"/>
        <v>24</v>
      </c>
      <c r="K17" s="27">
        <v>7.53</v>
      </c>
      <c r="L17" s="28">
        <f t="shared" ca="1" si="0"/>
        <v>7.29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 t="str">
        <f t="shared" si="3"/>
        <v/>
      </c>
      <c r="E18" s="26" t="str">
        <f t="shared" si="4"/>
        <v/>
      </c>
      <c r="F18" s="27"/>
      <c r="G18" s="28">
        <f t="shared" ca="1" si="5"/>
        <v>9.1999999999999993</v>
      </c>
      <c r="H18" s="1">
        <f t="shared" ca="1" si="6"/>
        <v>7</v>
      </c>
      <c r="I18" s="25">
        <f t="shared" ca="1" si="7"/>
        <v>0</v>
      </c>
      <c r="J18" s="26">
        <f t="shared" ca="1" si="8"/>
        <v>26</v>
      </c>
      <c r="K18" s="27">
        <v>9.1</v>
      </c>
      <c r="L18" s="28">
        <f t="shared" ca="1" si="0"/>
        <v>8.44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>
        <f t="shared" ca="1" si="6"/>
        <v>8</v>
      </c>
      <c r="I19" s="25" t="str">
        <f t="shared" si="7"/>
        <v/>
      </c>
      <c r="J19" s="26" t="str">
        <f t="shared" si="8"/>
        <v/>
      </c>
      <c r="K19" s="27"/>
      <c r="L19" s="28">
        <f t="shared" ca="1" si="0"/>
        <v>9.99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476" priority="34">
      <formula>K11=0</formula>
    </cfRule>
  </conditionalFormatting>
  <conditionalFormatting sqref="F57:F69">
    <cfRule type="expression" dxfId="475" priority="33">
      <formula>ISNUMBER(#REF!)</formula>
    </cfRule>
  </conditionalFormatting>
  <conditionalFormatting sqref="D12:D30">
    <cfRule type="expression" dxfId="474" priority="32">
      <formula>ISNUMBER(C12)</formula>
    </cfRule>
  </conditionalFormatting>
  <conditionalFormatting sqref="F12">
    <cfRule type="expression" dxfId="473" priority="31">
      <formula>ISNUMBER(C12)</formula>
    </cfRule>
  </conditionalFormatting>
  <conditionalFormatting sqref="D34:E56 D30:D33">
    <cfRule type="expression" dxfId="472" priority="30">
      <formula>ISNUMBER(C30)</formula>
    </cfRule>
  </conditionalFormatting>
  <conditionalFormatting sqref="F24:F56">
    <cfRule type="expression" dxfId="471" priority="29">
      <formula>ISNUMBER(C24)</formula>
    </cfRule>
  </conditionalFormatting>
  <conditionalFormatting sqref="I20:J20">
    <cfRule type="expression" dxfId="470" priority="28">
      <formula>ISNUMBER(H20)</formula>
    </cfRule>
  </conditionalFormatting>
  <conditionalFormatting sqref="I21:J21 I13:J13">
    <cfRule type="expression" dxfId="469" priority="26">
      <formula>ISNUMBER(H13)</formula>
    </cfRule>
    <cfRule type="expression" dxfId="468" priority="27">
      <formula>ISNUMBER(H13)</formula>
    </cfRule>
  </conditionalFormatting>
  <conditionalFormatting sqref="I13:J19 I21:J29">
    <cfRule type="expression" dxfId="467" priority="25">
      <formula>ISNUMBER(H13)</formula>
    </cfRule>
  </conditionalFormatting>
  <conditionalFormatting sqref="K13:K34">
    <cfRule type="expression" dxfId="466" priority="24">
      <formula>ISNUMBER(H13)</formula>
    </cfRule>
  </conditionalFormatting>
  <conditionalFormatting sqref="F13:F23">
    <cfRule type="expression" dxfId="465" priority="23">
      <formula>ISNUMBER(C13)</formula>
    </cfRule>
  </conditionalFormatting>
  <conditionalFormatting sqref="G36:G69">
    <cfRule type="expression" dxfId="464" priority="22">
      <formula>ISNUMBER(C36)</formula>
    </cfRule>
  </conditionalFormatting>
  <conditionalFormatting sqref="Q12">
    <cfRule type="expression" dxfId="463" priority="21">
      <formula>ISNUMBER(M12)</formula>
    </cfRule>
  </conditionalFormatting>
  <conditionalFormatting sqref="L12">
    <cfRule type="expression" dxfId="462" priority="20">
      <formula>ISNUMBER(H12)</formula>
    </cfRule>
  </conditionalFormatting>
  <conditionalFormatting sqref="G12:G35">
    <cfRule type="expression" dxfId="461" priority="19">
      <formula>ISNUMBER(C12)</formula>
    </cfRule>
  </conditionalFormatting>
  <conditionalFormatting sqref="K13:K34">
    <cfRule type="expression" dxfId="460" priority="17">
      <formula>ISNUMBER(I13)</formula>
    </cfRule>
    <cfRule type="expression" dxfId="459" priority="18">
      <formula>ISNUMBER(I13)</formula>
    </cfRule>
  </conditionalFormatting>
  <conditionalFormatting sqref="I12:J12 I13:I35 J13:J45">
    <cfRule type="expression" dxfId="458" priority="16">
      <formula>ISNUMBER(H12)</formula>
    </cfRule>
  </conditionalFormatting>
  <conditionalFormatting sqref="K12">
    <cfRule type="expression" dxfId="457" priority="15">
      <formula>ISNUMBER(H12)</formula>
    </cfRule>
  </conditionalFormatting>
  <conditionalFormatting sqref="N12:O37">
    <cfRule type="expression" dxfId="456" priority="14">
      <formula>ISNUMBER(M12)</formula>
    </cfRule>
  </conditionalFormatting>
  <conditionalFormatting sqref="P12:P37">
    <cfRule type="expression" dxfId="455" priority="13">
      <formula>ISNUMBER(M12)</formula>
    </cfRule>
  </conditionalFormatting>
  <conditionalFormatting sqref="E12">
    <cfRule type="expression" dxfId="454" priority="12">
      <formula>ISNUMBER(C12)</formula>
    </cfRule>
  </conditionalFormatting>
  <conditionalFormatting sqref="E13:E31">
    <cfRule type="expression" dxfId="453" priority="11">
      <formula>ISNUMBER(C13)</formula>
    </cfRule>
  </conditionalFormatting>
  <conditionalFormatting sqref="J12:J45">
    <cfRule type="expression" dxfId="452" priority="10">
      <formula>ISNUMBER(H12)</formula>
    </cfRule>
  </conditionalFormatting>
  <conditionalFormatting sqref="J13:J32">
    <cfRule type="expression" dxfId="451" priority="9">
      <formula>ISNUMBER(I13)</formula>
    </cfRule>
  </conditionalFormatting>
  <conditionalFormatting sqref="J13:J32">
    <cfRule type="expression" dxfId="450" priority="8">
      <formula>ISNUMBER(H13)</formula>
    </cfRule>
  </conditionalFormatting>
  <conditionalFormatting sqref="O12">
    <cfRule type="expression" dxfId="449" priority="7">
      <formula>ISNUMBER(N12)</formula>
    </cfRule>
  </conditionalFormatting>
  <conditionalFormatting sqref="O12">
    <cfRule type="expression" dxfId="448" priority="6">
      <formula>ISNUMBER(M12)</formula>
    </cfRule>
  </conditionalFormatting>
  <conditionalFormatting sqref="O13:O36">
    <cfRule type="expression" dxfId="447" priority="5">
      <formula>ISNUMBER(N13)</formula>
    </cfRule>
  </conditionalFormatting>
  <conditionalFormatting sqref="O13:O36">
    <cfRule type="expression" dxfId="446" priority="4">
      <formula>ISNUMBER(M13)</formula>
    </cfRule>
  </conditionalFormatting>
  <conditionalFormatting sqref="L13:L34">
    <cfRule type="expression" dxfId="445" priority="3">
      <formula>ISNUMBER(H13)</formula>
    </cfRule>
  </conditionalFormatting>
  <conditionalFormatting sqref="Q13:Q35">
    <cfRule type="expression" dxfId="444" priority="2">
      <formula>ISNUMBER(M13)</formula>
    </cfRule>
  </conditionalFormatting>
  <conditionalFormatting sqref="P11 K11">
    <cfRule type="expression" dxfId="443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4"/>
  <dimension ref="A3:R73"/>
  <sheetViews>
    <sheetView workbookViewId="0">
      <selection activeCell="H4" sqref="H4:I4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HUYNH-KY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3.3333333333333335</v>
      </c>
      <c r="E6" s="38"/>
      <c r="F6" s="38"/>
      <c r="H6" s="32" t="s">
        <v>12</v>
      </c>
      <c r="I6" s="33">
        <f ca="1">SUM(I12:I37)</f>
        <v>3.5714285714285716</v>
      </c>
      <c r="J6" s="38"/>
      <c r="K6" s="38"/>
      <c r="M6" s="32" t="s">
        <v>12</v>
      </c>
      <c r="N6" s="33">
        <f ca="1">SUM(N12:N37)</f>
        <v>16.25</v>
      </c>
      <c r="Q6" s="34" t="s">
        <v>13</v>
      </c>
      <c r="R6" s="36">
        <f ca="1">IF(F12="","",IF(P12="",SUM(D6,I6,N6)/2,SUM(D6,I6,N6)/3))</f>
        <v>7.7182539682539684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1375</v>
      </c>
      <c r="G11" s="22">
        <f ca="1">IF(C8/((B11*F8*1000)/3600)&lt;60,(C8/((B11*F8*1000)/3600)/100),IF(C8/((B11*F8*1000)/3600)&gt;60,INT(C8/((B11*F8*1000)/3600)/60)))+(INT(C8/((B11*F8*1000)/3600))-60)/100</f>
        <v>1.27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1466.6666666666667</v>
      </c>
      <c r="L11" s="24">
        <f ca="1">IF(ISBLANK($B11),"",IF(ISBLANK($I9),"",IF(H11=0,(($H8/1000)/($B11*$K8)/24)/($I8/10),($H8/1000)/($B11*$K8)/24)))</f>
        <v>9.46969696969697E-4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825</v>
      </c>
      <c r="Q11" s="24">
        <f ca="1">IF(ISBLANK($B11),"",IF(ISBLANK($N9),"",IF(M11=0,(($M8/1000)/($B11*$P8)/24)/($N8/10),($M8/1000)/($B11*$P8)/24)))</f>
        <v>8.4175084175084182E-4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2.5</v>
      </c>
      <c r="E12" s="26">
        <f ca="1">IF(ISNUMBER(F12),ABS((INT(F12)*60+MOD(F12,1)*100)-((INT(G12)*60+MOD(G12,1)*100))),"")</f>
        <v>14.000000000000014</v>
      </c>
      <c r="F12" s="27">
        <v>1.1299999999999999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1.27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2.8571428571428572</v>
      </c>
      <c r="J12" s="26">
        <f ca="1">IF(ISNUMBER(K12),ABS((INT(K12)*60+MOD(K12,1)*100)-((INT(L12)*60+MOD(L12,1)*100))),"")</f>
        <v>8.0000000000000142</v>
      </c>
      <c r="K12" s="27">
        <v>1.1299999999999999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3.9999999999999858</v>
      </c>
      <c r="P12" s="27">
        <v>1.1599999999999999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1.1200000000000001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0.83333333333333337</v>
      </c>
      <c r="E13" s="26">
        <f t="shared" ref="E13:E30" ca="1" si="4">IF(ISNUMBER(F13),ABS((INT(F13)*60+MOD(F13,1)*100)-((INT(G13)*60+MOD(G13,1)*100))),"")</f>
        <v>23</v>
      </c>
      <c r="F13" s="27">
        <v>2.31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2.54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0.7142857142857143</v>
      </c>
      <c r="J13" s="26">
        <f t="shared" ref="J13:J45" ca="1" si="8">IF(ISNUMBER(K13),ABS((INT(K13)*60+MOD(K13,1)*100)-((INT(L13)*60+MOD(L13,1)*100))),"")</f>
        <v>22</v>
      </c>
      <c r="K13" s="27">
        <v>2.21</v>
      </c>
      <c r="L13" s="28">
        <f t="shared" ca="1" si="0"/>
        <v>2.4300000000000002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5</v>
      </c>
      <c r="O13" s="26">
        <f t="shared" ref="O13:O37" ca="1" si="10">IF(ISNUMBER(P13),ABS((INT(P13)*60+MOD(P13,1)*100)-((INT(Q13)*60+MOD(Q13,1)*100))),"")</f>
        <v>7</v>
      </c>
      <c r="P13" s="27">
        <v>2.3199999999999998</v>
      </c>
      <c r="Q13" s="28">
        <f t="shared" ca="1" si="1"/>
        <v>2.25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31</v>
      </c>
      <c r="F14" s="27">
        <v>3.5</v>
      </c>
      <c r="G14" s="28">
        <f t="shared" ca="1" si="5"/>
        <v>4.21</v>
      </c>
      <c r="H14" s="1">
        <f t="shared" ca="1" si="6"/>
        <v>3</v>
      </c>
      <c r="I14" s="25">
        <f t="shared" ca="1" si="7"/>
        <v>0</v>
      </c>
      <c r="J14" s="26">
        <f t="shared" ca="1" si="8"/>
        <v>35</v>
      </c>
      <c r="K14" s="27">
        <v>3.3</v>
      </c>
      <c r="L14" s="28">
        <f t="shared" ca="1" si="0"/>
        <v>4.05</v>
      </c>
      <c r="M14" s="1">
        <f t="shared" ref="M14:M43" ca="1" si="11">IF(M13="","",IF(M13+1&gt;$M$11,"",M13+1))</f>
        <v>3</v>
      </c>
      <c r="N14" s="25">
        <f t="shared" ca="1" si="9"/>
        <v>3.75</v>
      </c>
      <c r="O14" s="26">
        <f t="shared" ca="1" si="10"/>
        <v>12</v>
      </c>
      <c r="P14" s="27">
        <v>3.5</v>
      </c>
      <c r="Q14" s="28">
        <f t="shared" ca="1" si="1"/>
        <v>3.38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37</v>
      </c>
      <c r="F15" s="27">
        <v>5.12</v>
      </c>
      <c r="G15" s="28">
        <f t="shared" ca="1" si="5"/>
        <v>5.49</v>
      </c>
      <c r="H15" s="1">
        <f t="shared" ca="1" si="6"/>
        <v>4</v>
      </c>
      <c r="I15" s="25">
        <f t="shared" ca="1" si="7"/>
        <v>0</v>
      </c>
      <c r="J15" s="26">
        <f t="shared" ca="1" si="8"/>
        <v>53.999999999999943</v>
      </c>
      <c r="K15" s="27">
        <v>4.33</v>
      </c>
      <c r="L15" s="28">
        <f t="shared" ca="1" si="0"/>
        <v>5.27</v>
      </c>
      <c r="M15" s="1">
        <f t="shared" ca="1" si="11"/>
        <v>4</v>
      </c>
      <c r="N15" s="25">
        <f t="shared" ca="1" si="9"/>
        <v>2.5</v>
      </c>
      <c r="O15" s="26">
        <f t="shared" ca="1" si="10"/>
        <v>19</v>
      </c>
      <c r="P15" s="27">
        <v>5.09</v>
      </c>
      <c r="Q15" s="28">
        <f t="shared" ca="1" si="1"/>
        <v>4.5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52.999999999999943</v>
      </c>
      <c r="F16" s="27">
        <v>6.23</v>
      </c>
      <c r="G16" s="28">
        <f t="shared" ca="1" si="5"/>
        <v>7.16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6.49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65</v>
      </c>
      <c r="F17" s="27">
        <v>7.38</v>
      </c>
      <c r="G17" s="28">
        <f t="shared" ca="1" si="5"/>
        <v>8.43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8.1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9.32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442" priority="34">
      <formula>K11=0</formula>
    </cfRule>
  </conditionalFormatting>
  <conditionalFormatting sqref="F57:F69">
    <cfRule type="expression" dxfId="441" priority="33">
      <formula>ISNUMBER(#REF!)</formula>
    </cfRule>
  </conditionalFormatting>
  <conditionalFormatting sqref="D12:D30">
    <cfRule type="expression" dxfId="440" priority="32">
      <formula>ISNUMBER(C12)</formula>
    </cfRule>
  </conditionalFormatting>
  <conditionalFormatting sqref="F12">
    <cfRule type="expression" dxfId="439" priority="31">
      <formula>ISNUMBER(C12)</formula>
    </cfRule>
  </conditionalFormatting>
  <conditionalFormatting sqref="D34:E56 D30:D33">
    <cfRule type="expression" dxfId="438" priority="30">
      <formula>ISNUMBER(C30)</formula>
    </cfRule>
  </conditionalFormatting>
  <conditionalFormatting sqref="F24:F56">
    <cfRule type="expression" dxfId="437" priority="29">
      <formula>ISNUMBER(C24)</formula>
    </cfRule>
  </conditionalFormatting>
  <conditionalFormatting sqref="I20:J20">
    <cfRule type="expression" dxfId="436" priority="28">
      <formula>ISNUMBER(H20)</formula>
    </cfRule>
  </conditionalFormatting>
  <conditionalFormatting sqref="I21:J21 I13:J13">
    <cfRule type="expression" dxfId="435" priority="26">
      <formula>ISNUMBER(H13)</formula>
    </cfRule>
    <cfRule type="expression" dxfId="434" priority="27">
      <formula>ISNUMBER(H13)</formula>
    </cfRule>
  </conditionalFormatting>
  <conditionalFormatting sqref="I13:J19 I21:J29">
    <cfRule type="expression" dxfId="433" priority="25">
      <formula>ISNUMBER(H13)</formula>
    </cfRule>
  </conditionalFormatting>
  <conditionalFormatting sqref="K13:K34">
    <cfRule type="expression" dxfId="432" priority="24">
      <formula>ISNUMBER(H13)</formula>
    </cfRule>
  </conditionalFormatting>
  <conditionalFormatting sqref="F13:F23">
    <cfRule type="expression" dxfId="431" priority="23">
      <formula>ISNUMBER(C13)</formula>
    </cfRule>
  </conditionalFormatting>
  <conditionalFormatting sqref="G36:G69">
    <cfRule type="expression" dxfId="430" priority="22">
      <formula>ISNUMBER(C36)</formula>
    </cfRule>
  </conditionalFormatting>
  <conditionalFormatting sqref="Q12">
    <cfRule type="expression" dxfId="429" priority="21">
      <formula>ISNUMBER(M12)</formula>
    </cfRule>
  </conditionalFormatting>
  <conditionalFormatting sqref="L12">
    <cfRule type="expression" dxfId="428" priority="20">
      <formula>ISNUMBER(H12)</formula>
    </cfRule>
  </conditionalFormatting>
  <conditionalFormatting sqref="G12:G35">
    <cfRule type="expression" dxfId="427" priority="19">
      <formula>ISNUMBER(C12)</formula>
    </cfRule>
  </conditionalFormatting>
  <conditionalFormatting sqref="K13:K34">
    <cfRule type="expression" dxfId="426" priority="17">
      <formula>ISNUMBER(I13)</formula>
    </cfRule>
    <cfRule type="expression" dxfId="425" priority="18">
      <formula>ISNUMBER(I13)</formula>
    </cfRule>
  </conditionalFormatting>
  <conditionalFormatting sqref="I12:J12 I13:I35 J13:J45">
    <cfRule type="expression" dxfId="424" priority="16">
      <formula>ISNUMBER(H12)</formula>
    </cfRule>
  </conditionalFormatting>
  <conditionalFormatting sqref="K12">
    <cfRule type="expression" dxfId="423" priority="15">
      <formula>ISNUMBER(H12)</formula>
    </cfRule>
  </conditionalFormatting>
  <conditionalFormatting sqref="N12:O37">
    <cfRule type="expression" dxfId="422" priority="14">
      <formula>ISNUMBER(M12)</formula>
    </cfRule>
  </conditionalFormatting>
  <conditionalFormatting sqref="P12:P37">
    <cfRule type="expression" dxfId="421" priority="13">
      <formula>ISNUMBER(M12)</formula>
    </cfRule>
  </conditionalFormatting>
  <conditionalFormatting sqref="E12">
    <cfRule type="expression" dxfId="420" priority="12">
      <formula>ISNUMBER(C12)</formula>
    </cfRule>
  </conditionalFormatting>
  <conditionalFormatting sqref="E13:E31">
    <cfRule type="expression" dxfId="419" priority="11">
      <formula>ISNUMBER(C13)</formula>
    </cfRule>
  </conditionalFormatting>
  <conditionalFormatting sqref="J12:J45">
    <cfRule type="expression" dxfId="418" priority="10">
      <formula>ISNUMBER(H12)</formula>
    </cfRule>
  </conditionalFormatting>
  <conditionalFormatting sqref="J13:J32">
    <cfRule type="expression" dxfId="417" priority="9">
      <formula>ISNUMBER(I13)</formula>
    </cfRule>
  </conditionalFormatting>
  <conditionalFormatting sqref="J13:J32">
    <cfRule type="expression" dxfId="416" priority="8">
      <formula>ISNUMBER(H13)</formula>
    </cfRule>
  </conditionalFormatting>
  <conditionalFormatting sqref="O12">
    <cfRule type="expression" dxfId="415" priority="7">
      <formula>ISNUMBER(N12)</formula>
    </cfRule>
  </conditionalFormatting>
  <conditionalFormatting sqref="O12">
    <cfRule type="expression" dxfId="414" priority="6">
      <formula>ISNUMBER(M12)</formula>
    </cfRule>
  </conditionalFormatting>
  <conditionalFormatting sqref="O13:O36">
    <cfRule type="expression" dxfId="413" priority="5">
      <formula>ISNUMBER(N13)</formula>
    </cfRule>
  </conditionalFormatting>
  <conditionalFormatting sqref="O13:O36">
    <cfRule type="expression" dxfId="412" priority="4">
      <formula>ISNUMBER(M13)</formula>
    </cfRule>
  </conditionalFormatting>
  <conditionalFormatting sqref="L13:L34">
    <cfRule type="expression" dxfId="411" priority="3">
      <formula>ISNUMBER(H13)</formula>
    </cfRule>
  </conditionalFormatting>
  <conditionalFormatting sqref="Q13:Q35">
    <cfRule type="expression" dxfId="410" priority="2">
      <formula>ISNUMBER(M13)</formula>
    </cfRule>
  </conditionalFormatting>
  <conditionalFormatting sqref="P11 K11">
    <cfRule type="expression" dxfId="409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5"/>
  <dimension ref="A3:R73"/>
  <sheetViews>
    <sheetView workbookViewId="0">
      <selection activeCell="H4" sqref="H4:I4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JACQUES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3</v>
      </c>
      <c r="E6" s="38"/>
      <c r="F6" s="38"/>
      <c r="H6" s="32" t="s">
        <v>12</v>
      </c>
      <c r="I6" s="33">
        <f ca="1">SUM(I12:I37)</f>
        <v>4.166666666666667</v>
      </c>
      <c r="J6" s="38"/>
      <c r="K6" s="38"/>
      <c r="M6" s="32" t="s">
        <v>12</v>
      </c>
      <c r="N6" s="33">
        <f ca="1">SUM(N12:N37)</f>
        <v>1.6666666666666667</v>
      </c>
      <c r="Q6" s="34" t="s">
        <v>13</v>
      </c>
      <c r="R6" s="36">
        <f ca="1">IF(F12="","",IF(P12="",SUM(D6,I6,N6)/2,SUM(D6,I6,N6)/3))</f>
        <v>2.9444444444444446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9.5</v>
      </c>
      <c r="C11" s="19">
        <f ca="1">IF(ISBLANK($B11),"",INT($F11/$C8))</f>
        <v>5</v>
      </c>
      <c r="D11" s="20">
        <f ca="1">20/C11</f>
        <v>4</v>
      </c>
      <c r="E11" s="64"/>
      <c r="F11" s="21">
        <f ca="1">IF(ISNUMBER(B11),((($B11*F8)*1000)/3600)*(((D9)*60)+((D9)-(D9))*100),"")</f>
        <v>1187.5</v>
      </c>
      <c r="G11" s="22">
        <f ca="1">IF(C8/((B11*F8*1000)/3600)&lt;60,(C8/((B11*F8*1000)/3600)/100),IF(C8/((B11*F8*1000)/3600)&gt;60,INT(C8/((B11*F8*1000)/3600)/60)))+(INT(C8/((B11*F8*1000)/3600))-60)/100</f>
        <v>1.41</v>
      </c>
      <c r="H11" s="23">
        <f ca="1">IF(ISBLANK($B11),"",+INT($K11/$H8))</f>
        <v>6</v>
      </c>
      <c r="I11" s="20">
        <f ca="1">20/H11</f>
        <v>3.3333333333333335</v>
      </c>
      <c r="J11" s="64"/>
      <c r="K11" s="21">
        <f ca="1">IF(ISNUMBER(G11),((($B11*K8)*1000)/3600)*(((I9)*60)+((I9)-(I9))*100),"")</f>
        <v>1266.6666666666667</v>
      </c>
      <c r="L11" s="24">
        <f ca="1">IF(ISBLANK($B11),"",IF(ISBLANK($I9),"",IF(H11=0,(($H8/1000)/($B11*$K8)/24)/($I8/10),($H8/1000)/($B11*$K8)/24)))</f>
        <v>1.0964912280701754E-3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712.5</v>
      </c>
      <c r="Q11" s="24">
        <f ca="1">IF(ISBLANK($B11),"",IF(ISBLANK($N9),"",IF(M11=0,(($M8/1000)/($B11*$P8)/24)/($N8/10),($M8/1000)/($B11*$P8)/24)))</f>
        <v>9.7465886939571145E-4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</v>
      </c>
      <c r="E12" s="26">
        <f ca="1">IF(ISNUMBER(F12),ABS((INT(F12)*60+MOD(F12,1)*100)-((INT(G12)*60+MOD(G12,1)*100))),"")</f>
        <v>21</v>
      </c>
      <c r="F12" s="27">
        <v>1.2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1.41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2.5</v>
      </c>
      <c r="J12" s="26">
        <f ca="1">IF(ISNUMBER(K12),ABS((INT(K12)*60+MOD(K12,1)*100)-((INT(L12)*60+MOD(L12,1)*100))),"")</f>
        <v>14</v>
      </c>
      <c r="K12" s="27">
        <v>1.2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1.34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1.6666666666666667</v>
      </c>
      <c r="O12" s="26">
        <f ca="1">IF(ISNUMBER(P12),ABS((INT(P12)*60+MOD(P12,1)*100)-((INT(Q12)*60+MOD(Q12,1)*100))),"")</f>
        <v>25</v>
      </c>
      <c r="P12" s="27">
        <v>1.49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1.24</v>
      </c>
    </row>
    <row r="13" spans="1:18" ht="15" customHeight="1">
      <c r="C13" s="1">
        <f t="shared" ref="C13:C37" ca="1" si="2">IF(C12="","",IF(C12+1&gt;$C$11,"",C12+1))</f>
        <v>2</v>
      </c>
      <c r="D13" s="25" t="str">
        <f t="shared" ref="D13:D28" si="3">IF(F13="","",IF(E13&gt;25,0,IF(AND(E13&gt;20,E13&lt;=25),$D$11*25%,IF(AND(E13&gt;15,E13&lt;=20),$D$11*50%,IF(AND(E13&gt;10,E13&lt;=15),$D$11*75%,IF(E13&lt;=10,$D$11))))))</f>
        <v/>
      </c>
      <c r="E13" s="26" t="str">
        <f t="shared" ref="E13:E30" si="4">IF(ISNUMBER(F13),ABS((INT(F13)*60+MOD(F13,1)*100)-((INT(G13)*60+MOD(G13,1)*100))),"")</f>
        <v/>
      </c>
      <c r="F13" s="27"/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3.22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</v>
      </c>
      <c r="J13" s="26">
        <f t="shared" ref="J13:J45" ca="1" si="8">IF(ISNUMBER(K13),ABS((INT(K13)*60+MOD(K13,1)*100)-((INT(L13)*60+MOD(L13,1)*100))),"")</f>
        <v>76</v>
      </c>
      <c r="K13" s="27">
        <v>4.25</v>
      </c>
      <c r="L13" s="28">
        <f t="shared" ca="1" si="0"/>
        <v>3.09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0</v>
      </c>
      <c r="O13" s="26">
        <f t="shared" ref="O13:O37" ca="1" si="10">IF(ISNUMBER(P13),ABS((INT(P13)*60+MOD(P13,1)*100)-((INT(Q13)*60+MOD(Q13,1)*100))),"")</f>
        <v>102</v>
      </c>
      <c r="P13" s="27">
        <v>4.3</v>
      </c>
      <c r="Q13" s="28">
        <f t="shared" ca="1" si="1"/>
        <v>2.48</v>
      </c>
    </row>
    <row r="14" spans="1:18" ht="15" customHeight="1">
      <c r="C14" s="1">
        <f t="shared" ca="1" si="2"/>
        <v>3</v>
      </c>
      <c r="D14" s="25">
        <f t="shared" ca="1" si="3"/>
        <v>2</v>
      </c>
      <c r="E14" s="26">
        <f t="shared" ca="1" si="4"/>
        <v>17</v>
      </c>
      <c r="F14" s="27">
        <v>4.46</v>
      </c>
      <c r="G14" s="28">
        <f t="shared" ca="1" si="5"/>
        <v>5.03</v>
      </c>
      <c r="H14" s="1">
        <f t="shared" ca="1" si="6"/>
        <v>3</v>
      </c>
      <c r="I14" s="25">
        <f t="shared" ca="1" si="7"/>
        <v>1.6666666666666667</v>
      </c>
      <c r="J14" s="26">
        <f t="shared" ca="1" si="8"/>
        <v>15.999999999999943</v>
      </c>
      <c r="K14" s="27">
        <v>5</v>
      </c>
      <c r="L14" s="28">
        <f t="shared" ca="1" si="0"/>
        <v>4.4400000000000004</v>
      </c>
      <c r="M14" s="1">
        <f t="shared" ref="M14:M43" ca="1" si="11">IF(M13="","",IF(M13+1&gt;$M$11,"",M13+1))</f>
        <v>3</v>
      </c>
      <c r="N14" s="25" t="str">
        <f t="shared" si="9"/>
        <v/>
      </c>
      <c r="O14" s="26" t="str">
        <f t="shared" si="10"/>
        <v/>
      </c>
      <c r="P14" s="27"/>
      <c r="Q14" s="28">
        <f t="shared" ca="1" si="1"/>
        <v>4.12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29</v>
      </c>
      <c r="F15" s="27">
        <v>6.15</v>
      </c>
      <c r="G15" s="28">
        <f t="shared" ca="1" si="5"/>
        <v>6.44</v>
      </c>
      <c r="H15" s="1">
        <f t="shared" ca="1" si="6"/>
        <v>4</v>
      </c>
      <c r="I15" s="25" t="str">
        <f t="shared" si="7"/>
        <v/>
      </c>
      <c r="J15" s="26" t="str">
        <f t="shared" si="8"/>
        <v/>
      </c>
      <c r="K15" s="27"/>
      <c r="L15" s="28">
        <f t="shared" ca="1" si="0"/>
        <v>6.18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39</v>
      </c>
      <c r="F16" s="27">
        <v>7.46</v>
      </c>
      <c r="G16" s="28">
        <f t="shared" ca="1" si="5"/>
        <v>8.25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7.53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 t="str">
        <f t="shared" ca="1" si="2"/>
        <v/>
      </c>
      <c r="D17" s="25" t="str">
        <f t="shared" si="3"/>
        <v/>
      </c>
      <c r="E17" s="26" t="str">
        <f t="shared" si="4"/>
        <v/>
      </c>
      <c r="F17" s="27"/>
      <c r="G17" s="28" t="str">
        <f t="shared" ca="1" si="5"/>
        <v/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9.2799999999999994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408" priority="34">
      <formula>K11=0</formula>
    </cfRule>
  </conditionalFormatting>
  <conditionalFormatting sqref="F57:F69">
    <cfRule type="expression" dxfId="407" priority="33">
      <formula>ISNUMBER(#REF!)</formula>
    </cfRule>
  </conditionalFormatting>
  <conditionalFormatting sqref="D12:D30">
    <cfRule type="expression" dxfId="406" priority="32">
      <formula>ISNUMBER(C12)</formula>
    </cfRule>
  </conditionalFormatting>
  <conditionalFormatting sqref="F12">
    <cfRule type="expression" dxfId="405" priority="31">
      <formula>ISNUMBER(C12)</formula>
    </cfRule>
  </conditionalFormatting>
  <conditionalFormatting sqref="D34:E56 D30:D33">
    <cfRule type="expression" dxfId="404" priority="30">
      <formula>ISNUMBER(C30)</formula>
    </cfRule>
  </conditionalFormatting>
  <conditionalFormatting sqref="F24:F56">
    <cfRule type="expression" dxfId="403" priority="29">
      <formula>ISNUMBER(C24)</formula>
    </cfRule>
  </conditionalFormatting>
  <conditionalFormatting sqref="I20:J20">
    <cfRule type="expression" dxfId="402" priority="28">
      <formula>ISNUMBER(H20)</formula>
    </cfRule>
  </conditionalFormatting>
  <conditionalFormatting sqref="I21:J21 I13:J13">
    <cfRule type="expression" dxfId="401" priority="26">
      <formula>ISNUMBER(H13)</formula>
    </cfRule>
    <cfRule type="expression" dxfId="400" priority="27">
      <formula>ISNUMBER(H13)</formula>
    </cfRule>
  </conditionalFormatting>
  <conditionalFormatting sqref="I13:J19 I21:J29">
    <cfRule type="expression" dxfId="399" priority="25">
      <formula>ISNUMBER(H13)</formula>
    </cfRule>
  </conditionalFormatting>
  <conditionalFormatting sqref="K13:K34">
    <cfRule type="expression" dxfId="398" priority="24">
      <formula>ISNUMBER(H13)</formula>
    </cfRule>
  </conditionalFormatting>
  <conditionalFormatting sqref="F13:F23">
    <cfRule type="expression" dxfId="397" priority="23">
      <formula>ISNUMBER(C13)</formula>
    </cfRule>
  </conditionalFormatting>
  <conditionalFormatting sqref="G36:G69">
    <cfRule type="expression" dxfId="396" priority="22">
      <formula>ISNUMBER(C36)</formula>
    </cfRule>
  </conditionalFormatting>
  <conditionalFormatting sqref="Q12">
    <cfRule type="expression" dxfId="395" priority="21">
      <formula>ISNUMBER(M12)</formula>
    </cfRule>
  </conditionalFormatting>
  <conditionalFormatting sqref="L12">
    <cfRule type="expression" dxfId="394" priority="20">
      <formula>ISNUMBER(H12)</formula>
    </cfRule>
  </conditionalFormatting>
  <conditionalFormatting sqref="G12:G35">
    <cfRule type="expression" dxfId="393" priority="19">
      <formula>ISNUMBER(C12)</formula>
    </cfRule>
  </conditionalFormatting>
  <conditionalFormatting sqref="K13:K34">
    <cfRule type="expression" dxfId="392" priority="17">
      <formula>ISNUMBER(I13)</formula>
    </cfRule>
    <cfRule type="expression" dxfId="391" priority="18">
      <formula>ISNUMBER(I13)</formula>
    </cfRule>
  </conditionalFormatting>
  <conditionalFormatting sqref="I12:J12 I13:I35 J13:J45">
    <cfRule type="expression" dxfId="390" priority="16">
      <formula>ISNUMBER(H12)</formula>
    </cfRule>
  </conditionalFormatting>
  <conditionalFormatting sqref="K12">
    <cfRule type="expression" dxfId="389" priority="15">
      <formula>ISNUMBER(H12)</formula>
    </cfRule>
  </conditionalFormatting>
  <conditionalFormatting sqref="N12:O37">
    <cfRule type="expression" dxfId="388" priority="14">
      <formula>ISNUMBER(M12)</formula>
    </cfRule>
  </conditionalFormatting>
  <conditionalFormatting sqref="P12:P37">
    <cfRule type="expression" dxfId="387" priority="13">
      <formula>ISNUMBER(M12)</formula>
    </cfRule>
  </conditionalFormatting>
  <conditionalFormatting sqref="E12">
    <cfRule type="expression" dxfId="386" priority="12">
      <formula>ISNUMBER(C12)</formula>
    </cfRule>
  </conditionalFormatting>
  <conditionalFormatting sqref="E13:E31">
    <cfRule type="expression" dxfId="385" priority="11">
      <formula>ISNUMBER(C13)</formula>
    </cfRule>
  </conditionalFormatting>
  <conditionalFormatting sqref="J12:J45">
    <cfRule type="expression" dxfId="384" priority="10">
      <formula>ISNUMBER(H12)</formula>
    </cfRule>
  </conditionalFormatting>
  <conditionalFormatting sqref="J13:J32">
    <cfRule type="expression" dxfId="383" priority="9">
      <formula>ISNUMBER(I13)</formula>
    </cfRule>
  </conditionalFormatting>
  <conditionalFormatting sqref="J13:J32">
    <cfRule type="expression" dxfId="382" priority="8">
      <formula>ISNUMBER(H13)</formula>
    </cfRule>
  </conditionalFormatting>
  <conditionalFormatting sqref="O12">
    <cfRule type="expression" dxfId="381" priority="7">
      <formula>ISNUMBER(N12)</formula>
    </cfRule>
  </conditionalFormatting>
  <conditionalFormatting sqref="O12">
    <cfRule type="expression" dxfId="380" priority="6">
      <formula>ISNUMBER(M12)</formula>
    </cfRule>
  </conditionalFormatting>
  <conditionalFormatting sqref="O13:O36">
    <cfRule type="expression" dxfId="379" priority="5">
      <formula>ISNUMBER(N13)</formula>
    </cfRule>
  </conditionalFormatting>
  <conditionalFormatting sqref="O13:O36">
    <cfRule type="expression" dxfId="378" priority="4">
      <formula>ISNUMBER(M13)</formula>
    </cfRule>
  </conditionalFormatting>
  <conditionalFormatting sqref="L13:L34">
    <cfRule type="expression" dxfId="377" priority="3">
      <formula>ISNUMBER(H13)</formula>
    </cfRule>
  </conditionalFormatting>
  <conditionalFormatting sqref="Q13:Q35">
    <cfRule type="expression" dxfId="376" priority="2">
      <formula>ISNUMBER(M13)</formula>
    </cfRule>
  </conditionalFormatting>
  <conditionalFormatting sqref="P11 K11">
    <cfRule type="expression" dxfId="375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6"/>
  <dimension ref="A3:R73"/>
  <sheetViews>
    <sheetView workbookViewId="0">
      <selection activeCell="H4" sqref="H4:I4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KABOUSS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0.7142857142857143</v>
      </c>
      <c r="J6" s="38"/>
      <c r="K6" s="38"/>
      <c r="M6" s="32" t="s">
        <v>12</v>
      </c>
      <c r="N6" s="33">
        <f ca="1">SUM(N12:N37)</f>
        <v>13.75</v>
      </c>
      <c r="Q6" s="34" t="s">
        <v>13</v>
      </c>
      <c r="R6" s="35">
        <f ca="1">IF(F12="","",IF(P12="",SUM(D6,I6,N6)/2,SUM(D6,I6,N6)/3))</f>
        <v>4.8214285714285712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1375</v>
      </c>
      <c r="G11" s="22">
        <f ca="1">IF(C8/((B11*F8*1000)/3600)&lt;60,(C8/((B11*F8*1000)/3600)/100),IF(C8/((B11*F8*1000)/3600)&gt;60,INT(C8/((B11*F8*1000)/3600)/60)))+(INT(C8/((B11*F8*1000)/3600))-60)/100</f>
        <v>1.27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1466.6666666666667</v>
      </c>
      <c r="L11" s="24">
        <f ca="1">IF(ISBLANK($B11),"",IF(ISBLANK($I9),"",IF(H11=0,(($H8/1000)/($B11*$K8)/24)/($I8/10),($H8/1000)/($B11*$K8)/24)))</f>
        <v>9.46969696969697E-4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825</v>
      </c>
      <c r="Q11" s="24">
        <f ca="1">IF(ISBLANK($B11),"",IF(ISBLANK($N9),"",IF(M11=0,(($M8/1000)/($B11*$P8)/24)/($N8/10),($M8/1000)/($B11*$P8)/24)))</f>
        <v>8.4175084175084182E-4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27</v>
      </c>
      <c r="F12" s="27">
        <v>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1.27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0.7142857142857143</v>
      </c>
      <c r="J12" s="26">
        <f ca="1">IF(ISNUMBER(K12),ABS((INT(K12)*60+MOD(K12,1)*100)-((INT(L12)*60+MOD(L12,1)*100))),"")</f>
        <v>24.000000000000007</v>
      </c>
      <c r="K12" s="27">
        <v>0.56999999999999995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1.25</v>
      </c>
      <c r="O12" s="26">
        <f ca="1">IF(ISNUMBER(P12),ABS((INT(P12)*60+MOD(P12,1)*100)-((INT(Q12)*60+MOD(Q12,1)*100))),"")</f>
        <v>22.000000000000014</v>
      </c>
      <c r="P12" s="27">
        <v>0.5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1.1200000000000001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43</v>
      </c>
      <c r="F13" s="27">
        <v>2.11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2.54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</v>
      </c>
      <c r="J13" s="26">
        <f t="shared" ref="J13:J45" ca="1" si="8">IF(ISNUMBER(K13),ABS((INT(K13)*60+MOD(K13,1)*100)-((INT(L13)*60+MOD(L13,1)*100))),"")</f>
        <v>46</v>
      </c>
      <c r="K13" s="27">
        <v>1.57</v>
      </c>
      <c r="L13" s="28">
        <f t="shared" ca="1" si="0"/>
        <v>2.4300000000000002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2.5</v>
      </c>
      <c r="O13" s="26">
        <f t="shared" ref="O13:O37" ca="1" si="10">IF(ISNUMBER(P13),ABS((INT(P13)*60+MOD(P13,1)*100)-((INT(Q13)*60+MOD(Q13,1)*100))),"")</f>
        <v>20.000000000000014</v>
      </c>
      <c r="P13" s="27">
        <v>2.0499999999999998</v>
      </c>
      <c r="Q13" s="28">
        <f t="shared" ca="1" si="1"/>
        <v>2.25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67</v>
      </c>
      <c r="F14" s="27">
        <v>3.14</v>
      </c>
      <c r="G14" s="28">
        <f t="shared" ca="1" si="5"/>
        <v>4.21</v>
      </c>
      <c r="H14" s="1">
        <f t="shared" ca="1" si="6"/>
        <v>3</v>
      </c>
      <c r="I14" s="25">
        <f t="shared" ca="1" si="7"/>
        <v>0</v>
      </c>
      <c r="J14" s="26">
        <f t="shared" ca="1" si="8"/>
        <v>60.999999999999972</v>
      </c>
      <c r="K14" s="27">
        <v>3.04</v>
      </c>
      <c r="L14" s="28">
        <f t="shared" ca="1" si="0"/>
        <v>4.05</v>
      </c>
      <c r="M14" s="1">
        <f t="shared" ref="M14:M43" ca="1" si="11">IF(M13="","",IF(M13+1&gt;$M$11,"",M13+1))</f>
        <v>3</v>
      </c>
      <c r="N14" s="25">
        <f t="shared" ca="1" si="9"/>
        <v>5</v>
      </c>
      <c r="O14" s="26">
        <f t="shared" ca="1" si="10"/>
        <v>8.0000000000000284</v>
      </c>
      <c r="P14" s="27">
        <v>3.3</v>
      </c>
      <c r="Q14" s="28">
        <f t="shared" ca="1" si="1"/>
        <v>3.38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27</v>
      </c>
      <c r="F15" s="27">
        <v>5.22</v>
      </c>
      <c r="G15" s="28">
        <f t="shared" ca="1" si="5"/>
        <v>5.49</v>
      </c>
      <c r="H15" s="1">
        <f t="shared" ca="1" si="6"/>
        <v>4</v>
      </c>
      <c r="I15" s="25">
        <f t="shared" ca="1" si="7"/>
        <v>0</v>
      </c>
      <c r="J15" s="26">
        <f t="shared" ca="1" si="8"/>
        <v>77.999999999999943</v>
      </c>
      <c r="K15" s="27">
        <v>4.09</v>
      </c>
      <c r="L15" s="28">
        <f t="shared" ca="1" si="0"/>
        <v>5.27</v>
      </c>
      <c r="M15" s="1">
        <f t="shared" ca="1" si="11"/>
        <v>4</v>
      </c>
      <c r="N15" s="25">
        <f t="shared" ca="1" si="9"/>
        <v>5</v>
      </c>
      <c r="O15" s="26">
        <f t="shared" ca="1" si="10"/>
        <v>0</v>
      </c>
      <c r="P15" s="27">
        <v>4.5</v>
      </c>
      <c r="Q15" s="28">
        <f t="shared" ca="1" si="1"/>
        <v>4.5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30</v>
      </c>
      <c r="F16" s="27">
        <v>6.46</v>
      </c>
      <c r="G16" s="28">
        <f t="shared" ca="1" si="5"/>
        <v>7.16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6.49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53</v>
      </c>
      <c r="F17" s="27">
        <v>7.5</v>
      </c>
      <c r="G17" s="28">
        <f t="shared" ca="1" si="5"/>
        <v>8.43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8.1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9.32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374" priority="34">
      <formula>K11=0</formula>
    </cfRule>
  </conditionalFormatting>
  <conditionalFormatting sqref="F57:F69">
    <cfRule type="expression" dxfId="373" priority="33">
      <formula>ISNUMBER(#REF!)</formula>
    </cfRule>
  </conditionalFormatting>
  <conditionalFormatting sqref="D12:D30">
    <cfRule type="expression" dxfId="372" priority="32">
      <formula>ISNUMBER(C12)</formula>
    </cfRule>
  </conditionalFormatting>
  <conditionalFormatting sqref="F12">
    <cfRule type="expression" dxfId="371" priority="31">
      <formula>ISNUMBER(C12)</formula>
    </cfRule>
  </conditionalFormatting>
  <conditionalFormatting sqref="D34:E56 D30:D33">
    <cfRule type="expression" dxfId="370" priority="30">
      <formula>ISNUMBER(C30)</formula>
    </cfRule>
  </conditionalFormatting>
  <conditionalFormatting sqref="F24:F56">
    <cfRule type="expression" dxfId="369" priority="29">
      <formula>ISNUMBER(C24)</formula>
    </cfRule>
  </conditionalFormatting>
  <conditionalFormatting sqref="I20:J20">
    <cfRule type="expression" dxfId="368" priority="28">
      <formula>ISNUMBER(H20)</formula>
    </cfRule>
  </conditionalFormatting>
  <conditionalFormatting sqref="I21:J21 I13:J13">
    <cfRule type="expression" dxfId="367" priority="26">
      <formula>ISNUMBER(H13)</formula>
    </cfRule>
    <cfRule type="expression" dxfId="366" priority="27">
      <formula>ISNUMBER(H13)</formula>
    </cfRule>
  </conditionalFormatting>
  <conditionalFormatting sqref="I13:J19 I21:J29">
    <cfRule type="expression" dxfId="365" priority="25">
      <formula>ISNUMBER(H13)</formula>
    </cfRule>
  </conditionalFormatting>
  <conditionalFormatting sqref="K13:K34">
    <cfRule type="expression" dxfId="364" priority="24">
      <formula>ISNUMBER(H13)</formula>
    </cfRule>
  </conditionalFormatting>
  <conditionalFormatting sqref="F13:F23">
    <cfRule type="expression" dxfId="363" priority="23">
      <formula>ISNUMBER(C13)</formula>
    </cfRule>
  </conditionalFormatting>
  <conditionalFormatting sqref="G36:G69">
    <cfRule type="expression" dxfId="362" priority="22">
      <formula>ISNUMBER(C36)</formula>
    </cfRule>
  </conditionalFormatting>
  <conditionalFormatting sqref="Q12">
    <cfRule type="expression" dxfId="361" priority="21">
      <formula>ISNUMBER(M12)</formula>
    </cfRule>
  </conditionalFormatting>
  <conditionalFormatting sqref="L12">
    <cfRule type="expression" dxfId="360" priority="20">
      <formula>ISNUMBER(H12)</formula>
    </cfRule>
  </conditionalFormatting>
  <conditionalFormatting sqref="G12:G35">
    <cfRule type="expression" dxfId="359" priority="19">
      <formula>ISNUMBER(C12)</formula>
    </cfRule>
  </conditionalFormatting>
  <conditionalFormatting sqref="K13:K34">
    <cfRule type="expression" dxfId="358" priority="17">
      <formula>ISNUMBER(I13)</formula>
    </cfRule>
    <cfRule type="expression" dxfId="357" priority="18">
      <formula>ISNUMBER(I13)</formula>
    </cfRule>
  </conditionalFormatting>
  <conditionalFormatting sqref="I12:J12 I13:I35 J13:J45">
    <cfRule type="expression" dxfId="356" priority="16">
      <formula>ISNUMBER(H12)</formula>
    </cfRule>
  </conditionalFormatting>
  <conditionalFormatting sqref="K12">
    <cfRule type="expression" dxfId="355" priority="15">
      <formula>ISNUMBER(H12)</formula>
    </cfRule>
  </conditionalFormatting>
  <conditionalFormatting sqref="N12:O37">
    <cfRule type="expression" dxfId="354" priority="14">
      <formula>ISNUMBER(M12)</formula>
    </cfRule>
  </conditionalFormatting>
  <conditionalFormatting sqref="P12:P37">
    <cfRule type="expression" dxfId="353" priority="13">
      <formula>ISNUMBER(M12)</formula>
    </cfRule>
  </conditionalFormatting>
  <conditionalFormatting sqref="E12">
    <cfRule type="expression" dxfId="352" priority="12">
      <formula>ISNUMBER(C12)</formula>
    </cfRule>
  </conditionalFormatting>
  <conditionalFormatting sqref="E13:E31">
    <cfRule type="expression" dxfId="351" priority="11">
      <formula>ISNUMBER(C13)</formula>
    </cfRule>
  </conditionalFormatting>
  <conditionalFormatting sqref="J12:J45">
    <cfRule type="expression" dxfId="350" priority="10">
      <formula>ISNUMBER(H12)</formula>
    </cfRule>
  </conditionalFormatting>
  <conditionalFormatting sqref="J13:J32">
    <cfRule type="expression" dxfId="349" priority="9">
      <formula>ISNUMBER(I13)</formula>
    </cfRule>
  </conditionalFormatting>
  <conditionalFormatting sqref="J13:J32">
    <cfRule type="expression" dxfId="348" priority="8">
      <formula>ISNUMBER(H13)</formula>
    </cfRule>
  </conditionalFormatting>
  <conditionalFormatting sqref="O12">
    <cfRule type="expression" dxfId="347" priority="7">
      <formula>ISNUMBER(N12)</formula>
    </cfRule>
  </conditionalFormatting>
  <conditionalFormatting sqref="O12">
    <cfRule type="expression" dxfId="346" priority="6">
      <formula>ISNUMBER(M12)</formula>
    </cfRule>
  </conditionalFormatting>
  <conditionalFormatting sqref="O13:O36">
    <cfRule type="expression" dxfId="345" priority="5">
      <formula>ISNUMBER(N13)</formula>
    </cfRule>
  </conditionalFormatting>
  <conditionalFormatting sqref="O13:O36">
    <cfRule type="expression" dxfId="344" priority="4">
      <formula>ISNUMBER(M13)</formula>
    </cfRule>
  </conditionalFormatting>
  <conditionalFormatting sqref="L13:L34">
    <cfRule type="expression" dxfId="343" priority="3">
      <formula>ISNUMBER(H13)</formula>
    </cfRule>
  </conditionalFormatting>
  <conditionalFormatting sqref="Q13:Q35">
    <cfRule type="expression" dxfId="342" priority="2">
      <formula>ISNUMBER(M13)</formula>
    </cfRule>
  </conditionalFormatting>
  <conditionalFormatting sqref="P11 K11">
    <cfRule type="expression" dxfId="341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7"/>
  <dimension ref="A3:R73"/>
  <sheetViews>
    <sheetView workbookViewId="0">
      <selection activeCell="P18" sqref="P18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KORERA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9.5</v>
      </c>
      <c r="E6" s="38"/>
      <c r="F6" s="38"/>
      <c r="H6" s="32" t="s">
        <v>12</v>
      </c>
      <c r="I6" s="33">
        <f ca="1">SUM(I12:I37)</f>
        <v>13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14.166666666666666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16</v>
      </c>
      <c r="C11" s="19">
        <f ca="1">IF(ISBLANK($B11),"",INT($F11/$C8))</f>
        <v>10</v>
      </c>
      <c r="D11" s="20">
        <f ca="1">20/C11</f>
        <v>2</v>
      </c>
      <c r="E11" s="64"/>
      <c r="F11" s="21">
        <f ca="1">IF(ISNUMBER(B11),((($B11*F8)*1000)/3600)*(((D9)*60)+((D9)-(D9))*100),"")</f>
        <v>2000</v>
      </c>
      <c r="G11" s="22">
        <f ca="1">IF(C8/((B11*F8*1000)/3600)&lt;60,(C8/((B11*F8*1000)/3600)/100),IF(C8/((B11*F8*1000)/3600)&gt;60,INT(C8/((B11*F8*1000)/3600)/60)))+(INT(C8/((B11*F8*1000)/3600))-60)/100</f>
        <v>0</v>
      </c>
      <c r="H11" s="23">
        <f ca="1">IF(ISBLANK($B11),"",+INT($K11/$H8))</f>
        <v>10</v>
      </c>
      <c r="I11" s="20">
        <f ca="1">20/H11</f>
        <v>2</v>
      </c>
      <c r="J11" s="64"/>
      <c r="K11" s="21">
        <f ca="1">IF(ISNUMBER(G11),((($B11*K8)*1000)/3600)*(((I9)*60)+((I9)-(I9))*100),"")</f>
        <v>2133.333333333333</v>
      </c>
      <c r="L11" s="24">
        <f ca="1">IF(ISBLANK($B11),"",IF(ISBLANK($I9),"",IF(H11=0,(($H8/1000)/($B11*$K8)/24)/($I8/10),($H8/1000)/($B11*$K8)/24)))</f>
        <v>6.5104166666666663E-4</v>
      </c>
      <c r="M11" s="23">
        <f ca="1">IF(ISBLANK($B11),"",+INT($P11/$M8))</f>
        <v>6</v>
      </c>
      <c r="N11" s="20">
        <f ca="1">20/M11</f>
        <v>3.3333333333333335</v>
      </c>
      <c r="O11" s="64"/>
      <c r="P11" s="21">
        <f ca="1">IF(ISNUMBER(L11),((($B11*P8)*1000)/3600)*(((N9)*60)+((N9)-(N9))*100),"")</f>
        <v>1200</v>
      </c>
      <c r="Q11" s="24">
        <f ca="1">IF(ISBLANK($B11),"",IF(ISBLANK($N9),"",IF(M11=0,(($M8/1000)/($B11*$P8)/24)/($N8/10),($M8/1000)/($B11*$P8)/24)))</f>
        <v>5.7870370370370378E-4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1.5</v>
      </c>
      <c r="E12" s="26">
        <f ca="1">IF(ISNUMBER(F12),ABS((INT(F12)*60+MOD(F12,1)*100)-((INT(G12)*60+MOD(G12,1)*100))),"")</f>
        <v>13</v>
      </c>
      <c r="F12" s="27">
        <v>0.47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0.6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</v>
      </c>
      <c r="J12" s="26">
        <f ca="1">IF(ISNUMBER(K12),ABS((INT(K12)*60+MOD(K12,1)*100)-((INT(L12)*60+MOD(L12,1)*100))),"")</f>
        <v>5.25</v>
      </c>
      <c r="K12" s="27">
        <v>0.51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0.5625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0</v>
      </c>
      <c r="P12" s="27">
        <v>0.5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1</v>
      </c>
      <c r="E13" s="26">
        <f t="shared" ref="E13:E30" ca="1" si="4">IF(ISNUMBER(F13),ABS((INT(F13)*60+MOD(F13,1)*100)-((INT(G13)*60+MOD(G13,1)*100))),"")</f>
        <v>19</v>
      </c>
      <c r="F13" s="27">
        <v>1.41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</v>
      </c>
      <c r="J13" s="26">
        <f t="shared" ref="J13:J45" ca="1" si="8">IF(ISNUMBER(K13),ABS((INT(K13)*60+MOD(K13,1)*100)-((INT(L13)*60+MOD(L13,1)*100))),"")</f>
        <v>8</v>
      </c>
      <c r="K13" s="27">
        <v>1.44</v>
      </c>
      <c r="L13" s="28">
        <f t="shared" ca="1" si="0"/>
        <v>1.52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8</v>
      </c>
      <c r="P13" s="27">
        <v>1.32</v>
      </c>
      <c r="Q13" s="28">
        <f t="shared" ca="1" si="1"/>
        <v>1.4</v>
      </c>
    </row>
    <row r="14" spans="1:18" ht="15" customHeight="1">
      <c r="C14" s="1">
        <f t="shared" ca="1" si="2"/>
        <v>3</v>
      </c>
      <c r="D14" s="25">
        <f t="shared" ca="1" si="3"/>
        <v>0.5</v>
      </c>
      <c r="E14" s="26">
        <f t="shared" ca="1" si="4"/>
        <v>23</v>
      </c>
      <c r="F14" s="27">
        <v>2.37</v>
      </c>
      <c r="G14" s="28">
        <f t="shared" ca="1" si="5"/>
        <v>3</v>
      </c>
      <c r="H14" s="1">
        <f t="shared" ca="1" si="6"/>
        <v>3</v>
      </c>
      <c r="I14" s="25">
        <f t="shared" ca="1" si="7"/>
        <v>2</v>
      </c>
      <c r="J14" s="26">
        <f t="shared" ca="1" si="8"/>
        <v>8</v>
      </c>
      <c r="K14" s="27">
        <v>2.4</v>
      </c>
      <c r="L14" s="28">
        <f t="shared" ca="1" si="0"/>
        <v>2.48</v>
      </c>
      <c r="M14" s="1">
        <f t="shared" ref="M14:M43" ca="1" si="11">IF(M13="","",IF(M13+1&gt;$M$11,"",M13+1))</f>
        <v>3</v>
      </c>
      <c r="N14" s="25">
        <f t="shared" ca="1" si="9"/>
        <v>3.3333333333333335</v>
      </c>
      <c r="O14" s="26">
        <f t="shared" ca="1" si="10"/>
        <v>2</v>
      </c>
      <c r="P14" s="27">
        <v>2.2799999999999998</v>
      </c>
      <c r="Q14" s="28">
        <f t="shared" ca="1" si="1"/>
        <v>2.2999999999999998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26</v>
      </c>
      <c r="F15" s="27">
        <v>3.34</v>
      </c>
      <c r="G15" s="28">
        <f t="shared" ca="1" si="5"/>
        <v>4</v>
      </c>
      <c r="H15" s="1">
        <f t="shared" ca="1" si="6"/>
        <v>4</v>
      </c>
      <c r="I15" s="25">
        <f t="shared" ca="1" si="7"/>
        <v>2</v>
      </c>
      <c r="J15" s="26">
        <f t="shared" ca="1" si="8"/>
        <v>3</v>
      </c>
      <c r="K15" s="27">
        <v>3.42</v>
      </c>
      <c r="L15" s="28">
        <f t="shared" ca="1" si="0"/>
        <v>3.45</v>
      </c>
      <c r="M15" s="1">
        <f t="shared" ca="1" si="11"/>
        <v>4</v>
      </c>
      <c r="N15" s="25">
        <f t="shared" ca="1" si="9"/>
        <v>3.3333333333333335</v>
      </c>
      <c r="O15" s="26">
        <f t="shared" ca="1" si="10"/>
        <v>0</v>
      </c>
      <c r="P15" s="27">
        <v>3.2</v>
      </c>
      <c r="Q15" s="28">
        <f t="shared" ca="1" si="1"/>
        <v>3.2</v>
      </c>
    </row>
    <row r="16" spans="1:18" ht="15" customHeight="1">
      <c r="C16" s="1">
        <f t="shared" ca="1" si="2"/>
        <v>5</v>
      </c>
      <c r="D16" s="25">
        <f t="shared" ca="1" si="3"/>
        <v>0.5</v>
      </c>
      <c r="E16" s="26">
        <f t="shared" ca="1" si="4"/>
        <v>24</v>
      </c>
      <c r="F16" s="27">
        <v>4.3600000000000003</v>
      </c>
      <c r="G16" s="28">
        <f t="shared" ca="1" si="5"/>
        <v>5</v>
      </c>
      <c r="H16" s="1">
        <f t="shared" ca="1" si="6"/>
        <v>5</v>
      </c>
      <c r="I16" s="25">
        <f t="shared" ca="1" si="7"/>
        <v>2</v>
      </c>
      <c r="J16" s="26">
        <f t="shared" ca="1" si="8"/>
        <v>0.99999999999994316</v>
      </c>
      <c r="K16" s="27">
        <v>4.4000000000000004</v>
      </c>
      <c r="L16" s="28">
        <f t="shared" ca="1" si="0"/>
        <v>4.41</v>
      </c>
      <c r="M16" s="1">
        <f t="shared" ca="1" si="11"/>
        <v>5</v>
      </c>
      <c r="N16" s="25">
        <f t="shared" ca="1" si="9"/>
        <v>3.3333333333333335</v>
      </c>
      <c r="O16" s="26">
        <f t="shared" ca="1" si="10"/>
        <v>3.0000000000000284</v>
      </c>
      <c r="P16" s="27">
        <v>4.13</v>
      </c>
      <c r="Q16" s="28">
        <f t="shared" ca="1" si="1"/>
        <v>4.0999999999999996</v>
      </c>
    </row>
    <row r="17" spans="3:17">
      <c r="C17" s="1">
        <f t="shared" ca="1" si="2"/>
        <v>6</v>
      </c>
      <c r="D17" s="25">
        <f t="shared" ca="1" si="3"/>
        <v>1</v>
      </c>
      <c r="E17" s="26">
        <f t="shared" ca="1" si="4"/>
        <v>19.999999999999943</v>
      </c>
      <c r="F17" s="27">
        <v>5.4</v>
      </c>
      <c r="G17" s="28">
        <f t="shared" ca="1" si="5"/>
        <v>6</v>
      </c>
      <c r="H17" s="1">
        <f t="shared" ca="1" si="6"/>
        <v>6</v>
      </c>
      <c r="I17" s="25">
        <f t="shared" ca="1" si="7"/>
        <v>0</v>
      </c>
      <c r="J17" s="26">
        <f t="shared" ca="1" si="8"/>
        <v>37</v>
      </c>
      <c r="K17" s="27">
        <v>5</v>
      </c>
      <c r="L17" s="28">
        <f t="shared" ca="1" si="0"/>
        <v>5.37</v>
      </c>
      <c r="M17" s="1">
        <f t="shared" ca="1" si="11"/>
        <v>6</v>
      </c>
      <c r="N17" s="25">
        <f t="shared" ca="1" si="9"/>
        <v>3.3333333333333335</v>
      </c>
      <c r="O17" s="26">
        <f t="shared" ca="1" si="10"/>
        <v>0</v>
      </c>
      <c r="P17" s="27">
        <v>5</v>
      </c>
      <c r="Q17" s="28">
        <f t="shared" ca="1" si="1"/>
        <v>5</v>
      </c>
    </row>
    <row r="18" spans="3:17">
      <c r="C18" s="1">
        <f t="shared" ca="1" si="2"/>
        <v>7</v>
      </c>
      <c r="D18" s="25">
        <f t="shared" ca="1" si="3"/>
        <v>0.5</v>
      </c>
      <c r="E18" s="26">
        <f t="shared" ca="1" si="4"/>
        <v>24</v>
      </c>
      <c r="F18" s="27">
        <v>6.36</v>
      </c>
      <c r="G18" s="28">
        <f t="shared" ca="1" si="5"/>
        <v>7</v>
      </c>
      <c r="H18" s="1">
        <f t="shared" ca="1" si="6"/>
        <v>7</v>
      </c>
      <c r="I18" s="25">
        <f t="shared" ca="1" si="7"/>
        <v>0.5</v>
      </c>
      <c r="J18" s="26">
        <f t="shared" ca="1" si="8"/>
        <v>23.000000000000057</v>
      </c>
      <c r="K18" s="27">
        <v>6.1</v>
      </c>
      <c r="L18" s="28">
        <f t="shared" ca="1" si="0"/>
        <v>6.33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1</v>
      </c>
      <c r="E19" s="26">
        <f t="shared" ca="1" si="4"/>
        <v>19</v>
      </c>
      <c r="F19" s="27">
        <v>7.41</v>
      </c>
      <c r="G19" s="28">
        <f t="shared" ca="1" si="5"/>
        <v>8</v>
      </c>
      <c r="H19" s="1">
        <f t="shared" ca="1" si="6"/>
        <v>8</v>
      </c>
      <c r="I19" s="25">
        <f t="shared" ca="1" si="7"/>
        <v>2</v>
      </c>
      <c r="J19" s="26">
        <f t="shared" ca="1" si="8"/>
        <v>10</v>
      </c>
      <c r="K19" s="27">
        <v>7.2</v>
      </c>
      <c r="L19" s="28">
        <f t="shared" ca="1" si="0"/>
        <v>7.3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1.5</v>
      </c>
      <c r="E20" s="26">
        <f t="shared" ca="1" si="4"/>
        <v>13.999999999999886</v>
      </c>
      <c r="F20" s="27">
        <v>8.4600000000000009</v>
      </c>
      <c r="G20" s="28">
        <f t="shared" ca="1" si="5"/>
        <v>9</v>
      </c>
      <c r="H20" s="1">
        <f t="shared" ca="1" si="6"/>
        <v>9</v>
      </c>
      <c r="I20" s="25">
        <f t="shared" ca="1" si="7"/>
        <v>0</v>
      </c>
      <c r="J20" s="26">
        <f t="shared" ca="1" si="8"/>
        <v>26</v>
      </c>
      <c r="K20" s="27">
        <v>8</v>
      </c>
      <c r="L20" s="28">
        <f t="shared" ca="1" si="0"/>
        <v>8.26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>
        <f t="shared" ca="1" si="2"/>
        <v>10</v>
      </c>
      <c r="D21" s="25">
        <f t="shared" ca="1" si="3"/>
        <v>2</v>
      </c>
      <c r="E21" s="26">
        <f t="shared" ca="1" si="4"/>
        <v>8</v>
      </c>
      <c r="F21" s="27">
        <v>9.52</v>
      </c>
      <c r="G21" s="28">
        <f t="shared" ca="1" si="5"/>
        <v>10</v>
      </c>
      <c r="H21" s="1">
        <f t="shared" ca="1" si="6"/>
        <v>10</v>
      </c>
      <c r="I21" s="25">
        <f t="shared" ca="1" si="7"/>
        <v>0.5</v>
      </c>
      <c r="J21" s="26">
        <f t="shared" ca="1" si="8"/>
        <v>22.000000000000114</v>
      </c>
      <c r="K21" s="27">
        <v>9</v>
      </c>
      <c r="L21" s="28">
        <f t="shared" ca="1" si="0"/>
        <v>9.2200000000000006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340" priority="34">
      <formula>K11=0</formula>
    </cfRule>
  </conditionalFormatting>
  <conditionalFormatting sqref="F57:F69">
    <cfRule type="expression" dxfId="339" priority="33">
      <formula>ISNUMBER(#REF!)</formula>
    </cfRule>
  </conditionalFormatting>
  <conditionalFormatting sqref="D12:D30">
    <cfRule type="expression" dxfId="338" priority="32">
      <formula>ISNUMBER(C12)</formula>
    </cfRule>
  </conditionalFormatting>
  <conditionalFormatting sqref="F12">
    <cfRule type="expression" dxfId="337" priority="31">
      <formula>ISNUMBER(C12)</formula>
    </cfRule>
  </conditionalFormatting>
  <conditionalFormatting sqref="D34:E56 D30:D33">
    <cfRule type="expression" dxfId="336" priority="30">
      <formula>ISNUMBER(C30)</formula>
    </cfRule>
  </conditionalFormatting>
  <conditionalFormatting sqref="F24:F56">
    <cfRule type="expression" dxfId="335" priority="29">
      <formula>ISNUMBER(C24)</formula>
    </cfRule>
  </conditionalFormatting>
  <conditionalFormatting sqref="I20:J20">
    <cfRule type="expression" dxfId="334" priority="28">
      <formula>ISNUMBER(H20)</formula>
    </cfRule>
  </conditionalFormatting>
  <conditionalFormatting sqref="I21:J21 I13:J13">
    <cfRule type="expression" dxfId="333" priority="26">
      <formula>ISNUMBER(H13)</formula>
    </cfRule>
    <cfRule type="expression" dxfId="332" priority="27">
      <formula>ISNUMBER(H13)</formula>
    </cfRule>
  </conditionalFormatting>
  <conditionalFormatting sqref="I13:J19 I21:J29">
    <cfRule type="expression" dxfId="331" priority="25">
      <formula>ISNUMBER(H13)</formula>
    </cfRule>
  </conditionalFormatting>
  <conditionalFormatting sqref="K13:K34">
    <cfRule type="expression" dxfId="330" priority="24">
      <formula>ISNUMBER(H13)</formula>
    </cfRule>
  </conditionalFormatting>
  <conditionalFormatting sqref="F13:F23">
    <cfRule type="expression" dxfId="329" priority="23">
      <formula>ISNUMBER(C13)</formula>
    </cfRule>
  </conditionalFormatting>
  <conditionalFormatting sqref="G36:G69">
    <cfRule type="expression" dxfId="328" priority="22">
      <formula>ISNUMBER(C36)</formula>
    </cfRule>
  </conditionalFormatting>
  <conditionalFormatting sqref="Q12">
    <cfRule type="expression" dxfId="327" priority="21">
      <formula>ISNUMBER(M12)</formula>
    </cfRule>
  </conditionalFormatting>
  <conditionalFormatting sqref="L12">
    <cfRule type="expression" dxfId="326" priority="20">
      <formula>ISNUMBER(H12)</formula>
    </cfRule>
  </conditionalFormatting>
  <conditionalFormatting sqref="G12:G35">
    <cfRule type="expression" dxfId="325" priority="19">
      <formula>ISNUMBER(C12)</formula>
    </cfRule>
  </conditionalFormatting>
  <conditionalFormatting sqref="K13:K34">
    <cfRule type="expression" dxfId="324" priority="17">
      <formula>ISNUMBER(I13)</formula>
    </cfRule>
    <cfRule type="expression" dxfId="323" priority="18">
      <formula>ISNUMBER(I13)</formula>
    </cfRule>
  </conditionalFormatting>
  <conditionalFormatting sqref="I12:J12 I13:I35 J13:J45">
    <cfRule type="expression" dxfId="322" priority="16">
      <formula>ISNUMBER(H12)</formula>
    </cfRule>
  </conditionalFormatting>
  <conditionalFormatting sqref="K12">
    <cfRule type="expression" dxfId="321" priority="15">
      <formula>ISNUMBER(H12)</formula>
    </cfRule>
  </conditionalFormatting>
  <conditionalFormatting sqref="N12:O37">
    <cfRule type="expression" dxfId="320" priority="14">
      <formula>ISNUMBER(M12)</formula>
    </cfRule>
  </conditionalFormatting>
  <conditionalFormatting sqref="P12:P37">
    <cfRule type="expression" dxfId="319" priority="13">
      <formula>ISNUMBER(M12)</formula>
    </cfRule>
  </conditionalFormatting>
  <conditionalFormatting sqref="E12">
    <cfRule type="expression" dxfId="318" priority="12">
      <formula>ISNUMBER(C12)</formula>
    </cfRule>
  </conditionalFormatting>
  <conditionalFormatting sqref="E13:E31">
    <cfRule type="expression" dxfId="317" priority="11">
      <formula>ISNUMBER(C13)</formula>
    </cfRule>
  </conditionalFormatting>
  <conditionalFormatting sqref="J12:J45">
    <cfRule type="expression" dxfId="316" priority="10">
      <formula>ISNUMBER(H12)</formula>
    </cfRule>
  </conditionalFormatting>
  <conditionalFormatting sqref="J13:J32">
    <cfRule type="expression" dxfId="315" priority="9">
      <formula>ISNUMBER(I13)</formula>
    </cfRule>
  </conditionalFormatting>
  <conditionalFormatting sqref="J13:J32">
    <cfRule type="expression" dxfId="314" priority="8">
      <formula>ISNUMBER(H13)</formula>
    </cfRule>
  </conditionalFormatting>
  <conditionalFormatting sqref="O12">
    <cfRule type="expression" dxfId="313" priority="7">
      <formula>ISNUMBER(N12)</formula>
    </cfRule>
  </conditionalFormatting>
  <conditionalFormatting sqref="O12">
    <cfRule type="expression" dxfId="312" priority="6">
      <formula>ISNUMBER(M12)</formula>
    </cfRule>
  </conditionalFormatting>
  <conditionalFormatting sqref="O13:O36">
    <cfRule type="expression" dxfId="311" priority="5">
      <formula>ISNUMBER(N13)</formula>
    </cfRule>
  </conditionalFormatting>
  <conditionalFormatting sqref="O13:O36">
    <cfRule type="expression" dxfId="310" priority="4">
      <formula>ISNUMBER(M13)</formula>
    </cfRule>
  </conditionalFormatting>
  <conditionalFormatting sqref="L13:L34">
    <cfRule type="expression" dxfId="309" priority="3">
      <formula>ISNUMBER(H13)</formula>
    </cfRule>
  </conditionalFormatting>
  <conditionalFormatting sqref="Q13:Q35">
    <cfRule type="expression" dxfId="308" priority="2">
      <formula>ISNUMBER(M13)</formula>
    </cfRule>
  </conditionalFormatting>
  <conditionalFormatting sqref="P11 K11">
    <cfRule type="expression" dxfId="307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28"/>
  <dimension ref="A3:R73"/>
  <sheetViews>
    <sheetView workbookViewId="0">
      <selection activeCell="P17" sqref="P17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LANCHEC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19.444444444444443</v>
      </c>
      <c r="E6" s="38"/>
      <c r="F6" s="38"/>
      <c r="H6" s="32" t="s">
        <v>12</v>
      </c>
      <c r="I6" s="33">
        <f ca="1">SUM(I12:I37)</f>
        <v>20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19.814814814814813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15.5</v>
      </c>
      <c r="C11" s="19">
        <f ca="1">IF(ISBLANK($B11),"",INT($F11/$C8))</f>
        <v>9</v>
      </c>
      <c r="D11" s="20">
        <f ca="1">20/C11</f>
        <v>2.2222222222222223</v>
      </c>
      <c r="E11" s="64"/>
      <c r="F11" s="21">
        <f ca="1">IF(ISNUMBER(B11),((($B11*F8)*1000)/3600)*(((D9)*60)+((D9)-(D9))*100),"")</f>
        <v>1937.5</v>
      </c>
      <c r="G11" s="22">
        <f ca="1">IF(C8/((B11*F8*1000)/3600)&lt;60,(C8/((B11*F8*1000)/3600)/100),IF(C8/((B11*F8*1000)/3600)&gt;60,INT(C8/((B11*F8*1000)/3600)/60)))+(INT(C8/((B11*F8*1000)/3600))-60)/100</f>
        <v>1.01</v>
      </c>
      <c r="H11" s="23">
        <f ca="1">IF(ISBLANK($B11),"",+INT($K11/$H8))</f>
        <v>10</v>
      </c>
      <c r="I11" s="20">
        <f ca="1">20/H11</f>
        <v>2</v>
      </c>
      <c r="J11" s="64"/>
      <c r="K11" s="21">
        <f ca="1">IF(ISNUMBER(G11),((($B11*K8)*1000)/3600)*(((I9)*60)+((I9)-(I9))*100),"")</f>
        <v>2066.666666666667</v>
      </c>
      <c r="L11" s="24">
        <f ca="1">IF(ISBLANK($B11),"",IF(ISBLANK($I9),"",IF(H11=0,(($H8/1000)/($B11*$K8)/24)/($I8/10),($H8/1000)/($B11*$K8)/24)))</f>
        <v>6.7204301075268812E-4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1162.5000000000002</v>
      </c>
      <c r="Q11" s="24">
        <f ca="1">IF(ISBLANK($B11),"",IF(ISBLANK($N9),"",IF(M11=0,(($M8/1000)/($B11*$P8)/24)/($N8/10),($M8/1000)/($B11*$P8)/24)))</f>
        <v>5.9737156511350056E-4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1.6666666666666667</v>
      </c>
      <c r="E12" s="26">
        <f ca="1">IF(ISNUMBER(F12),ABS((INT(F12)*60+MOD(F12,1)*100)-((INT(G12)*60+MOD(G12,1)*100))),"")</f>
        <v>11</v>
      </c>
      <c r="F12" s="27">
        <v>0.5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1.01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</v>
      </c>
      <c r="J12" s="26">
        <f ca="1">IF(ISNUMBER(K12),ABS((INT(K12)*60+MOD(K12,1)*100)-((INT(L12)*60+MOD(L12,1)*100))),"")</f>
        <v>3.064516129032242</v>
      </c>
      <c r="K12" s="27">
        <v>0.55000000000000004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0.58064516129032251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4</v>
      </c>
      <c r="O12" s="26">
        <f ca="1">IF(ISNUMBER(P12),ABS((INT(P12)*60+MOD(P12,1)*100)-((INT(Q12)*60+MOD(Q12,1)*100))),"")</f>
        <v>3.6129032258064484</v>
      </c>
      <c r="P12" s="27">
        <v>0.48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0.5161290322580645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2.2222222222222223</v>
      </c>
      <c r="E13" s="26">
        <f t="shared" ref="E13:E30" ca="1" si="4">IF(ISNUMBER(F13),ABS((INT(F13)*60+MOD(F13,1)*100)-((INT(G13)*60+MOD(G13,1)*100))),"")</f>
        <v>2.9999999999999858</v>
      </c>
      <c r="F13" s="27">
        <v>2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2.0299999999999998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</v>
      </c>
      <c r="J13" s="26">
        <f t="shared" ref="J13:J45" ca="1" si="8">IF(ISNUMBER(K13),ABS((INT(K13)*60+MOD(K13,1)*100)-((INT(L13)*60+MOD(L13,1)*100))),"")</f>
        <v>0</v>
      </c>
      <c r="K13" s="27">
        <v>1.56</v>
      </c>
      <c r="L13" s="28">
        <f t="shared" ca="1" si="0"/>
        <v>1.56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4</v>
      </c>
      <c r="O13" s="26">
        <f t="shared" ref="O13:O37" ca="1" si="10">IF(ISNUMBER(P13),ABS((INT(P13)*60+MOD(P13,1)*100)-((INT(Q13)*60+MOD(Q13,1)*100))),"")</f>
        <v>4</v>
      </c>
      <c r="P13" s="27">
        <v>1.39</v>
      </c>
      <c r="Q13" s="28">
        <f t="shared" ca="1" si="1"/>
        <v>1.43</v>
      </c>
    </row>
    <row r="14" spans="1:18" ht="15" customHeight="1">
      <c r="C14" s="1">
        <f t="shared" ca="1" si="2"/>
        <v>3</v>
      </c>
      <c r="D14" s="25">
        <f t="shared" ca="1" si="3"/>
        <v>2.2222222222222223</v>
      </c>
      <c r="E14" s="26">
        <f t="shared" ca="1" si="4"/>
        <v>4</v>
      </c>
      <c r="F14" s="27">
        <v>3.01</v>
      </c>
      <c r="G14" s="28">
        <f t="shared" ca="1" si="5"/>
        <v>3.05</v>
      </c>
      <c r="H14" s="1">
        <f t="shared" ca="1" si="6"/>
        <v>3</v>
      </c>
      <c r="I14" s="25">
        <f t="shared" ca="1" si="7"/>
        <v>2</v>
      </c>
      <c r="J14" s="26">
        <f t="shared" ca="1" si="8"/>
        <v>3</v>
      </c>
      <c r="K14" s="27">
        <v>2.57</v>
      </c>
      <c r="L14" s="28">
        <f t="shared" ca="1" si="0"/>
        <v>2.54</v>
      </c>
      <c r="M14" s="1">
        <f t="shared" ref="M14:M43" ca="1" si="11">IF(M13="","",IF(M13+1&gt;$M$11,"",M13+1))</f>
        <v>3</v>
      </c>
      <c r="N14" s="25">
        <f t="shared" ca="1" si="9"/>
        <v>4</v>
      </c>
      <c r="O14" s="26">
        <f t="shared" ca="1" si="10"/>
        <v>1</v>
      </c>
      <c r="P14" s="27">
        <v>2.35</v>
      </c>
      <c r="Q14" s="28">
        <f t="shared" ca="1" si="1"/>
        <v>2.34</v>
      </c>
    </row>
    <row r="15" spans="1:18" ht="15" customHeight="1">
      <c r="C15" s="1">
        <f t="shared" ca="1" si="2"/>
        <v>4</v>
      </c>
      <c r="D15" s="25">
        <f t="shared" ca="1" si="3"/>
        <v>2.2222222222222223</v>
      </c>
      <c r="E15" s="26">
        <f t="shared" ca="1" si="4"/>
        <v>2.0000000000000568</v>
      </c>
      <c r="F15" s="27">
        <v>4.05</v>
      </c>
      <c r="G15" s="28">
        <f t="shared" ca="1" si="5"/>
        <v>4.07</v>
      </c>
      <c r="H15" s="1">
        <f t="shared" ca="1" si="6"/>
        <v>4</v>
      </c>
      <c r="I15" s="25">
        <f t="shared" ca="1" si="7"/>
        <v>2</v>
      </c>
      <c r="J15" s="26">
        <f t="shared" ca="1" si="8"/>
        <v>5</v>
      </c>
      <c r="K15" s="27">
        <v>3.57</v>
      </c>
      <c r="L15" s="28">
        <f t="shared" ca="1" si="0"/>
        <v>3.52</v>
      </c>
      <c r="M15" s="1">
        <f t="shared" ca="1" si="11"/>
        <v>4</v>
      </c>
      <c r="N15" s="25">
        <f t="shared" ca="1" si="9"/>
        <v>4</v>
      </c>
      <c r="O15" s="26">
        <f t="shared" ca="1" si="10"/>
        <v>8.0000000000000284</v>
      </c>
      <c r="P15" s="27">
        <v>3.34</v>
      </c>
      <c r="Q15" s="28">
        <f t="shared" ca="1" si="1"/>
        <v>3.26</v>
      </c>
    </row>
    <row r="16" spans="1:18" ht="15" customHeight="1">
      <c r="C16" s="1">
        <f t="shared" ca="1" si="2"/>
        <v>5</v>
      </c>
      <c r="D16" s="25">
        <f t="shared" ca="1" si="3"/>
        <v>2.2222222222222223</v>
      </c>
      <c r="E16" s="26">
        <f t="shared" ca="1" si="4"/>
        <v>0.99999999999994316</v>
      </c>
      <c r="F16" s="27">
        <v>5.0999999999999996</v>
      </c>
      <c r="G16" s="28">
        <f t="shared" ca="1" si="5"/>
        <v>5.09</v>
      </c>
      <c r="H16" s="1">
        <f t="shared" ca="1" si="6"/>
        <v>5</v>
      </c>
      <c r="I16" s="25">
        <f t="shared" ca="1" si="7"/>
        <v>2</v>
      </c>
      <c r="J16" s="26">
        <f t="shared" ca="1" si="8"/>
        <v>3</v>
      </c>
      <c r="K16" s="27">
        <v>4.53</v>
      </c>
      <c r="L16" s="28">
        <f t="shared" ca="1" si="0"/>
        <v>4.5</v>
      </c>
      <c r="M16" s="1">
        <f t="shared" ca="1" si="11"/>
        <v>5</v>
      </c>
      <c r="N16" s="25">
        <f t="shared" ca="1" si="9"/>
        <v>4</v>
      </c>
      <c r="O16" s="26">
        <f t="shared" ca="1" si="10"/>
        <v>10</v>
      </c>
      <c r="P16" s="27">
        <v>4.28</v>
      </c>
      <c r="Q16" s="28">
        <f t="shared" ca="1" si="1"/>
        <v>4.18</v>
      </c>
    </row>
    <row r="17" spans="3:17">
      <c r="C17" s="1">
        <f t="shared" ca="1" si="2"/>
        <v>6</v>
      </c>
      <c r="D17" s="25">
        <f t="shared" ca="1" si="3"/>
        <v>2.2222222222222223</v>
      </c>
      <c r="E17" s="26">
        <f t="shared" ca="1" si="4"/>
        <v>0.99999999999994316</v>
      </c>
      <c r="F17" s="27">
        <v>6.12</v>
      </c>
      <c r="G17" s="28">
        <f t="shared" ca="1" si="5"/>
        <v>6.11</v>
      </c>
      <c r="H17" s="1">
        <f t="shared" ca="1" si="6"/>
        <v>6</v>
      </c>
      <c r="I17" s="25">
        <f t="shared" ca="1" si="7"/>
        <v>2</v>
      </c>
      <c r="J17" s="26">
        <f t="shared" ca="1" si="8"/>
        <v>0.99999999999994316</v>
      </c>
      <c r="K17" s="27">
        <v>5.49</v>
      </c>
      <c r="L17" s="28">
        <f t="shared" ca="1" si="0"/>
        <v>5.48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2.2222222222222223</v>
      </c>
      <c r="E18" s="26">
        <f t="shared" ca="1" si="4"/>
        <v>3.0000000000000568</v>
      </c>
      <c r="F18" s="27">
        <v>7.1</v>
      </c>
      <c r="G18" s="28">
        <f t="shared" ca="1" si="5"/>
        <v>7.13</v>
      </c>
      <c r="H18" s="1">
        <f t="shared" ca="1" si="6"/>
        <v>7</v>
      </c>
      <c r="I18" s="25">
        <f t="shared" ca="1" si="7"/>
        <v>2</v>
      </c>
      <c r="J18" s="26">
        <f t="shared" ca="1" si="8"/>
        <v>1</v>
      </c>
      <c r="K18" s="27">
        <v>6.47</v>
      </c>
      <c r="L18" s="28">
        <f t="shared" ca="1" si="0"/>
        <v>6.46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2.2222222222222223</v>
      </c>
      <c r="E19" s="26">
        <f t="shared" ca="1" si="4"/>
        <v>3.0000000000001137</v>
      </c>
      <c r="F19" s="27">
        <v>8.1199999999999992</v>
      </c>
      <c r="G19" s="28">
        <f t="shared" ca="1" si="5"/>
        <v>8.15</v>
      </c>
      <c r="H19" s="1">
        <f t="shared" ca="1" si="6"/>
        <v>8</v>
      </c>
      <c r="I19" s="25">
        <f t="shared" ca="1" si="7"/>
        <v>2</v>
      </c>
      <c r="J19" s="26">
        <f t="shared" ca="1" si="8"/>
        <v>2.9999999999999432</v>
      </c>
      <c r="K19" s="27">
        <v>7.47</v>
      </c>
      <c r="L19" s="28">
        <f t="shared" ca="1" si="0"/>
        <v>7.44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2.2222222222222223</v>
      </c>
      <c r="E20" s="26">
        <f t="shared" ca="1" si="4"/>
        <v>0</v>
      </c>
      <c r="F20" s="27">
        <v>9.17</v>
      </c>
      <c r="G20" s="28">
        <f t="shared" ca="1" si="5"/>
        <v>9.17</v>
      </c>
      <c r="H20" s="1">
        <f t="shared" ca="1" si="6"/>
        <v>9</v>
      </c>
      <c r="I20" s="25">
        <f t="shared" ca="1" si="7"/>
        <v>2</v>
      </c>
      <c r="J20" s="26">
        <f t="shared" ca="1" si="8"/>
        <v>2.9999999999998863</v>
      </c>
      <c r="K20" s="27">
        <v>8.4499999999999993</v>
      </c>
      <c r="L20" s="28">
        <f t="shared" ca="1" si="0"/>
        <v>8.42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>
        <f t="shared" ca="1" si="6"/>
        <v>10</v>
      </c>
      <c r="I21" s="25">
        <f t="shared" ca="1" si="7"/>
        <v>2</v>
      </c>
      <c r="J21" s="26">
        <f t="shared" ca="1" si="8"/>
        <v>3</v>
      </c>
      <c r="K21" s="27">
        <v>9.43</v>
      </c>
      <c r="L21" s="28">
        <f t="shared" ca="1" si="0"/>
        <v>9.4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">
        <v>48</v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306" priority="35">
      <formula>K11=0</formula>
    </cfRule>
  </conditionalFormatting>
  <conditionalFormatting sqref="F57:F69">
    <cfRule type="expression" dxfId="305" priority="34">
      <formula>ISNUMBER(#REF!)</formula>
    </cfRule>
  </conditionalFormatting>
  <conditionalFormatting sqref="D12:D30">
    <cfRule type="expression" dxfId="304" priority="33">
      <formula>ISNUMBER(C12)</formula>
    </cfRule>
  </conditionalFormatting>
  <conditionalFormatting sqref="F12">
    <cfRule type="expression" dxfId="303" priority="32">
      <formula>ISNUMBER(C12)</formula>
    </cfRule>
  </conditionalFormatting>
  <conditionalFormatting sqref="D34:E56 D30:D33">
    <cfRule type="expression" dxfId="302" priority="31">
      <formula>ISNUMBER(C30)</formula>
    </cfRule>
  </conditionalFormatting>
  <conditionalFormatting sqref="F24:F56">
    <cfRule type="expression" dxfId="301" priority="30">
      <formula>ISNUMBER(C24)</formula>
    </cfRule>
  </conditionalFormatting>
  <conditionalFormatting sqref="I20:J20">
    <cfRule type="expression" dxfId="300" priority="29">
      <formula>ISNUMBER(H20)</formula>
    </cfRule>
  </conditionalFormatting>
  <conditionalFormatting sqref="I21:J21 I13:J13">
    <cfRule type="expression" dxfId="299" priority="27">
      <formula>ISNUMBER(H13)</formula>
    </cfRule>
    <cfRule type="expression" dxfId="298" priority="28">
      <formula>ISNUMBER(H13)</formula>
    </cfRule>
  </conditionalFormatting>
  <conditionalFormatting sqref="I13:J19 I21:J29">
    <cfRule type="expression" dxfId="297" priority="26">
      <formula>ISNUMBER(H13)</formula>
    </cfRule>
  </conditionalFormatting>
  <conditionalFormatting sqref="K13:K34">
    <cfRule type="expression" dxfId="296" priority="25">
      <formula>ISNUMBER(H13)</formula>
    </cfRule>
  </conditionalFormatting>
  <conditionalFormatting sqref="F13:F23">
    <cfRule type="expression" dxfId="295" priority="24">
      <formula>ISNUMBER(C13)</formula>
    </cfRule>
  </conditionalFormatting>
  <conditionalFormatting sqref="G36:G69">
    <cfRule type="expression" dxfId="294" priority="23">
      <formula>ISNUMBER(C36)</formula>
    </cfRule>
  </conditionalFormatting>
  <conditionalFormatting sqref="Q12">
    <cfRule type="expression" dxfId="293" priority="22">
      <formula>ISNUMBER(M12)</formula>
    </cfRule>
  </conditionalFormatting>
  <conditionalFormatting sqref="L12">
    <cfRule type="expression" dxfId="292" priority="21">
      <formula>ISNUMBER(H12)</formula>
    </cfRule>
  </conditionalFormatting>
  <conditionalFormatting sqref="G12:G35">
    <cfRule type="expression" dxfId="291" priority="20">
      <formula>ISNUMBER(C12)</formula>
    </cfRule>
  </conditionalFormatting>
  <conditionalFormatting sqref="K13:K34">
    <cfRule type="expression" dxfId="290" priority="18">
      <formula>ISNUMBER(I13)</formula>
    </cfRule>
    <cfRule type="expression" dxfId="289" priority="19">
      <formula>ISNUMBER(I13)</formula>
    </cfRule>
  </conditionalFormatting>
  <conditionalFormatting sqref="I12:J12 I13:I35 J13:J45">
    <cfRule type="expression" dxfId="288" priority="17">
      <formula>ISNUMBER(H12)</formula>
    </cfRule>
  </conditionalFormatting>
  <conditionalFormatting sqref="K12">
    <cfRule type="expression" dxfId="287" priority="16">
      <formula>ISNUMBER(H12)</formula>
    </cfRule>
  </conditionalFormatting>
  <conditionalFormatting sqref="N12:O37">
    <cfRule type="expression" dxfId="286" priority="15">
      <formula>ISNUMBER(M12)</formula>
    </cfRule>
  </conditionalFormatting>
  <conditionalFormatting sqref="P12:P37">
    <cfRule type="expression" dxfId="285" priority="14">
      <formula>ISNUMBER(M12)</formula>
    </cfRule>
  </conditionalFormatting>
  <conditionalFormatting sqref="E12">
    <cfRule type="expression" dxfId="284" priority="13">
      <formula>ISNUMBER(C12)</formula>
    </cfRule>
  </conditionalFormatting>
  <conditionalFormatting sqref="E13:E31">
    <cfRule type="expression" dxfId="283" priority="12">
      <formula>ISNUMBER(C13)</formula>
    </cfRule>
  </conditionalFormatting>
  <conditionalFormatting sqref="J12:J45">
    <cfRule type="expression" dxfId="282" priority="11">
      <formula>ISNUMBER(H12)</formula>
    </cfRule>
  </conditionalFormatting>
  <conditionalFormatting sqref="J13:J32">
    <cfRule type="expression" dxfId="281" priority="10">
      <formula>ISNUMBER(I13)</formula>
    </cfRule>
  </conditionalFormatting>
  <conditionalFormatting sqref="J13:J32">
    <cfRule type="expression" dxfId="280" priority="9">
      <formula>ISNUMBER(H13)</formula>
    </cfRule>
  </conditionalFormatting>
  <conditionalFormatting sqref="O12">
    <cfRule type="expression" dxfId="279" priority="8">
      <formula>ISNUMBER(N12)</formula>
    </cfRule>
  </conditionalFormatting>
  <conditionalFormatting sqref="O12">
    <cfRule type="expression" dxfId="278" priority="7">
      <formula>ISNUMBER(M12)</formula>
    </cfRule>
  </conditionalFormatting>
  <conditionalFormatting sqref="O13:O36">
    <cfRule type="expression" dxfId="277" priority="6">
      <formula>ISNUMBER(N13)</formula>
    </cfRule>
  </conditionalFormatting>
  <conditionalFormatting sqref="O13:O36">
    <cfRule type="expression" dxfId="276" priority="5">
      <formula>ISNUMBER(M13)</formula>
    </cfRule>
  </conditionalFormatting>
  <conditionalFormatting sqref="L13:L34">
    <cfRule type="expression" dxfId="275" priority="4">
      <formula>ISNUMBER(H13)</formula>
    </cfRule>
  </conditionalFormatting>
  <conditionalFormatting sqref="Q13:Q35">
    <cfRule type="expression" dxfId="274" priority="3">
      <formula>ISNUMBER(M13)</formula>
    </cfRule>
  </conditionalFormatting>
  <conditionalFormatting sqref="P12:P21">
    <cfRule type="expression" dxfId="273" priority="2">
      <formula>ISNUMBER(M12)</formula>
    </cfRule>
  </conditionalFormatting>
  <conditionalFormatting sqref="P11 K11">
    <cfRule type="expression" dxfId="272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29"/>
  <dimension ref="A3:R73"/>
  <sheetViews>
    <sheetView workbookViewId="0">
      <selection activeCell="Q45" sqref="Q45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LEZRAK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4.166666666666667</v>
      </c>
      <c r="J6" s="38"/>
      <c r="K6" s="38"/>
      <c r="M6" s="32" t="s">
        <v>12</v>
      </c>
      <c r="N6" s="33">
        <f ca="1">SUM(N12:N37)</f>
        <v>18.333333333333336</v>
      </c>
      <c r="Q6" s="34" t="s">
        <v>13</v>
      </c>
      <c r="R6" s="36">
        <f ca="1">IF(F12="","",IF(P12="",SUM(D6,I6,N6)/2,SUM(D6,I6,N6)/3))</f>
        <v>7.5000000000000009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10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1250</v>
      </c>
      <c r="G11" s="22">
        <f ca="1">IF(C8/((B11*F8*1000)/3600)&lt;60,(C8/((B11*F8*1000)/3600)/100),IF(C8/((B11*F8*1000)/3600)&gt;60,INT(C8/((B11*F8*1000)/3600)/60)))+(INT(C8/((B11*F8*1000)/3600))-60)/100</f>
        <v>1.3599999999999999</v>
      </c>
      <c r="H11" s="23">
        <f ca="1">IF(ISBLANK($B11),"",+INT($K11/$H8))</f>
        <v>6</v>
      </c>
      <c r="I11" s="20">
        <f ca="1">20/H11</f>
        <v>3.3333333333333335</v>
      </c>
      <c r="J11" s="64"/>
      <c r="K11" s="21">
        <f ca="1">IF(ISNUMBER(G11),((($B11*K8)*1000)/3600)*(((I9)*60)+((I9)-(I9))*100),"")</f>
        <v>1333.3333333333335</v>
      </c>
      <c r="L11" s="24">
        <f ca="1">IF(ISBLANK($B11),"",IF(ISBLANK($I9),"",IF(H11=0,(($H8/1000)/($B11*$K8)/24)/($I8/10),($H8/1000)/($B11*$K8)/24)))</f>
        <v>1.0416666666666667E-3</v>
      </c>
      <c r="M11" s="23">
        <f ca="1">IF(ISBLANK($B11),"",+INT($P11/$M8))</f>
        <v>3</v>
      </c>
      <c r="N11" s="20">
        <f ca="1">20/M11</f>
        <v>6.666666666666667</v>
      </c>
      <c r="O11" s="64"/>
      <c r="P11" s="21">
        <f ca="1">IF(ISNUMBER(L11),((($B11*P8)*1000)/3600)*(((N9)*60)+((N9)-(N9))*100),"")</f>
        <v>750</v>
      </c>
      <c r="Q11" s="24">
        <f ca="1">IF(ISBLANK($B11),"",IF(ISBLANK($N9),"",IF(M11=0,(($M8/1000)/($B11*$P8)/24)/($N8/10),($M8/1000)/($B11*$P8)/24)))</f>
        <v>9.2592592592592596E-4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34.999999999999986</v>
      </c>
      <c r="F12" s="27">
        <v>1.01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1.3599999999999999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3.3333333333333335</v>
      </c>
      <c r="J12" s="26">
        <f ca="1">IF(ISNUMBER(K12),ABS((INT(K12)*60+MOD(K12,1)*100)-((INT(L12)*60+MOD(L12,1)*100))),"")</f>
        <v>2</v>
      </c>
      <c r="K12" s="27">
        <v>1.28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1.3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6.666666666666667</v>
      </c>
      <c r="O12" s="26">
        <f ca="1">IF(ISNUMBER(P12),ABS((INT(P12)*60+MOD(P12,1)*100)-((INT(Q12)*60+MOD(Q12,1)*100))),"")</f>
        <v>6.0000000000000142</v>
      </c>
      <c r="P12" s="27">
        <v>1.1399999999999999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1.2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63</v>
      </c>
      <c r="F13" s="27">
        <v>2.09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3.12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0.83333333333333337</v>
      </c>
      <c r="J13" s="26">
        <f t="shared" ref="J13:J45" ca="1" si="8">IF(ISNUMBER(K13),ABS((INT(K13)*60+MOD(K13,1)*100)-((INT(L13)*60+MOD(L13,1)*100))),"")</f>
        <v>21</v>
      </c>
      <c r="K13" s="27">
        <v>3.21</v>
      </c>
      <c r="L13" s="28">
        <f t="shared" ca="1" si="0"/>
        <v>3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6.666666666666667</v>
      </c>
      <c r="O13" s="26">
        <f t="shared" ref="O13:O37" ca="1" si="10">IF(ISNUMBER(P13),ABS((INT(P13)*60+MOD(P13,1)*100)-((INT(Q13)*60+MOD(Q13,1)*100))),"")</f>
        <v>8</v>
      </c>
      <c r="P13" s="27">
        <v>2.3199999999999998</v>
      </c>
      <c r="Q13" s="28">
        <f t="shared" ca="1" si="1"/>
        <v>2.4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75.000000000000057</v>
      </c>
      <c r="F14" s="27">
        <v>3.33</v>
      </c>
      <c r="G14" s="28">
        <f t="shared" ca="1" si="5"/>
        <v>4.4800000000000004</v>
      </c>
      <c r="H14" s="1">
        <f t="shared" ca="1" si="6"/>
        <v>3</v>
      </c>
      <c r="I14" s="25">
        <f t="shared" ca="1" si="7"/>
        <v>0</v>
      </c>
      <c r="J14" s="26">
        <f t="shared" ca="1" si="8"/>
        <v>45.000000000000057</v>
      </c>
      <c r="K14" s="27">
        <v>5.15</v>
      </c>
      <c r="L14" s="28">
        <f t="shared" ca="1" si="0"/>
        <v>4.3</v>
      </c>
      <c r="M14" s="1">
        <f t="shared" ref="M14:M43" ca="1" si="11">IF(M13="","",IF(M13+1&gt;$M$11,"",M13+1))</f>
        <v>3</v>
      </c>
      <c r="N14" s="25">
        <f t="shared" ca="1" si="9"/>
        <v>5</v>
      </c>
      <c r="O14" s="26">
        <f t="shared" ca="1" si="10"/>
        <v>10.999999999999972</v>
      </c>
      <c r="P14" s="27">
        <v>3.49</v>
      </c>
      <c r="Q14" s="28">
        <f t="shared" ca="1" si="1"/>
        <v>4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78.000000000000057</v>
      </c>
      <c r="F15" s="27">
        <v>5.0599999999999996</v>
      </c>
      <c r="G15" s="28">
        <f t="shared" ca="1" si="5"/>
        <v>6.24</v>
      </c>
      <c r="H15" s="1">
        <f t="shared" ca="1" si="6"/>
        <v>4</v>
      </c>
      <c r="I15" s="25">
        <f t="shared" ca="1" si="7"/>
        <v>0</v>
      </c>
      <c r="J15" s="26">
        <f t="shared" ca="1" si="8"/>
        <v>63</v>
      </c>
      <c r="K15" s="27">
        <v>7.03</v>
      </c>
      <c r="L15" s="28">
        <f t="shared" ca="1" si="0"/>
        <v>6</v>
      </c>
      <c r="M15" s="1" t="str">
        <f t="shared" ca="1" si="11"/>
        <v/>
      </c>
      <c r="N15" s="25" t="str">
        <f t="shared" si="9"/>
        <v/>
      </c>
      <c r="O15" s="26" t="str">
        <f t="shared" si="10"/>
        <v/>
      </c>
      <c r="P15" s="27"/>
      <c r="Q15" s="28" t="str">
        <f t="shared" ca="1" si="1"/>
        <v/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112</v>
      </c>
      <c r="F16" s="27">
        <v>6.47</v>
      </c>
      <c r="G16" s="28">
        <f t="shared" ca="1" si="5"/>
        <v>7.99</v>
      </c>
      <c r="H16" s="1">
        <f t="shared" ca="1" si="6"/>
        <v>5</v>
      </c>
      <c r="I16" s="25">
        <f t="shared" ca="1" si="7"/>
        <v>0</v>
      </c>
      <c r="J16" s="26">
        <f t="shared" ca="1" si="8"/>
        <v>129</v>
      </c>
      <c r="K16" s="27">
        <v>9.39</v>
      </c>
      <c r="L16" s="28">
        <f t="shared" ca="1" si="0"/>
        <v>7.3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57</v>
      </c>
      <c r="F17" s="27">
        <v>8.39</v>
      </c>
      <c r="G17" s="28">
        <f t="shared" ca="1" si="5"/>
        <v>9.36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 t="str">
        <f t="shared" ca="1" si="6"/>
        <v/>
      </c>
      <c r="I18" s="25" t="str">
        <f t="shared" si="7"/>
        <v/>
      </c>
      <c r="J18" s="26" t="str">
        <f t="shared" si="8"/>
        <v/>
      </c>
      <c r="K18" s="27"/>
      <c r="L18" s="28" t="str">
        <f t="shared" ca="1" si="0"/>
        <v/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271" priority="34">
      <formula>K11=0</formula>
    </cfRule>
  </conditionalFormatting>
  <conditionalFormatting sqref="F57:F69">
    <cfRule type="expression" dxfId="270" priority="33">
      <formula>ISNUMBER(#REF!)</formula>
    </cfRule>
  </conditionalFormatting>
  <conditionalFormatting sqref="D12:D30">
    <cfRule type="expression" dxfId="269" priority="32">
      <formula>ISNUMBER(C12)</formula>
    </cfRule>
  </conditionalFormatting>
  <conditionalFormatting sqref="F12">
    <cfRule type="expression" dxfId="268" priority="31">
      <formula>ISNUMBER(C12)</formula>
    </cfRule>
  </conditionalFormatting>
  <conditionalFormatting sqref="D34:E56 D30:D33">
    <cfRule type="expression" dxfId="267" priority="30">
      <formula>ISNUMBER(C30)</formula>
    </cfRule>
  </conditionalFormatting>
  <conditionalFormatting sqref="F24:F56">
    <cfRule type="expression" dxfId="266" priority="29">
      <formula>ISNUMBER(C24)</formula>
    </cfRule>
  </conditionalFormatting>
  <conditionalFormatting sqref="I20:J20">
    <cfRule type="expression" dxfId="265" priority="28">
      <formula>ISNUMBER(H20)</formula>
    </cfRule>
  </conditionalFormatting>
  <conditionalFormatting sqref="I21:J21 I13:J13">
    <cfRule type="expression" dxfId="264" priority="26">
      <formula>ISNUMBER(H13)</formula>
    </cfRule>
    <cfRule type="expression" dxfId="263" priority="27">
      <formula>ISNUMBER(H13)</formula>
    </cfRule>
  </conditionalFormatting>
  <conditionalFormatting sqref="I13:J19 I21:J29">
    <cfRule type="expression" dxfId="262" priority="25">
      <formula>ISNUMBER(H13)</formula>
    </cfRule>
  </conditionalFormatting>
  <conditionalFormatting sqref="K13:K34">
    <cfRule type="expression" dxfId="261" priority="24">
      <formula>ISNUMBER(H13)</formula>
    </cfRule>
  </conditionalFormatting>
  <conditionalFormatting sqref="F13:F23">
    <cfRule type="expression" dxfId="260" priority="23">
      <formula>ISNUMBER(C13)</formula>
    </cfRule>
  </conditionalFormatting>
  <conditionalFormatting sqref="G36:G69">
    <cfRule type="expression" dxfId="259" priority="22">
      <formula>ISNUMBER(C36)</formula>
    </cfRule>
  </conditionalFormatting>
  <conditionalFormatting sqref="Q12">
    <cfRule type="expression" dxfId="258" priority="21">
      <formula>ISNUMBER(M12)</formula>
    </cfRule>
  </conditionalFormatting>
  <conditionalFormatting sqref="L12">
    <cfRule type="expression" dxfId="257" priority="20">
      <formula>ISNUMBER(H12)</formula>
    </cfRule>
  </conditionalFormatting>
  <conditionalFormatting sqref="G12:G35">
    <cfRule type="expression" dxfId="256" priority="19">
      <formula>ISNUMBER(C12)</formula>
    </cfRule>
  </conditionalFormatting>
  <conditionalFormatting sqref="K13:K34">
    <cfRule type="expression" dxfId="255" priority="17">
      <formula>ISNUMBER(I13)</formula>
    </cfRule>
    <cfRule type="expression" dxfId="254" priority="18">
      <formula>ISNUMBER(I13)</formula>
    </cfRule>
  </conditionalFormatting>
  <conditionalFormatting sqref="I12:J12 I13:I35 J13:J45">
    <cfRule type="expression" dxfId="253" priority="16">
      <formula>ISNUMBER(H12)</formula>
    </cfRule>
  </conditionalFormatting>
  <conditionalFormatting sqref="K12">
    <cfRule type="expression" dxfId="252" priority="15">
      <formula>ISNUMBER(H12)</formula>
    </cfRule>
  </conditionalFormatting>
  <conditionalFormatting sqref="N12:O37">
    <cfRule type="expression" dxfId="251" priority="14">
      <formula>ISNUMBER(M12)</formula>
    </cfRule>
  </conditionalFormatting>
  <conditionalFormatting sqref="P12:P37">
    <cfRule type="expression" dxfId="250" priority="13">
      <formula>ISNUMBER(M12)</formula>
    </cfRule>
  </conditionalFormatting>
  <conditionalFormatting sqref="E12">
    <cfRule type="expression" dxfId="249" priority="12">
      <formula>ISNUMBER(C12)</formula>
    </cfRule>
  </conditionalFormatting>
  <conditionalFormatting sqref="E13:E31">
    <cfRule type="expression" dxfId="248" priority="11">
      <formula>ISNUMBER(C13)</formula>
    </cfRule>
  </conditionalFormatting>
  <conditionalFormatting sqref="J12:J45">
    <cfRule type="expression" dxfId="247" priority="10">
      <formula>ISNUMBER(H12)</formula>
    </cfRule>
  </conditionalFormatting>
  <conditionalFormatting sqref="J13:J32">
    <cfRule type="expression" dxfId="246" priority="9">
      <formula>ISNUMBER(I13)</formula>
    </cfRule>
  </conditionalFormatting>
  <conditionalFormatting sqref="J13:J32">
    <cfRule type="expression" dxfId="245" priority="8">
      <formula>ISNUMBER(H13)</formula>
    </cfRule>
  </conditionalFormatting>
  <conditionalFormatting sqref="O12">
    <cfRule type="expression" dxfId="244" priority="7">
      <formula>ISNUMBER(N12)</formula>
    </cfRule>
  </conditionalFormatting>
  <conditionalFormatting sqref="O12">
    <cfRule type="expression" dxfId="243" priority="6">
      <formula>ISNUMBER(M12)</formula>
    </cfRule>
  </conditionalFormatting>
  <conditionalFormatting sqref="O13:O36">
    <cfRule type="expression" dxfId="242" priority="5">
      <formula>ISNUMBER(N13)</formula>
    </cfRule>
  </conditionalFormatting>
  <conditionalFormatting sqref="O13:O36">
    <cfRule type="expression" dxfId="241" priority="4">
      <formula>ISNUMBER(M13)</formula>
    </cfRule>
  </conditionalFormatting>
  <conditionalFormatting sqref="L13:L34">
    <cfRule type="expression" dxfId="240" priority="3">
      <formula>ISNUMBER(H13)</formula>
    </cfRule>
  </conditionalFormatting>
  <conditionalFormatting sqref="Q13:Q35">
    <cfRule type="expression" dxfId="239" priority="2">
      <formula>ISNUMBER(M13)</formula>
    </cfRule>
  </conditionalFormatting>
  <conditionalFormatting sqref="P11 K11">
    <cfRule type="expression" dxfId="238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0"/>
  <dimension ref="A3:R73"/>
  <sheetViews>
    <sheetView workbookViewId="0">
      <selection activeCell="P17" sqref="P17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MATIC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4.375</v>
      </c>
      <c r="E6" s="38"/>
      <c r="F6" s="38"/>
      <c r="H6" s="32" t="s">
        <v>12</v>
      </c>
      <c r="I6" s="33">
        <f ca="1">SUM(I12:I37)</f>
        <v>13.333333333333332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12.569444444444443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14</v>
      </c>
      <c r="C11" s="19">
        <f ca="1">IF(ISBLANK($B11),"",INT($F11/$C8))</f>
        <v>8</v>
      </c>
      <c r="D11" s="20">
        <f ca="1">20/C11</f>
        <v>2.5</v>
      </c>
      <c r="E11" s="64"/>
      <c r="F11" s="21">
        <f ca="1">IF(ISNUMBER(B11),((($B11*F8)*1000)/3600)*(((D9)*60)+((D9)-(D9))*100),"")</f>
        <v>1750</v>
      </c>
      <c r="G11" s="22">
        <f ca="1">IF(C8/((B11*F8*1000)/3600)&lt;60,(C8/((B11*F8*1000)/3600)/100),IF(C8/((B11*F8*1000)/3600)&gt;60,INT(C8/((B11*F8*1000)/3600)/60)))+(INT(C8/((B11*F8*1000)/3600))-60)/100</f>
        <v>1.08</v>
      </c>
      <c r="H11" s="23">
        <f ca="1">IF(ISBLANK($B11),"",+INT($K11/$H8))</f>
        <v>9</v>
      </c>
      <c r="I11" s="20">
        <f ca="1">20/H11</f>
        <v>2.2222222222222223</v>
      </c>
      <c r="J11" s="64"/>
      <c r="K11" s="21">
        <f ca="1">IF(ISNUMBER(G11),((($B11*K8)*1000)/3600)*(((I9)*60)+((I9)-(I9))*100),"")</f>
        <v>1866.666666666667</v>
      </c>
      <c r="L11" s="24">
        <f ca="1">IF(ISBLANK($B11),"",IF(ISBLANK($I9),"",IF(H11=0,(($H8/1000)/($B11*$K8)/24)/($I8/10),($H8/1000)/($B11*$K8)/24)))</f>
        <v>7.4404761904761901E-4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1050</v>
      </c>
      <c r="Q11" s="24">
        <f ca="1">IF(ISBLANK($B11),"",IF(ISBLANK($N9),"",IF(M11=0,(($M8/1000)/($B11*$P8)/24)/($N8/10),($M8/1000)/($B11*$P8)/24)))</f>
        <v>6.6137566137566145E-4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1.875</v>
      </c>
      <c r="E12" s="26">
        <f ca="1">IF(ISNUMBER(F12),ABS((INT(F12)*60+MOD(F12,1)*100)-((INT(G12)*60+MOD(G12,1)*100))),"")</f>
        <v>14</v>
      </c>
      <c r="F12" s="27">
        <v>0.54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1.08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2.2222222222222223</v>
      </c>
      <c r="J12" s="26">
        <f ca="1">IF(ISNUMBER(K12),ABS((INT(K12)*60+MOD(K12,1)*100)-((INT(L12)*60+MOD(L12,1)*100))),"")</f>
        <v>5</v>
      </c>
      <c r="K12" s="27">
        <v>0.59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1.04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4</v>
      </c>
      <c r="O12" s="26">
        <f ca="1">IF(ISNUMBER(P12),ABS((INT(P12)*60+MOD(P12,1)*100)-((INT(Q12)*60+MOD(Q12,1)*100))),"")</f>
        <v>8.142857142857153</v>
      </c>
      <c r="P12" s="27">
        <v>0.49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0.57142857142857151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39.000000000000014</v>
      </c>
      <c r="F13" s="27">
        <v>1.38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2.17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2.2222222222222223</v>
      </c>
      <c r="J13" s="26">
        <f t="shared" ref="J13:J45" ca="1" si="8">IF(ISNUMBER(K13),ABS((INT(K13)*60+MOD(K13,1)*100)-((INT(L13)*60+MOD(L13,1)*100))),"")</f>
        <v>10</v>
      </c>
      <c r="K13" s="27">
        <v>1.58</v>
      </c>
      <c r="L13" s="28">
        <f t="shared" ca="1" si="0"/>
        <v>2.08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4</v>
      </c>
      <c r="O13" s="26">
        <f t="shared" ref="O13:O37" ca="1" si="10">IF(ISNUMBER(P13),ABS((INT(P13)*60+MOD(P13,1)*100)-((INT(Q13)*60+MOD(Q13,1)*100))),"")</f>
        <v>9</v>
      </c>
      <c r="P13" s="27">
        <v>1.45</v>
      </c>
      <c r="Q13" s="28">
        <f t="shared" ca="1" si="1"/>
        <v>1.54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50</v>
      </c>
      <c r="F14" s="27">
        <v>2.35</v>
      </c>
      <c r="G14" s="28">
        <f t="shared" ca="1" si="5"/>
        <v>3.25</v>
      </c>
      <c r="H14" s="1">
        <f t="shared" ca="1" si="6"/>
        <v>3</v>
      </c>
      <c r="I14" s="25">
        <f t="shared" ca="1" si="7"/>
        <v>1.6666666666666667</v>
      </c>
      <c r="J14" s="26">
        <f t="shared" ca="1" si="8"/>
        <v>15</v>
      </c>
      <c r="K14" s="27">
        <v>2.57</v>
      </c>
      <c r="L14" s="28">
        <f t="shared" ca="1" si="0"/>
        <v>3.12</v>
      </c>
      <c r="M14" s="1">
        <f t="shared" ref="M14:M43" ca="1" si="11">IF(M13="","",IF(M13+1&gt;$M$11,"",M13+1))</f>
        <v>3</v>
      </c>
      <c r="N14" s="25">
        <f t="shared" ca="1" si="9"/>
        <v>4</v>
      </c>
      <c r="O14" s="26">
        <f t="shared" ca="1" si="10"/>
        <v>0.99999999999997158</v>
      </c>
      <c r="P14" s="27">
        <v>2.5</v>
      </c>
      <c r="Q14" s="28">
        <f t="shared" ca="1" si="1"/>
        <v>2.5099999999999998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73</v>
      </c>
      <c r="F15" s="27">
        <v>3.21</v>
      </c>
      <c r="G15" s="28">
        <f t="shared" ca="1" si="5"/>
        <v>4.34</v>
      </c>
      <c r="H15" s="1">
        <f t="shared" ca="1" si="6"/>
        <v>4</v>
      </c>
      <c r="I15" s="25">
        <f t="shared" ca="1" si="7"/>
        <v>1.1111111111111112</v>
      </c>
      <c r="J15" s="26">
        <f t="shared" ca="1" si="8"/>
        <v>19</v>
      </c>
      <c r="K15" s="27">
        <v>3.58</v>
      </c>
      <c r="L15" s="28">
        <f t="shared" ca="1" si="0"/>
        <v>4.17</v>
      </c>
      <c r="M15" s="1">
        <f t="shared" ca="1" si="11"/>
        <v>4</v>
      </c>
      <c r="N15" s="25">
        <f t="shared" ca="1" si="9"/>
        <v>4</v>
      </c>
      <c r="O15" s="26">
        <f t="shared" ca="1" si="10"/>
        <v>0</v>
      </c>
      <c r="P15" s="27">
        <v>3.48</v>
      </c>
      <c r="Q15" s="28">
        <f t="shared" ca="1" si="1"/>
        <v>3.48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82</v>
      </c>
      <c r="F16" s="27">
        <v>4.2</v>
      </c>
      <c r="G16" s="28">
        <f t="shared" ca="1" si="5"/>
        <v>5.42</v>
      </c>
      <c r="H16" s="1">
        <f t="shared" ca="1" si="6"/>
        <v>5</v>
      </c>
      <c r="I16" s="25">
        <f t="shared" ca="1" si="7"/>
        <v>0.55555555555555558</v>
      </c>
      <c r="J16" s="26">
        <f t="shared" ca="1" si="8"/>
        <v>21</v>
      </c>
      <c r="K16" s="27">
        <v>5</v>
      </c>
      <c r="L16" s="28">
        <f t="shared" ca="1" si="0"/>
        <v>5.21</v>
      </c>
      <c r="M16" s="1">
        <f t="shared" ca="1" si="11"/>
        <v>5</v>
      </c>
      <c r="N16" s="25">
        <f t="shared" ca="1" si="9"/>
        <v>4</v>
      </c>
      <c r="O16" s="26">
        <f t="shared" ca="1" si="10"/>
        <v>4.9999999999999432</v>
      </c>
      <c r="P16" s="27">
        <v>4.4000000000000004</v>
      </c>
      <c r="Q16" s="28">
        <f t="shared" ca="1" si="1"/>
        <v>4.45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97.000000000000057</v>
      </c>
      <c r="F17" s="27">
        <v>5.14</v>
      </c>
      <c r="G17" s="28">
        <f t="shared" ca="1" si="5"/>
        <v>6.51</v>
      </c>
      <c r="H17" s="1">
        <f t="shared" ca="1" si="6"/>
        <v>6</v>
      </c>
      <c r="I17" s="25">
        <f t="shared" ca="1" si="7"/>
        <v>1.1111111111111112</v>
      </c>
      <c r="J17" s="26">
        <f t="shared" ca="1" si="8"/>
        <v>18</v>
      </c>
      <c r="K17" s="27">
        <v>6.07</v>
      </c>
      <c r="L17" s="28">
        <f t="shared" ca="1" si="0"/>
        <v>6.25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96.999999999999943</v>
      </c>
      <c r="F18" s="27">
        <v>6.23</v>
      </c>
      <c r="G18" s="28">
        <f t="shared" ca="1" si="5"/>
        <v>8</v>
      </c>
      <c r="H18" s="1">
        <f t="shared" ca="1" si="6"/>
        <v>7</v>
      </c>
      <c r="I18" s="25">
        <f t="shared" ca="1" si="7"/>
        <v>0.55555555555555558</v>
      </c>
      <c r="J18" s="26">
        <f t="shared" ca="1" si="8"/>
        <v>21</v>
      </c>
      <c r="K18" s="27">
        <v>7.5</v>
      </c>
      <c r="L18" s="28">
        <f t="shared" ca="1" si="0"/>
        <v>7.29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2.5</v>
      </c>
      <c r="E19" s="26">
        <f t="shared" ca="1" si="4"/>
        <v>8</v>
      </c>
      <c r="F19" s="27">
        <v>9</v>
      </c>
      <c r="G19" s="28">
        <f t="shared" ca="1" si="5"/>
        <v>9.08</v>
      </c>
      <c r="H19" s="1">
        <f t="shared" ca="1" si="6"/>
        <v>8</v>
      </c>
      <c r="I19" s="25">
        <f t="shared" ca="1" si="7"/>
        <v>1.6666666666666667</v>
      </c>
      <c r="J19" s="26">
        <f t="shared" ca="1" si="8"/>
        <v>11.999999999999943</v>
      </c>
      <c r="K19" s="27">
        <v>8.2200000000000006</v>
      </c>
      <c r="L19" s="28">
        <f t="shared" ca="1" si="0"/>
        <v>8.34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>
        <f t="shared" ca="1" si="6"/>
        <v>9</v>
      </c>
      <c r="I20" s="25">
        <f t="shared" ca="1" si="7"/>
        <v>2.2222222222222223</v>
      </c>
      <c r="J20" s="26">
        <f t="shared" ca="1" si="8"/>
        <v>3.0000000000001137</v>
      </c>
      <c r="K20" s="27">
        <v>9.35</v>
      </c>
      <c r="L20" s="28">
        <f t="shared" ca="1" si="0"/>
        <v>9.3800000000000008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237" priority="34">
      <formula>K11=0</formula>
    </cfRule>
  </conditionalFormatting>
  <conditionalFormatting sqref="F57:F69">
    <cfRule type="expression" dxfId="236" priority="33">
      <formula>ISNUMBER(#REF!)</formula>
    </cfRule>
  </conditionalFormatting>
  <conditionalFormatting sqref="D12:D30">
    <cfRule type="expression" dxfId="235" priority="32">
      <formula>ISNUMBER(C12)</formula>
    </cfRule>
  </conditionalFormatting>
  <conditionalFormatting sqref="F12">
    <cfRule type="expression" dxfId="234" priority="31">
      <formula>ISNUMBER(C12)</formula>
    </cfRule>
  </conditionalFormatting>
  <conditionalFormatting sqref="D34:E56 D30:D33">
    <cfRule type="expression" dxfId="233" priority="30">
      <formula>ISNUMBER(C30)</formula>
    </cfRule>
  </conditionalFormatting>
  <conditionalFormatting sqref="F24:F56">
    <cfRule type="expression" dxfId="232" priority="29">
      <formula>ISNUMBER(C24)</formula>
    </cfRule>
  </conditionalFormatting>
  <conditionalFormatting sqref="I20:J20">
    <cfRule type="expression" dxfId="231" priority="28">
      <formula>ISNUMBER(H20)</formula>
    </cfRule>
  </conditionalFormatting>
  <conditionalFormatting sqref="I21:J21 I13:J13">
    <cfRule type="expression" dxfId="230" priority="26">
      <formula>ISNUMBER(H13)</formula>
    </cfRule>
    <cfRule type="expression" dxfId="229" priority="27">
      <formula>ISNUMBER(H13)</formula>
    </cfRule>
  </conditionalFormatting>
  <conditionalFormatting sqref="I13:J19 I21:J29">
    <cfRule type="expression" dxfId="228" priority="25">
      <formula>ISNUMBER(H13)</formula>
    </cfRule>
  </conditionalFormatting>
  <conditionalFormatting sqref="K13:K34">
    <cfRule type="expression" dxfId="227" priority="24">
      <formula>ISNUMBER(H13)</formula>
    </cfRule>
  </conditionalFormatting>
  <conditionalFormatting sqref="F13:F23">
    <cfRule type="expression" dxfId="226" priority="23">
      <formula>ISNUMBER(C13)</formula>
    </cfRule>
  </conditionalFormatting>
  <conditionalFormatting sqref="G36:G69">
    <cfRule type="expression" dxfId="225" priority="22">
      <formula>ISNUMBER(C36)</formula>
    </cfRule>
  </conditionalFormatting>
  <conditionalFormatting sqref="Q12">
    <cfRule type="expression" dxfId="224" priority="21">
      <formula>ISNUMBER(M12)</formula>
    </cfRule>
  </conditionalFormatting>
  <conditionalFormatting sqref="L12">
    <cfRule type="expression" dxfId="223" priority="20">
      <formula>ISNUMBER(H12)</formula>
    </cfRule>
  </conditionalFormatting>
  <conditionalFormatting sqref="G12:G35">
    <cfRule type="expression" dxfId="222" priority="19">
      <formula>ISNUMBER(C12)</formula>
    </cfRule>
  </conditionalFormatting>
  <conditionalFormatting sqref="K13:K34">
    <cfRule type="expression" dxfId="221" priority="17">
      <formula>ISNUMBER(I13)</formula>
    </cfRule>
    <cfRule type="expression" dxfId="220" priority="18">
      <formula>ISNUMBER(I13)</formula>
    </cfRule>
  </conditionalFormatting>
  <conditionalFormatting sqref="I12:J12 I13:I35 J13:J45">
    <cfRule type="expression" dxfId="219" priority="16">
      <formula>ISNUMBER(H12)</formula>
    </cfRule>
  </conditionalFormatting>
  <conditionalFormatting sqref="K12">
    <cfRule type="expression" dxfId="218" priority="15">
      <formula>ISNUMBER(H12)</formula>
    </cfRule>
  </conditionalFormatting>
  <conditionalFormatting sqref="N12:O37">
    <cfRule type="expression" dxfId="217" priority="14">
      <formula>ISNUMBER(M12)</formula>
    </cfRule>
  </conditionalFormatting>
  <conditionalFormatting sqref="P12:P37">
    <cfRule type="expression" dxfId="216" priority="13">
      <formula>ISNUMBER(M12)</formula>
    </cfRule>
  </conditionalFormatting>
  <conditionalFormatting sqref="E12">
    <cfRule type="expression" dxfId="215" priority="12">
      <formula>ISNUMBER(C12)</formula>
    </cfRule>
  </conditionalFormatting>
  <conditionalFormatting sqref="E13:E31">
    <cfRule type="expression" dxfId="214" priority="11">
      <formula>ISNUMBER(C13)</formula>
    </cfRule>
  </conditionalFormatting>
  <conditionalFormatting sqref="J12:J45">
    <cfRule type="expression" dxfId="213" priority="10">
      <formula>ISNUMBER(H12)</formula>
    </cfRule>
  </conditionalFormatting>
  <conditionalFormatting sqref="J13:J32">
    <cfRule type="expression" dxfId="212" priority="9">
      <formula>ISNUMBER(I13)</formula>
    </cfRule>
  </conditionalFormatting>
  <conditionalFormatting sqref="J13:J32">
    <cfRule type="expression" dxfId="211" priority="8">
      <formula>ISNUMBER(H13)</formula>
    </cfRule>
  </conditionalFormatting>
  <conditionalFormatting sqref="O12">
    <cfRule type="expression" dxfId="210" priority="7">
      <formula>ISNUMBER(N12)</formula>
    </cfRule>
  </conditionalFormatting>
  <conditionalFormatting sqref="O12">
    <cfRule type="expression" dxfId="209" priority="6">
      <formula>ISNUMBER(M12)</formula>
    </cfRule>
  </conditionalFormatting>
  <conditionalFormatting sqref="O13:O36">
    <cfRule type="expression" dxfId="208" priority="5">
      <formula>ISNUMBER(N13)</formula>
    </cfRule>
  </conditionalFormatting>
  <conditionalFormatting sqref="O13:O36">
    <cfRule type="expression" dxfId="207" priority="4">
      <formula>ISNUMBER(M13)</formula>
    </cfRule>
  </conditionalFormatting>
  <conditionalFormatting sqref="L13:L34">
    <cfRule type="expression" dxfId="206" priority="3">
      <formula>ISNUMBER(H13)</formula>
    </cfRule>
  </conditionalFormatting>
  <conditionalFormatting sqref="Q13:Q35">
    <cfRule type="expression" dxfId="205" priority="2">
      <formula>ISNUMBER(M13)</formula>
    </cfRule>
  </conditionalFormatting>
  <conditionalFormatting sqref="P11 K11">
    <cfRule type="expression" dxfId="204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1"/>
  <dimension ref="A3:R73"/>
  <sheetViews>
    <sheetView workbookViewId="0">
      <selection activeCell="P16" sqref="P16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MAURER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8.5714285714285712</v>
      </c>
      <c r="J6" s="38"/>
      <c r="K6" s="38"/>
      <c r="M6" s="32" t="s">
        <v>12</v>
      </c>
      <c r="N6" s="33">
        <f ca="1">SUM(N12:N37)</f>
        <v>13.75</v>
      </c>
      <c r="Q6" s="34" t="s">
        <v>13</v>
      </c>
      <c r="R6" s="36">
        <f ca="1">IF(F12="","",IF(P12="",SUM(D6,I6,N6)/2,SUM(D6,I6,N6)/3))</f>
        <v>7.4404761904761898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1375</v>
      </c>
      <c r="G11" s="22">
        <f ca="1">IF(C8/((B11*F8*1000)/3600)&lt;60,(C8/((B11*F8*1000)/3600)/100),IF(C8/((B11*F8*1000)/3600)&gt;60,INT(C8/((B11*F8*1000)/3600)/60)))+(INT(C8/((B11*F8*1000)/3600))-60)/100</f>
        <v>1.27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1466.6666666666667</v>
      </c>
      <c r="L11" s="24">
        <f ca="1">IF(ISBLANK($B11),"",IF(ISBLANK($I9),"",IF(H11=0,(($H8/1000)/($B11*$K8)/24)/($I8/10),($H8/1000)/($B11*$K8)/24)))</f>
        <v>9.46969696969697E-4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825</v>
      </c>
      <c r="Q11" s="24">
        <f ca="1">IF(ISBLANK($B11),"",IF(ISBLANK($N9),"",IF(M11=0,(($M8/1000)/($B11*$P8)/24)/($N8/10),($M8/1000)/($B11*$P8)/24)))</f>
        <v>8.4175084175084182E-4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29.000000000000007</v>
      </c>
      <c r="F12" s="27">
        <v>0.57999999999999996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1.27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2.1428571428571428</v>
      </c>
      <c r="J12" s="26">
        <f ca="1">IF(ISNUMBER(K12),ABS((INT(K12)*60+MOD(K12,1)*100)-((INT(L12)*60+MOD(L12,1)*100))),"")</f>
        <v>15</v>
      </c>
      <c r="K12" s="27">
        <v>1.06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10.000000000000014</v>
      </c>
      <c r="P12" s="27">
        <v>1.02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1.1200000000000001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46</v>
      </c>
      <c r="F13" s="27">
        <v>2.08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2.54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0.7142857142857143</v>
      </c>
      <c r="J13" s="26">
        <f t="shared" ref="J13:J45" ca="1" si="8">IF(ISNUMBER(K13),ABS((INT(K13)*60+MOD(K13,1)*100)-((INT(L13)*60+MOD(L13,1)*100))),"")</f>
        <v>25</v>
      </c>
      <c r="K13" s="27">
        <v>2.1800000000000002</v>
      </c>
      <c r="L13" s="28">
        <f t="shared" ca="1" si="0"/>
        <v>2.4300000000000002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3.75</v>
      </c>
      <c r="O13" s="26">
        <f t="shared" ref="O13:O37" ca="1" si="10">IF(ISNUMBER(P13),ABS((INT(P13)*60+MOD(P13,1)*100)-((INT(Q13)*60+MOD(Q13,1)*100))),"")</f>
        <v>11</v>
      </c>
      <c r="P13" s="27">
        <v>2.14</v>
      </c>
      <c r="Q13" s="28">
        <f t="shared" ca="1" si="1"/>
        <v>2.25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72</v>
      </c>
      <c r="F14" s="27">
        <v>3.09</v>
      </c>
      <c r="G14" s="28">
        <f t="shared" ca="1" si="5"/>
        <v>4.21</v>
      </c>
      <c r="H14" s="1">
        <f t="shared" ca="1" si="6"/>
        <v>3</v>
      </c>
      <c r="I14" s="25">
        <f t="shared" ca="1" si="7"/>
        <v>0</v>
      </c>
      <c r="J14" s="26">
        <f t="shared" ca="1" si="8"/>
        <v>31.999999999999972</v>
      </c>
      <c r="K14" s="27">
        <v>3.33</v>
      </c>
      <c r="L14" s="28">
        <f t="shared" ca="1" si="0"/>
        <v>4.05</v>
      </c>
      <c r="M14" s="1">
        <f t="shared" ref="M14:M43" ca="1" si="11">IF(M13="","",IF(M13+1&gt;$M$11,"",M13+1))</f>
        <v>3</v>
      </c>
      <c r="N14" s="25">
        <f t="shared" ca="1" si="9"/>
        <v>3.75</v>
      </c>
      <c r="O14" s="26">
        <f t="shared" ca="1" si="10"/>
        <v>13</v>
      </c>
      <c r="P14" s="27">
        <v>3.25</v>
      </c>
      <c r="Q14" s="28">
        <f t="shared" ca="1" si="1"/>
        <v>3.38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73</v>
      </c>
      <c r="F15" s="27">
        <v>4.3600000000000003</v>
      </c>
      <c r="G15" s="28">
        <f t="shared" ca="1" si="5"/>
        <v>5.49</v>
      </c>
      <c r="H15" s="1">
        <f t="shared" ca="1" si="6"/>
        <v>4</v>
      </c>
      <c r="I15" s="25">
        <f t="shared" ca="1" si="7"/>
        <v>0</v>
      </c>
      <c r="J15" s="26">
        <f t="shared" ca="1" si="8"/>
        <v>33.999999999999943</v>
      </c>
      <c r="K15" s="27">
        <v>4.53</v>
      </c>
      <c r="L15" s="28">
        <f t="shared" ca="1" si="0"/>
        <v>5.27</v>
      </c>
      <c r="M15" s="1">
        <f t="shared" ca="1" si="11"/>
        <v>4</v>
      </c>
      <c r="N15" s="25">
        <f t="shared" ca="1" si="9"/>
        <v>1.25</v>
      </c>
      <c r="O15" s="26">
        <f t="shared" ca="1" si="10"/>
        <v>25</v>
      </c>
      <c r="P15" s="27">
        <v>4.25</v>
      </c>
      <c r="Q15" s="28">
        <f t="shared" ca="1" si="1"/>
        <v>4.5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62.000000000000057</v>
      </c>
      <c r="F16" s="27">
        <v>6.14</v>
      </c>
      <c r="G16" s="28">
        <f t="shared" ca="1" si="5"/>
        <v>7.16</v>
      </c>
      <c r="H16" s="1">
        <f t="shared" ca="1" si="6"/>
        <v>5</v>
      </c>
      <c r="I16" s="25">
        <f t="shared" ca="1" si="7"/>
        <v>0.7142857142857143</v>
      </c>
      <c r="J16" s="26">
        <f t="shared" ca="1" si="8"/>
        <v>22.000000000000057</v>
      </c>
      <c r="K16" s="27">
        <v>6.27</v>
      </c>
      <c r="L16" s="28">
        <f t="shared" ca="1" si="0"/>
        <v>6.49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48</v>
      </c>
      <c r="F17" s="27">
        <v>7.55</v>
      </c>
      <c r="G17" s="28">
        <f t="shared" ca="1" si="5"/>
        <v>8.43</v>
      </c>
      <c r="H17" s="1">
        <f t="shared" ca="1" si="6"/>
        <v>6</v>
      </c>
      <c r="I17" s="25">
        <f t="shared" ca="1" si="7"/>
        <v>2.1428571428571428</v>
      </c>
      <c r="J17" s="26">
        <f t="shared" ca="1" si="8"/>
        <v>12.999999999999943</v>
      </c>
      <c r="K17" s="27">
        <v>7.57</v>
      </c>
      <c r="L17" s="28">
        <f t="shared" ca="1" si="0"/>
        <v>8.1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>
        <f t="shared" ca="1" si="7"/>
        <v>2.8571428571428572</v>
      </c>
      <c r="J18" s="26">
        <f t="shared" ca="1" si="8"/>
        <v>8</v>
      </c>
      <c r="K18" s="27">
        <v>9.24</v>
      </c>
      <c r="L18" s="28">
        <f t="shared" ca="1" si="0"/>
        <v>9.32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203" priority="34">
      <formula>K11=0</formula>
    </cfRule>
  </conditionalFormatting>
  <conditionalFormatting sqref="F57:F69">
    <cfRule type="expression" dxfId="202" priority="33">
      <formula>ISNUMBER(#REF!)</formula>
    </cfRule>
  </conditionalFormatting>
  <conditionalFormatting sqref="D12:D30">
    <cfRule type="expression" dxfId="201" priority="32">
      <formula>ISNUMBER(C12)</formula>
    </cfRule>
  </conditionalFormatting>
  <conditionalFormatting sqref="F12">
    <cfRule type="expression" dxfId="200" priority="31">
      <formula>ISNUMBER(C12)</formula>
    </cfRule>
  </conditionalFormatting>
  <conditionalFormatting sqref="D34:E56 D30:D33">
    <cfRule type="expression" dxfId="199" priority="30">
      <formula>ISNUMBER(C30)</formula>
    </cfRule>
  </conditionalFormatting>
  <conditionalFormatting sqref="F24:F56">
    <cfRule type="expression" dxfId="198" priority="29">
      <formula>ISNUMBER(C24)</formula>
    </cfRule>
  </conditionalFormatting>
  <conditionalFormatting sqref="I20:J20">
    <cfRule type="expression" dxfId="197" priority="28">
      <formula>ISNUMBER(H20)</formula>
    </cfRule>
  </conditionalFormatting>
  <conditionalFormatting sqref="I21:J21 I13:J13">
    <cfRule type="expression" dxfId="196" priority="26">
      <formula>ISNUMBER(H13)</formula>
    </cfRule>
    <cfRule type="expression" dxfId="195" priority="27">
      <formula>ISNUMBER(H13)</formula>
    </cfRule>
  </conditionalFormatting>
  <conditionalFormatting sqref="I13:J19 I21:J29">
    <cfRule type="expression" dxfId="194" priority="25">
      <formula>ISNUMBER(H13)</formula>
    </cfRule>
  </conditionalFormatting>
  <conditionalFormatting sqref="K13:K34">
    <cfRule type="expression" dxfId="193" priority="24">
      <formula>ISNUMBER(H13)</formula>
    </cfRule>
  </conditionalFormatting>
  <conditionalFormatting sqref="F13:F23">
    <cfRule type="expression" dxfId="192" priority="23">
      <formula>ISNUMBER(C13)</formula>
    </cfRule>
  </conditionalFormatting>
  <conditionalFormatting sqref="G36:G69">
    <cfRule type="expression" dxfId="191" priority="22">
      <formula>ISNUMBER(C36)</formula>
    </cfRule>
  </conditionalFormatting>
  <conditionalFormatting sqref="Q12">
    <cfRule type="expression" dxfId="190" priority="21">
      <formula>ISNUMBER(M12)</formula>
    </cfRule>
  </conditionalFormatting>
  <conditionalFormatting sqref="L12">
    <cfRule type="expression" dxfId="189" priority="20">
      <formula>ISNUMBER(H12)</formula>
    </cfRule>
  </conditionalFormatting>
  <conditionalFormatting sqref="G12:G35">
    <cfRule type="expression" dxfId="188" priority="19">
      <formula>ISNUMBER(C12)</formula>
    </cfRule>
  </conditionalFormatting>
  <conditionalFormatting sqref="K13:K34">
    <cfRule type="expression" dxfId="187" priority="17">
      <formula>ISNUMBER(I13)</formula>
    </cfRule>
    <cfRule type="expression" dxfId="186" priority="18">
      <formula>ISNUMBER(I13)</formula>
    </cfRule>
  </conditionalFormatting>
  <conditionalFormatting sqref="I12:J12 I13:I35 J13:J45">
    <cfRule type="expression" dxfId="185" priority="16">
      <formula>ISNUMBER(H12)</formula>
    </cfRule>
  </conditionalFormatting>
  <conditionalFormatting sqref="K12">
    <cfRule type="expression" dxfId="184" priority="15">
      <formula>ISNUMBER(H12)</formula>
    </cfRule>
  </conditionalFormatting>
  <conditionalFormatting sqref="N12:O37">
    <cfRule type="expression" dxfId="183" priority="14">
      <formula>ISNUMBER(M12)</formula>
    </cfRule>
  </conditionalFormatting>
  <conditionalFormatting sqref="P12:P37">
    <cfRule type="expression" dxfId="182" priority="13">
      <formula>ISNUMBER(M12)</formula>
    </cfRule>
  </conditionalFormatting>
  <conditionalFormatting sqref="E12">
    <cfRule type="expression" dxfId="181" priority="12">
      <formula>ISNUMBER(C12)</formula>
    </cfRule>
  </conditionalFormatting>
  <conditionalFormatting sqref="E13:E31">
    <cfRule type="expression" dxfId="180" priority="11">
      <formula>ISNUMBER(C13)</formula>
    </cfRule>
  </conditionalFormatting>
  <conditionalFormatting sqref="J12:J45">
    <cfRule type="expression" dxfId="179" priority="10">
      <formula>ISNUMBER(H12)</formula>
    </cfRule>
  </conditionalFormatting>
  <conditionalFormatting sqref="J13:J32">
    <cfRule type="expression" dxfId="178" priority="9">
      <formula>ISNUMBER(I13)</formula>
    </cfRule>
  </conditionalFormatting>
  <conditionalFormatting sqref="J13:J32">
    <cfRule type="expression" dxfId="177" priority="8">
      <formula>ISNUMBER(H13)</formula>
    </cfRule>
  </conditionalFormatting>
  <conditionalFormatting sqref="O12">
    <cfRule type="expression" dxfId="176" priority="7">
      <formula>ISNUMBER(N12)</formula>
    </cfRule>
  </conditionalFormatting>
  <conditionalFormatting sqref="O12">
    <cfRule type="expression" dxfId="175" priority="6">
      <formula>ISNUMBER(M12)</formula>
    </cfRule>
  </conditionalFormatting>
  <conditionalFormatting sqref="O13:O36">
    <cfRule type="expression" dxfId="174" priority="5">
      <formula>ISNUMBER(N13)</formula>
    </cfRule>
  </conditionalFormatting>
  <conditionalFormatting sqref="O13:O36">
    <cfRule type="expression" dxfId="173" priority="4">
      <formula>ISNUMBER(M13)</formula>
    </cfRule>
  </conditionalFormatting>
  <conditionalFormatting sqref="L13:L34">
    <cfRule type="expression" dxfId="172" priority="3">
      <formula>ISNUMBER(H13)</formula>
    </cfRule>
  </conditionalFormatting>
  <conditionalFormatting sqref="Q13:Q35">
    <cfRule type="expression" dxfId="171" priority="2">
      <formula>ISNUMBER(M13)</formula>
    </cfRule>
  </conditionalFormatting>
  <conditionalFormatting sqref="P11 K11">
    <cfRule type="expression" dxfId="170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2"/>
  <dimension ref="A3:R73"/>
  <sheetViews>
    <sheetView workbookViewId="0">
      <selection activeCell="R6" sqref="R6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NUNNINGER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</v>
      </c>
      <c r="E6" s="38"/>
      <c r="F6" s="38"/>
      <c r="H6" s="32" t="s">
        <v>12</v>
      </c>
      <c r="I6" s="33">
        <f ca="1">SUM(I12:I37)</f>
        <v>17</v>
      </c>
      <c r="J6" s="38"/>
      <c r="K6" s="38"/>
      <c r="M6" s="32" t="s">
        <v>12</v>
      </c>
      <c r="N6" s="33">
        <f ca="1">SUM(N12:N37)</f>
        <v>20</v>
      </c>
      <c r="Q6" s="34" t="s">
        <v>13</v>
      </c>
      <c r="R6" s="36">
        <f ca="1">IF(F12="","",IF(P12="",SUM(D6,I6,N6)/2,SUM(D6,I6,N6)/3))</f>
        <v>12.666666666666666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16</v>
      </c>
      <c r="C11" s="19">
        <f ca="1">IF(ISBLANK($B11),"",INT($F11/$C8))</f>
        <v>10</v>
      </c>
      <c r="D11" s="20">
        <f ca="1">20/C11</f>
        <v>2</v>
      </c>
      <c r="E11" s="64"/>
      <c r="F11" s="21">
        <f ca="1">IF(ISNUMBER(B11),((($B11*F8)*1000)/3600)*(((D9)*60)+((D9)-(D9))*100),"")</f>
        <v>2000</v>
      </c>
      <c r="G11" s="22">
        <f ca="1">IF(C8/((B11*F8*1000)/3600)&lt;60,(C8/((B11*F8*1000)/3600)/100),IF(C8/((B11*F8*1000)/3600)&gt;60,INT(C8/((B11*F8*1000)/3600)/60)))+(INT(C8/((B11*F8*1000)/3600))-60)/100</f>
        <v>0</v>
      </c>
      <c r="H11" s="23">
        <f ca="1">IF(ISBLANK($B11),"",+INT($K11/$H8))</f>
        <v>10</v>
      </c>
      <c r="I11" s="20">
        <f ca="1">20/H11</f>
        <v>2</v>
      </c>
      <c r="J11" s="64"/>
      <c r="K11" s="21">
        <f ca="1">IF(ISNUMBER(G11),((($B11*K8)*1000)/3600)*(((I9)*60)+((I9)-(I9))*100),"")</f>
        <v>2133.333333333333</v>
      </c>
      <c r="L11" s="24">
        <f ca="1">IF(ISBLANK($B11),"",IF(ISBLANK($I9),"",IF(H11=0,(($H8/1000)/($B11*$K8)/24)/($I8/10),($H8/1000)/($B11*$K8)/24)))</f>
        <v>6.5104166666666663E-4</v>
      </c>
      <c r="M11" s="23">
        <f ca="1">IF(ISBLANK($B11),"",+INT($P11/$M8))</f>
        <v>6</v>
      </c>
      <c r="N11" s="20">
        <f ca="1">20/M11</f>
        <v>3.3333333333333335</v>
      </c>
      <c r="O11" s="64"/>
      <c r="P11" s="21">
        <f ca="1">IF(ISNUMBER(L11),((($B11*P8)*1000)/3600)*(((N9)*60)+((N9)-(N9))*100),"")</f>
        <v>1200</v>
      </c>
      <c r="Q11" s="24">
        <f ca="1">IF(ISBLANK($B11),"",IF(ISBLANK($N9),"",IF(M11=0,(($M8/1000)/($B11*$P8)/24)/($N8/10),($M8/1000)/($B11*$P8)/24)))</f>
        <v>5.7870370370370378E-4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</v>
      </c>
      <c r="E12" s="26">
        <f ca="1">IF(ISNUMBER(F12),ABS((INT(F12)*60+MOD(F12,1)*100)-((INT(G12)*60+MOD(G12,1)*100))),"")</f>
        <v>16</v>
      </c>
      <c r="F12" s="27">
        <v>0.44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0.6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</v>
      </c>
      <c r="J12" s="26">
        <f ca="1">IF(ISNUMBER(K12),ABS((INT(K12)*60+MOD(K12,1)*100)-((INT(L12)*60+MOD(L12,1)*100))),"")</f>
        <v>6.25</v>
      </c>
      <c r="K12" s="27">
        <v>0.5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0.5625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3.3333333333333335</v>
      </c>
      <c r="O12" s="26">
        <f ca="1">IF(ISNUMBER(P12),ABS((INT(P12)*60+MOD(P12,1)*100)-((INT(Q12)*60+MOD(Q12,1)*100))),"")</f>
        <v>3</v>
      </c>
      <c r="P12" s="27">
        <v>0.47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27</v>
      </c>
      <c r="F13" s="27">
        <v>1.33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</v>
      </c>
      <c r="J13" s="26">
        <f t="shared" ref="J13:J45" ca="1" si="8">IF(ISNUMBER(K13),ABS((INT(K13)*60+MOD(K13,1)*100)-((INT(L13)*60+MOD(L13,1)*100))),"")</f>
        <v>10</v>
      </c>
      <c r="K13" s="27">
        <v>1.42</v>
      </c>
      <c r="L13" s="28">
        <f t="shared" ca="1" si="0"/>
        <v>1.52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3.3333333333333335</v>
      </c>
      <c r="O13" s="26">
        <f t="shared" ref="O13:O37" ca="1" si="10">IF(ISNUMBER(P13),ABS((INT(P13)*60+MOD(P13,1)*100)-((INT(Q13)*60+MOD(Q13,1)*100))),"")</f>
        <v>2.9999999999999858</v>
      </c>
      <c r="P13" s="27">
        <v>1.37</v>
      </c>
      <c r="Q13" s="28">
        <f t="shared" ca="1" si="1"/>
        <v>1.4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39.999999999999972</v>
      </c>
      <c r="F14" s="27">
        <v>2.2000000000000002</v>
      </c>
      <c r="G14" s="28">
        <f t="shared" ca="1" si="5"/>
        <v>3</v>
      </c>
      <c r="H14" s="1">
        <f t="shared" ca="1" si="6"/>
        <v>3</v>
      </c>
      <c r="I14" s="25">
        <f t="shared" ca="1" si="7"/>
        <v>1.5</v>
      </c>
      <c r="J14" s="26">
        <f t="shared" ca="1" si="8"/>
        <v>13</v>
      </c>
      <c r="K14" s="27">
        <v>2.35</v>
      </c>
      <c r="L14" s="28">
        <f t="shared" ca="1" si="0"/>
        <v>2.48</v>
      </c>
      <c r="M14" s="1">
        <f t="shared" ref="M14:M43" ca="1" si="11">IF(M13="","",IF(M13+1&gt;$M$11,"",M13+1))</f>
        <v>3</v>
      </c>
      <c r="N14" s="25">
        <f t="shared" ca="1" si="9"/>
        <v>3.3333333333333335</v>
      </c>
      <c r="O14" s="26">
        <f t="shared" ca="1" si="10"/>
        <v>0</v>
      </c>
      <c r="P14" s="27">
        <v>2.2999999999999998</v>
      </c>
      <c r="Q14" s="28">
        <f t="shared" ca="1" si="1"/>
        <v>2.2999999999999998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47</v>
      </c>
      <c r="F15" s="27">
        <v>3.13</v>
      </c>
      <c r="G15" s="28">
        <f t="shared" ca="1" si="5"/>
        <v>4</v>
      </c>
      <c r="H15" s="1">
        <f t="shared" ca="1" si="6"/>
        <v>4</v>
      </c>
      <c r="I15" s="25">
        <f t="shared" ca="1" si="7"/>
        <v>1.5</v>
      </c>
      <c r="J15" s="26">
        <f t="shared" ca="1" si="8"/>
        <v>13</v>
      </c>
      <c r="K15" s="27">
        <v>3.32</v>
      </c>
      <c r="L15" s="28">
        <f t="shared" ca="1" si="0"/>
        <v>3.45</v>
      </c>
      <c r="M15" s="1">
        <f t="shared" ca="1" si="11"/>
        <v>4</v>
      </c>
      <c r="N15" s="25">
        <f t="shared" ca="1" si="9"/>
        <v>3.3333333333333335</v>
      </c>
      <c r="O15" s="26">
        <f t="shared" ca="1" si="10"/>
        <v>0</v>
      </c>
      <c r="P15" s="27">
        <v>3.2</v>
      </c>
      <c r="Q15" s="28">
        <f t="shared" ca="1" si="1"/>
        <v>3.2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58.000000000000057</v>
      </c>
      <c r="F16" s="27">
        <v>4.0199999999999996</v>
      </c>
      <c r="G16" s="28">
        <f t="shared" ca="1" si="5"/>
        <v>5</v>
      </c>
      <c r="H16" s="1">
        <f t="shared" ca="1" si="6"/>
        <v>5</v>
      </c>
      <c r="I16" s="25">
        <f t="shared" ca="1" si="7"/>
        <v>1.5</v>
      </c>
      <c r="J16" s="26">
        <f t="shared" ca="1" si="8"/>
        <v>15</v>
      </c>
      <c r="K16" s="27">
        <v>4.26</v>
      </c>
      <c r="L16" s="28">
        <f t="shared" ca="1" si="0"/>
        <v>4.41</v>
      </c>
      <c r="M16" s="1">
        <f t="shared" ca="1" si="11"/>
        <v>5</v>
      </c>
      <c r="N16" s="25">
        <f t="shared" ca="1" si="9"/>
        <v>3.3333333333333335</v>
      </c>
      <c r="O16" s="26">
        <f t="shared" ca="1" si="10"/>
        <v>2.0000000000000284</v>
      </c>
      <c r="P16" s="27">
        <v>4.12</v>
      </c>
      <c r="Q16" s="28">
        <f t="shared" ca="1" si="1"/>
        <v>4.0999999999999996</v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60</v>
      </c>
      <c r="F17" s="27">
        <v>5</v>
      </c>
      <c r="G17" s="28">
        <f t="shared" ca="1" si="5"/>
        <v>6</v>
      </c>
      <c r="H17" s="1">
        <f t="shared" ca="1" si="6"/>
        <v>6</v>
      </c>
      <c r="I17" s="25">
        <f t="shared" ca="1" si="7"/>
        <v>1.5</v>
      </c>
      <c r="J17" s="26">
        <f t="shared" ca="1" si="8"/>
        <v>15</v>
      </c>
      <c r="K17" s="27">
        <v>5.22</v>
      </c>
      <c r="L17" s="28">
        <f t="shared" ca="1" si="0"/>
        <v>5.37</v>
      </c>
      <c r="M17" s="1">
        <f t="shared" ca="1" si="11"/>
        <v>6</v>
      </c>
      <c r="N17" s="25">
        <f t="shared" ca="1" si="9"/>
        <v>3.3333333333333335</v>
      </c>
      <c r="O17" s="26">
        <f t="shared" ca="1" si="10"/>
        <v>0</v>
      </c>
      <c r="P17" s="27">
        <v>5</v>
      </c>
      <c r="Q17" s="28">
        <f t="shared" ca="1" si="1"/>
        <v>5</v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61</v>
      </c>
      <c r="F18" s="27">
        <v>5.59</v>
      </c>
      <c r="G18" s="28">
        <f t="shared" ca="1" si="5"/>
        <v>7</v>
      </c>
      <c r="H18" s="1">
        <f t="shared" ca="1" si="6"/>
        <v>7</v>
      </c>
      <c r="I18" s="25">
        <f t="shared" ca="1" si="7"/>
        <v>1.5</v>
      </c>
      <c r="J18" s="26">
        <f t="shared" ca="1" si="8"/>
        <v>13</v>
      </c>
      <c r="K18" s="27">
        <v>6.2</v>
      </c>
      <c r="L18" s="28">
        <f t="shared" ca="1" si="0"/>
        <v>6.33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>
        <f t="shared" ca="1" si="3"/>
        <v>0</v>
      </c>
      <c r="E19" s="26">
        <f t="shared" ca="1" si="4"/>
        <v>62</v>
      </c>
      <c r="F19" s="27">
        <v>6.58</v>
      </c>
      <c r="G19" s="28">
        <f t="shared" ca="1" si="5"/>
        <v>8</v>
      </c>
      <c r="H19" s="1">
        <f t="shared" ca="1" si="6"/>
        <v>8</v>
      </c>
      <c r="I19" s="25">
        <f t="shared" ca="1" si="7"/>
        <v>1.5</v>
      </c>
      <c r="J19" s="26">
        <f t="shared" ca="1" si="8"/>
        <v>12</v>
      </c>
      <c r="K19" s="27">
        <v>7.18</v>
      </c>
      <c r="L19" s="28">
        <f t="shared" ca="1" si="0"/>
        <v>7.3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>
        <f t="shared" ca="1" si="2"/>
        <v>9</v>
      </c>
      <c r="D20" s="25">
        <f t="shared" ca="1" si="3"/>
        <v>0</v>
      </c>
      <c r="E20" s="26">
        <f t="shared" ca="1" si="4"/>
        <v>58.000000000000057</v>
      </c>
      <c r="F20" s="27">
        <v>8.02</v>
      </c>
      <c r="G20" s="28">
        <f t="shared" ca="1" si="5"/>
        <v>9</v>
      </c>
      <c r="H20" s="1">
        <f t="shared" ca="1" si="6"/>
        <v>9</v>
      </c>
      <c r="I20" s="25">
        <f t="shared" ca="1" si="7"/>
        <v>2</v>
      </c>
      <c r="J20" s="26">
        <f t="shared" ca="1" si="8"/>
        <v>9</v>
      </c>
      <c r="K20" s="27">
        <v>8.17</v>
      </c>
      <c r="L20" s="28">
        <f t="shared" ca="1" si="0"/>
        <v>8.26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>
        <f t="shared" ca="1" si="2"/>
        <v>10</v>
      </c>
      <c r="D21" s="25">
        <f t="shared" ca="1" si="3"/>
        <v>0</v>
      </c>
      <c r="E21" s="26">
        <f t="shared" ca="1" si="4"/>
        <v>60</v>
      </c>
      <c r="F21" s="27">
        <v>9</v>
      </c>
      <c r="G21" s="28">
        <f t="shared" ca="1" si="5"/>
        <v>10</v>
      </c>
      <c r="H21" s="1">
        <f t="shared" ca="1" si="6"/>
        <v>10</v>
      </c>
      <c r="I21" s="25">
        <f t="shared" ca="1" si="7"/>
        <v>2</v>
      </c>
      <c r="J21" s="26">
        <f t="shared" ca="1" si="8"/>
        <v>9</v>
      </c>
      <c r="K21" s="27">
        <v>9.1300000000000008</v>
      </c>
      <c r="L21" s="28">
        <f t="shared" ca="1" si="0"/>
        <v>9.2200000000000006</v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69" priority="34">
      <formula>K11=0</formula>
    </cfRule>
  </conditionalFormatting>
  <conditionalFormatting sqref="F57:F69">
    <cfRule type="expression" dxfId="168" priority="33">
      <formula>ISNUMBER(#REF!)</formula>
    </cfRule>
  </conditionalFormatting>
  <conditionalFormatting sqref="D12:D30">
    <cfRule type="expression" dxfId="167" priority="32">
      <formula>ISNUMBER(C12)</formula>
    </cfRule>
  </conditionalFormatting>
  <conditionalFormatting sqref="F12">
    <cfRule type="expression" dxfId="166" priority="31">
      <formula>ISNUMBER(C12)</formula>
    </cfRule>
  </conditionalFormatting>
  <conditionalFormatting sqref="D34:E56 D30:D33">
    <cfRule type="expression" dxfId="165" priority="30">
      <formula>ISNUMBER(C30)</formula>
    </cfRule>
  </conditionalFormatting>
  <conditionalFormatting sqref="F24:F56">
    <cfRule type="expression" dxfId="164" priority="29">
      <formula>ISNUMBER(C24)</formula>
    </cfRule>
  </conditionalFormatting>
  <conditionalFormatting sqref="I20:J20">
    <cfRule type="expression" dxfId="163" priority="28">
      <formula>ISNUMBER(H20)</formula>
    </cfRule>
  </conditionalFormatting>
  <conditionalFormatting sqref="I21:J21 I13:J13">
    <cfRule type="expression" dxfId="162" priority="26">
      <formula>ISNUMBER(H13)</formula>
    </cfRule>
    <cfRule type="expression" dxfId="161" priority="27">
      <formula>ISNUMBER(H13)</formula>
    </cfRule>
  </conditionalFormatting>
  <conditionalFormatting sqref="I13:J19 I21:J29">
    <cfRule type="expression" dxfId="160" priority="25">
      <formula>ISNUMBER(H13)</formula>
    </cfRule>
  </conditionalFormatting>
  <conditionalFormatting sqref="K13:K34">
    <cfRule type="expression" dxfId="159" priority="24">
      <formula>ISNUMBER(H13)</formula>
    </cfRule>
  </conditionalFormatting>
  <conditionalFormatting sqref="F13:F23">
    <cfRule type="expression" dxfId="158" priority="23">
      <formula>ISNUMBER(C13)</formula>
    </cfRule>
  </conditionalFormatting>
  <conditionalFormatting sqref="G36:G69">
    <cfRule type="expression" dxfId="157" priority="22">
      <formula>ISNUMBER(C36)</formula>
    </cfRule>
  </conditionalFormatting>
  <conditionalFormatting sqref="Q12">
    <cfRule type="expression" dxfId="156" priority="21">
      <formula>ISNUMBER(M12)</formula>
    </cfRule>
  </conditionalFormatting>
  <conditionalFormatting sqref="L12">
    <cfRule type="expression" dxfId="155" priority="20">
      <formula>ISNUMBER(H12)</formula>
    </cfRule>
  </conditionalFormatting>
  <conditionalFormatting sqref="G12:G35">
    <cfRule type="expression" dxfId="154" priority="19">
      <formula>ISNUMBER(C12)</formula>
    </cfRule>
  </conditionalFormatting>
  <conditionalFormatting sqref="K13:K34">
    <cfRule type="expression" dxfId="153" priority="17">
      <formula>ISNUMBER(I13)</formula>
    </cfRule>
    <cfRule type="expression" dxfId="152" priority="18">
      <formula>ISNUMBER(I13)</formula>
    </cfRule>
  </conditionalFormatting>
  <conditionalFormatting sqref="I12:J12 I13:I35 J13:J45">
    <cfRule type="expression" dxfId="151" priority="16">
      <formula>ISNUMBER(H12)</formula>
    </cfRule>
  </conditionalFormatting>
  <conditionalFormatting sqref="K12">
    <cfRule type="expression" dxfId="150" priority="15">
      <formula>ISNUMBER(H12)</formula>
    </cfRule>
  </conditionalFormatting>
  <conditionalFormatting sqref="N12:O37">
    <cfRule type="expression" dxfId="149" priority="14">
      <formula>ISNUMBER(M12)</formula>
    </cfRule>
  </conditionalFormatting>
  <conditionalFormatting sqref="P12:P37">
    <cfRule type="expression" dxfId="148" priority="13">
      <formula>ISNUMBER(M12)</formula>
    </cfRule>
  </conditionalFormatting>
  <conditionalFormatting sqref="E12">
    <cfRule type="expression" dxfId="147" priority="12">
      <formula>ISNUMBER(C12)</formula>
    </cfRule>
  </conditionalFormatting>
  <conditionalFormatting sqref="E13:E31">
    <cfRule type="expression" dxfId="146" priority="11">
      <formula>ISNUMBER(C13)</formula>
    </cfRule>
  </conditionalFormatting>
  <conditionalFormatting sqref="J12:J45">
    <cfRule type="expression" dxfId="145" priority="10">
      <formula>ISNUMBER(H12)</formula>
    </cfRule>
  </conditionalFormatting>
  <conditionalFormatting sqref="J13:J32">
    <cfRule type="expression" dxfId="144" priority="9">
      <formula>ISNUMBER(I13)</formula>
    </cfRule>
  </conditionalFormatting>
  <conditionalFormatting sqref="J13:J32">
    <cfRule type="expression" dxfId="143" priority="8">
      <formula>ISNUMBER(H13)</formula>
    </cfRule>
  </conditionalFormatting>
  <conditionalFormatting sqref="O12">
    <cfRule type="expression" dxfId="142" priority="7">
      <formula>ISNUMBER(N12)</formula>
    </cfRule>
  </conditionalFormatting>
  <conditionalFormatting sqref="O12">
    <cfRule type="expression" dxfId="141" priority="6">
      <formula>ISNUMBER(M12)</formula>
    </cfRule>
  </conditionalFormatting>
  <conditionalFormatting sqref="O13:O36">
    <cfRule type="expression" dxfId="140" priority="5">
      <formula>ISNUMBER(N13)</formula>
    </cfRule>
  </conditionalFormatting>
  <conditionalFormatting sqref="O13:O36">
    <cfRule type="expression" dxfId="139" priority="4">
      <formula>ISNUMBER(M13)</formula>
    </cfRule>
  </conditionalFormatting>
  <conditionalFormatting sqref="L13:L34">
    <cfRule type="expression" dxfId="138" priority="3">
      <formula>ISNUMBER(H13)</formula>
    </cfRule>
  </conditionalFormatting>
  <conditionalFormatting sqref="Q13:Q35">
    <cfRule type="expression" dxfId="137" priority="2">
      <formula>ISNUMBER(M13)</formula>
    </cfRule>
  </conditionalFormatting>
  <conditionalFormatting sqref="P11 K11">
    <cfRule type="expression" dxfId="136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3"/>
  <dimension ref="A3:R73"/>
  <sheetViews>
    <sheetView workbookViewId="0">
      <selection activeCell="P16" sqref="P16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POLAT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0.7142857142857143</v>
      </c>
      <c r="E6" s="38"/>
      <c r="F6" s="38"/>
      <c r="H6" s="32" t="s">
        <v>12</v>
      </c>
      <c r="I6" s="33">
        <f ca="1">SUM(I12:I37)</f>
        <v>8.5714285714285712</v>
      </c>
      <c r="J6" s="38"/>
      <c r="K6" s="38"/>
      <c r="M6" s="32" t="s">
        <v>12</v>
      </c>
      <c r="N6" s="33">
        <f ca="1">SUM(N12:N37)</f>
        <v>15</v>
      </c>
      <c r="Q6" s="34" t="s">
        <v>13</v>
      </c>
      <c r="R6" s="36">
        <f ca="1">IF(F12="","",IF(P12="",SUM(D6,I6,N6)/2,SUM(D6,I6,N6)/3))</f>
        <v>8.0952380952380949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11.5</v>
      </c>
      <c r="C11" s="19">
        <f ca="1">IF(ISBLANK($B11),"",INT($F11/$C8))</f>
        <v>7</v>
      </c>
      <c r="D11" s="20">
        <f ca="1">20/C11</f>
        <v>2.8571428571428572</v>
      </c>
      <c r="E11" s="64"/>
      <c r="F11" s="21">
        <f ca="1">IF(ISNUMBER(B11),((($B11*F8)*1000)/3600)*(((D9)*60)+((D9)-(D9))*100),"")</f>
        <v>1437.5</v>
      </c>
      <c r="G11" s="22">
        <f ca="1">IF(C8/((B11*F8*1000)/3600)&lt;60,(C8/((B11*F8*1000)/3600)/100),IF(C8/((B11*F8*1000)/3600)&gt;60,INT(C8/((B11*F8*1000)/3600)/60)))+(INT(C8/((B11*F8*1000)/3600))-60)/100</f>
        <v>1.23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1533.3333333333337</v>
      </c>
      <c r="L11" s="24">
        <f ca="1">IF(ISBLANK($B11),"",IF(ISBLANK($I9),"",IF(H11=0,(($H8/1000)/($B11*$K8)/24)/($I8/10),($H8/1000)/($B11*$K8)/24)))</f>
        <v>9.0579710144927537E-4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862.5</v>
      </c>
      <c r="Q11" s="24">
        <f ca="1">IF(ISBLANK($B11),"",IF(ISBLANK($N9),"",IF(M11=0,(($M8/1000)/($B11*$P8)/24)/($N8/10),($M8/1000)/($B11*$P8)/24)))</f>
        <v>8.0515297906602265E-4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0.7142857142857143</v>
      </c>
      <c r="E12" s="26">
        <f ca="1">IF(ISNUMBER(F12),ABS((INT(F12)*60+MOD(F12,1)*100)-((INT(G12)*60+MOD(G12,1)*100))),"")</f>
        <v>23</v>
      </c>
      <c r="F12" s="27">
        <v>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1.23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2.8571428571428572</v>
      </c>
      <c r="J12" s="26">
        <f ca="1">IF(ISNUMBER(K12),ABS((INT(K12)*60+MOD(K12,1)*100)-((INT(L12)*60+MOD(L12,1)*100))),"")</f>
        <v>6.9999999999999858</v>
      </c>
      <c r="K12" s="27">
        <v>1.1100000000000001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1.18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5.9999999999999858</v>
      </c>
      <c r="P12" s="27">
        <v>1.1499999999999999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1.0900000000000001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51</v>
      </c>
      <c r="F13" s="27">
        <v>1.55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2.46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2.8571428571428572</v>
      </c>
      <c r="J13" s="26">
        <f t="shared" ref="J13:J45" ca="1" si="8">IF(ISNUMBER(K13),ABS((INT(K13)*60+MOD(K13,1)*100)-((INT(L13)*60+MOD(L13,1)*100))),"")</f>
        <v>6.0000000000000284</v>
      </c>
      <c r="K13" s="27">
        <v>2.2999999999999998</v>
      </c>
      <c r="L13" s="28">
        <f t="shared" ca="1" si="0"/>
        <v>2.36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3.75</v>
      </c>
      <c r="O13" s="26">
        <f t="shared" ref="O13:O37" ca="1" si="10">IF(ISNUMBER(P13),ABS((INT(P13)*60+MOD(P13,1)*100)-((INT(Q13)*60+MOD(Q13,1)*100))),"")</f>
        <v>10.999999999999972</v>
      </c>
      <c r="P13" s="27">
        <v>2.2999999999999998</v>
      </c>
      <c r="Q13" s="28">
        <f t="shared" ca="1" si="1"/>
        <v>2.19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58.999999999999972</v>
      </c>
      <c r="F14" s="27">
        <v>3.11</v>
      </c>
      <c r="G14" s="28">
        <f t="shared" ca="1" si="5"/>
        <v>4.0999999999999996</v>
      </c>
      <c r="H14" s="1">
        <f t="shared" ca="1" si="6"/>
        <v>3</v>
      </c>
      <c r="I14" s="25">
        <f t="shared" ca="1" si="7"/>
        <v>2.8571428571428572</v>
      </c>
      <c r="J14" s="26">
        <f t="shared" ca="1" si="8"/>
        <v>2</v>
      </c>
      <c r="K14" s="27">
        <v>3.52</v>
      </c>
      <c r="L14" s="28">
        <f t="shared" ca="1" si="0"/>
        <v>3.54</v>
      </c>
      <c r="M14" s="1">
        <f t="shared" ref="M14:M43" ca="1" si="11">IF(M13="","",IF(M13+1&gt;$M$11,"",M13+1))</f>
        <v>3</v>
      </c>
      <c r="N14" s="25">
        <f t="shared" ca="1" si="9"/>
        <v>3.75</v>
      </c>
      <c r="O14" s="26">
        <f t="shared" ca="1" si="10"/>
        <v>12.999999999999972</v>
      </c>
      <c r="P14" s="27">
        <v>3.41</v>
      </c>
      <c r="Q14" s="28">
        <f t="shared" ca="1" si="1"/>
        <v>3.2800000000000002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43</v>
      </c>
      <c r="F15" s="27">
        <v>4.5</v>
      </c>
      <c r="G15" s="28">
        <f t="shared" ca="1" si="5"/>
        <v>5.33</v>
      </c>
      <c r="H15" s="1">
        <f t="shared" ca="1" si="6"/>
        <v>4</v>
      </c>
      <c r="I15" s="25">
        <f t="shared" ca="1" si="7"/>
        <v>0</v>
      </c>
      <c r="J15" s="26">
        <f t="shared" ca="1" si="8"/>
        <v>30</v>
      </c>
      <c r="K15" s="27">
        <v>4.43</v>
      </c>
      <c r="L15" s="28">
        <f t="shared" ca="1" si="0"/>
        <v>5.13</v>
      </c>
      <c r="M15" s="1">
        <f t="shared" ca="1" si="11"/>
        <v>4</v>
      </c>
      <c r="N15" s="25">
        <f t="shared" ca="1" si="9"/>
        <v>2.5</v>
      </c>
      <c r="O15" s="26">
        <f t="shared" ca="1" si="10"/>
        <v>17</v>
      </c>
      <c r="P15" s="27">
        <v>4.55</v>
      </c>
      <c r="Q15" s="28">
        <f t="shared" ca="1" si="1"/>
        <v>4.38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107.00000000000006</v>
      </c>
      <c r="F16" s="27">
        <v>5.0999999999999996</v>
      </c>
      <c r="G16" s="28">
        <f t="shared" ca="1" si="5"/>
        <v>6.57</v>
      </c>
      <c r="H16" s="1">
        <f t="shared" ca="1" si="6"/>
        <v>5</v>
      </c>
      <c r="I16" s="25">
        <f t="shared" ca="1" si="7"/>
        <v>0</v>
      </c>
      <c r="J16" s="26">
        <f t="shared" ca="1" si="8"/>
        <v>29</v>
      </c>
      <c r="K16" s="27">
        <v>6.02</v>
      </c>
      <c r="L16" s="28">
        <f t="shared" ca="1" si="0"/>
        <v>6.31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97.999999999999943</v>
      </c>
      <c r="F17" s="27">
        <v>6.42</v>
      </c>
      <c r="G17" s="28">
        <f t="shared" ca="1" si="5"/>
        <v>8.1999999999999993</v>
      </c>
      <c r="H17" s="1">
        <f t="shared" ca="1" si="6"/>
        <v>6</v>
      </c>
      <c r="I17" s="25">
        <f t="shared" ca="1" si="7"/>
        <v>0</v>
      </c>
      <c r="J17" s="26">
        <f t="shared" ca="1" si="8"/>
        <v>28</v>
      </c>
      <c r="K17" s="27">
        <v>7.21</v>
      </c>
      <c r="L17" s="28">
        <f t="shared" ca="1" si="0"/>
        <v>7.49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>
        <f t="shared" ca="1" si="3"/>
        <v>0</v>
      </c>
      <c r="E18" s="26">
        <f t="shared" ca="1" si="4"/>
        <v>114</v>
      </c>
      <c r="F18" s="27">
        <v>7.5</v>
      </c>
      <c r="G18" s="28">
        <f t="shared" ca="1" si="5"/>
        <v>9.44</v>
      </c>
      <c r="H18" s="1">
        <f t="shared" ca="1" si="6"/>
        <v>7</v>
      </c>
      <c r="I18" s="25">
        <f t="shared" ca="1" si="7"/>
        <v>0</v>
      </c>
      <c r="J18" s="26">
        <f t="shared" ca="1" si="8"/>
        <v>27</v>
      </c>
      <c r="K18" s="27">
        <v>8.4</v>
      </c>
      <c r="L18" s="28">
        <f t="shared" ca="1" si="0"/>
        <v>9.07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35" priority="34">
      <formula>K11=0</formula>
    </cfRule>
  </conditionalFormatting>
  <conditionalFormatting sqref="F57:F69">
    <cfRule type="expression" dxfId="134" priority="33">
      <formula>ISNUMBER(#REF!)</formula>
    </cfRule>
  </conditionalFormatting>
  <conditionalFormatting sqref="D12:D30">
    <cfRule type="expression" dxfId="133" priority="32">
      <formula>ISNUMBER(C12)</formula>
    </cfRule>
  </conditionalFormatting>
  <conditionalFormatting sqref="F12">
    <cfRule type="expression" dxfId="132" priority="31">
      <formula>ISNUMBER(C12)</formula>
    </cfRule>
  </conditionalFormatting>
  <conditionalFormatting sqref="D34:E56 D30:D33">
    <cfRule type="expression" dxfId="131" priority="30">
      <formula>ISNUMBER(C30)</formula>
    </cfRule>
  </conditionalFormatting>
  <conditionalFormatting sqref="F24:F56">
    <cfRule type="expression" dxfId="130" priority="29">
      <formula>ISNUMBER(C24)</formula>
    </cfRule>
  </conditionalFormatting>
  <conditionalFormatting sqref="I20:J20">
    <cfRule type="expression" dxfId="129" priority="28">
      <formula>ISNUMBER(H20)</formula>
    </cfRule>
  </conditionalFormatting>
  <conditionalFormatting sqref="I21:J21 I13:J13">
    <cfRule type="expression" dxfId="128" priority="26">
      <formula>ISNUMBER(H13)</formula>
    </cfRule>
    <cfRule type="expression" dxfId="127" priority="27">
      <formula>ISNUMBER(H13)</formula>
    </cfRule>
  </conditionalFormatting>
  <conditionalFormatting sqref="I13:J19 I21:J29">
    <cfRule type="expression" dxfId="126" priority="25">
      <formula>ISNUMBER(H13)</formula>
    </cfRule>
  </conditionalFormatting>
  <conditionalFormatting sqref="K13:K34">
    <cfRule type="expression" dxfId="125" priority="24">
      <formula>ISNUMBER(H13)</formula>
    </cfRule>
  </conditionalFormatting>
  <conditionalFormatting sqref="F13:F23">
    <cfRule type="expression" dxfId="124" priority="23">
      <formula>ISNUMBER(C13)</formula>
    </cfRule>
  </conditionalFormatting>
  <conditionalFormatting sqref="G36:G69">
    <cfRule type="expression" dxfId="123" priority="22">
      <formula>ISNUMBER(C36)</formula>
    </cfRule>
  </conditionalFormatting>
  <conditionalFormatting sqref="Q12">
    <cfRule type="expression" dxfId="122" priority="21">
      <formula>ISNUMBER(M12)</formula>
    </cfRule>
  </conditionalFormatting>
  <conditionalFormatting sqref="L12">
    <cfRule type="expression" dxfId="121" priority="20">
      <formula>ISNUMBER(H12)</formula>
    </cfRule>
  </conditionalFormatting>
  <conditionalFormatting sqref="G12:G35">
    <cfRule type="expression" dxfId="120" priority="19">
      <formula>ISNUMBER(C12)</formula>
    </cfRule>
  </conditionalFormatting>
  <conditionalFormatting sqref="K13:K34">
    <cfRule type="expression" dxfId="119" priority="17">
      <formula>ISNUMBER(I13)</formula>
    </cfRule>
    <cfRule type="expression" dxfId="118" priority="18">
      <formula>ISNUMBER(I13)</formula>
    </cfRule>
  </conditionalFormatting>
  <conditionalFormatting sqref="I12:J12 I13:I35 J13:J45">
    <cfRule type="expression" dxfId="117" priority="16">
      <formula>ISNUMBER(H12)</formula>
    </cfRule>
  </conditionalFormatting>
  <conditionalFormatting sqref="K12">
    <cfRule type="expression" dxfId="116" priority="15">
      <formula>ISNUMBER(H12)</formula>
    </cfRule>
  </conditionalFormatting>
  <conditionalFormatting sqref="N12:O37">
    <cfRule type="expression" dxfId="115" priority="14">
      <formula>ISNUMBER(M12)</formula>
    </cfRule>
  </conditionalFormatting>
  <conditionalFormatting sqref="P12:P37">
    <cfRule type="expression" dxfId="114" priority="13">
      <formula>ISNUMBER(M12)</formula>
    </cfRule>
  </conditionalFormatting>
  <conditionalFormatting sqref="E12">
    <cfRule type="expression" dxfId="113" priority="12">
      <formula>ISNUMBER(C12)</formula>
    </cfRule>
  </conditionalFormatting>
  <conditionalFormatting sqref="E13:E31">
    <cfRule type="expression" dxfId="112" priority="11">
      <formula>ISNUMBER(C13)</formula>
    </cfRule>
  </conditionalFormatting>
  <conditionalFormatting sqref="J12:J45">
    <cfRule type="expression" dxfId="111" priority="10">
      <formula>ISNUMBER(H12)</formula>
    </cfRule>
  </conditionalFormatting>
  <conditionalFormatting sqref="J13:J32">
    <cfRule type="expression" dxfId="110" priority="9">
      <formula>ISNUMBER(I13)</formula>
    </cfRule>
  </conditionalFormatting>
  <conditionalFormatting sqref="J13:J32">
    <cfRule type="expression" dxfId="109" priority="8">
      <formula>ISNUMBER(H13)</formula>
    </cfRule>
  </conditionalFormatting>
  <conditionalFormatting sqref="O12">
    <cfRule type="expression" dxfId="108" priority="7">
      <formula>ISNUMBER(N12)</formula>
    </cfRule>
  </conditionalFormatting>
  <conditionalFormatting sqref="O12">
    <cfRule type="expression" dxfId="107" priority="6">
      <formula>ISNUMBER(M12)</formula>
    </cfRule>
  </conditionalFormatting>
  <conditionalFormatting sqref="O13:O36">
    <cfRule type="expression" dxfId="106" priority="5">
      <formula>ISNUMBER(N13)</formula>
    </cfRule>
  </conditionalFormatting>
  <conditionalFormatting sqref="O13:O36">
    <cfRule type="expression" dxfId="105" priority="4">
      <formula>ISNUMBER(M13)</formula>
    </cfRule>
  </conditionalFormatting>
  <conditionalFormatting sqref="L13:L34">
    <cfRule type="expression" dxfId="104" priority="3">
      <formula>ISNUMBER(H13)</formula>
    </cfRule>
  </conditionalFormatting>
  <conditionalFormatting sqref="Q13:Q35">
    <cfRule type="expression" dxfId="103" priority="2">
      <formula>ISNUMBER(M13)</formula>
    </cfRule>
  </conditionalFormatting>
  <conditionalFormatting sqref="P11 K11">
    <cfRule type="expression" dxfId="102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4"/>
  <dimension ref="A3:R73"/>
  <sheetViews>
    <sheetView workbookViewId="0">
      <selection activeCell="T15" sqref="T15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SAWANE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1.4285714285714286</v>
      </c>
      <c r="E6" s="38"/>
      <c r="F6" s="38"/>
      <c r="H6" s="32" t="s">
        <v>12</v>
      </c>
      <c r="I6" s="33">
        <f ca="1">SUM(I12:I37)</f>
        <v>5</v>
      </c>
      <c r="J6" s="38"/>
      <c r="K6" s="38"/>
      <c r="M6" s="32" t="s">
        <v>12</v>
      </c>
      <c r="N6" s="33">
        <f ca="1">SUM(N12:N37)</f>
        <v>7.5</v>
      </c>
      <c r="Q6" s="34" t="s">
        <v>13</v>
      </c>
      <c r="R6" s="36">
        <f ca="1">IF(F12="","",IF(P12="",SUM(D6,I6,N6)/2,SUM(D6,I6,N6)/3))</f>
        <v>4.6428571428571432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12.5</v>
      </c>
      <c r="C11" s="19">
        <f ca="1">IF(ISBLANK($B11),"",INT($F11/$C8))</f>
        <v>7</v>
      </c>
      <c r="D11" s="20">
        <f ca="1">20/C11</f>
        <v>2.8571428571428572</v>
      </c>
      <c r="E11" s="64"/>
      <c r="F11" s="21">
        <f ca="1">IF(ISNUMBER(B11),((($B11*F8)*1000)/3600)*(((D9)*60)+((D9)-(D9))*100),"")</f>
        <v>1562.5</v>
      </c>
      <c r="G11" s="22">
        <f ca="1">IF(C8/((B11*F8*1000)/3600)&lt;60,(C8/((B11*F8*1000)/3600)/100),IF(C8/((B11*F8*1000)/3600)&gt;60,INT(C8/((B11*F8*1000)/3600)/60)))+(INT(C8/((B11*F8*1000)/3600))-60)/100</f>
        <v>1.1599999999999999</v>
      </c>
      <c r="H11" s="23">
        <f ca="1">IF(ISBLANK($B11),"",+INT($K11/$H8))</f>
        <v>8</v>
      </c>
      <c r="I11" s="20">
        <f ca="1">20/H11</f>
        <v>2.5</v>
      </c>
      <c r="J11" s="64"/>
      <c r="K11" s="21">
        <f ca="1">IF(ISNUMBER(G11),((($B11*K8)*1000)/3600)*(((I9)*60)+((I9)-(I9))*100),"")</f>
        <v>1666.6666666666665</v>
      </c>
      <c r="L11" s="24">
        <f ca="1">IF(ISBLANK($B11),"",IF(ISBLANK($I9),"",IF(H11=0,(($H8/1000)/($B11*$K8)/24)/($I8/10),($H8/1000)/($B11*$K8)/24)))</f>
        <v>8.3333333333333339E-4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937.5</v>
      </c>
      <c r="Q11" s="24">
        <f ca="1">IF(ISBLANK($B11),"",IF(ISBLANK($N9),"",IF(M11=0,(($M8/1000)/($B11*$P8)/24)/($N8/10),($M8/1000)/($B11*$P8)/24)))</f>
        <v>7.407407407407407E-4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1.4285714285714286</v>
      </c>
      <c r="E12" s="26">
        <f ca="1">IF(ISNUMBER(F12),ABS((INT(F12)*60+MOD(F12,1)*100)-((INT(G12)*60+MOD(G12,1)*100))),"")</f>
        <v>16</v>
      </c>
      <c r="F12" s="27">
        <v>1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1.1599999999999999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2.5</v>
      </c>
      <c r="J12" s="26">
        <f ca="1">IF(ISNUMBER(K12),ABS((INT(K12)*60+MOD(K12,1)*100)-((INT(L12)*60+MOD(L12,1)*100))),"")</f>
        <v>6.9999999999999858</v>
      </c>
      <c r="K12" s="27">
        <v>1.19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1.1200000000000001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3.75</v>
      </c>
      <c r="O12" s="26">
        <f ca="1">IF(ISNUMBER(P12),ABS((INT(P12)*60+MOD(P12,1)*100)-((INT(Q12)*60+MOD(Q12,1)*100))),"")</f>
        <v>14</v>
      </c>
      <c r="P12" s="27">
        <v>1.18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1.04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35</v>
      </c>
      <c r="F13" s="27">
        <v>1.58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2.33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2.5</v>
      </c>
      <c r="J13" s="26">
        <f t="shared" ref="J13:J45" ca="1" si="8">IF(ISNUMBER(K13),ABS((INT(K13)*60+MOD(K13,1)*100)-((INT(L13)*60+MOD(L13,1)*100))),"")</f>
        <v>1.9999999999999432</v>
      </c>
      <c r="K13" s="27">
        <v>2.2599999999999998</v>
      </c>
      <c r="L13" s="28">
        <f t="shared" ca="1" si="0"/>
        <v>2.2400000000000002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3.75</v>
      </c>
      <c r="O13" s="26">
        <f t="shared" ref="O13:O37" ca="1" si="10">IF(ISNUMBER(P13),ABS((INT(P13)*60+MOD(P13,1)*100)-((INT(Q13)*60+MOD(Q13,1)*100))),"")</f>
        <v>14.000000000000028</v>
      </c>
      <c r="P13" s="27">
        <v>2.2200000000000002</v>
      </c>
      <c r="Q13" s="28">
        <f t="shared" ca="1" si="1"/>
        <v>2.08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50</v>
      </c>
      <c r="F14" s="27">
        <v>3</v>
      </c>
      <c r="G14" s="28">
        <f t="shared" ca="1" si="5"/>
        <v>3.5</v>
      </c>
      <c r="H14" s="1">
        <f t="shared" ca="1" si="6"/>
        <v>3</v>
      </c>
      <c r="I14" s="25">
        <f t="shared" ca="1" si="7"/>
        <v>0</v>
      </c>
      <c r="J14" s="26">
        <f t="shared" ca="1" si="8"/>
        <v>35.000000000000028</v>
      </c>
      <c r="K14" s="27">
        <v>4.1100000000000003</v>
      </c>
      <c r="L14" s="28">
        <f t="shared" ca="1" si="0"/>
        <v>3.36</v>
      </c>
      <c r="M14" s="1">
        <f t="shared" ref="M14:M43" ca="1" si="11">IF(M13="","",IF(M13+1&gt;$M$11,"",M13+1))</f>
        <v>3</v>
      </c>
      <c r="N14" s="25">
        <f t="shared" ca="1" si="9"/>
        <v>0</v>
      </c>
      <c r="O14" s="26">
        <f t="shared" ca="1" si="10"/>
        <v>65</v>
      </c>
      <c r="P14" s="27">
        <v>4.17</v>
      </c>
      <c r="Q14" s="28">
        <f t="shared" ca="1" si="1"/>
        <v>3.12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67</v>
      </c>
      <c r="F15" s="27">
        <v>4</v>
      </c>
      <c r="G15" s="28">
        <f t="shared" ca="1" si="5"/>
        <v>5.07</v>
      </c>
      <c r="H15" s="1">
        <f t="shared" ca="1" si="6"/>
        <v>4</v>
      </c>
      <c r="I15" s="25">
        <f t="shared" ca="1" si="7"/>
        <v>0</v>
      </c>
      <c r="J15" s="26">
        <f t="shared" ca="1" si="8"/>
        <v>27</v>
      </c>
      <c r="K15" s="27">
        <v>5.15</v>
      </c>
      <c r="L15" s="28">
        <f t="shared" ca="1" si="0"/>
        <v>4.4800000000000004</v>
      </c>
      <c r="M15" s="1">
        <f t="shared" ca="1" si="11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4.16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64</v>
      </c>
      <c r="F16" s="27">
        <v>5.2</v>
      </c>
      <c r="G16" s="28">
        <f t="shared" ca="1" si="5"/>
        <v>6.24</v>
      </c>
      <c r="H16" s="1">
        <f t="shared" ca="1" si="6"/>
        <v>5</v>
      </c>
      <c r="I16" s="25">
        <f t="shared" ca="1" si="7"/>
        <v>0</v>
      </c>
      <c r="J16" s="26">
        <f t="shared" ca="1" si="8"/>
        <v>92</v>
      </c>
      <c r="K16" s="27">
        <v>7.32</v>
      </c>
      <c r="L16" s="28">
        <f t="shared" ca="1" si="0"/>
        <v>6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64.000000000000057</v>
      </c>
      <c r="F17" s="27">
        <v>6.36</v>
      </c>
      <c r="G17" s="28">
        <f t="shared" ca="1" si="5"/>
        <v>7.4</v>
      </c>
      <c r="H17" s="1">
        <f t="shared" ca="1" si="6"/>
        <v>6</v>
      </c>
      <c r="I17" s="25">
        <f t="shared" ca="1" si="7"/>
        <v>0</v>
      </c>
      <c r="J17" s="26">
        <f t="shared" ca="1" si="8"/>
        <v>98</v>
      </c>
      <c r="K17" s="27">
        <v>8.5</v>
      </c>
      <c r="L17" s="28">
        <f t="shared" ca="1" si="0"/>
        <v>7.12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 t="str">
        <f t="shared" si="3"/>
        <v/>
      </c>
      <c r="E18" s="26" t="str">
        <f t="shared" si="4"/>
        <v/>
      </c>
      <c r="F18" s="27"/>
      <c r="G18" s="28">
        <f t="shared" ca="1" si="5"/>
        <v>8.57</v>
      </c>
      <c r="H18" s="1">
        <f t="shared" ca="1" si="6"/>
        <v>7</v>
      </c>
      <c r="I18" s="25">
        <f t="shared" ca="1" si="7"/>
        <v>0</v>
      </c>
      <c r="J18" s="26">
        <f t="shared" ca="1" si="8"/>
        <v>96</v>
      </c>
      <c r="K18" s="27">
        <v>10</v>
      </c>
      <c r="L18" s="28">
        <f t="shared" ca="1" si="0"/>
        <v>8.24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>
        <f t="shared" ca="1" si="6"/>
        <v>8</v>
      </c>
      <c r="I19" s="25" t="str">
        <f t="shared" si="7"/>
        <v/>
      </c>
      <c r="J19" s="26" t="str">
        <f t="shared" si="8"/>
        <v/>
      </c>
      <c r="K19" s="27"/>
      <c r="L19" s="28">
        <f t="shared" ca="1" si="0"/>
        <v>9.36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101" priority="34">
      <formula>K11=0</formula>
    </cfRule>
  </conditionalFormatting>
  <conditionalFormatting sqref="F57:F69">
    <cfRule type="expression" dxfId="100" priority="33">
      <formula>ISNUMBER(#REF!)</formula>
    </cfRule>
  </conditionalFormatting>
  <conditionalFormatting sqref="D12:D30">
    <cfRule type="expression" dxfId="99" priority="32">
      <formula>ISNUMBER(C12)</formula>
    </cfRule>
  </conditionalFormatting>
  <conditionalFormatting sqref="F12">
    <cfRule type="expression" dxfId="98" priority="31">
      <formula>ISNUMBER(C12)</formula>
    </cfRule>
  </conditionalFormatting>
  <conditionalFormatting sqref="D34:E56 D30:D33">
    <cfRule type="expression" dxfId="97" priority="30">
      <formula>ISNUMBER(C30)</formula>
    </cfRule>
  </conditionalFormatting>
  <conditionalFormatting sqref="F24:F56">
    <cfRule type="expression" dxfId="96" priority="29">
      <formula>ISNUMBER(C24)</formula>
    </cfRule>
  </conditionalFormatting>
  <conditionalFormatting sqref="I20:J20">
    <cfRule type="expression" dxfId="95" priority="28">
      <formula>ISNUMBER(H20)</formula>
    </cfRule>
  </conditionalFormatting>
  <conditionalFormatting sqref="I21:J21 I13:J13">
    <cfRule type="expression" dxfId="94" priority="26">
      <formula>ISNUMBER(H13)</formula>
    </cfRule>
    <cfRule type="expression" dxfId="93" priority="27">
      <formula>ISNUMBER(H13)</formula>
    </cfRule>
  </conditionalFormatting>
  <conditionalFormatting sqref="I13:J19 I21:J29">
    <cfRule type="expression" dxfId="92" priority="25">
      <formula>ISNUMBER(H13)</formula>
    </cfRule>
  </conditionalFormatting>
  <conditionalFormatting sqref="K13:K34">
    <cfRule type="expression" dxfId="91" priority="24">
      <formula>ISNUMBER(H13)</formula>
    </cfRule>
  </conditionalFormatting>
  <conditionalFormatting sqref="F13:F23">
    <cfRule type="expression" dxfId="90" priority="23">
      <formula>ISNUMBER(C13)</formula>
    </cfRule>
  </conditionalFormatting>
  <conditionalFormatting sqref="G36:G69">
    <cfRule type="expression" dxfId="89" priority="22">
      <formula>ISNUMBER(C36)</formula>
    </cfRule>
  </conditionalFormatting>
  <conditionalFormatting sqref="Q12">
    <cfRule type="expression" dxfId="88" priority="21">
      <formula>ISNUMBER(M12)</formula>
    </cfRule>
  </conditionalFormatting>
  <conditionalFormatting sqref="L12">
    <cfRule type="expression" dxfId="87" priority="20">
      <formula>ISNUMBER(H12)</formula>
    </cfRule>
  </conditionalFormatting>
  <conditionalFormatting sqref="G12:G35">
    <cfRule type="expression" dxfId="86" priority="19">
      <formula>ISNUMBER(C12)</formula>
    </cfRule>
  </conditionalFormatting>
  <conditionalFormatting sqref="K13:K34">
    <cfRule type="expression" dxfId="85" priority="17">
      <formula>ISNUMBER(I13)</formula>
    </cfRule>
    <cfRule type="expression" dxfId="84" priority="18">
      <formula>ISNUMBER(I13)</formula>
    </cfRule>
  </conditionalFormatting>
  <conditionalFormatting sqref="I12:J12 I13:I35 J13:J45">
    <cfRule type="expression" dxfId="83" priority="16">
      <formula>ISNUMBER(H12)</formula>
    </cfRule>
  </conditionalFormatting>
  <conditionalFormatting sqref="K12">
    <cfRule type="expression" dxfId="82" priority="15">
      <formula>ISNUMBER(H12)</formula>
    </cfRule>
  </conditionalFormatting>
  <conditionalFormatting sqref="N12:O37">
    <cfRule type="expression" dxfId="81" priority="14">
      <formula>ISNUMBER(M12)</formula>
    </cfRule>
  </conditionalFormatting>
  <conditionalFormatting sqref="P12:P37">
    <cfRule type="expression" dxfId="80" priority="13">
      <formula>ISNUMBER(M12)</formula>
    </cfRule>
  </conditionalFormatting>
  <conditionalFormatting sqref="E12">
    <cfRule type="expression" dxfId="79" priority="12">
      <formula>ISNUMBER(C12)</formula>
    </cfRule>
  </conditionalFormatting>
  <conditionalFormatting sqref="E13:E31">
    <cfRule type="expression" dxfId="78" priority="11">
      <formula>ISNUMBER(C13)</formula>
    </cfRule>
  </conditionalFormatting>
  <conditionalFormatting sqref="J12:J45">
    <cfRule type="expression" dxfId="77" priority="10">
      <formula>ISNUMBER(H12)</formula>
    </cfRule>
  </conditionalFormatting>
  <conditionalFormatting sqref="J13:J32">
    <cfRule type="expression" dxfId="76" priority="9">
      <formula>ISNUMBER(I13)</formula>
    </cfRule>
  </conditionalFormatting>
  <conditionalFormatting sqref="J13:J32">
    <cfRule type="expression" dxfId="75" priority="8">
      <formula>ISNUMBER(H13)</formula>
    </cfRule>
  </conditionalFormatting>
  <conditionalFormatting sqref="O12">
    <cfRule type="expression" dxfId="74" priority="7">
      <formula>ISNUMBER(N12)</formula>
    </cfRule>
  </conditionalFormatting>
  <conditionalFormatting sqref="O12">
    <cfRule type="expression" dxfId="73" priority="6">
      <formula>ISNUMBER(M12)</formula>
    </cfRule>
  </conditionalFormatting>
  <conditionalFormatting sqref="O13:O36">
    <cfRule type="expression" dxfId="72" priority="5">
      <formula>ISNUMBER(N13)</formula>
    </cfRule>
  </conditionalFormatting>
  <conditionalFormatting sqref="O13:O36">
    <cfRule type="expression" dxfId="71" priority="4">
      <formula>ISNUMBER(M13)</formula>
    </cfRule>
  </conditionalFormatting>
  <conditionalFormatting sqref="L13:L34">
    <cfRule type="expression" dxfId="70" priority="3">
      <formula>ISNUMBER(H13)</formula>
    </cfRule>
  </conditionalFormatting>
  <conditionalFormatting sqref="Q13:Q35">
    <cfRule type="expression" dxfId="69" priority="2">
      <formula>ISNUMBER(M13)</formula>
    </cfRule>
  </conditionalFormatting>
  <conditionalFormatting sqref="P11 K11">
    <cfRule type="expression" dxfId="68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5"/>
  <dimension ref="A3:R73"/>
  <sheetViews>
    <sheetView workbookViewId="0">
      <selection activeCell="Q21" sqref="Q21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SKOCZYLAS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 ca="1">SUM(D12:D37)</f>
        <v>0</v>
      </c>
      <c r="E6" s="38"/>
      <c r="F6" s="38"/>
      <c r="H6" s="32" t="s">
        <v>12</v>
      </c>
      <c r="I6" s="33">
        <f ca="1">SUM(I12:I37)</f>
        <v>2.8571428571428572</v>
      </c>
      <c r="J6" s="38"/>
      <c r="K6" s="38"/>
      <c r="M6" s="32" t="s">
        <v>12</v>
      </c>
      <c r="N6" s="33">
        <f ca="1">SUM(N12:N37)</f>
        <v>15</v>
      </c>
      <c r="Q6" s="34" t="s">
        <v>13</v>
      </c>
      <c r="R6" s="36">
        <f ca="1">IF(F12="","",IF(P12="",SUM(D6,I6,N6)/2,SUM(D6,I6,N6)/3))</f>
        <v>5.9523809523809526</v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11</v>
      </c>
      <c r="C11" s="19">
        <f ca="1">IF(ISBLANK($B11),"",INT($F11/$C8))</f>
        <v>6</v>
      </c>
      <c r="D11" s="20">
        <f ca="1">20/C11</f>
        <v>3.3333333333333335</v>
      </c>
      <c r="E11" s="64"/>
      <c r="F11" s="21">
        <f ca="1">IF(ISNUMBER(B11),((($B11*F8)*1000)/3600)*(((D9)*60)+((D9)-(D9))*100),"")</f>
        <v>1375</v>
      </c>
      <c r="G11" s="22">
        <f ca="1">IF(C8/((B11*F8*1000)/3600)&lt;60,(C8/((B11*F8*1000)/3600)/100),IF(C8/((B11*F8*1000)/3600)&gt;60,INT(C8/((B11*F8*1000)/3600)/60)))+(INT(C8/((B11*F8*1000)/3600))-60)/100</f>
        <v>1.27</v>
      </c>
      <c r="H11" s="23">
        <f ca="1">IF(ISBLANK($B11),"",+INT($K11/$H8))</f>
        <v>7</v>
      </c>
      <c r="I11" s="20">
        <f ca="1">20/H11</f>
        <v>2.8571428571428572</v>
      </c>
      <c r="J11" s="64"/>
      <c r="K11" s="21">
        <f ca="1">IF(ISNUMBER(G11),((($B11*K8)*1000)/3600)*(((I9)*60)+((I9)-(I9))*100),"")</f>
        <v>1466.6666666666667</v>
      </c>
      <c r="L11" s="24">
        <f ca="1">IF(ISBLANK($B11),"",IF(ISBLANK($I9),"",IF(H11=0,(($H8/1000)/($B11*$K8)/24)/($I8/10),($H8/1000)/($B11*$K8)/24)))</f>
        <v>9.46969696969697E-4</v>
      </c>
      <c r="M11" s="23">
        <f ca="1">IF(ISBLANK($B11),"",+INT($P11/$M8))</f>
        <v>4</v>
      </c>
      <c r="N11" s="20">
        <f ca="1">20/M11</f>
        <v>5</v>
      </c>
      <c r="O11" s="64"/>
      <c r="P11" s="21">
        <f ca="1">IF(ISNUMBER(L11),((($B11*P8)*1000)/3600)*(((N9)*60)+((N9)-(N9))*100),"")</f>
        <v>825</v>
      </c>
      <c r="Q11" s="24">
        <f ca="1">IF(ISBLANK($B11),"",IF(ISBLANK($N9),"",IF(M11=0,(($M8/1000)/($B11*$P8)/24)/($N8/10),($M8/1000)/($B11*$P8)/24)))</f>
        <v>8.4175084175084182E-4</v>
      </c>
    </row>
    <row r="12" spans="1:18" ht="15" customHeight="1">
      <c r="C12" s="1">
        <f ca="1">IF(C11=0,"",1)</f>
        <v>1</v>
      </c>
      <c r="D12" s="25">
        <f ca="1">IF(F12="","",IF(E12&gt;25,0,IF(AND(E12&gt;20,E12&lt;=25),$D$11*25%,IF(AND(E12&gt;15,E12&lt;=20),$D$11*50%,IF(AND(E12&gt;10,E12&lt;=15),$D$11*75%,IF(E12&lt;=10,$D$11))))))</f>
        <v>0</v>
      </c>
      <c r="E12" s="26">
        <f ca="1">IF(ISNUMBER(F12),ABS((INT(F12)*60+MOD(F12,1)*100)-((INT(G12)*60+MOD(G12,1)*100))),"")</f>
        <v>39</v>
      </c>
      <c r="F12" s="27">
        <v>0.48</v>
      </c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1.27</v>
      </c>
      <c r="H12" s="1">
        <f ca="1">IF(H11=0,"",1)</f>
        <v>1</v>
      </c>
      <c r="I12" s="25">
        <f ca="1">IF(K12="","",IF(J12&gt;25,0,IF(AND(J12&gt;20,J12&lt;=25),$I$11*25%,IF(AND(J12&gt;15,J12&lt;=20),$I$11*50%,IF(AND(J12&gt;10,J12&lt;=15),$I$11*75%,IF(J12&lt;=10,$I$11))))))</f>
        <v>2.8571428571428572</v>
      </c>
      <c r="J12" s="26">
        <f ca="1">IF(ISNUMBER(K12),ABS((INT(K12)*60+MOD(K12,1)*100)-((INT(L12)*60+MOD(L12,1)*100))),"")</f>
        <v>2</v>
      </c>
      <c r="K12" s="27">
        <v>1.19</v>
      </c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1.21</v>
      </c>
      <c r="M12" s="1">
        <f ca="1">IF(M11=0,"",1)</f>
        <v>1</v>
      </c>
      <c r="N12" s="25">
        <f ca="1">IF(P12="","",IF(O12&gt;25,0,IF(AND(O12&gt;20,O12&lt;=25),$N$11*25%,IF(AND(O12&gt;15,O12&lt;=20),$N$11*50%,IF(AND(O12&gt;10,O12&lt;=15),$N$11*75%,IF(O12&lt;=10,$N$11))))))</f>
        <v>5</v>
      </c>
      <c r="O12" s="26">
        <f ca="1">IF(ISNUMBER(P12),ABS((INT(P12)*60+MOD(P12,1)*100)-((INT(Q12)*60+MOD(Q12,1)*100))),"")</f>
        <v>5.0000000000000142</v>
      </c>
      <c r="P12" s="27">
        <v>1.07</v>
      </c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1.1200000000000001</v>
      </c>
    </row>
    <row r="13" spans="1:18" ht="15" customHeight="1">
      <c r="C13" s="1">
        <f t="shared" ref="C13:C37" ca="1" si="2">IF(C12="","",IF(C12+1&gt;$C$11,"",C12+1))</f>
        <v>2</v>
      </c>
      <c r="D13" s="25">
        <f t="shared" ref="D13:D28" ca="1" si="3">IF(F13="","",IF(E13&gt;25,0,IF(AND(E13&gt;20,E13&lt;=25),$D$11*25%,IF(AND(E13&gt;15,E13&lt;=20),$D$11*50%,IF(AND(E13&gt;10,E13&lt;=15),$D$11*75%,IF(E13&lt;=10,$D$11))))))</f>
        <v>0</v>
      </c>
      <c r="E13" s="26">
        <f t="shared" ref="E13:E30" ca="1" si="4">IF(ISNUMBER(F13),ABS((INT(F13)*60+MOD(F13,1)*100)-((INT(G13)*60+MOD(G13,1)*100))),"")</f>
        <v>62</v>
      </c>
      <c r="F13" s="27">
        <v>1.52</v>
      </c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2.54</v>
      </c>
      <c r="H13" s="1">
        <f t="shared" ref="H13:H73" ca="1" si="6">IF(H12="","",IF(H12+1&gt;$H$11,"",H12+1))</f>
        <v>2</v>
      </c>
      <c r="I13" s="25">
        <f t="shared" ref="I13:I35" ca="1" si="7">IF(K13="","",IF(J13&gt;25,0,IF(AND(J13&gt;20,J13&lt;=25),$I$11*25%,IF(AND(J13&gt;15,J13&lt;=20),$I$11*50%,IF(AND(J13&gt;10,J13&lt;=15),$I$11*75%,IF(J13&lt;=10,$I$11))))))</f>
        <v>0</v>
      </c>
      <c r="J13" s="26">
        <f t="shared" ref="J13:J45" ca="1" si="8">IF(ISNUMBER(K13),ABS((INT(K13)*60+MOD(K13,1)*100)-((INT(L13)*60+MOD(L13,1)*100))),"")</f>
        <v>32</v>
      </c>
      <c r="K13" s="27">
        <v>2.11</v>
      </c>
      <c r="L13" s="28">
        <f t="shared" ca="1" si="0"/>
        <v>2.4300000000000002</v>
      </c>
      <c r="M13" s="1">
        <f ca="1">IF(M12="","",IF(M12+1&gt;$M$11,"",M12+1))</f>
        <v>2</v>
      </c>
      <c r="N13" s="25">
        <f t="shared" ref="N13:N37" ca="1" si="9">IF(P13="","",IF(O13&gt;25,0,IF(AND(O13&gt;20,O13&lt;=25),$N$11*25%,IF(AND(O13&gt;15,O13&lt;=20),$N$11*50%,IF(AND(O13&gt;10,O13&lt;=15),$N$11*75%,IF(O13&lt;=10,$N$11))))))</f>
        <v>5</v>
      </c>
      <c r="O13" s="26">
        <f t="shared" ref="O13:O37" ca="1" si="10">IF(ISNUMBER(P13),ABS((INT(P13)*60+MOD(P13,1)*100)-((INT(Q13)*60+MOD(Q13,1)*100))),"")</f>
        <v>9</v>
      </c>
      <c r="P13" s="27">
        <v>2.34</v>
      </c>
      <c r="Q13" s="28">
        <f t="shared" ca="1" si="1"/>
        <v>2.25</v>
      </c>
    </row>
    <row r="14" spans="1:18" ht="15" customHeight="1">
      <c r="C14" s="1">
        <f t="shared" ca="1" si="2"/>
        <v>3</v>
      </c>
      <c r="D14" s="25">
        <f t="shared" ca="1" si="3"/>
        <v>0</v>
      </c>
      <c r="E14" s="26">
        <f t="shared" ca="1" si="4"/>
        <v>73</v>
      </c>
      <c r="F14" s="27">
        <v>3.08</v>
      </c>
      <c r="G14" s="28">
        <f t="shared" ca="1" si="5"/>
        <v>4.21</v>
      </c>
      <c r="H14" s="1">
        <f t="shared" ca="1" si="6"/>
        <v>3</v>
      </c>
      <c r="I14" s="25">
        <f t="shared" ca="1" si="7"/>
        <v>0</v>
      </c>
      <c r="J14" s="26">
        <f t="shared" ca="1" si="8"/>
        <v>67.999999999999972</v>
      </c>
      <c r="K14" s="27">
        <v>2.57</v>
      </c>
      <c r="L14" s="28">
        <f t="shared" ca="1" si="0"/>
        <v>4.05</v>
      </c>
      <c r="M14" s="1">
        <f t="shared" ref="M14:M43" ca="1" si="11">IF(M13="","",IF(M13+1&gt;$M$11,"",M13+1))</f>
        <v>3</v>
      </c>
      <c r="N14" s="25">
        <f t="shared" ca="1" si="9"/>
        <v>5</v>
      </c>
      <c r="O14" s="26">
        <f t="shared" ca="1" si="10"/>
        <v>6</v>
      </c>
      <c r="P14" s="27">
        <v>3.32</v>
      </c>
      <c r="Q14" s="28">
        <f t="shared" ca="1" si="1"/>
        <v>3.38</v>
      </c>
    </row>
    <row r="15" spans="1:18" ht="15" customHeight="1">
      <c r="C15" s="1">
        <f t="shared" ca="1" si="2"/>
        <v>4</v>
      </c>
      <c r="D15" s="25">
        <f t="shared" ca="1" si="3"/>
        <v>0</v>
      </c>
      <c r="E15" s="26">
        <f t="shared" ca="1" si="4"/>
        <v>79</v>
      </c>
      <c r="F15" s="27">
        <v>4.3</v>
      </c>
      <c r="G15" s="28">
        <f t="shared" ca="1" si="5"/>
        <v>5.49</v>
      </c>
      <c r="H15" s="1">
        <f t="shared" ca="1" si="6"/>
        <v>4</v>
      </c>
      <c r="I15" s="25">
        <f t="shared" ca="1" si="7"/>
        <v>0</v>
      </c>
      <c r="J15" s="26">
        <f t="shared" ca="1" si="8"/>
        <v>101.99999999999994</v>
      </c>
      <c r="K15" s="27">
        <v>3.45</v>
      </c>
      <c r="L15" s="28">
        <f t="shared" ca="1" si="0"/>
        <v>5.27</v>
      </c>
      <c r="M15" s="1">
        <f t="shared" ca="1" si="11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4.5</v>
      </c>
    </row>
    <row r="16" spans="1:18" ht="15" customHeight="1">
      <c r="C16" s="1">
        <f t="shared" ca="1" si="2"/>
        <v>5</v>
      </c>
      <c r="D16" s="25">
        <f t="shared" ca="1" si="3"/>
        <v>0</v>
      </c>
      <c r="E16" s="26">
        <f t="shared" ca="1" si="4"/>
        <v>60.999999999999943</v>
      </c>
      <c r="F16" s="27">
        <v>6.15</v>
      </c>
      <c r="G16" s="28">
        <f t="shared" ca="1" si="5"/>
        <v>7.16</v>
      </c>
      <c r="H16" s="1">
        <f t="shared" ca="1" si="6"/>
        <v>5</v>
      </c>
      <c r="I16" s="25">
        <f t="shared" ca="1" si="7"/>
        <v>0</v>
      </c>
      <c r="J16" s="26">
        <f t="shared" ca="1" si="8"/>
        <v>141</v>
      </c>
      <c r="K16" s="27">
        <v>4.28</v>
      </c>
      <c r="L16" s="28">
        <f t="shared" ca="1" si="0"/>
        <v>6.49</v>
      </c>
      <c r="M16" s="1" t="str">
        <f t="shared" ca="1" si="11"/>
        <v/>
      </c>
      <c r="N16" s="25" t="str">
        <f t="shared" si="9"/>
        <v/>
      </c>
      <c r="O16" s="26" t="str">
        <f t="shared" si="10"/>
        <v/>
      </c>
      <c r="P16" s="27"/>
      <c r="Q16" s="28" t="str">
        <f t="shared" ca="1" si="1"/>
        <v/>
      </c>
    </row>
    <row r="17" spans="3:17">
      <c r="C17" s="1">
        <f t="shared" ca="1" si="2"/>
        <v>6</v>
      </c>
      <c r="D17" s="25">
        <f t="shared" ca="1" si="3"/>
        <v>0</v>
      </c>
      <c r="E17" s="26">
        <f t="shared" ca="1" si="4"/>
        <v>76.000000000000057</v>
      </c>
      <c r="F17" s="27">
        <v>7.27</v>
      </c>
      <c r="G17" s="28">
        <f t="shared" ca="1" si="5"/>
        <v>8.43</v>
      </c>
      <c r="H17" s="1">
        <f t="shared" ca="1" si="6"/>
        <v>6</v>
      </c>
      <c r="I17" s="25">
        <f t="shared" ca="1" si="7"/>
        <v>0</v>
      </c>
      <c r="J17" s="26">
        <f t="shared" ca="1" si="8"/>
        <v>135.99999999999994</v>
      </c>
      <c r="K17" s="27">
        <v>5.54</v>
      </c>
      <c r="L17" s="28">
        <f t="shared" ca="1" si="0"/>
        <v>8.1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 t="str">
        <f t="shared" ca="1" si="2"/>
        <v/>
      </c>
      <c r="D18" s="25" t="str">
        <f t="shared" si="3"/>
        <v/>
      </c>
      <c r="E18" s="26" t="str">
        <f t="shared" si="4"/>
        <v/>
      </c>
      <c r="F18" s="27"/>
      <c r="G18" s="28" t="str">
        <f t="shared" ca="1" si="5"/>
        <v/>
      </c>
      <c r="H18" s="1">
        <f t="shared" ca="1" si="6"/>
        <v>7</v>
      </c>
      <c r="I18" s="25">
        <f t="shared" ca="1" si="7"/>
        <v>0</v>
      </c>
      <c r="J18" s="26">
        <f t="shared" ca="1" si="8"/>
        <v>131</v>
      </c>
      <c r="K18" s="27">
        <v>7.21</v>
      </c>
      <c r="L18" s="28">
        <f t="shared" ca="1" si="0"/>
        <v>9.32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 t="str">
        <f t="shared" ca="1" si="2"/>
        <v/>
      </c>
      <c r="D19" s="25" t="str">
        <f t="shared" si="3"/>
        <v/>
      </c>
      <c r="E19" s="26" t="str">
        <f t="shared" si="4"/>
        <v/>
      </c>
      <c r="F19" s="27"/>
      <c r="G19" s="28" t="str">
        <f t="shared" ca="1" si="5"/>
        <v/>
      </c>
      <c r="H19" s="1" t="str">
        <f t="shared" ca="1" si="6"/>
        <v/>
      </c>
      <c r="I19" s="25" t="str">
        <f t="shared" si="7"/>
        <v/>
      </c>
      <c r="J19" s="26" t="str">
        <f t="shared" si="8"/>
        <v/>
      </c>
      <c r="K19" s="27"/>
      <c r="L19" s="28" t="str">
        <f t="shared" ca="1" si="0"/>
        <v/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 t="str">
        <f t="shared" ca="1" si="6"/>
        <v/>
      </c>
      <c r="I20" s="25" t="str">
        <f t="shared" si="7"/>
        <v/>
      </c>
      <c r="J20" s="26" t="str">
        <f t="shared" si="8"/>
        <v/>
      </c>
      <c r="K20" s="27"/>
      <c r="L20" s="28" t="str">
        <f t="shared" ca="1" si="0"/>
        <v/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67" priority="34">
      <formula>K11=0</formula>
    </cfRule>
  </conditionalFormatting>
  <conditionalFormatting sqref="F57:F69">
    <cfRule type="expression" dxfId="66" priority="33">
      <formula>ISNUMBER(#REF!)</formula>
    </cfRule>
  </conditionalFormatting>
  <conditionalFormatting sqref="D12:D30">
    <cfRule type="expression" dxfId="65" priority="32">
      <formula>ISNUMBER(C12)</formula>
    </cfRule>
  </conditionalFormatting>
  <conditionalFormatting sqref="F12">
    <cfRule type="expression" dxfId="64" priority="31">
      <formula>ISNUMBER(C12)</formula>
    </cfRule>
  </conditionalFormatting>
  <conditionalFormatting sqref="D34:E56 D30:D33">
    <cfRule type="expression" dxfId="63" priority="30">
      <formula>ISNUMBER(C30)</formula>
    </cfRule>
  </conditionalFormatting>
  <conditionalFormatting sqref="F24:F56">
    <cfRule type="expression" dxfId="62" priority="29">
      <formula>ISNUMBER(C24)</formula>
    </cfRule>
  </conditionalFormatting>
  <conditionalFormatting sqref="I20:J20">
    <cfRule type="expression" dxfId="61" priority="28">
      <formula>ISNUMBER(H20)</formula>
    </cfRule>
  </conditionalFormatting>
  <conditionalFormatting sqref="I21:J21 I13:J13">
    <cfRule type="expression" dxfId="60" priority="26">
      <formula>ISNUMBER(H13)</formula>
    </cfRule>
    <cfRule type="expression" dxfId="59" priority="27">
      <formula>ISNUMBER(H13)</formula>
    </cfRule>
  </conditionalFormatting>
  <conditionalFormatting sqref="I13:J19 I21:J29">
    <cfRule type="expression" dxfId="58" priority="25">
      <formula>ISNUMBER(H13)</formula>
    </cfRule>
  </conditionalFormatting>
  <conditionalFormatting sqref="K13:K34">
    <cfRule type="expression" dxfId="57" priority="24">
      <formula>ISNUMBER(H13)</formula>
    </cfRule>
  </conditionalFormatting>
  <conditionalFormatting sqref="F13:F23">
    <cfRule type="expression" dxfId="56" priority="23">
      <formula>ISNUMBER(C13)</formula>
    </cfRule>
  </conditionalFormatting>
  <conditionalFormatting sqref="G36:G69">
    <cfRule type="expression" dxfId="55" priority="22">
      <formula>ISNUMBER(C36)</formula>
    </cfRule>
  </conditionalFormatting>
  <conditionalFormatting sqref="Q12">
    <cfRule type="expression" dxfId="54" priority="21">
      <formula>ISNUMBER(M12)</formula>
    </cfRule>
  </conditionalFormatting>
  <conditionalFormatting sqref="L12">
    <cfRule type="expression" dxfId="53" priority="20">
      <formula>ISNUMBER(H12)</formula>
    </cfRule>
  </conditionalFormatting>
  <conditionalFormatting sqref="G12:G35">
    <cfRule type="expression" dxfId="52" priority="19">
      <formula>ISNUMBER(C12)</formula>
    </cfRule>
  </conditionalFormatting>
  <conditionalFormatting sqref="K13:K34">
    <cfRule type="expression" dxfId="51" priority="17">
      <formula>ISNUMBER(I13)</formula>
    </cfRule>
    <cfRule type="expression" dxfId="50" priority="18">
      <formula>ISNUMBER(I13)</formula>
    </cfRule>
  </conditionalFormatting>
  <conditionalFormatting sqref="I12:J12 I13:I35 J13:J45">
    <cfRule type="expression" dxfId="49" priority="16">
      <formula>ISNUMBER(H12)</formula>
    </cfRule>
  </conditionalFormatting>
  <conditionalFormatting sqref="K12">
    <cfRule type="expression" dxfId="48" priority="15">
      <formula>ISNUMBER(H12)</formula>
    </cfRule>
  </conditionalFormatting>
  <conditionalFormatting sqref="N12:O37">
    <cfRule type="expression" dxfId="47" priority="14">
      <formula>ISNUMBER(M12)</formula>
    </cfRule>
  </conditionalFormatting>
  <conditionalFormatting sqref="P12:P37">
    <cfRule type="expression" dxfId="46" priority="13">
      <formula>ISNUMBER(M12)</formula>
    </cfRule>
  </conditionalFormatting>
  <conditionalFormatting sqref="E12">
    <cfRule type="expression" dxfId="45" priority="12">
      <formula>ISNUMBER(C12)</formula>
    </cfRule>
  </conditionalFormatting>
  <conditionalFormatting sqref="E13:E31">
    <cfRule type="expression" dxfId="44" priority="11">
      <formula>ISNUMBER(C13)</formula>
    </cfRule>
  </conditionalFormatting>
  <conditionalFormatting sqref="J12:J45">
    <cfRule type="expression" dxfId="43" priority="10">
      <formula>ISNUMBER(H12)</formula>
    </cfRule>
  </conditionalFormatting>
  <conditionalFormatting sqref="J13:J32">
    <cfRule type="expression" dxfId="42" priority="9">
      <formula>ISNUMBER(I13)</formula>
    </cfRule>
  </conditionalFormatting>
  <conditionalFormatting sqref="J13:J32">
    <cfRule type="expression" dxfId="41" priority="8">
      <formula>ISNUMBER(H13)</formula>
    </cfRule>
  </conditionalFormatting>
  <conditionalFormatting sqref="O12">
    <cfRule type="expression" dxfId="40" priority="7">
      <formula>ISNUMBER(N12)</formula>
    </cfRule>
  </conditionalFormatting>
  <conditionalFormatting sqref="O12">
    <cfRule type="expression" dxfId="39" priority="6">
      <formula>ISNUMBER(M12)</formula>
    </cfRule>
  </conditionalFormatting>
  <conditionalFormatting sqref="O13:O36">
    <cfRule type="expression" dxfId="38" priority="5">
      <formula>ISNUMBER(N13)</formula>
    </cfRule>
  </conditionalFormatting>
  <conditionalFormatting sqref="O13:O36">
    <cfRule type="expression" dxfId="37" priority="4">
      <formula>ISNUMBER(M13)</formula>
    </cfRule>
  </conditionalFormatting>
  <conditionalFormatting sqref="L13:L34">
    <cfRule type="expression" dxfId="36" priority="3">
      <formula>ISNUMBER(H13)</formula>
    </cfRule>
  </conditionalFormatting>
  <conditionalFormatting sqref="Q13:Q35">
    <cfRule type="expression" dxfId="35" priority="2">
      <formula>ISNUMBER(M13)</formula>
    </cfRule>
  </conditionalFormatting>
  <conditionalFormatting sqref="P11 K11">
    <cfRule type="expression" dxfId="34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6"/>
  <dimension ref="A3:R73"/>
  <sheetViews>
    <sheetView workbookViewId="0">
      <selection activeCell="H4" sqref="H4:I4"/>
    </sheetView>
  </sheetViews>
  <sheetFormatPr baseColWidth="10" defaultRowHeight="12.75"/>
  <cols>
    <col min="1" max="1" width="4.28515625" style="1" customWidth="1"/>
    <col min="2" max="2" width="7.7109375" style="1" customWidth="1"/>
    <col min="3" max="3" width="11.28515625" style="1" customWidth="1"/>
    <col min="4" max="4" width="6.85546875" style="1" customWidth="1"/>
    <col min="5" max="5" width="6.140625" style="1" customWidth="1"/>
    <col min="6" max="6" width="6.85546875" style="1" customWidth="1"/>
    <col min="7" max="7" width="8.5703125" style="1" customWidth="1"/>
    <col min="8" max="8" width="8" style="1" customWidth="1"/>
    <col min="9" max="10" width="5.5703125" style="1" customWidth="1"/>
    <col min="11" max="11" width="12" style="1" customWidth="1"/>
    <col min="12" max="12" width="11.5703125" style="1" customWidth="1"/>
    <col min="13" max="13" width="8.140625" style="1" customWidth="1"/>
    <col min="14" max="15" width="5.5703125" style="1" customWidth="1"/>
    <col min="16" max="16" width="8.85546875" style="1" customWidth="1"/>
    <col min="17" max="17" width="10.42578125" style="1" customWidth="1"/>
    <col min="18" max="16384" width="11.42578125" style="1"/>
  </cols>
  <sheetData>
    <row r="3" spans="1:18">
      <c r="I3" s="38"/>
      <c r="J3" s="38"/>
      <c r="K3" s="38"/>
    </row>
    <row r="4" spans="1:18" ht="15">
      <c r="B4" s="2" t="s">
        <v>1</v>
      </c>
      <c r="C4" s="67" t="str">
        <f ca="1">MID(CELL("nomfichier",B1),FIND("]",CELL("nomfichier",B1))+1,LEN(CELL("nomfichier",B1))-FIND("]",CELL("nomfichier",B1)))</f>
        <v>TOME</v>
      </c>
      <c r="D4" s="68"/>
      <c r="E4" s="38"/>
      <c r="F4" s="38"/>
      <c r="G4" s="1" t="s">
        <v>2</v>
      </c>
      <c r="H4" s="65" t="str">
        <f>modele!H4</f>
        <v>MENDEL</v>
      </c>
      <c r="I4" s="66"/>
      <c r="J4" s="38"/>
      <c r="K4" s="38"/>
    </row>
    <row r="5" spans="1:18">
      <c r="B5" s="2"/>
      <c r="C5" s="32"/>
      <c r="D5" s="32"/>
      <c r="E5" s="38"/>
      <c r="F5" s="38"/>
      <c r="I5" s="38"/>
      <c r="J5" s="38"/>
      <c r="K5" s="38"/>
    </row>
    <row r="6" spans="1:18">
      <c r="B6" s="2"/>
      <c r="C6" s="32" t="s">
        <v>12</v>
      </c>
      <c r="D6" s="33">
        <f>SUM(D12:D37)</f>
        <v>0</v>
      </c>
      <c r="E6" s="38"/>
      <c r="F6" s="38"/>
      <c r="H6" s="32" t="s">
        <v>12</v>
      </c>
      <c r="I6" s="33">
        <f>SUM(I12:I37)</f>
        <v>0</v>
      </c>
      <c r="J6" s="38"/>
      <c r="K6" s="38"/>
      <c r="M6" s="32" t="s">
        <v>12</v>
      </c>
      <c r="N6" s="33">
        <f>SUM(N12:N37)</f>
        <v>0</v>
      </c>
      <c r="Q6" s="34" t="s">
        <v>13</v>
      </c>
      <c r="R6" s="35" t="str">
        <f>IF(F12="","",IF(P12="",SUM(D6,I6,N6)/2,SUM(D6,I6,N6)/3))</f>
        <v/>
      </c>
    </row>
    <row r="7" spans="1:18" ht="12.75" customHeight="1"/>
    <row r="8" spans="1:18">
      <c r="A8" s="4"/>
      <c r="B8" s="5"/>
      <c r="C8" s="6">
        <v>200</v>
      </c>
      <c r="D8" s="7">
        <v>50</v>
      </c>
      <c r="E8" s="7"/>
      <c r="F8" s="8">
        <f>modele!F8</f>
        <v>0.75</v>
      </c>
      <c r="G8" s="9" t="s">
        <v>3</v>
      </c>
      <c r="H8" s="6">
        <v>200</v>
      </c>
      <c r="I8" s="7">
        <v>50</v>
      </c>
      <c r="J8" s="7"/>
      <c r="K8" s="8">
        <f>modele!K8</f>
        <v>0.8</v>
      </c>
      <c r="L8" s="9" t="s">
        <v>3</v>
      </c>
      <c r="M8" s="6">
        <v>200</v>
      </c>
      <c r="N8" s="7">
        <v>50</v>
      </c>
      <c r="O8" s="7"/>
      <c r="P8" s="8">
        <f>modele!P8</f>
        <v>0.9</v>
      </c>
      <c r="Q8" s="9" t="s">
        <v>3</v>
      </c>
    </row>
    <row r="9" spans="1:18">
      <c r="C9" s="10" t="s">
        <v>4</v>
      </c>
      <c r="D9" s="69">
        <f>modele!D9</f>
        <v>10</v>
      </c>
      <c r="E9" s="69"/>
      <c r="F9" s="70"/>
      <c r="G9" s="11" t="s">
        <v>5</v>
      </c>
      <c r="H9" s="12" t="s">
        <v>4</v>
      </c>
      <c r="I9" s="69">
        <f>modele!I9</f>
        <v>10</v>
      </c>
      <c r="J9" s="69"/>
      <c r="K9" s="70"/>
      <c r="L9" s="11" t="s">
        <v>5</v>
      </c>
      <c r="M9" s="12" t="s">
        <v>4</v>
      </c>
      <c r="N9" s="69">
        <f>modele!N9</f>
        <v>5</v>
      </c>
      <c r="O9" s="69"/>
      <c r="P9" s="70"/>
      <c r="Q9" s="11" t="s">
        <v>5</v>
      </c>
    </row>
    <row r="10" spans="1:18" ht="12.75" customHeight="1">
      <c r="A10" s="61" t="s">
        <v>6</v>
      </c>
      <c r="B10" s="62"/>
      <c r="C10" s="10" t="s">
        <v>7</v>
      </c>
      <c r="D10" s="13" t="s">
        <v>8</v>
      </c>
      <c r="E10" s="63" t="s">
        <v>9</v>
      </c>
      <c r="F10" s="14">
        <v>50</v>
      </c>
      <c r="G10" s="11" t="s">
        <v>10</v>
      </c>
      <c r="H10" s="12" t="s">
        <v>7</v>
      </c>
      <c r="I10" s="15" t="s">
        <v>8</v>
      </c>
      <c r="J10" s="63" t="s">
        <v>9</v>
      </c>
      <c r="K10" s="16">
        <v>50</v>
      </c>
      <c r="L10" s="11" t="s">
        <v>10</v>
      </c>
      <c r="M10" s="12" t="s">
        <v>7</v>
      </c>
      <c r="N10" s="15" t="s">
        <v>8</v>
      </c>
      <c r="O10" s="63" t="s">
        <v>9</v>
      </c>
      <c r="P10" s="12">
        <v>50</v>
      </c>
      <c r="Q10" s="11" t="s">
        <v>10</v>
      </c>
    </row>
    <row r="11" spans="1:18">
      <c r="A11" s="17" t="s">
        <v>11</v>
      </c>
      <c r="B11" s="18">
        <f ca="1">IF(C4="","",VLOOKUP(C4,Feuil1!A2:B37,2))</f>
        <v>13.5</v>
      </c>
      <c r="C11" s="19">
        <f ca="1">IF(ISBLANK($B11),"",INT($F11/$C8))</f>
        <v>8</v>
      </c>
      <c r="D11" s="20">
        <f ca="1">20/C11</f>
        <v>2.5</v>
      </c>
      <c r="E11" s="64"/>
      <c r="F11" s="21">
        <f ca="1">IF(ISNUMBER(B11),((($B11*F8)*1000)/3600)*(((D9)*60)+((D9)-(D9))*100),"")</f>
        <v>1687.5</v>
      </c>
      <c r="G11" s="22">
        <f ca="1">IF(C8/((B11*F8*1000)/3600)&lt;60,(C8/((B11*F8*1000)/3600)/100),IF(C8/((B11*F8*1000)/3600)&gt;60,INT(C8/((B11*F8*1000)/3600)/60)))+(INT(C8/((B11*F8*1000)/3600))-60)/100</f>
        <v>1.1100000000000001</v>
      </c>
      <c r="H11" s="23">
        <f ca="1">IF(ISBLANK($B11),"",+INT($K11/$H8))</f>
        <v>9</v>
      </c>
      <c r="I11" s="20">
        <f ca="1">20/H11</f>
        <v>2.2222222222222223</v>
      </c>
      <c r="J11" s="64"/>
      <c r="K11" s="21">
        <f ca="1">IF(ISNUMBER(G11),((($B11*K8)*1000)/3600)*(((I9)*60)+((I9)-(I9))*100),"")</f>
        <v>1800</v>
      </c>
      <c r="L11" s="24">
        <f ca="1">IF(ISBLANK($B11),"",IF(ISBLANK($I9),"",IF(H11=0,(($H8/1000)/($B11*$K8)/24)/($I8/10),($H8/1000)/($B11*$K8)/24)))</f>
        <v>7.716049382716049E-4</v>
      </c>
      <c r="M11" s="23">
        <f ca="1">IF(ISBLANK($B11),"",+INT($P11/$M8))</f>
        <v>5</v>
      </c>
      <c r="N11" s="20">
        <f ca="1">20/M11</f>
        <v>4</v>
      </c>
      <c r="O11" s="64"/>
      <c r="P11" s="21">
        <f ca="1">IF(ISNUMBER(L11),((($B11*P8)*1000)/3600)*(((N9)*60)+((N9)-(N9))*100),"")</f>
        <v>1012.5</v>
      </c>
      <c r="Q11" s="24">
        <f ca="1">IF(ISBLANK($B11),"",IF(ISBLANK($N9),"",IF(M11=0,(($M8/1000)/($B11*$P8)/24)/($N8/10),($M8/1000)/($B11*$P8)/24)))</f>
        <v>6.8587105624142667E-4</v>
      </c>
    </row>
    <row r="12" spans="1:18" ht="15" customHeight="1">
      <c r="C12" s="1">
        <f ca="1">IF(C11=0,"",1)</f>
        <v>1</v>
      </c>
      <c r="D12" s="25" t="str">
        <f>IF(F12="","",IF(E12&gt;25,0,IF(AND(E12&gt;20,E12&lt;=25),$D$11*25%,IF(AND(E12&gt;15,E12&lt;=20),$D$11*50%,IF(AND(E12&gt;10,E12&lt;=15),$D$11*75%,IF(E12&lt;=10,$D$11))))))</f>
        <v/>
      </c>
      <c r="E12" s="26" t="str">
        <f>IF(ISNUMBER(F12),ABS((INT(F12)*60+MOD(F12,1)*100)-((INT(G12)*60+MOD(G12,1)*100))),"")</f>
        <v/>
      </c>
      <c r="F12" s="27"/>
      <c r="G12" s="28">
        <f ca="1">IF(C12="","",IF(($C$8*C12)/(($B$11*$F$8*1000)/3600)&lt;=60,(($C$8*C12)/(($B$11*$F$8*1000)/3600)/100),IF(($C$8*C12)/(($B$11*$F$8*1000)/3600)&gt;60,INT(($C$8*C12)/(($B$11*$F$8*1000)/3600)/60))+INT((($C$8*C12)/(($B$11*$F$8*1000)/3600))-INT((($C$8*C12)/(($B$11*$F$8*1000)/3600))/60)*60)/100))</f>
        <v>1.1100000000000001</v>
      </c>
      <c r="H12" s="1">
        <f ca="1">IF(H11=0,"",1)</f>
        <v>1</v>
      </c>
      <c r="I12" s="25" t="str">
        <f>IF(K12="","",IF(J12&gt;25,0,IF(AND(J12&gt;20,J12&lt;=25),$I$11*25%,IF(AND(J12&gt;15,J12&lt;=20),$I$11*50%,IF(AND(J12&gt;10,J12&lt;=15),$I$11*75%,IF(J12&lt;=10,$I$11))))))</f>
        <v/>
      </c>
      <c r="J12" s="26" t="str">
        <f>IF(ISNUMBER(K12),ABS((INT(K12)*60+MOD(K12,1)*100)-((INT(L12)*60+MOD(L12,1)*100))),"")</f>
        <v/>
      </c>
      <c r="K12" s="27"/>
      <c r="L12" s="28">
        <f t="shared" ref="L12:L61" ca="1" si="0">IF(H12="","",IF(($C$8*H12)/(($B$11*$K$8*1000)/3600)&lt;=60,(($C$8*H12)/(($B$11*$K$8*1000)/3600)/100),IF(($C$8*H12)/(($B$11*$K$8*1000)/3600)&gt;60,INT(($C$8*H12)/(($B$11*$K$8*1000)/3600)/60))+INT((($C$8*H12)/(($B$11*$K$8*1000)/3600))-INT((($C$8*H12)/(($B$11*$K$8*1000)/3600))/60)*60)/100))</f>
        <v>1.06</v>
      </c>
      <c r="M12" s="1">
        <f ca="1">IF(M11=0,"",1)</f>
        <v>1</v>
      </c>
      <c r="N12" s="25" t="str">
        <f>IF(P12="","",IF(O12&gt;25,0,IF(AND(O12&gt;20,O12&lt;=25),$N$11*25%,IF(AND(O12&gt;15,O12&lt;=20),$N$11*50%,IF(AND(O12&gt;10,O12&lt;=15),$N$11*75%,IF(O12&lt;=10,$N$11))))))</f>
        <v/>
      </c>
      <c r="O12" s="26" t="str">
        <f>IF(ISNUMBER(P12),ABS((INT(P12)*60+MOD(P12,1)*100)-((INT(Q12)*60+MOD(Q12,1)*100))),"")</f>
        <v/>
      </c>
      <c r="P12" s="27"/>
      <c r="Q12" s="28">
        <f t="shared" ref="Q12:Q35" ca="1" si="1">IF(M12="","",IF(($C$8*M12)/(($B$11*$P$8*1000)/3600)&lt;=60,(($C$8*M12)/(($B$11*$P$8*1000)/3600)/100),IF(($C$8*M12)/(($B$11*$P$8*1000)/3600)&gt;60,INT(($C$8*M12)/(($B$11*$P$8*1000)/3600)/60))+INT((($C$8*M12)/(($B$11*$P$8*1000)/3600))-INT((($C$8*M12)/(($B$11*$P$8*1000)/3600))/60)*60)/100))</f>
        <v>0.59259259259259256</v>
      </c>
    </row>
    <row r="13" spans="1:18" ht="15" customHeight="1">
      <c r="C13" s="1">
        <f t="shared" ref="C13:C37" ca="1" si="2">IF(C12="","",IF(C12+1&gt;$C$11,"",C12+1))</f>
        <v>2</v>
      </c>
      <c r="D13" s="25" t="str">
        <f t="shared" ref="D13:D28" si="3">IF(F13="","",IF(E13&gt;25,0,IF(AND(E13&gt;20,E13&lt;=25),$D$11*25%,IF(AND(E13&gt;15,E13&lt;=20),$D$11*50%,IF(AND(E13&gt;10,E13&lt;=15),$D$11*75%,IF(E13&lt;=10,$D$11))))))</f>
        <v/>
      </c>
      <c r="E13" s="26" t="str">
        <f t="shared" ref="E13:E30" si="4">IF(ISNUMBER(F13),ABS((INT(F13)*60+MOD(F13,1)*100)-((INT(G13)*60+MOD(G13,1)*100))),"")</f>
        <v/>
      </c>
      <c r="F13" s="27"/>
      <c r="G13" s="28">
        <f t="shared" ref="G13:G35" ca="1" si="5">IF(C13="","",IF(($C$8*C13)/(($B$11*$F$8*1000)/3600)&lt;=60,(($C$8*C13)/(($B$11*$F$8*1000)/3600)/100),IF(($C$8*C13)/(($B$11*$F$8*1000)/3600)&gt;60,INT(($C$8*C13)/(($B$11*$F$8*1000)/3600)/60))+INT((($C$8*C13)/(($B$11*$F$8*1000)/3600))-INT((($C$8*C13)/(($B$11*$F$8*1000)/3600))/60)*60)/100))</f>
        <v>2.2200000000000002</v>
      </c>
      <c r="H13" s="1">
        <f t="shared" ref="H13:H73" ca="1" si="6">IF(H12="","",IF(H12+1&gt;$H$11,"",H12+1))</f>
        <v>2</v>
      </c>
      <c r="I13" s="25" t="str">
        <f t="shared" ref="I13:I35" si="7">IF(K13="","",IF(J13&gt;25,0,IF(AND(J13&gt;20,J13&lt;=25),$I$11*25%,IF(AND(J13&gt;15,J13&lt;=20),$I$11*50%,IF(AND(J13&gt;10,J13&lt;=15),$I$11*75%,IF(J13&lt;=10,$I$11))))))</f>
        <v/>
      </c>
      <c r="J13" s="26" t="str">
        <f t="shared" ref="J13:J45" si="8">IF(ISNUMBER(K13),ABS((INT(K13)*60+MOD(K13,1)*100)-((INT(L13)*60+MOD(L13,1)*100))),"")</f>
        <v/>
      </c>
      <c r="K13" s="27"/>
      <c r="L13" s="28">
        <f t="shared" ca="1" si="0"/>
        <v>2.13</v>
      </c>
      <c r="M13" s="1">
        <f ca="1">IF(M12="","",IF(M12+1&gt;$M$11,"",M12+1))</f>
        <v>2</v>
      </c>
      <c r="N13" s="25" t="str">
        <f t="shared" ref="N13:N37" si="9">IF(P13="","",IF(O13&gt;25,0,IF(AND(O13&gt;20,O13&lt;=25),$N$11*25%,IF(AND(O13&gt;15,O13&lt;=20),$N$11*50%,IF(AND(O13&gt;10,O13&lt;=15),$N$11*75%,IF(O13&lt;=10,$N$11))))))</f>
        <v/>
      </c>
      <c r="O13" s="26" t="str">
        <f t="shared" ref="O13:O37" si="10">IF(ISNUMBER(P13),ABS((INT(P13)*60+MOD(P13,1)*100)-((INT(Q13)*60+MOD(Q13,1)*100))),"")</f>
        <v/>
      </c>
      <c r="P13" s="27"/>
      <c r="Q13" s="28">
        <f t="shared" ca="1" si="1"/>
        <v>1.58</v>
      </c>
    </row>
    <row r="14" spans="1:18" ht="15" customHeight="1">
      <c r="C14" s="1">
        <f t="shared" ca="1" si="2"/>
        <v>3</v>
      </c>
      <c r="D14" s="25" t="str">
        <f t="shared" si="3"/>
        <v/>
      </c>
      <c r="E14" s="26" t="str">
        <f t="shared" si="4"/>
        <v/>
      </c>
      <c r="F14" s="27"/>
      <c r="G14" s="28">
        <f t="shared" ca="1" si="5"/>
        <v>3.33</v>
      </c>
      <c r="H14" s="1">
        <f t="shared" ca="1" si="6"/>
        <v>3</v>
      </c>
      <c r="I14" s="25" t="str">
        <f t="shared" si="7"/>
        <v/>
      </c>
      <c r="J14" s="26" t="str">
        <f t="shared" si="8"/>
        <v/>
      </c>
      <c r="K14" s="27"/>
      <c r="L14" s="28">
        <f t="shared" ca="1" si="0"/>
        <v>3.2</v>
      </c>
      <c r="M14" s="1">
        <f t="shared" ref="M14:M43" ca="1" si="11">IF(M13="","",IF(M13+1&gt;$M$11,"",M13+1))</f>
        <v>3</v>
      </c>
      <c r="N14" s="25" t="str">
        <f t="shared" si="9"/>
        <v/>
      </c>
      <c r="O14" s="26" t="str">
        <f t="shared" si="10"/>
        <v/>
      </c>
      <c r="P14" s="27"/>
      <c r="Q14" s="28">
        <f t="shared" ca="1" si="1"/>
        <v>2.57</v>
      </c>
    </row>
    <row r="15" spans="1:18" ht="15" customHeight="1">
      <c r="C15" s="1">
        <f t="shared" ca="1" si="2"/>
        <v>4</v>
      </c>
      <c r="D15" s="25" t="str">
        <f t="shared" si="3"/>
        <v/>
      </c>
      <c r="E15" s="26" t="str">
        <f t="shared" si="4"/>
        <v/>
      </c>
      <c r="F15" s="27"/>
      <c r="G15" s="28">
        <f t="shared" ca="1" si="5"/>
        <v>4.4400000000000004</v>
      </c>
      <c r="H15" s="1">
        <f t="shared" ca="1" si="6"/>
        <v>4</v>
      </c>
      <c r="I15" s="25" t="str">
        <f t="shared" si="7"/>
        <v/>
      </c>
      <c r="J15" s="26" t="str">
        <f t="shared" si="8"/>
        <v/>
      </c>
      <c r="K15" s="27"/>
      <c r="L15" s="28">
        <f t="shared" ca="1" si="0"/>
        <v>4.26</v>
      </c>
      <c r="M15" s="1">
        <f t="shared" ca="1" si="11"/>
        <v>4</v>
      </c>
      <c r="N15" s="25" t="str">
        <f t="shared" si="9"/>
        <v/>
      </c>
      <c r="O15" s="26" t="str">
        <f t="shared" si="10"/>
        <v/>
      </c>
      <c r="P15" s="27"/>
      <c r="Q15" s="28">
        <f t="shared" ca="1" si="1"/>
        <v>3.57</v>
      </c>
    </row>
    <row r="16" spans="1:18" ht="15" customHeight="1">
      <c r="C16" s="1">
        <f t="shared" ca="1" si="2"/>
        <v>5</v>
      </c>
      <c r="D16" s="25" t="str">
        <f t="shared" si="3"/>
        <v/>
      </c>
      <c r="E16" s="26" t="str">
        <f t="shared" si="4"/>
        <v/>
      </c>
      <c r="F16" s="27"/>
      <c r="G16" s="28">
        <f t="shared" ca="1" si="5"/>
        <v>5.55</v>
      </c>
      <c r="H16" s="1">
        <f t="shared" ca="1" si="6"/>
        <v>5</v>
      </c>
      <c r="I16" s="25" t="str">
        <f t="shared" si="7"/>
        <v/>
      </c>
      <c r="J16" s="26" t="str">
        <f t="shared" si="8"/>
        <v/>
      </c>
      <c r="K16" s="27"/>
      <c r="L16" s="28">
        <f t="shared" ca="1" si="0"/>
        <v>5.33</v>
      </c>
      <c r="M16" s="1">
        <f t="shared" ca="1" si="11"/>
        <v>5</v>
      </c>
      <c r="N16" s="25" t="str">
        <f t="shared" si="9"/>
        <v/>
      </c>
      <c r="O16" s="26" t="str">
        <f t="shared" si="10"/>
        <v/>
      </c>
      <c r="P16" s="27"/>
      <c r="Q16" s="28">
        <f t="shared" ca="1" si="1"/>
        <v>4.5600000000000005</v>
      </c>
    </row>
    <row r="17" spans="3:17">
      <c r="C17" s="1">
        <f t="shared" ca="1" si="2"/>
        <v>6</v>
      </c>
      <c r="D17" s="25" t="str">
        <f t="shared" si="3"/>
        <v/>
      </c>
      <c r="E17" s="26" t="str">
        <f t="shared" si="4"/>
        <v/>
      </c>
      <c r="F17" s="27"/>
      <c r="G17" s="28">
        <f t="shared" ca="1" si="5"/>
        <v>7.06</v>
      </c>
      <c r="H17" s="1">
        <f t="shared" ca="1" si="6"/>
        <v>6</v>
      </c>
      <c r="I17" s="25" t="str">
        <f t="shared" si="7"/>
        <v/>
      </c>
      <c r="J17" s="26" t="str">
        <f t="shared" si="8"/>
        <v/>
      </c>
      <c r="K17" s="27"/>
      <c r="L17" s="28">
        <f t="shared" ca="1" si="0"/>
        <v>6.4</v>
      </c>
      <c r="M17" s="1" t="str">
        <f t="shared" ca="1" si="11"/>
        <v/>
      </c>
      <c r="N17" s="25" t="str">
        <f t="shared" si="9"/>
        <v/>
      </c>
      <c r="O17" s="26" t="str">
        <f t="shared" si="10"/>
        <v/>
      </c>
      <c r="P17" s="27"/>
      <c r="Q17" s="28" t="str">
        <f t="shared" ca="1" si="1"/>
        <v/>
      </c>
    </row>
    <row r="18" spans="3:17">
      <c r="C18" s="1">
        <f t="shared" ca="1" si="2"/>
        <v>7</v>
      </c>
      <c r="D18" s="25" t="str">
        <f t="shared" si="3"/>
        <v/>
      </c>
      <c r="E18" s="26" t="str">
        <f t="shared" si="4"/>
        <v/>
      </c>
      <c r="F18" s="27"/>
      <c r="G18" s="28">
        <f t="shared" ca="1" si="5"/>
        <v>8.17</v>
      </c>
      <c r="H18" s="1">
        <f t="shared" ca="1" si="6"/>
        <v>7</v>
      </c>
      <c r="I18" s="25" t="str">
        <f t="shared" si="7"/>
        <v/>
      </c>
      <c r="J18" s="26" t="str">
        <f t="shared" si="8"/>
        <v/>
      </c>
      <c r="K18" s="27"/>
      <c r="L18" s="28">
        <f t="shared" ca="1" si="0"/>
        <v>7.46</v>
      </c>
      <c r="M18" s="1" t="str">
        <f t="shared" ca="1" si="11"/>
        <v/>
      </c>
      <c r="N18" s="25" t="str">
        <f t="shared" si="9"/>
        <v/>
      </c>
      <c r="O18" s="26" t="str">
        <f t="shared" si="10"/>
        <v/>
      </c>
      <c r="P18" s="27"/>
      <c r="Q18" s="28" t="str">
        <f t="shared" ca="1" si="1"/>
        <v/>
      </c>
    </row>
    <row r="19" spans="3:17">
      <c r="C19" s="1">
        <f t="shared" ca="1" si="2"/>
        <v>8</v>
      </c>
      <c r="D19" s="25" t="str">
        <f t="shared" si="3"/>
        <v/>
      </c>
      <c r="E19" s="26" t="str">
        <f t="shared" si="4"/>
        <v/>
      </c>
      <c r="F19" s="27"/>
      <c r="G19" s="28">
        <f t="shared" ca="1" si="5"/>
        <v>9.2799999999999994</v>
      </c>
      <c r="H19" s="1">
        <f t="shared" ca="1" si="6"/>
        <v>8</v>
      </c>
      <c r="I19" s="25" t="str">
        <f t="shared" si="7"/>
        <v/>
      </c>
      <c r="J19" s="26" t="str">
        <f t="shared" si="8"/>
        <v/>
      </c>
      <c r="K19" s="27"/>
      <c r="L19" s="28">
        <f t="shared" ca="1" si="0"/>
        <v>8.5299999999999994</v>
      </c>
      <c r="M19" s="1" t="str">
        <f t="shared" ca="1" si="11"/>
        <v/>
      </c>
      <c r="N19" s="25" t="str">
        <f t="shared" si="9"/>
        <v/>
      </c>
      <c r="O19" s="26" t="str">
        <f t="shared" si="10"/>
        <v/>
      </c>
      <c r="P19" s="27"/>
      <c r="Q19" s="28" t="str">
        <f t="shared" ca="1" si="1"/>
        <v/>
      </c>
    </row>
    <row r="20" spans="3:17">
      <c r="C20" s="1" t="str">
        <f t="shared" ca="1" si="2"/>
        <v/>
      </c>
      <c r="D20" s="25" t="str">
        <f t="shared" si="3"/>
        <v/>
      </c>
      <c r="E20" s="26" t="str">
        <f t="shared" si="4"/>
        <v/>
      </c>
      <c r="F20" s="27"/>
      <c r="G20" s="28" t="str">
        <f t="shared" ca="1" si="5"/>
        <v/>
      </c>
      <c r="H20" s="1">
        <f t="shared" ca="1" si="6"/>
        <v>9</v>
      </c>
      <c r="I20" s="25" t="str">
        <f t="shared" si="7"/>
        <v/>
      </c>
      <c r="J20" s="26" t="str">
        <f t="shared" si="8"/>
        <v/>
      </c>
      <c r="K20" s="27"/>
      <c r="L20" s="28">
        <f t="shared" ca="1" si="0"/>
        <v>10</v>
      </c>
      <c r="M20" s="1" t="str">
        <f t="shared" ca="1" si="11"/>
        <v/>
      </c>
      <c r="N20" s="25" t="str">
        <f t="shared" si="9"/>
        <v/>
      </c>
      <c r="O20" s="26" t="str">
        <f t="shared" si="10"/>
        <v/>
      </c>
      <c r="P20" s="27"/>
      <c r="Q20" s="28" t="str">
        <f t="shared" ca="1" si="1"/>
        <v/>
      </c>
    </row>
    <row r="21" spans="3:17">
      <c r="C21" s="1" t="str">
        <f t="shared" ca="1" si="2"/>
        <v/>
      </c>
      <c r="D21" s="25" t="str">
        <f t="shared" si="3"/>
        <v/>
      </c>
      <c r="E21" s="26" t="str">
        <f t="shared" si="4"/>
        <v/>
      </c>
      <c r="F21" s="27"/>
      <c r="G21" s="28" t="str">
        <f t="shared" ca="1" si="5"/>
        <v/>
      </c>
      <c r="H21" s="1" t="str">
        <f t="shared" ca="1" si="6"/>
        <v/>
      </c>
      <c r="I21" s="25" t="str">
        <f t="shared" si="7"/>
        <v/>
      </c>
      <c r="J21" s="26" t="str">
        <f t="shared" si="8"/>
        <v/>
      </c>
      <c r="K21" s="27"/>
      <c r="L21" s="28" t="str">
        <f t="shared" ca="1" si="0"/>
        <v/>
      </c>
      <c r="M21" s="1" t="str">
        <f t="shared" ca="1" si="11"/>
        <v/>
      </c>
      <c r="N21" s="25" t="str">
        <f t="shared" si="9"/>
        <v/>
      </c>
      <c r="O21" s="26" t="str">
        <f t="shared" si="10"/>
        <v/>
      </c>
      <c r="P21" s="27"/>
      <c r="Q21" s="28" t="str">
        <f t="shared" ca="1" si="1"/>
        <v/>
      </c>
    </row>
    <row r="22" spans="3:17">
      <c r="C22" s="1" t="str">
        <f t="shared" ca="1" si="2"/>
        <v/>
      </c>
      <c r="D22" s="25" t="str">
        <f t="shared" si="3"/>
        <v/>
      </c>
      <c r="E22" s="26" t="str">
        <f t="shared" si="4"/>
        <v/>
      </c>
      <c r="F22" s="27"/>
      <c r="G22" s="28" t="str">
        <f t="shared" ca="1" si="5"/>
        <v/>
      </c>
      <c r="H22" s="1" t="str">
        <f t="shared" ca="1" si="6"/>
        <v/>
      </c>
      <c r="I22" s="25" t="str">
        <f t="shared" si="7"/>
        <v/>
      </c>
      <c r="J22" s="26" t="str">
        <f t="shared" si="8"/>
        <v/>
      </c>
      <c r="K22" s="27"/>
      <c r="L22" s="28" t="str">
        <f t="shared" ca="1" si="0"/>
        <v/>
      </c>
      <c r="M22" s="1" t="str">
        <f t="shared" ca="1" si="11"/>
        <v/>
      </c>
      <c r="N22" s="25" t="str">
        <f t="shared" si="9"/>
        <v/>
      </c>
      <c r="O22" s="26" t="str">
        <f t="shared" si="10"/>
        <v/>
      </c>
      <c r="P22" s="27"/>
      <c r="Q22" s="28" t="str">
        <f t="shared" ca="1" si="1"/>
        <v/>
      </c>
    </row>
    <row r="23" spans="3:17">
      <c r="C23" s="1" t="str">
        <f t="shared" ca="1" si="2"/>
        <v/>
      </c>
      <c r="D23" s="25" t="str">
        <f t="shared" si="3"/>
        <v/>
      </c>
      <c r="E23" s="26" t="str">
        <f t="shared" si="4"/>
        <v/>
      </c>
      <c r="F23" s="27"/>
      <c r="G23" s="28" t="str">
        <f t="shared" ca="1" si="5"/>
        <v/>
      </c>
      <c r="H23" s="1" t="str">
        <f t="shared" ca="1" si="6"/>
        <v/>
      </c>
      <c r="I23" s="25" t="str">
        <f t="shared" si="7"/>
        <v/>
      </c>
      <c r="J23" s="26" t="str">
        <f t="shared" si="8"/>
        <v/>
      </c>
      <c r="K23" s="27"/>
      <c r="L23" s="28" t="str">
        <f t="shared" ca="1" si="0"/>
        <v/>
      </c>
      <c r="M23" s="1" t="str">
        <f t="shared" ca="1" si="11"/>
        <v/>
      </c>
      <c r="N23" s="25" t="str">
        <f t="shared" si="9"/>
        <v/>
      </c>
      <c r="O23" s="26" t="str">
        <f t="shared" si="10"/>
        <v/>
      </c>
      <c r="P23" s="27"/>
      <c r="Q23" s="28" t="str">
        <f t="shared" ca="1" si="1"/>
        <v/>
      </c>
    </row>
    <row r="24" spans="3:17">
      <c r="C24" s="1" t="str">
        <f t="shared" ca="1" si="2"/>
        <v/>
      </c>
      <c r="D24" s="25" t="str">
        <f t="shared" si="3"/>
        <v/>
      </c>
      <c r="E24" s="26" t="str">
        <f t="shared" si="4"/>
        <v/>
      </c>
      <c r="F24" s="27"/>
      <c r="G24" s="28" t="str">
        <f t="shared" ca="1" si="5"/>
        <v/>
      </c>
      <c r="H24" s="1" t="str">
        <f t="shared" ca="1" si="6"/>
        <v/>
      </c>
      <c r="I24" s="25" t="str">
        <f t="shared" si="7"/>
        <v/>
      </c>
      <c r="J24" s="26" t="str">
        <f t="shared" si="8"/>
        <v/>
      </c>
      <c r="K24" s="27"/>
      <c r="L24" s="28" t="str">
        <f t="shared" ca="1" si="0"/>
        <v/>
      </c>
      <c r="M24" s="1" t="str">
        <f t="shared" ca="1" si="11"/>
        <v/>
      </c>
      <c r="N24" s="25" t="str">
        <f t="shared" si="9"/>
        <v/>
      </c>
      <c r="O24" s="26" t="str">
        <f t="shared" si="10"/>
        <v/>
      </c>
      <c r="P24" s="27"/>
      <c r="Q24" s="28" t="str">
        <f t="shared" ca="1" si="1"/>
        <v/>
      </c>
    </row>
    <row r="25" spans="3:17">
      <c r="C25" s="1" t="str">
        <f t="shared" ca="1" si="2"/>
        <v/>
      </c>
      <c r="D25" s="25" t="str">
        <f t="shared" si="3"/>
        <v/>
      </c>
      <c r="E25" s="26" t="str">
        <f t="shared" si="4"/>
        <v/>
      </c>
      <c r="F25" s="27"/>
      <c r="G25" s="28" t="str">
        <f t="shared" ca="1" si="5"/>
        <v/>
      </c>
      <c r="H25" s="1" t="str">
        <f t="shared" ca="1" si="6"/>
        <v/>
      </c>
      <c r="I25" s="25" t="str">
        <f t="shared" si="7"/>
        <v/>
      </c>
      <c r="J25" s="26" t="str">
        <f t="shared" si="8"/>
        <v/>
      </c>
      <c r="K25" s="27"/>
      <c r="L25" s="28" t="str">
        <f t="shared" ca="1" si="0"/>
        <v/>
      </c>
      <c r="M25" s="1" t="str">
        <f t="shared" ca="1" si="11"/>
        <v/>
      </c>
      <c r="N25" s="25" t="str">
        <f t="shared" si="9"/>
        <v/>
      </c>
      <c r="O25" s="26" t="str">
        <f t="shared" si="10"/>
        <v/>
      </c>
      <c r="P25" s="27"/>
      <c r="Q25" s="28" t="str">
        <f t="shared" ca="1" si="1"/>
        <v/>
      </c>
    </row>
    <row r="26" spans="3:17">
      <c r="C26" s="1" t="str">
        <f t="shared" ca="1" si="2"/>
        <v/>
      </c>
      <c r="D26" s="25" t="str">
        <f t="shared" si="3"/>
        <v/>
      </c>
      <c r="E26" s="26" t="str">
        <f t="shared" si="4"/>
        <v/>
      </c>
      <c r="F26" s="27"/>
      <c r="G26" s="28" t="str">
        <f t="shared" ca="1" si="5"/>
        <v/>
      </c>
      <c r="H26" s="1" t="str">
        <f t="shared" ca="1" si="6"/>
        <v/>
      </c>
      <c r="I26" s="25" t="str">
        <f t="shared" si="7"/>
        <v/>
      </c>
      <c r="J26" s="26" t="str">
        <f t="shared" si="8"/>
        <v/>
      </c>
      <c r="K26" s="27"/>
      <c r="L26" s="28" t="str">
        <f t="shared" ca="1" si="0"/>
        <v/>
      </c>
      <c r="M26" s="1" t="str">
        <f t="shared" ca="1" si="11"/>
        <v/>
      </c>
      <c r="N26" s="25" t="str">
        <f t="shared" si="9"/>
        <v/>
      </c>
      <c r="O26" s="26" t="str">
        <f t="shared" si="10"/>
        <v/>
      </c>
      <c r="P26" s="27"/>
      <c r="Q26" s="28" t="str">
        <f t="shared" ca="1" si="1"/>
        <v/>
      </c>
    </row>
    <row r="27" spans="3:17">
      <c r="C27" s="1" t="str">
        <f t="shared" ca="1" si="2"/>
        <v/>
      </c>
      <c r="D27" s="25" t="str">
        <f t="shared" si="3"/>
        <v/>
      </c>
      <c r="E27" s="26" t="str">
        <f t="shared" si="4"/>
        <v/>
      </c>
      <c r="F27" s="27"/>
      <c r="G27" s="28" t="str">
        <f t="shared" ca="1" si="5"/>
        <v/>
      </c>
      <c r="H27" s="1" t="str">
        <f t="shared" ca="1" si="6"/>
        <v/>
      </c>
      <c r="I27" s="25" t="str">
        <f t="shared" si="7"/>
        <v/>
      </c>
      <c r="J27" s="26" t="str">
        <f t="shared" si="8"/>
        <v/>
      </c>
      <c r="K27" s="27"/>
      <c r="L27" s="28" t="str">
        <f t="shared" ca="1" si="0"/>
        <v/>
      </c>
      <c r="M27" s="1" t="str">
        <f t="shared" ca="1" si="11"/>
        <v/>
      </c>
      <c r="N27" s="25" t="str">
        <f t="shared" si="9"/>
        <v/>
      </c>
      <c r="O27" s="26" t="str">
        <f t="shared" si="10"/>
        <v/>
      </c>
      <c r="P27" s="27"/>
      <c r="Q27" s="28" t="str">
        <f t="shared" ca="1" si="1"/>
        <v/>
      </c>
    </row>
    <row r="28" spans="3:17">
      <c r="C28" s="1" t="str">
        <f t="shared" ca="1" si="2"/>
        <v/>
      </c>
      <c r="D28" s="25" t="str">
        <f t="shared" si="3"/>
        <v/>
      </c>
      <c r="E28" s="26" t="str">
        <f t="shared" si="4"/>
        <v/>
      </c>
      <c r="F28" s="27"/>
      <c r="G28" s="28" t="str">
        <f t="shared" ca="1" si="5"/>
        <v/>
      </c>
      <c r="H28" s="1" t="str">
        <f t="shared" ca="1" si="6"/>
        <v/>
      </c>
      <c r="I28" s="25" t="str">
        <f t="shared" si="7"/>
        <v/>
      </c>
      <c r="J28" s="26" t="str">
        <f t="shared" si="8"/>
        <v/>
      </c>
      <c r="K28" s="27"/>
      <c r="L28" s="28" t="str">
        <f t="shared" ca="1" si="0"/>
        <v/>
      </c>
      <c r="M28" s="1" t="str">
        <f t="shared" ca="1" si="11"/>
        <v/>
      </c>
      <c r="N28" s="25" t="str">
        <f t="shared" si="9"/>
        <v/>
      </c>
      <c r="O28" s="26" t="str">
        <f t="shared" si="10"/>
        <v/>
      </c>
      <c r="P28" s="27"/>
      <c r="Q28" s="28" t="str">
        <f t="shared" ca="1" si="1"/>
        <v/>
      </c>
    </row>
    <row r="29" spans="3:17">
      <c r="C29" s="1" t="str">
        <f t="shared" ca="1" si="2"/>
        <v/>
      </c>
      <c r="D29" s="25" t="str">
        <f t="shared" ref="D29" si="12">IF(F29="","",IF(ABS((G29-F29)*100)&gt;25,0,IF(AND(ABS((G29-F29)*100)&gt;20,(ABS((G29-F29)*100)&lt;=25)),$D$11*25%,IF(AND(ABS((G29-F29)*100)&gt;15,(ABS((G29-F29)*100)&lt;=20)),$D$11*50%,IF(AND(ABS((G29-F29)*100)&gt;10,(ABS((G29-F29)*100)&lt;=15)),$D$11*75%,IF(ABS((G29-F29)*100)&lt;=10,$D$11*100%))))))</f>
        <v/>
      </c>
      <c r="E29" s="26" t="str">
        <f t="shared" si="4"/>
        <v/>
      </c>
      <c r="F29" s="27"/>
      <c r="G29" s="28" t="str">
        <f t="shared" ca="1" si="5"/>
        <v/>
      </c>
      <c r="H29" s="1" t="str">
        <f t="shared" ca="1" si="6"/>
        <v/>
      </c>
      <c r="I29" s="25" t="str">
        <f t="shared" si="7"/>
        <v/>
      </c>
      <c r="J29" s="26" t="str">
        <f t="shared" si="8"/>
        <v/>
      </c>
      <c r="K29" s="27"/>
      <c r="L29" s="28" t="str">
        <f t="shared" ca="1" si="0"/>
        <v/>
      </c>
      <c r="M29" s="1" t="str">
        <f t="shared" ca="1" si="11"/>
        <v/>
      </c>
      <c r="N29" s="25" t="str">
        <f t="shared" si="9"/>
        <v/>
      </c>
      <c r="O29" s="26" t="str">
        <f t="shared" si="10"/>
        <v/>
      </c>
      <c r="P29" s="27"/>
      <c r="Q29" s="28" t="str">
        <f t="shared" ca="1" si="1"/>
        <v/>
      </c>
    </row>
    <row r="30" spans="3:17">
      <c r="C30" s="1" t="str">
        <f t="shared" ca="1" si="2"/>
        <v/>
      </c>
      <c r="D30" s="25"/>
      <c r="E30" s="26" t="str">
        <f t="shared" si="4"/>
        <v/>
      </c>
      <c r="F30" s="27"/>
      <c r="G30" s="28" t="str">
        <f t="shared" ca="1" si="5"/>
        <v/>
      </c>
      <c r="H30" s="1" t="str">
        <f t="shared" ca="1" si="6"/>
        <v/>
      </c>
      <c r="I30" s="25" t="str">
        <f t="shared" si="7"/>
        <v/>
      </c>
      <c r="J30" s="26" t="str">
        <f t="shared" si="8"/>
        <v/>
      </c>
      <c r="K30" s="27"/>
      <c r="L30" s="28" t="str">
        <f t="shared" ca="1" si="0"/>
        <v/>
      </c>
      <c r="M30" s="1" t="str">
        <f t="shared" ca="1" si="11"/>
        <v/>
      </c>
      <c r="N30" s="25" t="str">
        <f t="shared" si="9"/>
        <v/>
      </c>
      <c r="O30" s="26" t="str">
        <f t="shared" si="10"/>
        <v/>
      </c>
      <c r="P30" s="27"/>
      <c r="Q30" s="28" t="str">
        <f t="shared" ca="1" si="1"/>
        <v/>
      </c>
    </row>
    <row r="31" spans="3:17">
      <c r="C31" s="1" t="str">
        <f t="shared" ca="1" si="2"/>
        <v/>
      </c>
      <c r="D31" s="29"/>
      <c r="E31" s="26" t="str">
        <f t="shared" ref="E31:E33" si="13">IF(ISNUMBER(F31),ABS(INT(F31)*60+MOD(F31,1)*100)-((INT(G31)*60+MOD(G31,1)*100)),"")</f>
        <v/>
      </c>
      <c r="F31" s="27"/>
      <c r="G31" s="28" t="str">
        <f t="shared" ca="1" si="5"/>
        <v/>
      </c>
      <c r="H31" s="1" t="str">
        <f t="shared" ca="1" si="6"/>
        <v/>
      </c>
      <c r="I31" s="25" t="str">
        <f t="shared" si="7"/>
        <v/>
      </c>
      <c r="J31" s="26" t="str">
        <f t="shared" si="8"/>
        <v/>
      </c>
      <c r="K31" s="27"/>
      <c r="L31" s="28" t="str">
        <f t="shared" ca="1" si="0"/>
        <v/>
      </c>
      <c r="M31" s="1" t="str">
        <f t="shared" ca="1" si="11"/>
        <v/>
      </c>
      <c r="N31" s="25" t="str">
        <f t="shared" si="9"/>
        <v/>
      </c>
      <c r="O31" s="26" t="str">
        <f t="shared" si="10"/>
        <v/>
      </c>
      <c r="P31" s="27"/>
      <c r="Q31" s="28" t="str">
        <f t="shared" ca="1" si="1"/>
        <v/>
      </c>
    </row>
    <row r="32" spans="3:17">
      <c r="C32" s="1" t="str">
        <f t="shared" ca="1" si="2"/>
        <v/>
      </c>
      <c r="D32" s="29"/>
      <c r="E32" s="26" t="str">
        <f t="shared" si="13"/>
        <v/>
      </c>
      <c r="F32" s="27"/>
      <c r="G32" s="28" t="str">
        <f t="shared" ca="1" si="5"/>
        <v/>
      </c>
      <c r="H32" s="1" t="str">
        <f t="shared" ca="1" si="6"/>
        <v/>
      </c>
      <c r="I32" s="25" t="str">
        <f t="shared" si="7"/>
        <v/>
      </c>
      <c r="J32" s="26" t="str">
        <f t="shared" si="8"/>
        <v/>
      </c>
      <c r="K32" s="27"/>
      <c r="L32" s="28" t="str">
        <f t="shared" ca="1" si="0"/>
        <v/>
      </c>
      <c r="M32" s="1" t="str">
        <f t="shared" ca="1" si="11"/>
        <v/>
      </c>
      <c r="N32" s="25" t="str">
        <f t="shared" si="9"/>
        <v/>
      </c>
      <c r="O32" s="26" t="str">
        <f t="shared" si="10"/>
        <v/>
      </c>
      <c r="P32" s="27"/>
      <c r="Q32" s="28" t="str">
        <f t="shared" ca="1" si="1"/>
        <v/>
      </c>
    </row>
    <row r="33" spans="3:17">
      <c r="C33" s="1" t="str">
        <f t="shared" ca="1" si="2"/>
        <v/>
      </c>
      <c r="D33" s="29"/>
      <c r="E33" s="26" t="str">
        <f t="shared" si="13"/>
        <v/>
      </c>
      <c r="F33" s="27"/>
      <c r="G33" s="28" t="str">
        <f t="shared" ca="1" si="5"/>
        <v/>
      </c>
      <c r="H33" s="1" t="str">
        <f t="shared" ca="1" si="6"/>
        <v/>
      </c>
      <c r="I33" s="25" t="str">
        <f t="shared" si="7"/>
        <v/>
      </c>
      <c r="J33" s="26" t="str">
        <f t="shared" si="8"/>
        <v/>
      </c>
      <c r="K33" s="27"/>
      <c r="L33" s="28" t="str">
        <f t="shared" ca="1" si="0"/>
        <v/>
      </c>
      <c r="M33" s="1" t="str">
        <f t="shared" ca="1" si="11"/>
        <v/>
      </c>
      <c r="N33" s="25" t="str">
        <f t="shared" si="9"/>
        <v/>
      </c>
      <c r="O33" s="26" t="str">
        <f t="shared" si="10"/>
        <v/>
      </c>
      <c r="P33" s="27"/>
      <c r="Q33" s="28" t="str">
        <f t="shared" ca="1" si="1"/>
        <v/>
      </c>
    </row>
    <row r="34" spans="3:17">
      <c r="C34" s="1" t="str">
        <f t="shared" ca="1" si="2"/>
        <v/>
      </c>
      <c r="D34" s="29"/>
      <c r="E34" s="29"/>
      <c r="F34" s="27"/>
      <c r="G34" s="28" t="str">
        <f t="shared" ca="1" si="5"/>
        <v/>
      </c>
      <c r="H34" s="1" t="str">
        <f t="shared" ca="1" si="6"/>
        <v/>
      </c>
      <c r="I34" s="25" t="str">
        <f t="shared" si="7"/>
        <v/>
      </c>
      <c r="J34" s="26" t="str">
        <f t="shared" si="8"/>
        <v/>
      </c>
      <c r="K34" s="27"/>
      <c r="L34" s="28" t="str">
        <f t="shared" ca="1" si="0"/>
        <v/>
      </c>
      <c r="M34" s="1" t="str">
        <f t="shared" ca="1" si="11"/>
        <v/>
      </c>
      <c r="N34" s="25" t="str">
        <f t="shared" si="9"/>
        <v/>
      </c>
      <c r="O34" s="26" t="str">
        <f t="shared" si="10"/>
        <v/>
      </c>
      <c r="P34" s="27"/>
      <c r="Q34" s="28" t="str">
        <f t="shared" ca="1" si="1"/>
        <v/>
      </c>
    </row>
    <row r="35" spans="3:17">
      <c r="C35" s="1" t="str">
        <f t="shared" ca="1" si="2"/>
        <v/>
      </c>
      <c r="D35" s="29"/>
      <c r="E35" s="29"/>
      <c r="F35" s="27"/>
      <c r="G35" s="28" t="str">
        <f t="shared" ca="1" si="5"/>
        <v/>
      </c>
      <c r="H35" s="1" t="str">
        <f t="shared" ca="1" si="6"/>
        <v/>
      </c>
      <c r="I35" s="25" t="str">
        <f t="shared" si="7"/>
        <v/>
      </c>
      <c r="J35" s="26" t="str">
        <f t="shared" si="8"/>
        <v/>
      </c>
      <c r="L35" s="28" t="str">
        <f t="shared" ca="1" si="0"/>
        <v/>
      </c>
      <c r="M35" s="1" t="str">
        <f t="shared" ca="1" si="11"/>
        <v/>
      </c>
      <c r="N35" s="25" t="str">
        <f t="shared" si="9"/>
        <v/>
      </c>
      <c r="O35" s="26" t="str">
        <f t="shared" si="10"/>
        <v/>
      </c>
      <c r="P35" s="27"/>
      <c r="Q35" s="28" t="str">
        <f t="shared" ca="1" si="1"/>
        <v/>
      </c>
    </row>
    <row r="36" spans="3:17">
      <c r="C36" s="1" t="str">
        <f t="shared" ca="1" si="2"/>
        <v/>
      </c>
      <c r="D36" s="29"/>
      <c r="E36" s="29"/>
      <c r="F36" s="27"/>
      <c r="G36" s="30" t="str">
        <f t="shared" ref="G36" ca="1" si="14">IF(C36="","",IF(($C$8*C36)/(($B$11*$F$8*1000)/3600)&lt;60,(($C$8*C36)/(($B$11*$F$8*1000)/3600)/100),IF(($C$8*C36)/(($B$11*$F$8*1000)/3600)&gt;60,INT(($C$8*C36)/(($B$11*$F$8*1000)/3600)/60)))+INT((($C$8*C36)/(($B$11*$F$8*1000)/3600))-INT((($C$8*C36)/(($B$11*$F$8*1000)/3600))/60)*60)/100)</f>
        <v/>
      </c>
      <c r="H36" s="1" t="str">
        <f t="shared" ca="1" si="6"/>
        <v/>
      </c>
      <c r="J36" s="26" t="str">
        <f t="shared" si="8"/>
        <v/>
      </c>
      <c r="L36" s="28" t="str">
        <f t="shared" ca="1" si="0"/>
        <v/>
      </c>
      <c r="M36" s="1" t="str">
        <f t="shared" ca="1" si="11"/>
        <v/>
      </c>
      <c r="N36" s="25" t="str">
        <f t="shared" si="9"/>
        <v/>
      </c>
      <c r="O36" s="26" t="str">
        <f t="shared" si="10"/>
        <v/>
      </c>
      <c r="P36" s="27"/>
    </row>
    <row r="37" spans="3:17">
      <c r="C37" s="1" t="str">
        <f t="shared" ca="1" si="2"/>
        <v/>
      </c>
      <c r="D37" s="29"/>
      <c r="E37" s="29"/>
      <c r="F37" s="27"/>
      <c r="G37" s="29"/>
      <c r="H37" s="1" t="str">
        <f t="shared" ca="1" si="6"/>
        <v/>
      </c>
      <c r="J37" s="26" t="str">
        <f t="shared" si="8"/>
        <v/>
      </c>
      <c r="L37" s="28" t="str">
        <f t="shared" ca="1" si="0"/>
        <v/>
      </c>
      <c r="M37" s="1" t="str">
        <f t="shared" ca="1" si="11"/>
        <v/>
      </c>
      <c r="N37" s="25" t="str">
        <f t="shared" si="9"/>
        <v/>
      </c>
      <c r="O37" s="26" t="str">
        <f t="shared" si="10"/>
        <v/>
      </c>
      <c r="P37" s="27"/>
    </row>
    <row r="38" spans="3:17">
      <c r="D38" s="29"/>
      <c r="E38" s="29"/>
      <c r="F38" s="27"/>
      <c r="G38" s="29"/>
      <c r="H38" s="1" t="str">
        <f t="shared" ca="1" si="6"/>
        <v/>
      </c>
      <c r="J38" s="26" t="str">
        <f t="shared" si="8"/>
        <v/>
      </c>
      <c r="L38" s="28" t="str">
        <f t="shared" ca="1" si="0"/>
        <v/>
      </c>
      <c r="M38" s="1" t="str">
        <f t="shared" ca="1" si="11"/>
        <v/>
      </c>
      <c r="P38" s="31"/>
    </row>
    <row r="39" spans="3:17">
      <c r="D39" s="29"/>
      <c r="E39" s="29"/>
      <c r="F39" s="27"/>
      <c r="G39" s="29"/>
      <c r="H39" s="1" t="str">
        <f t="shared" ca="1" si="6"/>
        <v/>
      </c>
      <c r="J39" s="26" t="str">
        <f t="shared" si="8"/>
        <v/>
      </c>
      <c r="L39" s="28" t="str">
        <f t="shared" ca="1" si="0"/>
        <v/>
      </c>
      <c r="M39" s="1" t="str">
        <f t="shared" ca="1" si="11"/>
        <v/>
      </c>
      <c r="P39" s="31"/>
    </row>
    <row r="40" spans="3:17">
      <c r="D40" s="29"/>
      <c r="E40" s="29"/>
      <c r="F40" s="27"/>
      <c r="G40" s="29"/>
      <c r="H40" s="1" t="str">
        <f t="shared" ca="1" si="6"/>
        <v/>
      </c>
      <c r="J40" s="26" t="str">
        <f t="shared" si="8"/>
        <v/>
      </c>
      <c r="L40" s="28" t="str">
        <f t="shared" ca="1" si="0"/>
        <v/>
      </c>
      <c r="M40" s="1" t="str">
        <f t="shared" ca="1" si="11"/>
        <v/>
      </c>
      <c r="P40" s="31"/>
    </row>
    <row r="41" spans="3:17">
      <c r="D41" s="29"/>
      <c r="E41" s="29"/>
      <c r="F41" s="27"/>
      <c r="G41" s="29"/>
      <c r="H41" s="1" t="str">
        <f t="shared" ca="1" si="6"/>
        <v/>
      </c>
      <c r="J41" s="26" t="str">
        <f t="shared" si="8"/>
        <v/>
      </c>
      <c r="L41" s="28" t="str">
        <f t="shared" ca="1" si="0"/>
        <v/>
      </c>
      <c r="M41" s="1" t="str">
        <f t="shared" ca="1" si="11"/>
        <v/>
      </c>
      <c r="P41" s="31"/>
    </row>
    <row r="42" spans="3:17">
      <c r="D42" s="29"/>
      <c r="E42" s="29"/>
      <c r="F42" s="27"/>
      <c r="G42" s="29"/>
      <c r="H42" s="1" t="str">
        <f t="shared" ca="1" si="6"/>
        <v/>
      </c>
      <c r="J42" s="26" t="str">
        <f t="shared" si="8"/>
        <v/>
      </c>
      <c r="L42" s="28" t="str">
        <f t="shared" ca="1" si="0"/>
        <v/>
      </c>
      <c r="M42" s="1" t="str">
        <f t="shared" ca="1" si="11"/>
        <v/>
      </c>
      <c r="P42" s="31"/>
    </row>
    <row r="43" spans="3:17">
      <c r="D43" s="29"/>
      <c r="E43" s="29"/>
      <c r="F43" s="27"/>
      <c r="G43" s="29"/>
      <c r="H43" s="1" t="str">
        <f t="shared" ca="1" si="6"/>
        <v/>
      </c>
      <c r="J43" s="26" t="str">
        <f t="shared" si="8"/>
        <v/>
      </c>
      <c r="L43" s="28" t="str">
        <f t="shared" ca="1" si="0"/>
        <v/>
      </c>
      <c r="M43" s="1" t="str">
        <f t="shared" ca="1" si="11"/>
        <v/>
      </c>
      <c r="P43" s="31"/>
    </row>
    <row r="44" spans="3:17">
      <c r="D44" s="29"/>
      <c r="E44" s="29"/>
      <c r="F44" s="27"/>
      <c r="G44" s="29"/>
      <c r="H44" s="1" t="str">
        <f t="shared" ca="1" si="6"/>
        <v/>
      </c>
      <c r="J44" s="26" t="str">
        <f t="shared" si="8"/>
        <v/>
      </c>
      <c r="L44" s="28" t="str">
        <f t="shared" ca="1" si="0"/>
        <v/>
      </c>
      <c r="P44" s="31"/>
    </row>
    <row r="45" spans="3:17">
      <c r="D45" s="29"/>
      <c r="E45" s="29"/>
      <c r="F45" s="27"/>
      <c r="G45" s="29"/>
      <c r="H45" s="1" t="str">
        <f t="shared" ca="1" si="6"/>
        <v/>
      </c>
      <c r="J45" s="26" t="str">
        <f t="shared" si="8"/>
        <v/>
      </c>
      <c r="L45" s="28" t="str">
        <f t="shared" ca="1" si="0"/>
        <v/>
      </c>
      <c r="P45" s="31"/>
    </row>
    <row r="46" spans="3:17">
      <c r="D46" s="29"/>
      <c r="E46" s="29"/>
      <c r="F46" s="27"/>
      <c r="G46" s="29"/>
      <c r="H46" s="1" t="str">
        <f t="shared" ca="1" si="6"/>
        <v/>
      </c>
      <c r="L46" s="28" t="str">
        <f t="shared" ca="1" si="0"/>
        <v/>
      </c>
    </row>
    <row r="47" spans="3:17">
      <c r="D47" s="29"/>
      <c r="E47" s="29"/>
      <c r="F47" s="27"/>
      <c r="G47" s="29"/>
      <c r="H47" s="1" t="str">
        <f t="shared" ca="1" si="6"/>
        <v/>
      </c>
      <c r="L47" s="28" t="str">
        <f t="shared" ca="1" si="0"/>
        <v/>
      </c>
    </row>
    <row r="48" spans="3:17">
      <c r="D48" s="29"/>
      <c r="E48" s="29"/>
      <c r="F48" s="27"/>
      <c r="G48" s="29"/>
      <c r="H48" s="1" t="str">
        <f t="shared" ca="1" si="6"/>
        <v/>
      </c>
      <c r="L48" s="28" t="str">
        <f t="shared" ca="1" si="0"/>
        <v/>
      </c>
    </row>
    <row r="49" spans="4:12">
      <c r="D49" s="29"/>
      <c r="E49" s="29"/>
      <c r="F49" s="27"/>
      <c r="G49" s="29"/>
      <c r="H49" s="1" t="str">
        <f t="shared" ca="1" si="6"/>
        <v/>
      </c>
      <c r="L49" s="28" t="str">
        <f t="shared" ca="1" si="0"/>
        <v/>
      </c>
    </row>
    <row r="50" spans="4:12">
      <c r="D50" s="29"/>
      <c r="E50" s="29"/>
      <c r="F50" s="27"/>
      <c r="G50" s="29"/>
      <c r="H50" s="1" t="str">
        <f t="shared" ca="1" si="6"/>
        <v/>
      </c>
      <c r="L50" s="28" t="str">
        <f t="shared" ca="1" si="0"/>
        <v/>
      </c>
    </row>
    <row r="51" spans="4:12">
      <c r="D51" s="29"/>
      <c r="E51" s="29"/>
      <c r="F51" s="27"/>
      <c r="G51" s="29"/>
      <c r="H51" s="1" t="str">
        <f t="shared" ca="1" si="6"/>
        <v/>
      </c>
      <c r="L51" s="28" t="str">
        <f t="shared" ca="1" si="0"/>
        <v/>
      </c>
    </row>
    <row r="52" spans="4:12">
      <c r="D52" s="29"/>
      <c r="E52" s="29"/>
      <c r="F52" s="27"/>
      <c r="G52" s="29"/>
      <c r="H52" s="1" t="str">
        <f t="shared" ca="1" si="6"/>
        <v/>
      </c>
      <c r="L52" s="28" t="str">
        <f t="shared" ca="1" si="0"/>
        <v/>
      </c>
    </row>
    <row r="53" spans="4:12">
      <c r="D53" s="29"/>
      <c r="E53" s="29"/>
      <c r="F53" s="27"/>
      <c r="G53" s="29"/>
      <c r="H53" s="1" t="str">
        <f t="shared" ca="1" si="6"/>
        <v/>
      </c>
      <c r="L53" s="28" t="str">
        <f t="shared" ca="1" si="0"/>
        <v/>
      </c>
    </row>
    <row r="54" spans="4:12">
      <c r="D54" s="29"/>
      <c r="E54" s="29"/>
      <c r="F54" s="27"/>
      <c r="G54" s="29"/>
      <c r="H54" s="1" t="str">
        <f t="shared" ca="1" si="6"/>
        <v/>
      </c>
      <c r="L54" s="28" t="str">
        <f t="shared" ca="1" si="0"/>
        <v/>
      </c>
    </row>
    <row r="55" spans="4:12">
      <c r="D55" s="29"/>
      <c r="E55" s="29"/>
      <c r="F55" s="27"/>
      <c r="G55" s="29"/>
      <c r="H55" s="1" t="str">
        <f t="shared" ca="1" si="6"/>
        <v/>
      </c>
      <c r="L55" s="28" t="str">
        <f t="shared" ca="1" si="0"/>
        <v/>
      </c>
    </row>
    <row r="56" spans="4:12">
      <c r="D56" s="29"/>
      <c r="E56" s="29"/>
      <c r="F56" s="29"/>
      <c r="G56" s="29"/>
      <c r="H56" s="1" t="str">
        <f t="shared" ca="1" si="6"/>
        <v/>
      </c>
      <c r="L56" s="28" t="str">
        <f t="shared" ca="1" si="0"/>
        <v/>
      </c>
    </row>
    <row r="57" spans="4:12">
      <c r="F57" s="29"/>
      <c r="G57" s="29"/>
      <c r="H57" s="1" t="str">
        <f t="shared" ca="1" si="6"/>
        <v/>
      </c>
      <c r="L57" s="28" t="str">
        <f t="shared" ca="1" si="0"/>
        <v/>
      </c>
    </row>
    <row r="58" spans="4:12">
      <c r="F58" s="29"/>
      <c r="G58" s="29"/>
      <c r="H58" s="1" t="str">
        <f t="shared" ca="1" si="6"/>
        <v/>
      </c>
      <c r="L58" s="28" t="str">
        <f t="shared" ca="1" si="0"/>
        <v/>
      </c>
    </row>
    <row r="59" spans="4:12">
      <c r="F59" s="29"/>
      <c r="G59" s="29"/>
      <c r="H59" s="1" t="str">
        <f t="shared" ca="1" si="6"/>
        <v/>
      </c>
      <c r="L59" s="28" t="str">
        <f t="shared" ca="1" si="0"/>
        <v/>
      </c>
    </row>
    <row r="60" spans="4:12">
      <c r="F60" s="29"/>
      <c r="G60" s="29"/>
      <c r="H60" s="1" t="str">
        <f t="shared" ca="1" si="6"/>
        <v/>
      </c>
      <c r="L60" s="28" t="str">
        <f t="shared" ca="1" si="0"/>
        <v/>
      </c>
    </row>
    <row r="61" spans="4:12">
      <c r="F61" s="29"/>
      <c r="G61" s="29"/>
      <c r="H61" s="1" t="str">
        <f t="shared" ca="1" si="6"/>
        <v/>
      </c>
      <c r="L61" s="28" t="str">
        <f t="shared" ca="1" si="0"/>
        <v/>
      </c>
    </row>
    <row r="62" spans="4:12">
      <c r="F62" s="29"/>
      <c r="G62" s="29"/>
      <c r="H62" s="1" t="str">
        <f t="shared" ca="1" si="6"/>
        <v/>
      </c>
    </row>
    <row r="63" spans="4:12">
      <c r="F63" s="29"/>
      <c r="G63" s="29"/>
      <c r="H63" s="1" t="str">
        <f t="shared" ca="1" si="6"/>
        <v/>
      </c>
    </row>
    <row r="64" spans="4:12">
      <c r="F64" s="29"/>
      <c r="G64" s="29"/>
      <c r="H64" s="1" t="str">
        <f t="shared" ca="1" si="6"/>
        <v/>
      </c>
    </row>
    <row r="65" spans="4:8">
      <c r="D65" s="1" t="str">
        <f t="shared" ref="D65:D69" si="15">IF(D64="","",IF(D64+1&gt;$C$11,"",D64+1))</f>
        <v/>
      </c>
      <c r="F65" s="29"/>
      <c r="G65" s="29" t="str">
        <f t="shared" ref="G65:G69" si="16">IF(ISNUMBER(D65),G64+$G$11,"")</f>
        <v/>
      </c>
      <c r="H65" s="1" t="str">
        <f t="shared" ca="1" si="6"/>
        <v/>
      </c>
    </row>
    <row r="66" spans="4:8">
      <c r="D66" s="1" t="str">
        <f t="shared" si="15"/>
        <v/>
      </c>
      <c r="F66" s="29"/>
      <c r="G66" s="29" t="str">
        <f t="shared" si="16"/>
        <v/>
      </c>
      <c r="H66" s="1" t="str">
        <f t="shared" ca="1" si="6"/>
        <v/>
      </c>
    </row>
    <row r="67" spans="4:8">
      <c r="D67" s="1" t="str">
        <f t="shared" si="15"/>
        <v/>
      </c>
      <c r="F67" s="29"/>
      <c r="G67" s="29" t="str">
        <f t="shared" si="16"/>
        <v/>
      </c>
      <c r="H67" s="1" t="str">
        <f t="shared" ca="1" si="6"/>
        <v/>
      </c>
    </row>
    <row r="68" spans="4:8">
      <c r="D68" s="1" t="str">
        <f t="shared" si="15"/>
        <v/>
      </c>
      <c r="F68" s="29"/>
      <c r="G68" s="29" t="str">
        <f t="shared" si="16"/>
        <v/>
      </c>
      <c r="H68" s="1" t="str">
        <f t="shared" ca="1" si="6"/>
        <v/>
      </c>
    </row>
    <row r="69" spans="4:8">
      <c r="D69" s="1" t="str">
        <f t="shared" si="15"/>
        <v/>
      </c>
      <c r="F69" s="29"/>
      <c r="G69" s="29" t="str">
        <f t="shared" si="16"/>
        <v/>
      </c>
      <c r="H69" s="1" t="str">
        <f t="shared" ca="1" si="6"/>
        <v/>
      </c>
    </row>
    <row r="70" spans="4:8">
      <c r="H70" s="1" t="str">
        <f t="shared" ca="1" si="6"/>
        <v/>
      </c>
    </row>
    <row r="71" spans="4:8">
      <c r="H71" s="1" t="str">
        <f t="shared" ca="1" si="6"/>
        <v/>
      </c>
    </row>
    <row r="72" spans="4:8">
      <c r="H72" s="1" t="str">
        <f t="shared" ca="1" si="6"/>
        <v/>
      </c>
    </row>
    <row r="73" spans="4:8">
      <c r="H73" s="1" t="str">
        <f t="shared" ca="1" si="6"/>
        <v/>
      </c>
    </row>
  </sheetData>
  <mergeCells count="9">
    <mergeCell ref="A10:B10"/>
    <mergeCell ref="E10:E11"/>
    <mergeCell ref="J10:J11"/>
    <mergeCell ref="O10:O11"/>
    <mergeCell ref="C4:D4"/>
    <mergeCell ref="H4:I4"/>
    <mergeCell ref="D9:F9"/>
    <mergeCell ref="I9:K9"/>
    <mergeCell ref="N9:P9"/>
  </mergeCells>
  <conditionalFormatting sqref="P11 K11">
    <cfRule type="expression" dxfId="33" priority="34">
      <formula>K11=0</formula>
    </cfRule>
  </conditionalFormatting>
  <conditionalFormatting sqref="F57:F69">
    <cfRule type="expression" dxfId="32" priority="33">
      <formula>ISNUMBER(#REF!)</formula>
    </cfRule>
  </conditionalFormatting>
  <conditionalFormatting sqref="D12:D30">
    <cfRule type="expression" dxfId="31" priority="32">
      <formula>ISNUMBER(C12)</formula>
    </cfRule>
  </conditionalFormatting>
  <conditionalFormatting sqref="F12">
    <cfRule type="expression" dxfId="30" priority="31">
      <formula>ISNUMBER(C12)</formula>
    </cfRule>
  </conditionalFormatting>
  <conditionalFormatting sqref="D34:E56 D30:D33">
    <cfRule type="expression" dxfId="29" priority="30">
      <formula>ISNUMBER(C30)</formula>
    </cfRule>
  </conditionalFormatting>
  <conditionalFormatting sqref="F24:F56">
    <cfRule type="expression" dxfId="28" priority="29">
      <formula>ISNUMBER(C24)</formula>
    </cfRule>
  </conditionalFormatting>
  <conditionalFormatting sqref="I20:J20">
    <cfRule type="expression" dxfId="27" priority="28">
      <formula>ISNUMBER(H20)</formula>
    </cfRule>
  </conditionalFormatting>
  <conditionalFormatting sqref="I21:J21 I13:J13">
    <cfRule type="expression" dxfId="26" priority="26">
      <formula>ISNUMBER(H13)</formula>
    </cfRule>
    <cfRule type="expression" dxfId="25" priority="27">
      <formula>ISNUMBER(H13)</formula>
    </cfRule>
  </conditionalFormatting>
  <conditionalFormatting sqref="I13:J19 I21:J29">
    <cfRule type="expression" dxfId="24" priority="25">
      <formula>ISNUMBER(H13)</formula>
    </cfRule>
  </conditionalFormatting>
  <conditionalFormatting sqref="K13:K34">
    <cfRule type="expression" dxfId="23" priority="24">
      <formula>ISNUMBER(H13)</formula>
    </cfRule>
  </conditionalFormatting>
  <conditionalFormatting sqref="F13:F23">
    <cfRule type="expression" dxfId="22" priority="23">
      <formula>ISNUMBER(C13)</formula>
    </cfRule>
  </conditionalFormatting>
  <conditionalFormatting sqref="G36:G69">
    <cfRule type="expression" dxfId="21" priority="22">
      <formula>ISNUMBER(C36)</formula>
    </cfRule>
  </conditionalFormatting>
  <conditionalFormatting sqref="Q12">
    <cfRule type="expression" dxfId="20" priority="21">
      <formula>ISNUMBER(M12)</formula>
    </cfRule>
  </conditionalFormatting>
  <conditionalFormatting sqref="L12">
    <cfRule type="expression" dxfId="19" priority="20">
      <formula>ISNUMBER(H12)</formula>
    </cfRule>
  </conditionalFormatting>
  <conditionalFormatting sqref="G12:G35">
    <cfRule type="expression" dxfId="18" priority="19">
      <formula>ISNUMBER(C12)</formula>
    </cfRule>
  </conditionalFormatting>
  <conditionalFormatting sqref="K13:K34">
    <cfRule type="expression" dxfId="17" priority="17">
      <formula>ISNUMBER(I13)</formula>
    </cfRule>
    <cfRule type="expression" dxfId="16" priority="18">
      <formula>ISNUMBER(I13)</formula>
    </cfRule>
  </conditionalFormatting>
  <conditionalFormatting sqref="I12:J12 I13:I35 J13:J45">
    <cfRule type="expression" dxfId="15" priority="16">
      <formula>ISNUMBER(H12)</formula>
    </cfRule>
  </conditionalFormatting>
  <conditionalFormatting sqref="K12">
    <cfRule type="expression" dxfId="14" priority="15">
      <formula>ISNUMBER(H12)</formula>
    </cfRule>
  </conditionalFormatting>
  <conditionalFormatting sqref="N12:O37">
    <cfRule type="expression" dxfId="13" priority="14">
      <formula>ISNUMBER(M12)</formula>
    </cfRule>
  </conditionalFormatting>
  <conditionalFormatting sqref="P12:P37">
    <cfRule type="expression" dxfId="12" priority="13">
      <formula>ISNUMBER(M12)</formula>
    </cfRule>
  </conditionalFormatting>
  <conditionalFormatting sqref="E12">
    <cfRule type="expression" dxfId="11" priority="12">
      <formula>ISNUMBER(C12)</formula>
    </cfRule>
  </conditionalFormatting>
  <conditionalFormatting sqref="E13:E31">
    <cfRule type="expression" dxfId="10" priority="11">
      <formula>ISNUMBER(C13)</formula>
    </cfRule>
  </conditionalFormatting>
  <conditionalFormatting sqref="J12:J45">
    <cfRule type="expression" dxfId="9" priority="10">
      <formula>ISNUMBER(H12)</formula>
    </cfRule>
  </conditionalFormatting>
  <conditionalFormatting sqref="J13:J32">
    <cfRule type="expression" dxfId="8" priority="9">
      <formula>ISNUMBER(I13)</formula>
    </cfRule>
  </conditionalFormatting>
  <conditionalFormatting sqref="J13:J32">
    <cfRule type="expression" dxfId="7" priority="8">
      <formula>ISNUMBER(H13)</formula>
    </cfRule>
  </conditionalFormatting>
  <conditionalFormatting sqref="O12">
    <cfRule type="expression" dxfId="6" priority="7">
      <formula>ISNUMBER(N12)</formula>
    </cfRule>
  </conditionalFormatting>
  <conditionalFormatting sqref="O12">
    <cfRule type="expression" dxfId="5" priority="6">
      <formula>ISNUMBER(M12)</formula>
    </cfRule>
  </conditionalFormatting>
  <conditionalFormatting sqref="O13:O36">
    <cfRule type="expression" dxfId="4" priority="5">
      <formula>ISNUMBER(N13)</formula>
    </cfRule>
  </conditionalFormatting>
  <conditionalFormatting sqref="O13:O36">
    <cfRule type="expression" dxfId="3" priority="4">
      <formula>ISNUMBER(M13)</formula>
    </cfRule>
  </conditionalFormatting>
  <conditionalFormatting sqref="L13:L34">
    <cfRule type="expression" dxfId="2" priority="3">
      <formula>ISNUMBER(H13)</formula>
    </cfRule>
  </conditionalFormatting>
  <conditionalFormatting sqref="Q13:Q35">
    <cfRule type="expression" dxfId="1" priority="2">
      <formula>ISNUMBER(M13)</formula>
    </cfRule>
  </conditionalFormatting>
  <conditionalFormatting sqref="P11 K11">
    <cfRule type="expression" dxfId="0" priority="1">
      <formula>K11=0</formula>
    </cfRule>
  </conditionalFormatting>
  <dataValidations count="3">
    <dataValidation type="custom" allowBlank="1" showInputMessage="1" showErrorMessage="1" sqref="J4:K6 I5">
      <formula1>"si(G2=""auriol"";classe1"</formula1>
    </dataValidation>
    <dataValidation type="list" allowBlank="1" showInputMessage="1" showErrorMessage="1" sqref="F3">
      <formula1>INDIRECT($H$4)</formula1>
    </dataValidation>
    <dataValidation type="list" allowBlank="1" showInputMessage="1" showErrorMessage="1" sqref="E4:F6">
      <formula1>classe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LALANDRE</cp:lastModifiedBy>
  <dcterms:created xsi:type="dcterms:W3CDTF">2013-06-09T17:31:54Z</dcterms:created>
  <dcterms:modified xsi:type="dcterms:W3CDTF">2017-11-04T19:26:17Z</dcterms:modified>
</cp:coreProperties>
</file>