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814C2FB7-F4D3-4884-9D69-A0AFE52787BE}" xr6:coauthVersionLast="37" xr6:coauthVersionMax="37" xr10:uidLastSave="{00000000-0000-0000-0000-000000000000}"/>
  <bookViews>
    <workbookView xWindow="0" yWindow="0" windowWidth="28800" windowHeight="14025" tabRatio="956" xr2:uid="{00000000-000D-0000-FFFF-FFFF00000000}"/>
  </bookViews>
  <sheets>
    <sheet name="Liste Produit" sheetId="31" r:id="rId1"/>
    <sheet name="Entrée" sheetId="4" r:id="rId2"/>
    <sheet name="Sortie" sheetId="32" r:id="rId3"/>
  </sheets>
  <definedNames>
    <definedName name="_xlnm._FilterDatabase" localSheetId="1" hidden="1">Entrée!$A$1:$H$12</definedName>
    <definedName name="_xlnm._FilterDatabase" localSheetId="0" hidden="1">'Liste Produit'!$A$1:$F$11</definedName>
    <definedName name="_xlnm._FilterDatabase" localSheetId="2" hidden="1">Sortie!$A$1:$H$10</definedName>
    <definedName name="VarEclairage">1</definedName>
    <definedName name="Z_E257DC94_F2AB_4F3D_86F8_CB6DD75575B7_.wvu.FilterData" localSheetId="1" hidden="1">Entrée!$A$1:$H$12</definedName>
    <definedName name="Z_E257DC94_F2AB_4F3D_86F8_CB6DD75575B7_.wvu.FilterData" localSheetId="2" hidden="1">Sortie!$A$1:$H$10</definedName>
  </definedNames>
  <calcPr calcId="162913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G2" i="31" l="1"/>
  <c r="G3" i="31"/>
  <c r="G4" i="31"/>
  <c r="G5" i="31"/>
  <c r="G6" i="31"/>
  <c r="G7" i="31"/>
  <c r="G8" i="31"/>
  <c r="G9" i="31"/>
  <c r="G10" i="31"/>
  <c r="G11" i="31"/>
  <c r="F2" i="31"/>
  <c r="F3" i="31"/>
  <c r="F4" i="31"/>
  <c r="F5" i="31"/>
  <c r="F6" i="31"/>
  <c r="F7" i="31"/>
  <c r="F8" i="31"/>
  <c r="F9" i="31"/>
  <c r="F10" i="31"/>
  <c r="F11" i="31"/>
  <c r="C12" i="4" l="1"/>
  <c r="D12" i="4"/>
  <c r="C2" i="4" l="1"/>
  <c r="D2" i="4"/>
  <c r="C11" i="4"/>
  <c r="D11" i="4"/>
  <c r="D10" i="32"/>
  <c r="C10" i="32"/>
  <c r="D9" i="32"/>
  <c r="C9" i="32"/>
  <c r="D8" i="32"/>
  <c r="C8" i="32"/>
  <c r="D7" i="32"/>
  <c r="C7" i="32"/>
  <c r="D6" i="32"/>
  <c r="C6" i="32"/>
  <c r="D5" i="32"/>
  <c r="C5" i="32"/>
  <c r="D4" i="32"/>
  <c r="C4" i="32"/>
  <c r="D3" i="32"/>
  <c r="C3" i="32"/>
  <c r="D2" i="32"/>
  <c r="C2" i="32"/>
  <c r="C10" i="4" l="1"/>
  <c r="D10" i="4"/>
  <c r="C9" i="4" l="1"/>
  <c r="D9" i="4"/>
  <c r="C3" i="4" l="1"/>
  <c r="C4" i="4"/>
  <c r="C5" i="4"/>
  <c r="C6" i="4"/>
  <c r="C7" i="4"/>
  <c r="C8" i="4"/>
  <c r="D3" i="4"/>
  <c r="D4" i="4"/>
  <c r="D5" i="4"/>
  <c r="D6" i="4"/>
  <c r="D7" i="4"/>
  <c r="D8" i="4"/>
</calcChain>
</file>

<file path=xl/sharedStrings.xml><?xml version="1.0" encoding="utf-8"?>
<sst xmlns="http://schemas.openxmlformats.org/spreadsheetml/2006/main" count="68" uniqueCount="47">
  <si>
    <t>Fournisseurs</t>
  </si>
  <si>
    <t>Date</t>
  </si>
  <si>
    <t>N° Cde</t>
  </si>
  <si>
    <t>MARKS</t>
    <phoneticPr fontId="0" type="noConversion"/>
  </si>
  <si>
    <t>SAP code</t>
    <phoneticPr fontId="0" type="noConversion"/>
  </si>
  <si>
    <t>Description</t>
    <phoneticPr fontId="0" type="noConversion"/>
  </si>
  <si>
    <t xml:space="preserve">Quantity </t>
    <phoneticPr fontId="0" type="noConversion"/>
  </si>
  <si>
    <t>AC220V_1200W_D220X45_leads:300</t>
    <phoneticPr fontId="1" type="noConversion"/>
  </si>
  <si>
    <t>AC220V_1500W_D230X50_leads:300</t>
    <phoneticPr fontId="1" type="noConversion"/>
  </si>
  <si>
    <t>AC230V_300W_D56X45_leads:500</t>
    <phoneticPr fontId="1" type="noConversion"/>
  </si>
  <si>
    <t>AC220V_380W_D64X50_leads:4500</t>
    <phoneticPr fontId="1" type="noConversion"/>
  </si>
  <si>
    <t>AC220V_2800W_D390X60_leads:4500</t>
    <phoneticPr fontId="1" type="noConversion"/>
  </si>
  <si>
    <t>AC220V_1680W_D470X50</t>
    <phoneticPr fontId="1" type="noConversion"/>
  </si>
  <si>
    <t>120mm/7mm-2m D2.5 K</t>
    <phoneticPr fontId="1" type="noConversion"/>
  </si>
  <si>
    <t>120mm/7mm-2.5m D2.5 K</t>
    <phoneticPr fontId="1" type="noConversion"/>
  </si>
  <si>
    <t>120mm/7mm-3.5m D2.5 K</t>
    <phoneticPr fontId="1" type="noConversion"/>
  </si>
  <si>
    <t>Famille</t>
  </si>
  <si>
    <t>Designation</t>
  </si>
  <si>
    <t>SAP Code</t>
  </si>
  <si>
    <t>Tracking</t>
  </si>
  <si>
    <t>Ceramic</t>
  </si>
  <si>
    <t>Copper</t>
  </si>
  <si>
    <t>Thermocouple</t>
  </si>
  <si>
    <t>Ceramic heater band</t>
  </si>
  <si>
    <t>Copper heater band</t>
  </si>
  <si>
    <t>Thermocouple(needle type)</t>
  </si>
  <si>
    <t>Specification</t>
  </si>
  <si>
    <t>Qté reçu</t>
  </si>
  <si>
    <t>Qté Sortie</t>
  </si>
  <si>
    <t>Client</t>
  </si>
  <si>
    <t>N° Tracking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</si>
  <si>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</si>
  <si>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</si>
  <si>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</si>
  <si>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</si>
  <si>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</si>
  <si>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</si>
  <si>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</si>
  <si>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</si>
  <si>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</si>
  <si>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</si>
  <si>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</si>
  <si>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</si>
  <si>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</si>
  <si>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=SOMMEPROD((Sortie!$B$2:$B$42514=B4)*(MOIS(Sortie!$A$2:$A$42514)=1)*(Sortie!$F$2:$F$42514+Sortie!$I$2:$I$42514))</t>
  </si>
  <si>
    <t>=SOMME.SI(Tableau1[MARKS];[@MARKS];Tableau1[Qté reçu])-SOMME.SI(Tableau2[MARKS];[@MARKS];Tableau2[Qté Sortie])</t>
  </si>
  <si>
    <t>=SOMMEPROD((Tableau2[MARKS];[@MARKS];Tableau2[Qté Sortie])*(MOIS(Tableau2[DATE])=1)*(Tableau2[Qté Sortie])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</si>
</sst>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4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NumberForma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37"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_ ;[Red]\-#,##0\ ;"/>
      <alignment horizontal="right" vertical="center" textRotation="0" wrapText="0" indent="0" justifyLastLine="0" shrinkToFit="0" readingOrder="0"/>
    </dxf>
    <dxf>
      <numFmt numFmtId="164" formatCode="#,##0_ ;[Red]\-#,##0\ ;"/>
    </dxf>
    <dxf>
      <alignment horizont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alignment horizont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4" formatCode="#,##0_ ;[Red]\-#,##0\ ;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alignment horizont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S11" totalsRowShown="0" headerRowDxfId="36" dataDxfId="34" headerRowBorderDxfId="35" headerRowCellStyle="Normal" dataCellStyle="Normal">
  <autoFilter ref="A1:S11" xr:uid="{AF333D0A-8017-4176-9101-720DA7E5F58F}"/>
  <tableColumns count="19">
    <tableColumn id="1" xr3:uid="{00000000-0010-0000-0000-000001000000}" name="MARKS" dataDxfId="33" dataCellStyle="Normal"/>
    <tableColumn id="2" xr3:uid="{00000000-0010-0000-0000-000002000000}" name="SAP code" dataDxfId="32" dataCellStyle="Normal"/>
    <tableColumn id="3" xr3:uid="{00000000-0010-0000-0000-000003000000}" name="Famille" dataDxfId="31" dataCellStyle="Normal"/>
    <tableColumn id="4" xr3:uid="{00000000-0010-0000-0000-000004000000}" name="Description" dataDxfId="30" dataCellStyle="Normal"/>
    <tableColumn id="5" xr3:uid="{00000000-0010-0000-0000-000005000000}" name="Specification" dataDxfId="29" dataCellStyle="Normal"/>
    <tableColumn id="6" xr3:uid="{00000000-0010-0000-0000-000006000000}" name="Quantity " dataDxfId="1" dataCellStyle="Normal">
      <calculatedColumnFormula>SUMIF(Tableau1[MARKS],T_Produits[[#This Row],[MARKS]],Tableau1[Qté reçu])-SUMIF(Tableau2[MARKS],T_Produits[[#This Row],[MARKS]],Tableau2[Qté Sortie])</calculatedColumnFormula>
    </tableColumn>
    <tableColumn id="7" xr3:uid="{6A155967-668D-4E49-A53A-C4E06A695FDE}" name="Janvier" dataDxfId="0" dataCellStyle="Normal">
      <calculatedColumnFormula>SUMPRODUCT((Tableau2[MARKS],T_Produits[[#This Row],[MARKS]],Tableau2[Qté Sortie])*(MONTH(Tableau2[Date])=1)*(Tableau2[Qté Sortie]))</calculatedColumnFormula>
    </tableColumn>
    <tableColumn id="8" xr3:uid="{EA6975F6-1AC2-4820-B86E-EECA6C08F29F}" name="Février" dataDxfId="28" dataCellStyle="Normal"/>
    <tableColumn id="9" xr3:uid="{6F10FE07-19E8-4C35-88A4-A5C80AC97D3F}" name="Mars" dataDxfId="27" dataCellStyle="Normal"/>
    <tableColumn id="10" xr3:uid="{EC4F6AE8-9467-4B18-BCAD-9CE5CC2451E2}" name="Avril" dataDxfId="26" dataCellStyle="Normal"/>
    <tableColumn id="11" xr3:uid="{2A682F25-A724-4B30-A365-7EAF20BD53FF}" name="Mai" dataDxfId="25" dataCellStyle="Normal"/>
    <tableColumn id="12" xr3:uid="{5067ED12-A968-46CA-B2D0-379F6DFDB9C9}" name="Juin" dataDxfId="24" dataCellStyle="Normal"/>
    <tableColumn id="13" xr3:uid="{B864C79E-FA38-4721-A81F-3B8ADC253CB8}" name="Juillet" dataDxfId="23" dataCellStyle="Normal"/>
    <tableColumn id="14" xr3:uid="{A8E7171C-DD58-4158-8506-3B78034A3D03}" name="Août" dataDxfId="22" dataCellStyle="Normal"/>
    <tableColumn id="15" xr3:uid="{D6A069E0-BB2A-4D0C-A815-1923D2DFF8D2}" name="Septembre" dataDxfId="21" dataCellStyle="Normal"/>
    <tableColumn id="16" xr3:uid="{129BE95D-9FC6-4BC6-A610-37F417C76E2F}" name="Octobre" dataDxfId="20" dataCellStyle="Normal"/>
    <tableColumn id="17" xr3:uid="{E8A12C2C-C81F-4F43-9A0E-21D81A998D4C}" name="Novembre" dataDxfId="19" dataCellStyle="Normal"/>
    <tableColumn id="18" xr3:uid="{15583B3D-4F07-442B-81A8-0A79E31D1526}" name="Décembre" dataDxfId="18" dataCellStyle="Normal"/>
    <tableColumn id="19" xr3:uid="{F7CB5F3A-ACE0-4B2E-B89F-CDB47C7BA694}" name="Total" dataDxfId="17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H12" totalsRowShown="0" headerRowDxfId="16" headerRowBorderDxfId="15">
  <autoFilter ref="A1:H12" xr:uid="{1D87BE95-9203-428C-A031-E6AFF10097F2}"/>
  <tableColumns count="8">
    <tableColumn id="1" xr3:uid="{00000000-0010-0000-0100-000001000000}" name="Date" dataDxfId="14"/>
    <tableColumn id="2" xr3:uid="{00000000-0010-0000-0100-000002000000}" name="MARKS" dataDxfId="13"/>
    <tableColumn id="3" xr3:uid="{00000000-0010-0000-0100-000003000000}" name="Designation" dataDxfId="12">
      <calculatedColumnFormula>_xlfn.IFNA(VLOOKUP(Tableau1[[#This Row],[MARKS]],T_Produits[],4,FALSE),"-")</calculatedColumnFormula>
    </tableColumn>
    <tableColumn id="4" xr3:uid="{00000000-0010-0000-0100-000004000000}" name="SAP Code" dataDxfId="11">
      <calculatedColumnFormula>_xlfn.IFNA(VLOOKUP(Tableau1[[#This Row],[MARKS]],T_Produits[],2,FALSE),"-")</calculatedColumnFormula>
    </tableColumn>
    <tableColumn id="5" xr3:uid="{00000000-0010-0000-0100-000005000000}" name="Tracking"/>
    <tableColumn id="6" xr3:uid="{00000000-0010-0000-0100-000006000000}" name="Fournisseurs"/>
    <tableColumn id="7" xr3:uid="{00000000-0010-0000-0100-000007000000}" name="N° Cde"/>
    <tableColumn id="8" xr3:uid="{00000000-0010-0000-0100-000008000000}" name="Qté reçu" dataDxfId="1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BBEE5A-4A2D-449C-A50A-8BC197DAF24F}" name="Tableau2" displayName="Tableau2" ref="A1:H10" totalsRowShown="0" headerRowDxfId="9" headerRowBorderDxfId="8">
  <autoFilter ref="A1:H10" xr:uid="{1D87BE95-9203-428C-A031-E6AFF10097F2}"/>
  <tableColumns count="8">
    <tableColumn id="1" xr3:uid="{4D20C4E3-45F9-4040-960A-65F7B95D0268}" name="Date" dataDxfId="7"/>
    <tableColumn id="2" xr3:uid="{BE84A982-5DA0-4594-AB65-1D37F356E636}" name="MARKS" dataDxfId="6"/>
    <tableColumn id="3" xr3:uid="{9F1659D1-8490-4F55-95B0-D744F20899F7}" name="Designation" dataDxfId="5">
      <calculatedColumnFormula>_xlfn.IFNA(VLOOKUP(Tableau2[[#This Row],[MARKS]],T_Produits[],4,FALSE),"-")</calculatedColumnFormula>
    </tableColumn>
    <tableColumn id="4" xr3:uid="{376AF48F-0D6F-43EC-8FD8-D2E3FB63E171}" name="SAP Code" dataDxfId="4">
      <calculatedColumnFormula>_xlfn.IFNA(VLOOKUP(Tableau2[[#This Row],[MARKS]],T_Produits[],2,FALSE),"-")</calculatedColumnFormula>
    </tableColumn>
    <tableColumn id="5" xr3:uid="{4E02226C-5AFD-427B-862C-1A7156105CB8}" name="Qté Sortie"/>
    <tableColumn id="6" xr3:uid="{E8FDDDC2-74F1-4BD6-9E14-B021FD66017A}" name="Client" dataDxfId="3"/>
    <tableColumn id="7" xr3:uid="{FF9CBC48-EB71-4837-81A3-CC16E6A69F79}" name="N° Cde"/>
    <tableColumn id="8" xr3:uid="{E5671B86-3771-467C-93A9-077FF260E846}" name="N° Tracking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3" tint="0.59999389629810485"/>
  </sheetPr>
  <dimension ref="A1:S19"/>
  <sheetViews>
    <sheetView showGridLines="0" tabSelected="1" zoomScale="175" zoomScaleNormal="175" workbookViewId="0">
      <pane ySplit="1" topLeftCell="A2" activePane="bottomLeft" state="frozen"/>
      <selection pane="bottomLeft" activeCell="H25" sqref="H25"/>
    </sheetView>
  </sheetViews>
  <sheetFormatPr baseColWidth="10" defaultRowHeight="12.75" x14ac:dyDescent="0.2"/>
  <cols>
    <col min="1" max="1" width="8.85546875" style="2" customWidth="1"/>
    <col min="2" max="2" width="16.85546875" style="2" customWidth="1"/>
    <col min="3" max="3" width="15.7109375" style="2" customWidth="1"/>
    <col min="4" max="4" width="26.5703125" style="2" customWidth="1"/>
    <col min="5" max="5" width="37.7109375" style="2" customWidth="1"/>
    <col min="6" max="6" width="10.140625" style="2" customWidth="1"/>
    <col min="7" max="7" width="11.28515625" bestFit="1" customWidth="1"/>
    <col min="8" max="8" width="6.5703125" customWidth="1"/>
    <col min="9" max="10" width="6.7109375" customWidth="1"/>
    <col min="11" max="11" width="6" customWidth="1"/>
    <col min="12" max="12" width="6.42578125" customWidth="1"/>
    <col min="13" max="13" width="6.140625" customWidth="1"/>
    <col min="14" max="14" width="6.28515625" customWidth="1"/>
    <col min="15" max="15" width="10.28515625" customWidth="1"/>
    <col min="16" max="16" width="6.5703125" customWidth="1"/>
    <col min="17" max="17" width="9.5703125" customWidth="1"/>
    <col min="18" max="18" width="8.140625" customWidth="1"/>
    <col min="19" max="19" width="7" customWidth="1"/>
  </cols>
  <sheetData>
    <row r="1" spans="1:19" ht="36.75" customHeight="1" thickBot="1" x14ac:dyDescent="0.25">
      <c r="A1" s="13" t="s">
        <v>3</v>
      </c>
      <c r="B1" s="6" t="s">
        <v>4</v>
      </c>
      <c r="C1" s="14" t="s">
        <v>16</v>
      </c>
      <c r="D1" s="14" t="s">
        <v>5</v>
      </c>
      <c r="E1" s="15" t="s">
        <v>26</v>
      </c>
      <c r="F1" s="7" t="s">
        <v>6</v>
      </c>
      <c r="G1" s="19" t="s">
        <v>31</v>
      </c>
      <c r="H1" s="19" t="s">
        <v>32</v>
      </c>
      <c r="I1" s="19" t="s">
        <v>33</v>
      </c>
      <c r="J1" s="19" t="s">
        <v>34</v>
      </c>
      <c r="K1" s="19" t="s">
        <v>35</v>
      </c>
      <c r="L1" s="19" t="s">
        <v>36</v>
      </c>
      <c r="M1" s="19" t="s">
        <v>37</v>
      </c>
      <c r="N1" s="19" t="s">
        <v>38</v>
      </c>
      <c r="O1" s="19" t="s">
        <v>39</v>
      </c>
      <c r="P1" s="19" t="s">
        <v>40</v>
      </c>
      <c r="Q1" s="19" t="s">
        <v>41</v>
      </c>
      <c r="R1" s="19" t="s">
        <v>42</v>
      </c>
      <c r="S1" s="20" t="s">
        <v>43</v>
      </c>
    </row>
    <row r="2" spans="1:19" x14ac:dyDescent="0.2">
      <c r="A2" s="2">
        <v>1</v>
      </c>
      <c r="B2" s="2">
        <v>2011070206</v>
      </c>
      <c r="C2" s="3" t="s">
        <v>20</v>
      </c>
      <c r="D2" s="3" t="s">
        <v>23</v>
      </c>
      <c r="E2" s="3" t="s">
        <v>7</v>
      </c>
      <c r="F2" s="16">
        <f>SUMIF(Tableau1[MARKS],T_Produits[[#This Row],[MARKS]],Tableau1[Qté reçu])-SUMIF(Tableau2[MARKS],T_Produits[[#This Row],[MARKS]],Tableau2[Qté Sortie])</f>
        <v>-70</v>
      </c>
      <c r="G2" s="18" t="e">
        <f>SUMPRODUCT((Tableau2[MARKS],T_Produits[[#This Row],[MARKS]],Tableau2[Qté Sortie])*(MONTH(Tableau2[Date])=1)*(Tableau2[Qté Sortie]))</f>
        <v>#VALUE!</v>
      </c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x14ac:dyDescent="0.2">
      <c r="A3" s="2">
        <v>2</v>
      </c>
      <c r="B3" s="2">
        <v>2011070222</v>
      </c>
      <c r="C3" s="3" t="s">
        <v>20</v>
      </c>
      <c r="D3" s="3" t="s">
        <v>23</v>
      </c>
      <c r="E3" s="3" t="s">
        <v>8</v>
      </c>
      <c r="F3" s="16">
        <f>SUMIF(Tableau1[MARKS],T_Produits[[#This Row],[MARKS]],Tableau1[Qté reçu])-SUMIF(Tableau2[MARKS],T_Produits[[#This Row],[MARKS]],Tableau2[Qté Sortie])</f>
        <v>-10</v>
      </c>
      <c r="G3" s="18" t="e">
        <f>SUMPRODUCT((Tableau2[MARKS],T_Produits[[#This Row],[MARKS]],Tableau2[Qté Sortie])*(MONTH(Tableau2[Date])=1)*(Tableau2[Qté Sortie]))</f>
        <v>#VALUE!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x14ac:dyDescent="0.2">
      <c r="A4" s="2">
        <v>3</v>
      </c>
      <c r="B4" s="2">
        <v>2011090134</v>
      </c>
      <c r="C4" s="3" t="s">
        <v>21</v>
      </c>
      <c r="D4" s="3" t="s">
        <v>24</v>
      </c>
      <c r="E4" s="3" t="s">
        <v>9</v>
      </c>
      <c r="F4" s="16">
        <f>SUMIF(Tableau1[MARKS],T_Produits[[#This Row],[MARKS]],Tableau1[Qté reçu])-SUMIF(Tableau2[MARKS],T_Produits[[#This Row],[MARKS]],Tableau2[Qté Sortie])</f>
        <v>50</v>
      </c>
      <c r="G4" s="18" t="e">
        <f>SUMPRODUCT((Tableau2[MARKS],T_Produits[[#This Row],[MARKS]],Tableau2[Qté Sortie])*(MONTH(Tableau2[Date])=1)*(Tableau2[Qté Sortie]))</f>
        <v>#VALUE!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pans="1:19" x14ac:dyDescent="0.2">
      <c r="A5" s="2">
        <v>4</v>
      </c>
      <c r="B5" s="2">
        <v>2011090158</v>
      </c>
      <c r="C5" s="3" t="s">
        <v>21</v>
      </c>
      <c r="D5" s="3" t="s">
        <v>24</v>
      </c>
      <c r="E5" s="3" t="s">
        <v>10</v>
      </c>
      <c r="F5" s="16">
        <f>SUMIF(Tableau1[MARKS],T_Produits[[#This Row],[MARKS]],Tableau1[Qté reçu])-SUMIF(Tableau2[MARKS],T_Produits[[#This Row],[MARKS]],Tableau2[Qté Sortie])</f>
        <v>50</v>
      </c>
      <c r="G5" s="18" t="e">
        <f>SUMPRODUCT((Tableau2[MARKS],T_Produits[[#This Row],[MARKS]],Tableau2[Qté Sortie])*(MONTH(Tableau2[Date])=1)*(Tableau2[Qté Sortie]))</f>
        <v>#VALUE!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x14ac:dyDescent="0.2">
      <c r="A6" s="2">
        <v>5</v>
      </c>
      <c r="B6" s="2">
        <v>2011070326</v>
      </c>
      <c r="C6" s="3" t="s">
        <v>20</v>
      </c>
      <c r="D6" s="3" t="s">
        <v>23</v>
      </c>
      <c r="E6" s="3" t="s">
        <v>11</v>
      </c>
      <c r="F6" s="16">
        <f>SUMIF(Tableau1[MARKS],T_Produits[[#This Row],[MARKS]],Tableau1[Qté reçu])-SUMIF(Tableau2[MARKS],T_Produits[[#This Row],[MARKS]],Tableau2[Qté Sortie])</f>
        <v>10</v>
      </c>
      <c r="G6" s="18" t="e">
        <f>SUMPRODUCT((Tableau2[MARKS],T_Produits[[#This Row],[MARKS]],Tableau2[Qté Sortie])*(MONTH(Tableau2[Date])=1)*(Tableau2[Qté Sortie]))</f>
        <v>#VALUE!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x14ac:dyDescent="0.2">
      <c r="A7" s="2">
        <v>6</v>
      </c>
      <c r="B7" s="2">
        <v>2011070339</v>
      </c>
      <c r="C7" s="3" t="s">
        <v>20</v>
      </c>
      <c r="D7" s="3" t="s">
        <v>23</v>
      </c>
      <c r="E7" s="3" t="s">
        <v>12</v>
      </c>
      <c r="F7" s="16">
        <f>SUMIF(Tableau1[MARKS],T_Produits[[#This Row],[MARKS]],Tableau1[Qté reçu])-SUMIF(Tableau2[MARKS],T_Produits[[#This Row],[MARKS]],Tableau2[Qté Sortie])</f>
        <v>50</v>
      </c>
      <c r="G7" s="18" t="e">
        <f>SUMPRODUCT((Tableau2[MARKS],T_Produits[[#This Row],[MARKS]],Tableau2[Qté Sortie])*(MONTH(Tableau2[Date])=1)*(Tableau2[Qté Sortie]))</f>
        <v>#VALUE!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</row>
    <row r="8" spans="1:19" x14ac:dyDescent="0.2">
      <c r="A8" s="2">
        <v>7</v>
      </c>
      <c r="B8" s="2">
        <v>2011090158</v>
      </c>
      <c r="C8" s="3" t="s">
        <v>21</v>
      </c>
      <c r="D8" s="3" t="s">
        <v>23</v>
      </c>
      <c r="E8" s="3" t="s">
        <v>10</v>
      </c>
      <c r="F8" s="16">
        <f>SUMIF(Tableau1[MARKS],T_Produits[[#This Row],[MARKS]],Tableau1[Qté reçu])-SUMIF(Tableau2[MARKS],T_Produits[[#This Row],[MARKS]],Tableau2[Qté Sortie])</f>
        <v>60</v>
      </c>
      <c r="G8" s="18" t="e">
        <f>SUMPRODUCT((Tableau2[MARKS],T_Produits[[#This Row],[MARKS]],Tableau2[Qté Sortie])*(MONTH(Tableau2[Date])=1)*(Tableau2[Qté Sortie]))</f>
        <v>#VALUE!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spans="1:19" x14ac:dyDescent="0.2">
      <c r="A9" s="2">
        <v>8</v>
      </c>
      <c r="B9" s="2">
        <v>2005100012</v>
      </c>
      <c r="C9" s="3" t="s">
        <v>22</v>
      </c>
      <c r="D9" s="3" t="s">
        <v>25</v>
      </c>
      <c r="E9" s="3" t="s">
        <v>13</v>
      </c>
      <c r="F9" s="16">
        <f>SUMIF(Tableau1[MARKS],T_Produits[[#This Row],[MARKS]],Tableau1[Qté reçu])-SUMIF(Tableau2[MARKS],T_Produits[[#This Row],[MARKS]],Tableau2[Qté Sortie])</f>
        <v>30</v>
      </c>
      <c r="G9" s="18" t="e">
        <f>SUMPRODUCT((Tableau2[MARKS],T_Produits[[#This Row],[MARKS]],Tableau2[Qté Sortie])*(MONTH(Tableau2[Date])=1)*(Tableau2[Qté Sortie]))</f>
        <v>#VALUE!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x14ac:dyDescent="0.2">
      <c r="A10" s="2">
        <v>9</v>
      </c>
      <c r="B10" s="2">
        <v>2005100028</v>
      </c>
      <c r="C10" s="3" t="s">
        <v>22</v>
      </c>
      <c r="D10" s="3" t="s">
        <v>25</v>
      </c>
      <c r="E10" s="3" t="s">
        <v>14</v>
      </c>
      <c r="F10" s="16">
        <f>SUMIF(Tableau1[MARKS],T_Produits[[#This Row],[MARKS]],Tableau1[Qté reçu])-SUMIF(Tableau2[MARKS],T_Produits[[#This Row],[MARKS]],Tableau2[Qté Sortie])</f>
        <v>150</v>
      </c>
      <c r="G10" s="18" t="e">
        <f>SUMPRODUCT((Tableau2[MARKS],T_Produits[[#This Row],[MARKS]],Tableau2[Qté Sortie])*(MONTH(Tableau2[Date])=1)*(Tableau2[Qté Sortie]))</f>
        <v>#VALUE!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x14ac:dyDescent="0.2">
      <c r="A11" s="2">
        <v>10</v>
      </c>
      <c r="B11" s="2">
        <v>2005100035</v>
      </c>
      <c r="C11" s="3" t="s">
        <v>22</v>
      </c>
      <c r="D11" s="3" t="s">
        <v>25</v>
      </c>
      <c r="E11" s="3" t="s">
        <v>15</v>
      </c>
      <c r="F11" s="16">
        <f>SUMIF(Tableau1[MARKS],T_Produits[[#This Row],[MARKS]],Tableau1[Qté reçu])-SUMIF(Tableau2[MARKS],T_Produits[[#This Row],[MARKS]],Tableau2[Qté Sortie])</f>
        <v>20</v>
      </c>
      <c r="G11" s="18" t="e">
        <f>SUMPRODUCT((Tableau2[MARKS],T_Produits[[#This Row],[MARKS]],Tableau2[Qté Sortie])*(MONTH(Tableau2[Date])=1)*(Tableau2[Qté Sortie]))</f>
        <v>#VALUE!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</row>
    <row r="14" spans="1:19" x14ac:dyDescent="0.2">
      <c r="E14" s="21" t="s">
        <v>45</v>
      </c>
    </row>
    <row r="16" spans="1:19" x14ac:dyDescent="0.2">
      <c r="E16" s="21" t="s">
        <v>44</v>
      </c>
    </row>
    <row r="19" spans="5:5" x14ac:dyDescent="0.2">
      <c r="E19" s="21" t="s">
        <v>46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B050"/>
    <pageSetUpPr fitToPage="1"/>
  </sheetPr>
  <dimension ref="A1:I12"/>
  <sheetViews>
    <sheetView showGridLines="0" zoomScale="205" zoomScaleNormal="205" workbookViewId="0">
      <pane ySplit="1" topLeftCell="A2" activePane="bottomLeft" state="frozen"/>
      <selection activeCell="B1" sqref="B1"/>
      <selection pane="bottomLeft" activeCell="A2" sqref="A2:H12"/>
    </sheetView>
  </sheetViews>
  <sheetFormatPr baseColWidth="10" defaultRowHeight="12.75" x14ac:dyDescent="0.2"/>
  <cols>
    <col min="1" max="1" width="12.5703125" style="4" customWidth="1"/>
    <col min="2" max="2" width="9.85546875" style="10" customWidth="1"/>
    <col min="3" max="3" width="29.5703125" bestFit="1" customWidth="1"/>
    <col min="4" max="4" width="12.28515625" customWidth="1"/>
    <col min="5" max="5" width="13.85546875" customWidth="1"/>
    <col min="6" max="6" width="14.5703125" customWidth="1"/>
    <col min="7" max="7" width="9.28515625" customWidth="1"/>
    <col min="8" max="8" width="13.28515625" bestFit="1" customWidth="1"/>
    <col min="9" max="9" width="8.28515625" customWidth="1"/>
  </cols>
  <sheetData>
    <row r="1" spans="1:9" ht="36.75" customHeight="1" thickBot="1" x14ac:dyDescent="0.25">
      <c r="A1" s="5" t="s">
        <v>1</v>
      </c>
      <c r="B1" s="6" t="s">
        <v>3</v>
      </c>
      <c r="C1" s="6" t="s">
        <v>17</v>
      </c>
      <c r="D1" s="6" t="s">
        <v>18</v>
      </c>
      <c r="E1" s="6" t="s">
        <v>19</v>
      </c>
      <c r="F1" s="6" t="s">
        <v>0</v>
      </c>
      <c r="G1" s="6" t="s">
        <v>2</v>
      </c>
      <c r="H1" s="7" t="s">
        <v>27</v>
      </c>
      <c r="I1" s="8"/>
    </row>
    <row r="2" spans="1:9" x14ac:dyDescent="0.2">
      <c r="A2" s="4">
        <v>43378</v>
      </c>
      <c r="B2" s="10">
        <v>1</v>
      </c>
      <c r="C2" s="11" t="str">
        <f>_xlfn.IFNA(VLOOKUP(Tableau1[[#This Row],[MARKS]],T_Produits[],4,FALSE),"-")</f>
        <v>Ceramic heater band</v>
      </c>
      <c r="D2" s="11">
        <f>_xlfn.IFNA(VLOOKUP(Tableau1[[#This Row],[MARKS]],T_Produits[],2,FALSE),"-")</f>
        <v>2011070206</v>
      </c>
      <c r="H2" s="1">
        <v>100</v>
      </c>
    </row>
    <row r="3" spans="1:9" x14ac:dyDescent="0.2">
      <c r="A3" s="4">
        <v>43379</v>
      </c>
      <c r="B3" s="10">
        <v>2</v>
      </c>
      <c r="C3" s="11" t="str">
        <f>_xlfn.IFNA(VLOOKUP(Tableau1[[#This Row],[MARKS]],T_Produits[],4,FALSE),"-")</f>
        <v>Ceramic heater band</v>
      </c>
      <c r="D3" s="11">
        <f>_xlfn.IFNA(VLOOKUP(Tableau1[[#This Row],[MARKS]],T_Produits[],2,FALSE),"-")</f>
        <v>2011070222</v>
      </c>
      <c r="H3" s="1">
        <v>40</v>
      </c>
    </row>
    <row r="4" spans="1:9" x14ac:dyDescent="0.2">
      <c r="A4" s="4">
        <v>43380</v>
      </c>
      <c r="B4" s="10">
        <v>3</v>
      </c>
      <c r="C4" s="11" t="str">
        <f>_xlfn.IFNA(VLOOKUP(Tableau1[[#This Row],[MARKS]],T_Produits[],4,FALSE),"-")</f>
        <v>Copper heater band</v>
      </c>
      <c r="D4" s="11">
        <f>_xlfn.IFNA(VLOOKUP(Tableau1[[#This Row],[MARKS]],T_Produits[],2,FALSE),"-")</f>
        <v>2011090134</v>
      </c>
      <c r="H4" s="1">
        <v>50</v>
      </c>
    </row>
    <row r="5" spans="1:9" x14ac:dyDescent="0.2">
      <c r="A5" s="4">
        <v>43381</v>
      </c>
      <c r="B5" s="10">
        <v>4</v>
      </c>
      <c r="C5" s="11" t="str">
        <f>_xlfn.IFNA(VLOOKUP(Tableau1[[#This Row],[MARKS]],T_Produits[],4,FALSE),"-")</f>
        <v>Copper heater band</v>
      </c>
      <c r="D5" s="11">
        <f>_xlfn.IFNA(VLOOKUP(Tableau1[[#This Row],[MARKS]],T_Produits[],2,FALSE),"-")</f>
        <v>2011090158</v>
      </c>
      <c r="H5" s="1">
        <v>50</v>
      </c>
    </row>
    <row r="6" spans="1:9" x14ac:dyDescent="0.2">
      <c r="A6" s="4">
        <v>43383</v>
      </c>
      <c r="B6" s="10">
        <v>5</v>
      </c>
      <c r="C6" s="12" t="str">
        <f>_xlfn.IFNA(VLOOKUP(Tableau1[[#This Row],[MARKS]],T_Produits[],4,FALSE),"-")</f>
        <v>Ceramic heater band</v>
      </c>
      <c r="D6" s="12">
        <f>_xlfn.IFNA(VLOOKUP(Tableau1[[#This Row],[MARKS]],T_Produits[],2,FALSE),"-")</f>
        <v>2011070326</v>
      </c>
      <c r="H6" s="1">
        <v>10</v>
      </c>
    </row>
    <row r="7" spans="1:9" x14ac:dyDescent="0.2">
      <c r="A7" s="4">
        <v>43383</v>
      </c>
      <c r="B7" s="10">
        <v>6</v>
      </c>
      <c r="C7" s="12" t="str">
        <f>_xlfn.IFNA(VLOOKUP(Tableau1[[#This Row],[MARKS]],T_Produits[],4,FALSE),"-")</f>
        <v>Ceramic heater band</v>
      </c>
      <c r="D7" s="12">
        <f>_xlfn.IFNA(VLOOKUP(Tableau1[[#This Row],[MARKS]],T_Produits[],2,FALSE),"-")</f>
        <v>2011070339</v>
      </c>
      <c r="H7" s="1">
        <v>50</v>
      </c>
    </row>
    <row r="8" spans="1:9" x14ac:dyDescent="0.2">
      <c r="A8" s="4">
        <v>43383</v>
      </c>
      <c r="B8" s="10">
        <v>7</v>
      </c>
      <c r="C8" s="12" t="str">
        <f>_xlfn.IFNA(VLOOKUP(Tableau1[[#This Row],[MARKS]],T_Produits[],4,FALSE),"-")</f>
        <v>Ceramic heater band</v>
      </c>
      <c r="D8" s="12">
        <f>_xlfn.IFNA(VLOOKUP(Tableau1[[#This Row],[MARKS]],T_Produits[],2,FALSE),"-")</f>
        <v>2011090158</v>
      </c>
      <c r="H8" s="1">
        <v>60</v>
      </c>
    </row>
    <row r="9" spans="1:9" x14ac:dyDescent="0.2">
      <c r="A9" s="4">
        <v>43384</v>
      </c>
      <c r="B9" s="10">
        <v>8</v>
      </c>
      <c r="C9" s="12" t="str">
        <f>_xlfn.IFNA(VLOOKUP(Tableau1[[#This Row],[MARKS]],T_Produits[],4,FALSE),"-")</f>
        <v>Thermocouple(needle type)</v>
      </c>
      <c r="D9" s="12">
        <f>_xlfn.IFNA(VLOOKUP(Tableau1[[#This Row],[MARKS]],T_Produits[],2,FALSE),"-")</f>
        <v>2005100012</v>
      </c>
      <c r="H9" s="1">
        <v>30</v>
      </c>
    </row>
    <row r="10" spans="1:9" x14ac:dyDescent="0.2">
      <c r="A10" s="4">
        <v>43385</v>
      </c>
      <c r="B10" s="10">
        <v>9</v>
      </c>
      <c r="C10" s="12" t="str">
        <f>_xlfn.IFNA(VLOOKUP(Tableau1[[#This Row],[MARKS]],T_Produits[],4,FALSE),"-")</f>
        <v>Thermocouple(needle type)</v>
      </c>
      <c r="D10" s="12">
        <f>_xlfn.IFNA(VLOOKUP(Tableau1[[#This Row],[MARKS]],T_Produits[],2,FALSE),"-")</f>
        <v>2005100028</v>
      </c>
      <c r="H10" s="1">
        <v>150</v>
      </c>
    </row>
    <row r="11" spans="1:9" x14ac:dyDescent="0.2">
      <c r="A11" s="4">
        <v>43385</v>
      </c>
      <c r="B11" s="10">
        <v>10</v>
      </c>
      <c r="C11" s="12" t="str">
        <f>_xlfn.IFNA(VLOOKUP(Tableau1[[#This Row],[MARKS]],T_Produits[],4,FALSE),"-")</f>
        <v>Thermocouple(needle type)</v>
      </c>
      <c r="D11" s="12">
        <f>_xlfn.IFNA(VLOOKUP(Tableau1[[#This Row],[MARKS]],T_Produits[],2,FALSE),"-")</f>
        <v>2005100035</v>
      </c>
      <c r="H11" s="1">
        <v>20</v>
      </c>
    </row>
    <row r="12" spans="1:9" x14ac:dyDescent="0.2">
      <c r="A12" s="4">
        <v>43386</v>
      </c>
      <c r="B12" s="10">
        <v>11</v>
      </c>
      <c r="C12" s="12" t="str">
        <f>_xlfn.IFNA(VLOOKUP(Tableau1[[#This Row],[MARKS]],T_Produits[],4,FALSE),"-")</f>
        <v>-</v>
      </c>
      <c r="D12" s="12" t="str">
        <f>_xlfn.IFNA(VLOOKUP(Tableau1[[#This Row],[MARKS]],T_Produits[],2,FALSE),"-")</f>
        <v>-</v>
      </c>
      <c r="H12" s="1">
        <v>15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 xr:uid="{00000000-0000-0000-0000-000000000000}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BE11-412F-4573-BDAF-CD8CA9552DA0}">
  <sheetPr>
    <tabColor rgb="FFFFFF00"/>
    <pageSetUpPr fitToPage="1"/>
  </sheetPr>
  <dimension ref="A1:H10"/>
  <sheetViews>
    <sheetView showGridLines="0" zoomScale="205" zoomScaleNormal="205" workbookViewId="0">
      <pane ySplit="1" topLeftCell="A2" activePane="bottomLeft" state="frozen"/>
      <selection pane="bottomLeft" activeCell="C5" sqref="C5"/>
    </sheetView>
  </sheetViews>
  <sheetFormatPr baseColWidth="10" defaultRowHeight="12.75" x14ac:dyDescent="0.2"/>
  <cols>
    <col min="1" max="1" width="12.5703125" style="4" customWidth="1"/>
    <col min="2" max="2" width="9.85546875" style="10" customWidth="1"/>
    <col min="3" max="3" width="24.85546875" customWidth="1"/>
    <col min="4" max="4" width="13.28515625" customWidth="1"/>
    <col min="5" max="5" width="8.85546875" customWidth="1"/>
    <col min="6" max="6" width="16.85546875" style="10" customWidth="1"/>
    <col min="7" max="7" width="9.28515625" customWidth="1"/>
    <col min="8" max="8" width="21.140625" customWidth="1"/>
  </cols>
  <sheetData>
    <row r="1" spans="1:8" ht="36.75" customHeight="1" thickBot="1" x14ac:dyDescent="0.25">
      <c r="A1" s="5" t="s">
        <v>1</v>
      </c>
      <c r="B1" s="6" t="s">
        <v>3</v>
      </c>
      <c r="C1" s="6" t="s">
        <v>17</v>
      </c>
      <c r="D1" s="6" t="s">
        <v>18</v>
      </c>
      <c r="E1" s="17" t="s">
        <v>28</v>
      </c>
      <c r="F1" s="6" t="s">
        <v>29</v>
      </c>
      <c r="G1" s="6" t="s">
        <v>2</v>
      </c>
      <c r="H1" s="7" t="s">
        <v>30</v>
      </c>
    </row>
    <row r="2" spans="1:8" x14ac:dyDescent="0.2">
      <c r="A2" s="4">
        <v>43101</v>
      </c>
      <c r="B2" s="10">
        <v>1</v>
      </c>
      <c r="C2" s="11" t="str">
        <f>_xlfn.IFNA(VLOOKUP(Tableau2[[#This Row],[MARKS]],T_Produits[],4,FALSE),"-")</f>
        <v>Ceramic heater band</v>
      </c>
      <c r="D2" s="11">
        <f>_xlfn.IFNA(VLOOKUP(Tableau2[[#This Row],[MARKS]],T_Produits[],2,FALSE),"-")</f>
        <v>2011070206</v>
      </c>
      <c r="E2">
        <v>20</v>
      </c>
      <c r="F2" s="9"/>
      <c r="H2" s="1"/>
    </row>
    <row r="3" spans="1:8" x14ac:dyDescent="0.2">
      <c r="A3" s="4">
        <v>43101</v>
      </c>
      <c r="B3" s="10">
        <v>2</v>
      </c>
      <c r="C3" s="11" t="str">
        <f>_xlfn.IFNA(VLOOKUP(Tableau2[[#This Row],[MARKS]],T_Produits[],4,FALSE),"-")</f>
        <v>Ceramic heater band</v>
      </c>
      <c r="D3" s="11">
        <f>_xlfn.IFNA(VLOOKUP(Tableau2[[#This Row],[MARKS]],T_Produits[],2,FALSE),"-")</f>
        <v>2011070222</v>
      </c>
      <c r="E3">
        <v>50</v>
      </c>
      <c r="H3" s="1"/>
    </row>
    <row r="4" spans="1:8" x14ac:dyDescent="0.2">
      <c r="A4" s="4">
        <v>43101</v>
      </c>
      <c r="B4" s="10">
        <v>1</v>
      </c>
      <c r="C4" s="11" t="str">
        <f>_xlfn.IFNA(VLOOKUP(Tableau2[[#This Row],[MARKS]],T_Produits[],4,FALSE),"-")</f>
        <v>Ceramic heater band</v>
      </c>
      <c r="D4" s="11">
        <f>_xlfn.IFNA(VLOOKUP(Tableau2[[#This Row],[MARKS]],T_Produits[],2,FALSE),"-")</f>
        <v>2011070206</v>
      </c>
      <c r="E4">
        <v>150</v>
      </c>
      <c r="H4" s="1"/>
    </row>
    <row r="5" spans="1:8" x14ac:dyDescent="0.2">
      <c r="C5" s="11" t="str">
        <f>_xlfn.IFNA(VLOOKUP(Tableau2[[#This Row],[MARKS]],T_Produits[],4,FALSE),"-")</f>
        <v>-</v>
      </c>
      <c r="D5" s="11" t="str">
        <f>_xlfn.IFNA(VLOOKUP(Tableau2[[#This Row],[MARKS]],T_Produits[],2,FALSE),"-")</f>
        <v>-</v>
      </c>
      <c r="H5" s="1"/>
    </row>
    <row r="6" spans="1:8" x14ac:dyDescent="0.2">
      <c r="C6" s="12" t="str">
        <f>_xlfn.IFNA(VLOOKUP(Tableau2[[#This Row],[MARKS]],T_Produits[],4,FALSE),"-")</f>
        <v>-</v>
      </c>
      <c r="D6" s="12" t="str">
        <f>_xlfn.IFNA(VLOOKUP(Tableau2[[#This Row],[MARKS]],T_Produits[],2,FALSE),"-")</f>
        <v>-</v>
      </c>
      <c r="H6" s="1"/>
    </row>
    <row r="7" spans="1:8" x14ac:dyDescent="0.2">
      <c r="C7" s="12" t="str">
        <f>_xlfn.IFNA(VLOOKUP(Tableau2[[#This Row],[MARKS]],T_Produits[],4,FALSE),"-")</f>
        <v>-</v>
      </c>
      <c r="D7" s="12" t="str">
        <f>_xlfn.IFNA(VLOOKUP(Tableau2[[#This Row],[MARKS]],T_Produits[],2,FALSE),"-")</f>
        <v>-</v>
      </c>
      <c r="H7" s="1"/>
    </row>
    <row r="8" spans="1:8" x14ac:dyDescent="0.2">
      <c r="C8" s="12" t="str">
        <f>_xlfn.IFNA(VLOOKUP(Tableau2[[#This Row],[MARKS]],T_Produits[],4,FALSE),"-")</f>
        <v>-</v>
      </c>
      <c r="D8" s="12" t="str">
        <f>_xlfn.IFNA(VLOOKUP(Tableau2[[#This Row],[MARKS]],T_Produits[],2,FALSE),"-")</f>
        <v>-</v>
      </c>
      <c r="H8" s="1"/>
    </row>
    <row r="9" spans="1:8" x14ac:dyDescent="0.2">
      <c r="C9" s="12" t="str">
        <f>_xlfn.IFNA(VLOOKUP(Tableau2[[#This Row],[MARKS]],T_Produits[],4,FALSE),"-")</f>
        <v>-</v>
      </c>
      <c r="D9" s="12" t="str">
        <f>_xlfn.IFNA(VLOOKUP(Tableau2[[#This Row],[MARKS]],T_Produits[],2,FALSE),"-")</f>
        <v>-</v>
      </c>
      <c r="H9" s="1"/>
    </row>
    <row r="10" spans="1:8" x14ac:dyDescent="0.2">
      <c r="C10" s="12" t="str">
        <f>_xlfn.IFNA(VLOOKUP(Tableau2[[#This Row],[MARKS]],T_Produits[],4,FALSE),"-")</f>
        <v>-</v>
      </c>
      <c r="D10" s="12" t="str">
        <f>_xlfn.IFNA(VLOOKUP(Tableau2[[#This Row],[MARKS]],T_Produits[],2,FALSE),"-")</f>
        <v>-</v>
      </c>
      <c r="H10" s="1"/>
    </row>
  </sheetData>
  <sheetProtection formatCells="0" formatColumns="0" formatRows="0" autoFilter="0"/>
  <pageMargins left="0.78740157499999996" right="0.78740157499999996" top="0.984251969" bottom="0.984251969" header="0.4921259845" footer="0.4921259845"/>
  <pageSetup paperSize="9" scale="10" orientation="landscape" r:id="rId1"/>
  <headerFooter alignWithMargins="0">
    <oddHeader>&amp;A</oddHeader>
    <oddFooter>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Produit</vt:lpstr>
      <vt:lpstr>Entrée</vt:lpstr>
      <vt:lpstr>Sortie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2018-10-27T15:45:13Z</cp:lastPrinted>
  <dcterms:created xsi:type="dcterms:W3CDTF">2000-09-25T07:10:55Z</dcterms:created>
  <dcterms:modified xsi:type="dcterms:W3CDTF">2018-10-28T10:05:55Z</dcterms:modified>
</cp:coreProperties>
</file>