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ttps://d.docs.live.net/c04bdc7d87681518/FL/"/>
    </mc:Choice>
  </mc:AlternateContent>
  <bookViews>
    <workbookView xWindow="0" yWindow="0" windowWidth="24000" windowHeight="9600"/>
  </bookViews>
  <sheets>
    <sheet name="Clsst Général" sheetId="1" r:id="rId1"/>
    <sheet name="Week1" sheetId="4" r:id="rId2"/>
    <sheet name="Week2" sheetId="5" r:id="rId3"/>
  </sheets>
  <externalReferences>
    <externalReference r:id="rId4"/>
    <externalReference r:id="rId5"/>
  </externalReferences>
  <definedNames>
    <definedName name="_xlnm._FilterDatabase" localSheetId="1" hidden="1">Week1!$A$22:$K$36</definedName>
    <definedName name="_xlnm._FilterDatabase" localSheetId="2" hidden="1">Week2!$A$22:$K$36</definedName>
    <definedName name="_xlnm.Extract" localSheetId="1">Week1!$M$22:$W$36</definedName>
    <definedName name="_xlnm.Extract" localSheetId="2">Week2!$M$22:$V$36</definedName>
    <definedName name="tri">OFFSET([2]Listes!$B$2,,,COUNTA([2]Listes!$B:$B)-1)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" l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17" i="4"/>
  <c r="J16" i="4"/>
  <c r="J15" i="4"/>
  <c r="J14" i="4"/>
  <c r="J13" i="4"/>
  <c r="J12" i="4"/>
  <c r="J11" i="4"/>
  <c r="J10" i="4"/>
  <c r="J9" i="4"/>
  <c r="J8" i="4"/>
  <c r="J7" i="4"/>
  <c r="J6" i="4"/>
  <c r="J5" i="4"/>
  <c r="J4" i="4"/>
  <c r="K17" i="4"/>
  <c r="I17" i="4"/>
  <c r="H17" i="4"/>
  <c r="G17" i="4"/>
  <c r="F17" i="4"/>
  <c r="E17" i="4"/>
  <c r="D17" i="4"/>
  <c r="C17" i="4"/>
  <c r="K16" i="4"/>
  <c r="I16" i="4"/>
  <c r="H16" i="4"/>
  <c r="G16" i="4"/>
  <c r="F16" i="4"/>
  <c r="E16" i="4"/>
  <c r="D16" i="4"/>
  <c r="C16" i="4"/>
  <c r="K15" i="4"/>
  <c r="I15" i="4"/>
  <c r="H15" i="4"/>
  <c r="G15" i="4"/>
  <c r="F15" i="4"/>
  <c r="E15" i="4"/>
  <c r="D15" i="4"/>
  <c r="C15" i="4"/>
  <c r="K14" i="4"/>
  <c r="I14" i="4"/>
  <c r="H14" i="4"/>
  <c r="G14" i="4"/>
  <c r="F14" i="4"/>
  <c r="E14" i="4"/>
  <c r="D14" i="4"/>
  <c r="C14" i="4"/>
  <c r="K13" i="4"/>
  <c r="I13" i="4"/>
  <c r="H13" i="4"/>
  <c r="G13" i="4"/>
  <c r="F13" i="4"/>
  <c r="E13" i="4"/>
  <c r="D13" i="4"/>
  <c r="C13" i="4"/>
  <c r="K12" i="4"/>
  <c r="I12" i="4"/>
  <c r="H12" i="4"/>
  <c r="G12" i="4"/>
  <c r="F12" i="4"/>
  <c r="E12" i="4"/>
  <c r="D12" i="4"/>
  <c r="C12" i="4"/>
  <c r="K11" i="4"/>
  <c r="I11" i="4"/>
  <c r="H11" i="4"/>
  <c r="G11" i="4"/>
  <c r="F11" i="4"/>
  <c r="E11" i="4"/>
  <c r="D11" i="4"/>
  <c r="C11" i="4"/>
  <c r="K10" i="4"/>
  <c r="I10" i="4"/>
  <c r="H10" i="4"/>
  <c r="G10" i="4"/>
  <c r="F10" i="4"/>
  <c r="E10" i="4"/>
  <c r="D10" i="4"/>
  <c r="C10" i="4"/>
  <c r="K9" i="4"/>
  <c r="I9" i="4"/>
  <c r="H9" i="4"/>
  <c r="G9" i="4"/>
  <c r="F9" i="4"/>
  <c r="E9" i="4"/>
  <c r="D9" i="4"/>
  <c r="C9" i="4"/>
  <c r="K8" i="4"/>
  <c r="I8" i="4"/>
  <c r="H8" i="4"/>
  <c r="G8" i="4"/>
  <c r="F8" i="4"/>
  <c r="E8" i="4"/>
  <c r="D8" i="4"/>
  <c r="C8" i="4"/>
  <c r="K7" i="4"/>
  <c r="I7" i="4"/>
  <c r="H7" i="4"/>
  <c r="G7" i="4"/>
  <c r="F7" i="4"/>
  <c r="E7" i="4"/>
  <c r="D7" i="4"/>
  <c r="C7" i="4"/>
  <c r="K6" i="4"/>
  <c r="I6" i="4"/>
  <c r="H6" i="4"/>
  <c r="G6" i="4"/>
  <c r="F6" i="4"/>
  <c r="E6" i="4"/>
  <c r="D6" i="4"/>
  <c r="C6" i="4"/>
  <c r="K5" i="4"/>
  <c r="I5" i="4"/>
  <c r="H5" i="4"/>
  <c r="G5" i="4"/>
  <c r="F5" i="4"/>
  <c r="E5" i="4"/>
  <c r="D5" i="4"/>
  <c r="C5" i="4"/>
  <c r="K4" i="4"/>
  <c r="I4" i="4"/>
  <c r="H4" i="4"/>
  <c r="G4" i="4"/>
  <c r="F4" i="4"/>
  <c r="E4" i="4"/>
  <c r="D4" i="4"/>
  <c r="C4" i="4"/>
  <c r="A36" i="5" l="1"/>
  <c r="K36" i="5" s="1"/>
  <c r="A35" i="5"/>
  <c r="F35" i="5" s="1"/>
  <c r="A34" i="5"/>
  <c r="K34" i="5" s="1"/>
  <c r="A33" i="5"/>
  <c r="F33" i="5" s="1"/>
  <c r="A32" i="5"/>
  <c r="K32" i="5" s="1"/>
  <c r="A31" i="5"/>
  <c r="J31" i="5" s="1"/>
  <c r="A30" i="5"/>
  <c r="K30" i="5" s="1"/>
  <c r="A29" i="5"/>
  <c r="J29" i="5" s="1"/>
  <c r="A28" i="5"/>
  <c r="K28" i="5" s="1"/>
  <c r="A27" i="5"/>
  <c r="J27" i="5" s="1"/>
  <c r="A26" i="5"/>
  <c r="K26" i="5" s="1"/>
  <c r="A25" i="5"/>
  <c r="F25" i="5" s="1"/>
  <c r="A24" i="5"/>
  <c r="K24" i="5" s="1"/>
  <c r="A23" i="5"/>
  <c r="A17" i="5"/>
  <c r="A15" i="5"/>
  <c r="A9" i="5"/>
  <c r="A5" i="5"/>
  <c r="K13" i="5" l="1"/>
  <c r="J33" i="5"/>
  <c r="A13" i="5"/>
  <c r="A7" i="5"/>
  <c r="J25" i="5"/>
  <c r="H24" i="5"/>
  <c r="D30" i="5"/>
  <c r="D32" i="5"/>
  <c r="D13" i="5" s="1"/>
  <c r="D24" i="5"/>
  <c r="A11" i="5"/>
  <c r="H30" i="5"/>
  <c r="H32" i="5"/>
  <c r="D34" i="5"/>
  <c r="D36" i="5"/>
  <c r="F29" i="5"/>
  <c r="D26" i="5"/>
  <c r="D7" i="5" s="1"/>
  <c r="D28" i="5"/>
  <c r="H26" i="5"/>
  <c r="H28" i="5"/>
  <c r="H34" i="5"/>
  <c r="H36" i="5"/>
  <c r="I23" i="5"/>
  <c r="E23" i="5"/>
  <c r="H23" i="5"/>
  <c r="D23" i="5"/>
  <c r="K23" i="5"/>
  <c r="K15" i="5" s="1"/>
  <c r="G23" i="5"/>
  <c r="C23" i="5"/>
  <c r="A4" i="5"/>
  <c r="F23" i="5"/>
  <c r="F27" i="5"/>
  <c r="F31" i="5"/>
  <c r="F12" i="5" s="1"/>
  <c r="J23" i="5"/>
  <c r="J8" i="5" s="1"/>
  <c r="I25" i="5"/>
  <c r="E25" i="5"/>
  <c r="H25" i="5"/>
  <c r="D25" i="5"/>
  <c r="K25" i="5"/>
  <c r="G25" i="5"/>
  <c r="C25" i="5"/>
  <c r="A6" i="5"/>
  <c r="I29" i="5"/>
  <c r="E29" i="5"/>
  <c r="H29" i="5"/>
  <c r="D29" i="5"/>
  <c r="K29" i="5"/>
  <c r="G29" i="5"/>
  <c r="C29" i="5"/>
  <c r="A10" i="5"/>
  <c r="I33" i="5"/>
  <c r="E33" i="5"/>
  <c r="H33" i="5"/>
  <c r="D33" i="5"/>
  <c r="K33" i="5"/>
  <c r="G33" i="5"/>
  <c r="C33" i="5"/>
  <c r="A14" i="5"/>
  <c r="I27" i="5"/>
  <c r="E27" i="5"/>
  <c r="H27" i="5"/>
  <c r="D27" i="5"/>
  <c r="K27" i="5"/>
  <c r="G27" i="5"/>
  <c r="C27" i="5"/>
  <c r="A8" i="5"/>
  <c r="I31" i="5"/>
  <c r="E31" i="5"/>
  <c r="H31" i="5"/>
  <c r="H12" i="5" s="1"/>
  <c r="D31" i="5"/>
  <c r="K31" i="5"/>
  <c r="G31" i="5"/>
  <c r="C31" i="5"/>
  <c r="C12" i="5" s="1"/>
  <c r="A12" i="5"/>
  <c r="I35" i="5"/>
  <c r="E35" i="5"/>
  <c r="J35" i="5"/>
  <c r="H35" i="5"/>
  <c r="D35" i="5"/>
  <c r="K35" i="5"/>
  <c r="K16" i="5" s="1"/>
  <c r="G35" i="5"/>
  <c r="C35" i="5"/>
  <c r="A16" i="5"/>
  <c r="E24" i="5"/>
  <c r="I24" i="5"/>
  <c r="E26" i="5"/>
  <c r="I26" i="5"/>
  <c r="E28" i="5"/>
  <c r="I28" i="5"/>
  <c r="E30" i="5"/>
  <c r="I30" i="5"/>
  <c r="E32" i="5"/>
  <c r="I32" i="5"/>
  <c r="E34" i="5"/>
  <c r="I34" i="5"/>
  <c r="E36" i="5"/>
  <c r="E17" i="5" s="1"/>
  <c r="I36" i="5"/>
  <c r="I17" i="5" s="1"/>
  <c r="F24" i="5"/>
  <c r="J24" i="5"/>
  <c r="F26" i="5"/>
  <c r="J26" i="5"/>
  <c r="F28" i="5"/>
  <c r="J28" i="5"/>
  <c r="F30" i="5"/>
  <c r="J30" i="5"/>
  <c r="J11" i="5" s="1"/>
  <c r="F32" i="5"/>
  <c r="J32" i="5"/>
  <c r="F34" i="5"/>
  <c r="J34" i="5"/>
  <c r="J15" i="5" s="1"/>
  <c r="F36" i="5"/>
  <c r="J36" i="5"/>
  <c r="C24" i="5"/>
  <c r="G24" i="5"/>
  <c r="C26" i="5"/>
  <c r="G26" i="5"/>
  <c r="C28" i="5"/>
  <c r="G28" i="5"/>
  <c r="C30" i="5"/>
  <c r="G30" i="5"/>
  <c r="C32" i="5"/>
  <c r="G32" i="5"/>
  <c r="C34" i="5"/>
  <c r="G34" i="5"/>
  <c r="C36" i="5"/>
  <c r="G36" i="5"/>
  <c r="G17" i="5" s="1"/>
  <c r="A33" i="4"/>
  <c r="A34" i="4"/>
  <c r="A35" i="4"/>
  <c r="A36" i="4"/>
  <c r="A24" i="4"/>
  <c r="A25" i="4"/>
  <c r="A26" i="4"/>
  <c r="A27" i="4"/>
  <c r="A28" i="4"/>
  <c r="A29" i="4"/>
  <c r="A30" i="4"/>
  <c r="A31" i="4"/>
  <c r="A32" i="4"/>
  <c r="A23" i="4"/>
  <c r="K23" i="4"/>
  <c r="G31" i="4"/>
  <c r="C27" i="4"/>
  <c r="F36" i="4"/>
  <c r="A11" i="4"/>
  <c r="J35" i="4"/>
  <c r="A7" i="4"/>
  <c r="A10" i="4"/>
  <c r="C31" i="4"/>
  <c r="A12" i="4"/>
  <c r="A4" i="4"/>
  <c r="A15" i="4"/>
  <c r="J36" i="4"/>
  <c r="A8" i="4"/>
  <c r="A6" i="4"/>
  <c r="D32" i="4"/>
  <c r="K32" i="4"/>
  <c r="D28" i="4"/>
  <c r="K28" i="4"/>
  <c r="D24" i="4"/>
  <c r="K24" i="4"/>
  <c r="D33" i="4"/>
  <c r="K33" i="4"/>
  <c r="G33" i="4"/>
  <c r="G28" i="4"/>
  <c r="A16" i="4"/>
  <c r="D31" i="4"/>
  <c r="K31" i="4"/>
  <c r="D27" i="4"/>
  <c r="K27" i="4"/>
  <c r="D36" i="4"/>
  <c r="K36" i="4"/>
  <c r="C35" i="4"/>
  <c r="C26" i="4"/>
  <c r="G32" i="4"/>
  <c r="G27" i="4"/>
  <c r="D30" i="4"/>
  <c r="K30" i="4"/>
  <c r="D26" i="4"/>
  <c r="K26" i="4"/>
  <c r="D35" i="4"/>
  <c r="K35" i="4"/>
  <c r="G35" i="4"/>
  <c r="G26" i="4"/>
  <c r="A14" i="4"/>
  <c r="D29" i="4"/>
  <c r="K29" i="4"/>
  <c r="D25" i="4"/>
  <c r="K25" i="4"/>
  <c r="D34" i="4"/>
  <c r="K34" i="4"/>
  <c r="C30" i="4"/>
  <c r="G36" i="4"/>
  <c r="F35" i="4"/>
  <c r="G30" i="4"/>
  <c r="G24" i="4"/>
  <c r="A17" i="4"/>
  <c r="A13" i="4"/>
  <c r="A9" i="4"/>
  <c r="A5" i="4"/>
  <c r="G34" i="4"/>
  <c r="I23" i="4"/>
  <c r="J34" i="4"/>
  <c r="F34" i="4"/>
  <c r="J33" i="4"/>
  <c r="F33" i="4"/>
  <c r="J32" i="4"/>
  <c r="F32" i="4"/>
  <c r="J31" i="4"/>
  <c r="F31" i="4"/>
  <c r="J30" i="4"/>
  <c r="F30" i="4"/>
  <c r="J29" i="4"/>
  <c r="F29" i="4"/>
  <c r="J28" i="4"/>
  <c r="F28" i="4"/>
  <c r="J27" i="4"/>
  <c r="F27" i="4"/>
  <c r="J26" i="4"/>
  <c r="F26" i="4"/>
  <c r="J25" i="4"/>
  <c r="F25" i="4"/>
  <c r="J24" i="4"/>
  <c r="F24" i="4"/>
  <c r="D23" i="4"/>
  <c r="H23" i="4"/>
  <c r="G29" i="4"/>
  <c r="G25" i="4"/>
  <c r="C23" i="4"/>
  <c r="C33" i="4"/>
  <c r="C29" i="4"/>
  <c r="C25" i="4"/>
  <c r="F23" i="4"/>
  <c r="J23" i="4"/>
  <c r="I36" i="4"/>
  <c r="E36" i="4"/>
  <c r="I35" i="4"/>
  <c r="E35" i="4"/>
  <c r="I34" i="4"/>
  <c r="E34" i="4"/>
  <c r="I33" i="4"/>
  <c r="E33" i="4"/>
  <c r="I32" i="4"/>
  <c r="E32" i="4"/>
  <c r="I31" i="4"/>
  <c r="E31" i="4"/>
  <c r="I30" i="4"/>
  <c r="E30" i="4"/>
  <c r="I29" i="4"/>
  <c r="E29" i="4"/>
  <c r="I28" i="4"/>
  <c r="E28" i="4"/>
  <c r="I27" i="4"/>
  <c r="E27" i="4"/>
  <c r="I26" i="4"/>
  <c r="E26" i="4"/>
  <c r="I25" i="4"/>
  <c r="E25" i="4"/>
  <c r="I24" i="4"/>
  <c r="E24" i="4"/>
  <c r="C34" i="4"/>
  <c r="E23" i="4"/>
  <c r="C36" i="4"/>
  <c r="C32" i="4"/>
  <c r="C28" i="4"/>
  <c r="C24" i="4"/>
  <c r="G23" i="4"/>
  <c r="H36" i="4"/>
  <c r="H35" i="4"/>
  <c r="H34" i="4"/>
  <c r="H33" i="4"/>
  <c r="H32" i="4"/>
  <c r="H31" i="4"/>
  <c r="H30" i="4"/>
  <c r="H29" i="4"/>
  <c r="H28" i="4"/>
  <c r="H27" i="4"/>
  <c r="H26" i="4"/>
  <c r="H25" i="4"/>
  <c r="H24" i="4"/>
  <c r="K36" i="1"/>
  <c r="J36" i="1"/>
  <c r="I36" i="1"/>
  <c r="H36" i="1"/>
  <c r="H23" i="1"/>
  <c r="H24" i="1"/>
  <c r="H25" i="1"/>
  <c r="H26" i="1"/>
  <c r="H27" i="1"/>
  <c r="H28" i="1"/>
  <c r="H29" i="1"/>
  <c r="H10" i="1" s="1"/>
  <c r="H30" i="1"/>
  <c r="H31" i="1"/>
  <c r="H32" i="1"/>
  <c r="H33" i="1"/>
  <c r="H14" i="1" s="1"/>
  <c r="H34" i="1"/>
  <c r="H35" i="1"/>
  <c r="G36" i="1"/>
  <c r="F36" i="1"/>
  <c r="E36" i="1"/>
  <c r="D36" i="1"/>
  <c r="D23" i="1"/>
  <c r="D24" i="1"/>
  <c r="D25" i="1"/>
  <c r="D26" i="1"/>
  <c r="D27" i="1"/>
  <c r="D28" i="1"/>
  <c r="D29" i="1"/>
  <c r="D30" i="1"/>
  <c r="D31" i="1"/>
  <c r="D32" i="1"/>
  <c r="D13" i="1" s="1"/>
  <c r="D33" i="1"/>
  <c r="D34" i="1"/>
  <c r="D35" i="1"/>
  <c r="C36" i="1"/>
  <c r="K35" i="1"/>
  <c r="J35" i="1"/>
  <c r="I35" i="1"/>
  <c r="G35" i="1"/>
  <c r="F35" i="1"/>
  <c r="E35" i="1"/>
  <c r="C35" i="1"/>
  <c r="K34" i="1"/>
  <c r="J34" i="1"/>
  <c r="J23" i="1"/>
  <c r="J24" i="1"/>
  <c r="J25" i="1"/>
  <c r="J26" i="1"/>
  <c r="J27" i="1"/>
  <c r="J28" i="1"/>
  <c r="J29" i="1"/>
  <c r="J30" i="1"/>
  <c r="J31" i="1"/>
  <c r="J32" i="1"/>
  <c r="J33" i="1"/>
  <c r="I34" i="1"/>
  <c r="G34" i="1"/>
  <c r="F34" i="1"/>
  <c r="F23" i="1"/>
  <c r="F24" i="1"/>
  <c r="F25" i="1"/>
  <c r="F26" i="1"/>
  <c r="F27" i="1"/>
  <c r="F28" i="1"/>
  <c r="F29" i="1"/>
  <c r="F30" i="1"/>
  <c r="F31" i="1"/>
  <c r="F12" i="1" s="1"/>
  <c r="F32" i="1"/>
  <c r="F33" i="1"/>
  <c r="E34" i="1"/>
  <c r="C34" i="1"/>
  <c r="K33" i="1"/>
  <c r="K23" i="1"/>
  <c r="K24" i="1"/>
  <c r="K25" i="1"/>
  <c r="K26" i="1"/>
  <c r="K27" i="1"/>
  <c r="K28" i="1"/>
  <c r="K29" i="1"/>
  <c r="K10" i="1" s="1"/>
  <c r="K30" i="1"/>
  <c r="K31" i="1"/>
  <c r="K32" i="1"/>
  <c r="I33" i="1"/>
  <c r="G33" i="1"/>
  <c r="G23" i="1"/>
  <c r="G24" i="1"/>
  <c r="G25" i="1"/>
  <c r="G26" i="1"/>
  <c r="G27" i="1"/>
  <c r="G28" i="1"/>
  <c r="G29" i="1"/>
  <c r="G10" i="1" s="1"/>
  <c r="G30" i="1"/>
  <c r="G31" i="1"/>
  <c r="G32" i="1"/>
  <c r="E33" i="1"/>
  <c r="E14" i="1" s="1"/>
  <c r="C33" i="1"/>
  <c r="C23" i="1"/>
  <c r="C24" i="1"/>
  <c r="C25" i="1"/>
  <c r="C26" i="1"/>
  <c r="C27" i="1"/>
  <c r="C28" i="1"/>
  <c r="C29" i="1"/>
  <c r="C10" i="1" s="1"/>
  <c r="C30" i="1"/>
  <c r="C31" i="1"/>
  <c r="C32" i="1"/>
  <c r="I32" i="1"/>
  <c r="E32" i="1"/>
  <c r="I31" i="1"/>
  <c r="E31" i="1"/>
  <c r="I30" i="1"/>
  <c r="E30" i="1"/>
  <c r="I29" i="1"/>
  <c r="E29" i="1"/>
  <c r="I28" i="1"/>
  <c r="E28" i="1"/>
  <c r="I27" i="1"/>
  <c r="E27" i="1"/>
  <c r="I26" i="1"/>
  <c r="E26" i="1"/>
  <c r="I25" i="1"/>
  <c r="E25" i="1"/>
  <c r="I24" i="1"/>
  <c r="I5" i="1" s="1"/>
  <c r="E24" i="1"/>
  <c r="I23" i="1"/>
  <c r="E23" i="1"/>
  <c r="L17" i="4"/>
  <c r="L12" i="4"/>
  <c r="L10" i="4"/>
  <c r="L15" i="4"/>
  <c r="L11" i="4"/>
  <c r="M11" i="4" s="1"/>
  <c r="L14" i="4"/>
  <c r="L4" i="4"/>
  <c r="L13" i="4"/>
  <c r="L8" i="4"/>
  <c r="L6" i="4"/>
  <c r="L9" i="4"/>
  <c r="L5" i="4"/>
  <c r="L7" i="4"/>
  <c r="L16" i="4"/>
  <c r="G5" i="5" l="1"/>
  <c r="J7" i="5"/>
  <c r="G16" i="5"/>
  <c r="H14" i="5"/>
  <c r="H10" i="5"/>
  <c r="H6" i="5"/>
  <c r="H4" i="5"/>
  <c r="C17" i="5"/>
  <c r="C9" i="5"/>
  <c r="C5" i="5"/>
  <c r="F15" i="5"/>
  <c r="F11" i="5"/>
  <c r="F7" i="5"/>
  <c r="E13" i="5"/>
  <c r="E9" i="5"/>
  <c r="E5" i="5"/>
  <c r="E16" i="5"/>
  <c r="G12" i="5"/>
  <c r="E12" i="5"/>
  <c r="G8" i="5"/>
  <c r="E8" i="5"/>
  <c r="G14" i="5"/>
  <c r="E14" i="5"/>
  <c r="G10" i="5"/>
  <c r="E10" i="5"/>
  <c r="G6" i="5"/>
  <c r="E6" i="5"/>
  <c r="F8" i="5"/>
  <c r="G4" i="5"/>
  <c r="E4" i="5"/>
  <c r="H9" i="5"/>
  <c r="F10" i="5"/>
  <c r="H11" i="5"/>
  <c r="D11" i="5"/>
  <c r="K9" i="5"/>
  <c r="J12" i="5"/>
  <c r="G9" i="5"/>
  <c r="I9" i="5"/>
  <c r="C14" i="5"/>
  <c r="H15" i="5"/>
  <c r="H13" i="5"/>
  <c r="F6" i="5"/>
  <c r="G15" i="5"/>
  <c r="G11" i="5"/>
  <c r="G7" i="5"/>
  <c r="J17" i="5"/>
  <c r="J13" i="5"/>
  <c r="J9" i="5"/>
  <c r="J5" i="5"/>
  <c r="I15" i="5"/>
  <c r="I11" i="5"/>
  <c r="I7" i="5"/>
  <c r="D16" i="5"/>
  <c r="I16" i="5"/>
  <c r="K12" i="5"/>
  <c r="I12" i="5"/>
  <c r="K8" i="5"/>
  <c r="I8" i="5"/>
  <c r="K14" i="5"/>
  <c r="I14" i="5"/>
  <c r="K10" i="5"/>
  <c r="I10" i="5"/>
  <c r="K6" i="5"/>
  <c r="I6" i="5"/>
  <c r="F4" i="5"/>
  <c r="K4" i="5"/>
  <c r="I4" i="5"/>
  <c r="H7" i="5"/>
  <c r="D17" i="5"/>
  <c r="H5" i="5"/>
  <c r="J14" i="5"/>
  <c r="K5" i="5"/>
  <c r="K11" i="5"/>
  <c r="G13" i="5"/>
  <c r="I13" i="5"/>
  <c r="I5" i="5"/>
  <c r="J16" i="5"/>
  <c r="C8" i="5"/>
  <c r="H8" i="5"/>
  <c r="C10" i="5"/>
  <c r="C6" i="5"/>
  <c r="C4" i="5"/>
  <c r="F16" i="5"/>
  <c r="C13" i="5"/>
  <c r="C15" i="5"/>
  <c r="C11" i="5"/>
  <c r="C7" i="5"/>
  <c r="F17" i="5"/>
  <c r="F13" i="5"/>
  <c r="F9" i="5"/>
  <c r="F5" i="5"/>
  <c r="E15" i="5"/>
  <c r="E11" i="5"/>
  <c r="E7" i="5"/>
  <c r="C16" i="5"/>
  <c r="H16" i="5"/>
  <c r="D12" i="5"/>
  <c r="D8" i="5"/>
  <c r="D14" i="5"/>
  <c r="D10" i="5"/>
  <c r="D6" i="5"/>
  <c r="J4" i="5"/>
  <c r="D4" i="5"/>
  <c r="H17" i="5"/>
  <c r="D9" i="5"/>
  <c r="D15" i="5"/>
  <c r="D5" i="5"/>
  <c r="J6" i="5"/>
  <c r="K17" i="5"/>
  <c r="J10" i="5"/>
  <c r="F14" i="5"/>
  <c r="K7" i="5"/>
  <c r="L19" i="4"/>
  <c r="M12" i="4"/>
  <c r="M8" i="4"/>
  <c r="M6" i="4"/>
  <c r="M17" i="4"/>
  <c r="M13" i="4"/>
  <c r="M10" i="4"/>
  <c r="M16" i="4"/>
  <c r="L18" i="4"/>
  <c r="M7" i="4"/>
  <c r="M5" i="4"/>
  <c r="M9" i="4"/>
  <c r="M4" i="4"/>
  <c r="M14" i="4"/>
  <c r="L20" i="4"/>
  <c r="M15" i="4"/>
  <c r="I9" i="1"/>
  <c r="I11" i="1"/>
  <c r="K15" i="1"/>
  <c r="G16" i="1"/>
  <c r="D5" i="1"/>
  <c r="H6" i="1"/>
  <c r="E4" i="1"/>
  <c r="E6" i="1"/>
  <c r="E8" i="1"/>
  <c r="E10" i="1"/>
  <c r="E12" i="1"/>
  <c r="C13" i="1"/>
  <c r="C9" i="1"/>
  <c r="C5" i="1"/>
  <c r="G13" i="1"/>
  <c r="G9" i="1"/>
  <c r="G5" i="1"/>
  <c r="K13" i="1"/>
  <c r="K9" i="1"/>
  <c r="K5" i="1"/>
  <c r="E15" i="1"/>
  <c r="F11" i="1"/>
  <c r="F7" i="1"/>
  <c r="F15" i="1"/>
  <c r="C16" i="1"/>
  <c r="L16" i="1" s="1"/>
  <c r="I16" i="1"/>
  <c r="D16" i="1"/>
  <c r="D12" i="1"/>
  <c r="D8" i="1"/>
  <c r="D4" i="1"/>
  <c r="G17" i="1"/>
  <c r="H13" i="1"/>
  <c r="H9" i="1"/>
  <c r="H5" i="1"/>
  <c r="I13" i="1"/>
  <c r="G6" i="1"/>
  <c r="I14" i="1"/>
  <c r="C15" i="1"/>
  <c r="F8" i="1"/>
  <c r="F4" i="1"/>
  <c r="C17" i="1"/>
  <c r="D9" i="1"/>
  <c r="I4" i="1"/>
  <c r="I6" i="1"/>
  <c r="I8" i="1"/>
  <c r="I10" i="1"/>
  <c r="I12" i="1"/>
  <c r="C12" i="1"/>
  <c r="C8" i="1"/>
  <c r="C4" i="1"/>
  <c r="G12" i="1"/>
  <c r="L12" i="1" s="1"/>
  <c r="G8" i="1"/>
  <c r="G4" i="1"/>
  <c r="K12" i="1"/>
  <c r="K8" i="1"/>
  <c r="K4" i="1"/>
  <c r="F14" i="1"/>
  <c r="F10" i="1"/>
  <c r="F6" i="1"/>
  <c r="G15" i="1"/>
  <c r="E16" i="1"/>
  <c r="D15" i="1"/>
  <c r="D11" i="1"/>
  <c r="D7" i="1"/>
  <c r="D17" i="1"/>
  <c r="H16" i="1"/>
  <c r="H12" i="1"/>
  <c r="H8" i="1"/>
  <c r="H4" i="1"/>
  <c r="K17" i="1"/>
  <c r="I7" i="1"/>
  <c r="C6" i="1"/>
  <c r="K6" i="1"/>
  <c r="F17" i="1"/>
  <c r="I17" i="1"/>
  <c r="L17" i="1" s="1"/>
  <c r="E5" i="1"/>
  <c r="E7" i="1"/>
  <c r="E9" i="1"/>
  <c r="E11" i="1"/>
  <c r="E13" i="1"/>
  <c r="C11" i="1"/>
  <c r="C7" i="1"/>
  <c r="C14" i="1"/>
  <c r="G11" i="1"/>
  <c r="G7" i="1"/>
  <c r="G14" i="1"/>
  <c r="K11" i="1"/>
  <c r="K7" i="1"/>
  <c r="K14" i="1"/>
  <c r="F13" i="1"/>
  <c r="F9" i="1"/>
  <c r="F5" i="1"/>
  <c r="I15" i="1"/>
  <c r="F16" i="1"/>
  <c r="K16" i="1"/>
  <c r="D14" i="1"/>
  <c r="D10" i="1"/>
  <c r="D6" i="1"/>
  <c r="E17" i="1"/>
  <c r="H15" i="1"/>
  <c r="H11" i="1"/>
  <c r="H7" i="1"/>
  <c r="H17" i="1"/>
  <c r="L8" i="1"/>
  <c r="C38" i="5"/>
  <c r="C37" i="5"/>
  <c r="C39" i="5"/>
  <c r="H37" i="5"/>
  <c r="H38" i="5"/>
  <c r="H39" i="5"/>
  <c r="J37" i="5"/>
  <c r="J38" i="5"/>
  <c r="J39" i="5"/>
  <c r="D37" i="5"/>
  <c r="D38" i="5"/>
  <c r="D39" i="5"/>
  <c r="G37" i="5"/>
  <c r="G38" i="5"/>
  <c r="G39" i="5"/>
  <c r="E37" i="5"/>
  <c r="E38" i="5"/>
  <c r="E39" i="5"/>
  <c r="F37" i="5"/>
  <c r="F38" i="5"/>
  <c r="F39" i="5"/>
  <c r="K37" i="5"/>
  <c r="K38" i="5"/>
  <c r="K39" i="5"/>
  <c r="I37" i="5"/>
  <c r="I38" i="5"/>
  <c r="I39" i="5"/>
  <c r="L6" i="1" l="1"/>
  <c r="L14" i="1"/>
  <c r="L10" i="1"/>
  <c r="L15" i="1"/>
  <c r="L9" i="1"/>
  <c r="L7" i="1"/>
  <c r="L13" i="1"/>
  <c r="L4" i="1"/>
  <c r="L11" i="1"/>
  <c r="L5" i="1"/>
  <c r="L4" i="5"/>
  <c r="L7" i="5"/>
  <c r="L17" i="5"/>
  <c r="L13" i="5"/>
  <c r="L16" i="5"/>
  <c r="L11" i="5"/>
  <c r="L12" i="5"/>
  <c r="L15" i="5"/>
  <c r="L10" i="5"/>
  <c r="L6" i="5"/>
  <c r="L5" i="5"/>
  <c r="L8" i="5"/>
  <c r="L14" i="5"/>
  <c r="L9" i="5"/>
  <c r="M4" i="1" l="1"/>
  <c r="M5" i="1"/>
  <c r="M15" i="1"/>
  <c r="M6" i="1"/>
  <c r="M13" i="1"/>
  <c r="M16" i="1"/>
  <c r="M8" i="1"/>
  <c r="M10" i="1"/>
  <c r="M17" i="1"/>
  <c r="M7" i="1"/>
  <c r="M11" i="1"/>
  <c r="M9" i="1"/>
  <c r="M14" i="1"/>
  <c r="M12" i="1"/>
  <c r="L20" i="5"/>
  <c r="M9" i="5"/>
  <c r="M14" i="5"/>
  <c r="M11" i="5"/>
  <c r="L19" i="5"/>
  <c r="M8" i="5"/>
  <c r="M10" i="5"/>
  <c r="M16" i="5"/>
  <c r="M7" i="5"/>
  <c r="M5" i="5"/>
  <c r="M15" i="5"/>
  <c r="M4" i="5"/>
  <c r="M13" i="5"/>
  <c r="M6" i="5"/>
  <c r="M12" i="5"/>
  <c r="L18" i="5"/>
  <c r="M17" i="5"/>
</calcChain>
</file>

<file path=xl/sharedStrings.xml><?xml version="1.0" encoding="utf-8"?>
<sst xmlns="http://schemas.openxmlformats.org/spreadsheetml/2006/main" count="390" uniqueCount="79">
  <si>
    <t>CLASSEMENT EN ROTO</t>
  </si>
  <si>
    <t>FG%</t>
  </si>
  <si>
    <t>FT%</t>
  </si>
  <si>
    <t>3PM</t>
  </si>
  <si>
    <t>REB</t>
  </si>
  <si>
    <t>AST</t>
  </si>
  <si>
    <t>STL</t>
  </si>
  <si>
    <t>BLK</t>
  </si>
  <si>
    <t>TO</t>
  </si>
  <si>
    <t>PTS</t>
  </si>
  <si>
    <t>TOTAL</t>
  </si>
  <si>
    <t>CLASSEMENT</t>
  </si>
  <si>
    <t>Dominion Teemoboyz</t>
  </si>
  <si>
    <t>Les Lents BÃ©arnais</t>
  </si>
  <si>
    <t>Team Huzaki</t>
  </si>
  <si>
    <t>Taggart BC</t>
  </si>
  <si>
    <t>Les Cougars de BK</t>
  </si>
  <si>
    <t>Tuamotu Sharks</t>
  </si>
  <si>
    <t>Paris The Flash</t>
  </si>
  <si>
    <t xml:space="preserve">Antigua Boyz </t>
  </si>
  <si>
    <t>Red Eyes Crew</t>
  </si>
  <si>
    <t>Team Gruber</t>
  </si>
  <si>
    <t>Venomous Vicious Vipers</t>
  </si>
  <si>
    <t>Wabaki Falcons</t>
  </si>
  <si>
    <t xml:space="preserve">Nemausus Gladiators </t>
  </si>
  <si>
    <t>Cergy SlowMo</t>
  </si>
  <si>
    <t>RK</t>
  </si>
  <si>
    <t>TEAM</t>
  </si>
  <si>
    <t>PLAYERS</t>
  </si>
  <si>
    <t>Max</t>
  </si>
  <si>
    <t>Min</t>
  </si>
  <si>
    <t>Moy</t>
  </si>
  <si>
    <t>STATISTICS</t>
  </si>
  <si>
    <t>NAME</t>
  </si>
  <si>
    <t>SCORE</t>
  </si>
  <si>
    <t>Les Lents BÃ©arnais (0-1)</t>
  </si>
  <si>
    <t>2-7-0</t>
  </si>
  <si>
    <t>Tuamotu Sharks (1-0)</t>
  </si>
  <si>
    <t>7-2-0</t>
  </si>
  <si>
    <t>Full Box Score</t>
  </si>
  <si>
    <t>Antigua Boyz (0-1)</t>
  </si>
  <si>
    <t>Nemausus Gladiators (1-0)</t>
  </si>
  <si>
    <t>Cergy SlowMo (0-1)</t>
  </si>
  <si>
    <t>3-6-0</t>
  </si>
  <si>
    <t>Les Cougars de BK (1-0)</t>
  </si>
  <si>
    <t>6-3-0</t>
  </si>
  <si>
    <t>Wabaki Falcons (0-1)</t>
  </si>
  <si>
    <t>4-5-0</t>
  </si>
  <si>
    <t>Team Huzaki (1-0)</t>
  </si>
  <si>
    <t>5-4-0</t>
  </si>
  <si>
    <t>Taggart BC (1-0)</t>
  </si>
  <si>
    <t>Venomous Vicious Vipers (0-1)</t>
  </si>
  <si>
    <t>Paris The Flash (1-0)</t>
  </si>
  <si>
    <t>5-3-1</t>
  </si>
  <si>
    <t>Red Eyes Crew (0-1)</t>
  </si>
  <si>
    <t>3-5-1</t>
  </si>
  <si>
    <t>Dominion Teemoboyz (1-0)</t>
  </si>
  <si>
    <t>8-1-0</t>
  </si>
  <si>
    <t>Team Gruber (0-1)</t>
  </si>
  <si>
    <t>1-8-0</t>
  </si>
  <si>
    <t>MAX</t>
  </si>
  <si>
    <t>MIN</t>
  </si>
  <si>
    <t>MOY</t>
  </si>
  <si>
    <t>Venomous Vicious Vipers (0-2)</t>
  </si>
  <si>
    <t>Les Lents BÃ©arnais (1-1)</t>
  </si>
  <si>
    <t>Cergy SlowMo (0-2)</t>
  </si>
  <si>
    <t>Antigua Boyz (1-1)</t>
  </si>
  <si>
    <t>Nemausus Gladiators (1-1)</t>
  </si>
  <si>
    <t>Wabaki Falcons (1-1)</t>
  </si>
  <si>
    <t>Les Cougars de BK (2-0)</t>
  </si>
  <si>
    <t>Taggart BC (1-1)</t>
  </si>
  <si>
    <t>Team Huzaki (2-0)</t>
  </si>
  <si>
    <t>Paris The Flash (1-1)</t>
  </si>
  <si>
    <t>Red Eyes Crew (0-2)</t>
  </si>
  <si>
    <t>Dominion Teemoboyz (2-0)</t>
  </si>
  <si>
    <t>Tuamotu Sharks (2-0)</t>
  </si>
  <si>
    <t>Team Gruber (0-2)</t>
  </si>
  <si>
    <t>6-2-1</t>
  </si>
  <si>
    <t>2-6-1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</si>
</sst>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EEC49A"/>
        <bgColor indexed="64"/>
      </patternFill>
    </fill>
    <fill>
      <patternFill patternType="solid">
        <fgColor rgb="FFF2F2E8"/>
        <bgColor indexed="64"/>
      </patternFill>
    </fill>
    <fill>
      <patternFill patternType="solid">
        <fgColor rgb="FFF8F8F2"/>
        <bgColor indexed="64"/>
      </patternFill>
    </fill>
    <fill>
      <patternFill patternType="solid">
        <fgColor rgb="FFDF8F41"/>
        <bgColor indexed="64"/>
      </patternFill>
    </fill>
    <fill>
      <patternFill patternType="solid">
        <fgColor rgb="FFBA4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84">
    <xf numFmtId="0" fontId="0" fillId="0" borderId="0" xfId="0"/>
    <xf numFmtId="0" fontId="0" fillId="0" borderId="0" xfId="0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</xf>
    <xf numFmtId="0" fontId="2" fillId="2" borderId="1" xfId="2" applyFont="1" applyFill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4" fillId="0" borderId="0" xfId="2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4" fillId="4" borderId="0" xfId="2" applyFill="1" applyAlignment="1">
      <alignment horizontal="center" vertical="center" wrapText="1"/>
    </xf>
    <xf numFmtId="0" fontId="0" fillId="0" borderId="0" xfId="1" applyNumberFormat="1" applyFont="1" applyAlignment="1" applyProtection="1">
      <alignment horizontal="center" vertical="center" wrapText="1"/>
    </xf>
    <xf numFmtId="0" fontId="4" fillId="5" borderId="0" xfId="2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6" borderId="0" xfId="0" applyFont="1" applyFill="1" applyAlignment="1">
      <alignment horizontal="left" vertical="center" wrapText="1"/>
    </xf>
    <xf numFmtId="0" fontId="0" fillId="6" borderId="0" xfId="0" applyFill="1" applyAlignment="1">
      <alignment horizontal="right" vertical="center" wrapText="1"/>
    </xf>
    <xf numFmtId="0" fontId="2" fillId="6" borderId="0" xfId="0" applyFont="1" applyFill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4" fillId="4" borderId="0" xfId="2" applyFill="1" applyAlignment="1">
      <alignment vertical="center" wrapText="1"/>
    </xf>
    <xf numFmtId="0" fontId="2" fillId="7" borderId="0" xfId="0" applyFont="1" applyFill="1" applyAlignment="1">
      <alignment horizontal="left" vertical="center" wrapText="1"/>
    </xf>
    <xf numFmtId="0" fontId="0" fillId="7" borderId="0" xfId="0" applyFill="1" applyAlignment="1">
      <alignment horizontal="center" vertical="center" wrapText="1"/>
    </xf>
    <xf numFmtId="0" fontId="2" fillId="7" borderId="0" xfId="0" applyFont="1" applyFill="1" applyAlignment="1">
      <alignment horizontal="center" vertical="center" wrapText="1"/>
    </xf>
    <xf numFmtId="0" fontId="4" fillId="0" borderId="0" xfId="2" applyAlignment="1">
      <alignment horizontal="right" vertical="center" wrapText="1"/>
    </xf>
    <xf numFmtId="0" fontId="0" fillId="0" borderId="0" xfId="0" applyAlignment="1">
      <alignment vertical="center" wrapText="1"/>
    </xf>
    <xf numFmtId="49" fontId="0" fillId="0" borderId="0" xfId="0" applyNumberFormat="1"/>
    <xf numFmtId="49" fontId="2" fillId="2" borderId="1" xfId="0" applyNumberFormat="1" applyFont="1" applyFill="1" applyBorder="1" applyAlignment="1" applyProtection="1">
      <alignment horizontal="center" vertical="center" wrapText="1"/>
    </xf>
    <xf numFmtId="49" fontId="2" fillId="7" borderId="0" xfId="0" applyNumberFormat="1" applyFont="1" applyFill="1" applyAlignment="1">
      <alignment horizontal="right" vertical="center" wrapText="1"/>
    </xf>
    <xf numFmtId="49" fontId="2" fillId="6" borderId="0" xfId="0" applyNumberFormat="1" applyFont="1" applyFill="1" applyAlignment="1">
      <alignment horizontal="center" vertical="center" wrapText="1"/>
    </xf>
    <xf numFmtId="49" fontId="0" fillId="4" borderId="0" xfId="0" applyNumberFormat="1" applyFill="1" applyAlignment="1">
      <alignment vertical="center" wrapText="1"/>
    </xf>
    <xf numFmtId="49" fontId="4" fillId="0" borderId="0" xfId="2" applyNumberFormat="1" applyAlignment="1">
      <alignment horizontal="right"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0" fontId="2" fillId="8" borderId="1" xfId="0" applyFont="1" applyFill="1" applyBorder="1" applyAlignment="1" applyProtection="1">
      <alignment horizontal="center" vertical="center" wrapText="1"/>
    </xf>
    <xf numFmtId="49" fontId="2" fillId="8" borderId="1" xfId="0" applyNumberFormat="1" applyFont="1" applyFill="1" applyBorder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" fontId="0" fillId="0" borderId="0" xfId="1" applyNumberFormat="1" applyFont="1" applyAlignment="1" applyProtection="1">
      <alignment horizontal="center" vertical="center" wrapText="1"/>
    </xf>
    <xf numFmtId="165" fontId="0" fillId="0" borderId="0" xfId="1" applyNumberFormat="1" applyFont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165" fontId="0" fillId="0" borderId="0" xfId="1" applyNumberFormat="1" applyFont="1" applyFill="1" applyAlignment="1" applyProtection="1">
      <alignment horizontal="center" vertical="center" wrapText="1"/>
    </xf>
    <xf numFmtId="1" fontId="0" fillId="0" borderId="0" xfId="1" applyNumberFormat="1" applyFont="1" applyFill="1" applyAlignment="1" applyProtection="1">
      <alignment horizontal="center" vertical="center" wrapText="1"/>
    </xf>
    <xf numFmtId="0" fontId="0" fillId="0" borderId="0" xfId="0" applyFill="1"/>
    <xf numFmtId="165" fontId="0" fillId="0" borderId="0" xfId="1" applyNumberFormat="1" applyFont="1" applyFill="1" applyAlignment="1">
      <alignment horizontal="center" vertical="center" wrapText="1"/>
    </xf>
    <xf numFmtId="1" fontId="0" fillId="0" borderId="0" xfId="1" applyNumberFormat="1" applyFont="1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165" fontId="0" fillId="0" borderId="0" xfId="0" applyNumberFormat="1"/>
    <xf numFmtId="0" fontId="0" fillId="9" borderId="0" xfId="0" applyFill="1" applyAlignment="1">
      <alignment horizontal="right" vertical="center"/>
    </xf>
    <xf numFmtId="0" fontId="0" fillId="9" borderId="0" xfId="0" applyFill="1"/>
    <xf numFmtId="165" fontId="0" fillId="9" borderId="0" xfId="0" applyNumberFormat="1" applyFill="1" applyAlignment="1">
      <alignment horizontal="center" vertical="center"/>
    </xf>
    <xf numFmtId="1" fontId="0" fillId="9" borderId="0" xfId="0" applyNumberFormat="1" applyFill="1" applyAlignment="1">
      <alignment horizontal="center" vertical="center"/>
    </xf>
    <xf numFmtId="0" fontId="4" fillId="2" borderId="0" xfId="2" applyFill="1" applyAlignment="1">
      <alignment horizontal="center" vertical="center" wrapText="1"/>
    </xf>
    <xf numFmtId="0" fontId="0" fillId="2" borderId="0" xfId="0" applyFill="1" applyAlignment="1" applyProtection="1">
      <alignment horizontal="center" vertical="center" wrapText="1"/>
    </xf>
    <xf numFmtId="165" fontId="0" fillId="2" borderId="0" xfId="1" applyNumberFormat="1" applyFont="1" applyFill="1" applyAlignment="1" applyProtection="1">
      <alignment horizontal="center" vertical="center" wrapText="1"/>
    </xf>
    <xf numFmtId="1" fontId="0" fillId="2" borderId="0" xfId="1" applyNumberFormat="1" applyFont="1" applyFill="1" applyAlignment="1" applyProtection="1">
      <alignment horizontal="center" vertical="center" wrapText="1"/>
    </xf>
    <xf numFmtId="20" fontId="2" fillId="7" borderId="0" xfId="0" applyNumberFormat="1" applyFont="1" applyFill="1" applyAlignment="1">
      <alignment horizontal="left" vertical="center" wrapText="1"/>
    </xf>
    <xf numFmtId="20" fontId="0" fillId="7" borderId="0" xfId="0" applyNumberFormat="1" applyFill="1" applyAlignment="1">
      <alignment horizontal="center" vertical="center" wrapText="1"/>
    </xf>
    <xf numFmtId="20" fontId="2" fillId="7" borderId="0" xfId="0" applyNumberFormat="1" applyFont="1" applyFill="1" applyAlignment="1">
      <alignment horizontal="center" vertical="center" wrapText="1"/>
    </xf>
    <xf numFmtId="20" fontId="2" fillId="7" borderId="0" xfId="0" applyNumberFormat="1" applyFont="1" applyFill="1" applyAlignment="1">
      <alignment horizontal="right" vertical="center" wrapText="1"/>
    </xf>
    <xf numFmtId="20" fontId="0" fillId="0" borderId="0" xfId="0" applyNumberFormat="1"/>
    <xf numFmtId="20" fontId="2" fillId="6" borderId="0" xfId="0" applyNumberFormat="1" applyFont="1" applyFill="1" applyAlignment="1">
      <alignment horizontal="left" vertical="center" wrapText="1"/>
    </xf>
    <xf numFmtId="20" fontId="0" fillId="6" borderId="0" xfId="0" applyNumberFormat="1" applyFill="1" applyAlignment="1">
      <alignment horizontal="right" vertical="center" wrapText="1"/>
    </xf>
    <xf numFmtId="20" fontId="2" fillId="6" borderId="0" xfId="0" applyNumberFormat="1" applyFont="1" applyFill="1" applyAlignment="1">
      <alignment horizontal="center" vertical="center" wrapText="1"/>
    </xf>
    <xf numFmtId="20" fontId="4" fillId="4" borderId="0" xfId="2" applyNumberFormat="1" applyFill="1" applyAlignment="1">
      <alignment vertical="center" wrapText="1"/>
    </xf>
    <xf numFmtId="20" fontId="0" fillId="4" borderId="0" xfId="0" applyNumberFormat="1" applyFill="1" applyAlignment="1">
      <alignment vertical="center" wrapText="1"/>
    </xf>
    <xf numFmtId="20" fontId="4" fillId="0" borderId="0" xfId="2" applyNumberFormat="1" applyAlignment="1">
      <alignment horizontal="right" vertical="center" wrapText="1"/>
    </xf>
    <xf numFmtId="20" fontId="0" fillId="0" borderId="0" xfId="0" applyNumberFormat="1" applyAlignment="1">
      <alignment vertical="center" wrapText="1"/>
    </xf>
    <xf numFmtId="165" fontId="2" fillId="6" borderId="0" xfId="0" applyNumberFormat="1" applyFont="1" applyFill="1" applyAlignment="1">
      <alignment horizontal="center" vertical="center" wrapText="1"/>
    </xf>
    <xf numFmtId="165" fontId="0" fillId="4" borderId="0" xfId="0" applyNumberFormat="1" applyFill="1" applyAlignment="1">
      <alignment vertical="center" wrapText="1"/>
    </xf>
    <xf numFmtId="165" fontId="4" fillId="0" borderId="0" xfId="2" applyNumberFormat="1" applyAlignment="1">
      <alignment horizontal="right" vertical="center" wrapText="1"/>
    </xf>
    <xf numFmtId="165" fontId="2" fillId="7" borderId="0" xfId="0" applyNumberFormat="1" applyFont="1" applyFill="1" applyAlignment="1">
      <alignment horizontal="center" vertical="center" wrapText="1"/>
    </xf>
    <xf numFmtId="1" fontId="2" fillId="6" borderId="0" xfId="0" applyNumberFormat="1" applyFont="1" applyFill="1" applyAlignment="1">
      <alignment horizontal="center" vertical="center" wrapText="1"/>
    </xf>
    <xf numFmtId="1" fontId="0" fillId="4" borderId="0" xfId="0" applyNumberFormat="1" applyFill="1" applyAlignment="1">
      <alignment vertical="center" wrapText="1"/>
    </xf>
    <xf numFmtId="1" fontId="4" fillId="0" borderId="0" xfId="2" applyNumberFormat="1" applyAlignment="1">
      <alignment horizontal="right" vertical="center" wrapText="1"/>
    </xf>
    <xf numFmtId="1" fontId="0" fillId="0" borderId="0" xfId="0" applyNumberFormat="1"/>
    <xf numFmtId="1" fontId="2" fillId="7" borderId="0" xfId="0" applyNumberFormat="1" applyFont="1" applyFill="1" applyAlignment="1">
      <alignment horizontal="center" vertical="center" wrapText="1"/>
    </xf>
    <xf numFmtId="0" fontId="4" fillId="4" borderId="0" xfId="2" applyFill="1" applyAlignment="1">
      <alignment horizontal="left" vertical="center" wrapText="1"/>
    </xf>
    <xf numFmtId="0" fontId="0" fillId="4" borderId="0" xfId="0" applyFill="1" applyAlignment="1">
      <alignment horizontal="right" vertical="center" wrapText="1"/>
    </xf>
    <xf numFmtId="0" fontId="4" fillId="5" borderId="0" xfId="2" applyFill="1" applyAlignment="1">
      <alignment horizontal="left" vertical="center" wrapText="1"/>
    </xf>
    <xf numFmtId="0" fontId="0" fillId="5" borderId="0" xfId="0" applyFill="1" applyAlignment="1">
      <alignment horizontal="right" vertical="center" wrapText="1"/>
    </xf>
    <xf numFmtId="0" fontId="2" fillId="4" borderId="0" xfId="0" applyFont="1" applyFill="1" applyAlignment="1">
      <alignment horizontal="right" vertical="center" wrapText="1"/>
    </xf>
    <xf numFmtId="0" fontId="5" fillId="0" borderId="0" xfId="0" quotePrefix="1" applyFont="1" applyAlignment="1">
      <alignment horizontal="right" vertical="center"/>
    </xf>
    <xf numFmtId="0" fontId="0" fillId="0" borderId="0" xfId="0" applyAlignment="1"/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poli\AppData\Local\Temp\TRI_Zyglur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poli\AppData\Local\Temp\zyglur_tr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definedNames>
      <definedName name="Tri_Article"/>
    </definedNames>
    <sheetDataSet>
      <sheetData sheetId="0" refreshError="1"/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s"/>
    </sheetNames>
    <sheetDataSet>
      <sheetData sheetId="0" refreshError="1"/>
      <sheetData sheetId="1">
        <row r="1">
          <cell r="B1" t="str">
            <v>tri</v>
          </cell>
        </row>
        <row r="2">
          <cell r="B2" t="str">
            <v>FG%</v>
          </cell>
        </row>
        <row r="3">
          <cell r="B3" t="str">
            <v>FT%</v>
          </cell>
        </row>
        <row r="4">
          <cell r="B4" t="str">
            <v>3PM</v>
          </cell>
        </row>
        <row r="5">
          <cell r="B5" t="str">
            <v>REB</v>
          </cell>
        </row>
        <row r="6">
          <cell r="B6" t="str">
            <v>AST</v>
          </cell>
        </row>
        <row r="7">
          <cell r="B7" t="str">
            <v>STL</v>
          </cell>
        </row>
        <row r="8">
          <cell r="B8" t="str">
            <v>BLK</v>
          </cell>
        </row>
        <row r="9">
          <cell r="B9" t="str">
            <v>TO</v>
          </cell>
        </row>
        <row r="10">
          <cell r="B10" t="str">
            <v>PTS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games.espn.com/fba/clubhouse?leagueId=3409&amp;teamId=8&amp;seasonId=2018" TargetMode="External"/><Relationship Id="rId18" Type="http://schemas.openxmlformats.org/officeDocument/2006/relationships/hyperlink" Target="http://games.espn.com/fba/clubhouse?leagueId=3409&amp;teamId=15&amp;seasonId=2018" TargetMode="External"/><Relationship Id="rId26" Type="http://schemas.openxmlformats.org/officeDocument/2006/relationships/hyperlink" Target="http://games.espn.com/fba/clubhouse?leagueId=3409&amp;teamId=10&amp;seasonId=2018" TargetMode="External"/><Relationship Id="rId39" Type="http://schemas.openxmlformats.org/officeDocument/2006/relationships/hyperlink" Target="http://games.espn.com/fba/clubhouse?leagueId=3409&amp;teamId=16&amp;seasonId=2018" TargetMode="External"/><Relationship Id="rId21" Type="http://schemas.openxmlformats.org/officeDocument/2006/relationships/hyperlink" Target="http://games.espn.com/fba/clubhouse?leagueId=3409&amp;teamId=4&amp;seasonId=2018" TargetMode="External"/><Relationship Id="rId34" Type="http://schemas.openxmlformats.org/officeDocument/2006/relationships/hyperlink" Target="http://games.espn.com/fba/clubhouse?leagueId=3409&amp;teamId=11&amp;seasonId=2018" TargetMode="External"/><Relationship Id="rId42" Type="http://schemas.openxmlformats.org/officeDocument/2006/relationships/hyperlink" Target="http://games.espn.com/fba/clubhouse?leagueId=3409&amp;teamId=3&amp;seasonId=2018" TargetMode="External"/><Relationship Id="rId7" Type="http://schemas.openxmlformats.org/officeDocument/2006/relationships/hyperlink" Target="http://games.espn.com/fba/clubhouse?leagueId=3409&amp;teamId=4&amp;seasonId=2018" TargetMode="External"/><Relationship Id="rId2" Type="http://schemas.openxmlformats.org/officeDocument/2006/relationships/hyperlink" Target="http://games.espn.com/fba/clubhouse?leagueId=3409&amp;teamId=7&amp;seasonId=2018" TargetMode="External"/><Relationship Id="rId16" Type="http://schemas.openxmlformats.org/officeDocument/2006/relationships/hyperlink" Target="http://games.espn.com/fba/clubhouse?leagueId=3409&amp;teamId=7&amp;seasonId=2018" TargetMode="External"/><Relationship Id="rId20" Type="http://schemas.openxmlformats.org/officeDocument/2006/relationships/hyperlink" Target="http://games.espn.com/fba/clubhouse?leagueId=3409&amp;teamId=6&amp;seasonId=2018" TargetMode="External"/><Relationship Id="rId29" Type="http://schemas.openxmlformats.org/officeDocument/2006/relationships/hyperlink" Target="http://games.espn.com/fba/clubhouse?leagueId=3409&amp;teamId=6&amp;seasonId=2018" TargetMode="External"/><Relationship Id="rId41" Type="http://schemas.openxmlformats.org/officeDocument/2006/relationships/hyperlink" Target="http://games.espn.com/fba/clubhouse?leagueId=3409&amp;teamId=12&amp;seasonId=2018" TargetMode="External"/><Relationship Id="rId1" Type="http://schemas.openxmlformats.org/officeDocument/2006/relationships/hyperlink" Target="http://games.espn.com/fba/clubhouse?leagueId=3409&amp;teamId=1&amp;seasonId=2018" TargetMode="External"/><Relationship Id="rId6" Type="http://schemas.openxmlformats.org/officeDocument/2006/relationships/hyperlink" Target="http://games.espn.com/fba/clubhouse?leagueId=3409&amp;teamId=6&amp;seasonId=2018" TargetMode="External"/><Relationship Id="rId11" Type="http://schemas.openxmlformats.org/officeDocument/2006/relationships/hyperlink" Target="http://games.espn.com/fba/clubhouse?leagueId=3409&amp;teamId=14&amp;seasonId=2018" TargetMode="External"/><Relationship Id="rId24" Type="http://schemas.openxmlformats.org/officeDocument/2006/relationships/hyperlink" Target="http://games.espn.com/fba/clubhouse?leagueId=3409&amp;teamId=16&amp;seasonId=2018" TargetMode="External"/><Relationship Id="rId32" Type="http://schemas.openxmlformats.org/officeDocument/2006/relationships/hyperlink" Target="http://games.espn.com/fba/clubhouse?leagueId=3409&amp;teamId=1&amp;seasonId=2018" TargetMode="External"/><Relationship Id="rId37" Type="http://schemas.openxmlformats.org/officeDocument/2006/relationships/hyperlink" Target="http://games.espn.com/fba/clubhouse?leagueId=3409&amp;teamId=7&amp;seasonId=2018" TargetMode="External"/><Relationship Id="rId40" Type="http://schemas.openxmlformats.org/officeDocument/2006/relationships/hyperlink" Target="http://games.espn.com/fba/clubhouse?leagueId=3409&amp;teamId=14&amp;seasonId=2018" TargetMode="External"/><Relationship Id="rId5" Type="http://schemas.openxmlformats.org/officeDocument/2006/relationships/hyperlink" Target="http://games.espn.com/fba/clubhouse?leagueId=3409&amp;teamId=2&amp;seasonId=2018" TargetMode="External"/><Relationship Id="rId15" Type="http://schemas.openxmlformats.org/officeDocument/2006/relationships/hyperlink" Target="http://games.espn.com/fba/clubhouse?leagueId=3409&amp;teamId=1&amp;seasonId=2018" TargetMode="External"/><Relationship Id="rId23" Type="http://schemas.openxmlformats.org/officeDocument/2006/relationships/hyperlink" Target="http://games.espn.com/fba/clubhouse?leagueId=3409&amp;teamId=12&amp;seasonId=2018" TargetMode="External"/><Relationship Id="rId28" Type="http://schemas.openxmlformats.org/officeDocument/2006/relationships/hyperlink" Target="http://games.espn.com/fba/clubhouse?leagueId=3409&amp;teamId=3&amp;seasonId=2018" TargetMode="External"/><Relationship Id="rId36" Type="http://schemas.openxmlformats.org/officeDocument/2006/relationships/hyperlink" Target="http://games.espn.com/fba/clubhouse?leagueId=3409&amp;teamId=8&amp;seasonId=2018" TargetMode="External"/><Relationship Id="rId10" Type="http://schemas.openxmlformats.org/officeDocument/2006/relationships/hyperlink" Target="http://games.espn.com/fba/clubhouse?leagueId=3409&amp;teamId=16&amp;seasonId=2018" TargetMode="External"/><Relationship Id="rId19" Type="http://schemas.openxmlformats.org/officeDocument/2006/relationships/hyperlink" Target="http://games.espn.com/fba/clubhouse?leagueId=3409&amp;teamId=2&amp;seasonId=2018" TargetMode="External"/><Relationship Id="rId31" Type="http://schemas.openxmlformats.org/officeDocument/2006/relationships/hyperlink" Target="http://games.espn.com/fba/clubhouse?leagueId=3409&amp;teamId=2&amp;seasonId=2018" TargetMode="External"/><Relationship Id="rId4" Type="http://schemas.openxmlformats.org/officeDocument/2006/relationships/hyperlink" Target="http://games.espn.com/fba/clubhouse?leagueId=3409&amp;teamId=15&amp;seasonId=2018" TargetMode="External"/><Relationship Id="rId9" Type="http://schemas.openxmlformats.org/officeDocument/2006/relationships/hyperlink" Target="http://games.espn.com/fba/clubhouse?leagueId=3409&amp;teamId=12&amp;seasonId=2018" TargetMode="External"/><Relationship Id="rId14" Type="http://schemas.openxmlformats.org/officeDocument/2006/relationships/hyperlink" Target="http://games.espn.com/fba/clubhouse?leagueId=3409&amp;teamId=3&amp;seasonId=2018" TargetMode="External"/><Relationship Id="rId22" Type="http://schemas.openxmlformats.org/officeDocument/2006/relationships/hyperlink" Target="http://games.espn.com/fba/clubhouse?leagueId=3409&amp;teamId=11&amp;seasonId=2018" TargetMode="External"/><Relationship Id="rId27" Type="http://schemas.openxmlformats.org/officeDocument/2006/relationships/hyperlink" Target="http://games.espn.com/fba/clubhouse?leagueId=3409&amp;teamId=8&amp;seasonId=2018" TargetMode="External"/><Relationship Id="rId30" Type="http://schemas.openxmlformats.org/officeDocument/2006/relationships/hyperlink" Target="http://games.espn.com/fba/clubhouse?leagueId=3409&amp;teamId=5&amp;seasonId=2018" TargetMode="External"/><Relationship Id="rId35" Type="http://schemas.openxmlformats.org/officeDocument/2006/relationships/hyperlink" Target="http://games.espn.com/fba/clubhouse?leagueId=3409&amp;teamId=10&amp;seasonId=2018" TargetMode="External"/><Relationship Id="rId8" Type="http://schemas.openxmlformats.org/officeDocument/2006/relationships/hyperlink" Target="http://games.espn.com/fba/clubhouse?leagueId=3409&amp;teamId=11&amp;seasonId=2018" TargetMode="External"/><Relationship Id="rId3" Type="http://schemas.openxmlformats.org/officeDocument/2006/relationships/hyperlink" Target="http://games.espn.com/fba/clubhouse?leagueId=3409&amp;teamId=5&amp;seasonId=2018" TargetMode="External"/><Relationship Id="rId12" Type="http://schemas.openxmlformats.org/officeDocument/2006/relationships/hyperlink" Target="http://games.espn.com/fba/clubhouse?leagueId=3409&amp;teamId=10&amp;seasonId=2018" TargetMode="External"/><Relationship Id="rId17" Type="http://schemas.openxmlformats.org/officeDocument/2006/relationships/hyperlink" Target="http://games.espn.com/fba/clubhouse?leagueId=3409&amp;teamId=5&amp;seasonId=2018" TargetMode="External"/><Relationship Id="rId25" Type="http://schemas.openxmlformats.org/officeDocument/2006/relationships/hyperlink" Target="http://games.espn.com/fba/clubhouse?leagueId=3409&amp;teamId=14&amp;seasonId=2018" TargetMode="External"/><Relationship Id="rId33" Type="http://schemas.openxmlformats.org/officeDocument/2006/relationships/hyperlink" Target="http://games.espn.com/fba/clubhouse?leagueId=3409&amp;teamId=15&amp;seasonId=2018" TargetMode="External"/><Relationship Id="rId38" Type="http://schemas.openxmlformats.org/officeDocument/2006/relationships/hyperlink" Target="http://games.espn.com/fba/clubhouse?leagueId=3409&amp;teamId=4&amp;seasonId=2018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9"/>
  <sheetViews>
    <sheetView tabSelected="1" workbookViewId="0">
      <selection sqref="A1:D2"/>
    </sheetView>
  </sheetViews>
  <sheetFormatPr baseColWidth="10" defaultColWidth="11.42578125" defaultRowHeight="15" x14ac:dyDescent="0.25"/>
  <cols>
    <col min="1" max="1" width="26.42578125" customWidth="1"/>
    <col min="2" max="2" width="0" hidden="1" customWidth="1"/>
    <col min="3" max="12" width="9.140625" customWidth="1"/>
    <col min="13" max="13" width="12.7109375" customWidth="1"/>
  </cols>
  <sheetData>
    <row r="1" spans="1:13" ht="20.25" customHeight="1" x14ac:dyDescent="0.25">
      <c r="A1" s="46" t="s">
        <v>0</v>
      </c>
      <c r="B1" s="46"/>
      <c r="C1" s="46"/>
      <c r="D1" s="46"/>
      <c r="E1" s="1"/>
      <c r="F1" s="1"/>
      <c r="G1" s="1"/>
      <c r="H1" s="1"/>
      <c r="I1" s="1"/>
      <c r="J1" s="1"/>
      <c r="K1" s="1"/>
      <c r="L1" s="1"/>
    </row>
    <row r="2" spans="1:13" ht="20.25" customHeight="1" x14ac:dyDescent="0.25">
      <c r="A2" s="46"/>
      <c r="B2" s="46"/>
      <c r="C2" s="46"/>
      <c r="D2" s="46"/>
      <c r="E2" s="1"/>
      <c r="F2" s="1"/>
      <c r="G2" s="1"/>
      <c r="H2" s="1"/>
      <c r="I2" s="1"/>
      <c r="J2" s="1"/>
      <c r="K2" s="1"/>
      <c r="L2" s="1"/>
    </row>
    <row r="3" spans="1:13" x14ac:dyDescent="0.25">
      <c r="A3" s="1"/>
      <c r="B3" s="1"/>
      <c r="C3" s="2" t="s">
        <v>1</v>
      </c>
      <c r="D3" s="2" t="s">
        <v>2</v>
      </c>
      <c r="E3" s="2" t="s">
        <v>3</v>
      </c>
      <c r="F3" s="2" t="s">
        <v>4</v>
      </c>
      <c r="G3" s="2" t="s">
        <v>5</v>
      </c>
      <c r="H3" s="2" t="s">
        <v>6</v>
      </c>
      <c r="I3" s="2" t="s">
        <v>7</v>
      </c>
      <c r="J3" s="2" t="s">
        <v>8</v>
      </c>
      <c r="K3" s="2" t="s">
        <v>9</v>
      </c>
      <c r="L3" s="3" t="s">
        <v>10</v>
      </c>
      <c r="M3" s="3" t="s">
        <v>11</v>
      </c>
    </row>
    <row r="4" spans="1:13" ht="20.25" customHeight="1" x14ac:dyDescent="0.25">
      <c r="A4" s="4" t="s">
        <v>12</v>
      </c>
      <c r="B4" s="5"/>
      <c r="C4" s="5">
        <f>RANK(C23,C$23:C$36,1)+(COUNT(C$23:C$36)+1-RANK(C23,C$23:C$36,0)-RANK(C23,C$23:C$36,1))/2</f>
        <v>11</v>
      </c>
      <c r="D4" s="5">
        <f>RANK(D23,D$23:D$36,1)+(COUNT(D$23:D$36)+1-RANK(D23,D$23:D$36,0)-RANK(D23,D$23:D$36,1))/2</f>
        <v>14</v>
      </c>
      <c r="E4" s="5">
        <f>RANK(E23,E$23:E$36,1)+(COUNT(E$23:E$36)+1-RANK(E23,E$23:E$36,0)-RANK(E23,E$23:E$36,1))/2</f>
        <v>14</v>
      </c>
      <c r="F4" s="5">
        <f>RANK(F23,F$23:F$36,1)+(COUNT(F$23:F$36)+1-RANK(F23,F$23:F$36,0)-RANK(F23,F$23:F$36,1))/2</f>
        <v>14</v>
      </c>
      <c r="G4" s="5">
        <f>RANK(G23,G$23:G$36,1)+(COUNT(G$23:G$36)+1-RANK(G23,G$23:G$36,0)-RANK(G23,G$23:G$36,1))/2</f>
        <v>13</v>
      </c>
      <c r="H4" s="5">
        <f>RANK(H23,H$23:H$36,1)+(COUNT(H$23:H$36)+1-RANK(H23,H$23:H$36,0)-RANK(H23,H$23:H$36,1))/2</f>
        <v>13</v>
      </c>
      <c r="I4" s="5">
        <f>RANK(I23,I$23:I$36,1)+(COUNT(I$23:I$36)+1-RANK(I23,I$23:I$36,0)-RANK(I23,I$23:I$36,1))/2</f>
        <v>10.5</v>
      </c>
      <c r="J4" s="5">
        <f>RANK(J23,J$23:J$36,0)+(COUNT(J$23:J$36)+1-RANK(J23,J$23:J$36,1)-RANK(J23,J$23:J$36,0))/2</f>
        <v>2</v>
      </c>
      <c r="K4" s="5">
        <f>RANK(K23,K$23:K$36,1)+(COUNT(K$23:K$36)+1-RANK(K23,K$23:K$36,0)-RANK(K23,K$23:K$36,1))/2</f>
        <v>14</v>
      </c>
      <c r="L4" s="34">
        <f t="shared" ref="L4:L17" si="0">SUM(C4:K4)</f>
        <v>105.5</v>
      </c>
      <c r="M4" s="34">
        <f t="shared" ref="M4:M17" si="1">RANK(L4,$L$4:$L$17)</f>
        <v>1</v>
      </c>
    </row>
    <row r="5" spans="1:13" ht="20.25" customHeight="1" x14ac:dyDescent="0.25">
      <c r="A5" s="4" t="s">
        <v>13</v>
      </c>
      <c r="B5" s="5"/>
      <c r="C5" s="5">
        <f t="shared" ref="C5:C17" si="2">RANK(C24,$C$23:$C$36,1)+(COUNT($C$23:$C$36)+1-RANK(C24,$C$23:$C$36,0)-RANK(C24,$C$23:$C$36,1))/2</f>
        <v>5</v>
      </c>
      <c r="D5" s="5">
        <f t="shared" ref="D5:K5" si="3">RANK(D24,D$23:D$36,1)+(COUNT(D$23:D$36)+1-RANK(D24,D$23:D$36,0)-RANK(D24,D$23:D$36,1))/2</f>
        <v>12</v>
      </c>
      <c r="E5" s="5">
        <f t="shared" si="3"/>
        <v>2</v>
      </c>
      <c r="F5" s="5">
        <f t="shared" si="3"/>
        <v>1</v>
      </c>
      <c r="G5" s="5">
        <f t="shared" si="3"/>
        <v>3</v>
      </c>
      <c r="H5" s="5">
        <f t="shared" si="3"/>
        <v>2</v>
      </c>
      <c r="I5" s="5">
        <f t="shared" si="3"/>
        <v>1.5</v>
      </c>
      <c r="J5" s="5">
        <f t="shared" ref="J5:J17" si="4">RANK(J24,J$23:J$36,0)+(COUNT(J$23:J$36)+1-RANK(J24,J$23:J$36,1)-RANK(J24,J$23:J$36,0))/2</f>
        <v>14</v>
      </c>
      <c r="K5" s="5">
        <f t="shared" si="3"/>
        <v>1</v>
      </c>
      <c r="L5" s="34">
        <f t="shared" si="0"/>
        <v>41.5</v>
      </c>
      <c r="M5" s="34">
        <f t="shared" si="1"/>
        <v>14</v>
      </c>
    </row>
    <row r="6" spans="1:13" ht="20.25" customHeight="1" x14ac:dyDescent="0.25">
      <c r="A6" s="4" t="s">
        <v>14</v>
      </c>
      <c r="B6" s="5"/>
      <c r="C6" s="5">
        <f t="shared" si="2"/>
        <v>4</v>
      </c>
      <c r="D6" s="5">
        <f t="shared" ref="D6:K6" si="5">RANK(D25,D$23:D$36,1)+(COUNT(D$23:D$36)+1-RANK(D25,D$23:D$36,0)-RANK(D25,D$23:D$36,1))/2</f>
        <v>13</v>
      </c>
      <c r="E6" s="5">
        <f t="shared" si="5"/>
        <v>11</v>
      </c>
      <c r="F6" s="5">
        <f t="shared" si="5"/>
        <v>2</v>
      </c>
      <c r="G6" s="5">
        <f t="shared" si="5"/>
        <v>11</v>
      </c>
      <c r="H6" s="5">
        <f t="shared" si="5"/>
        <v>11</v>
      </c>
      <c r="I6" s="5">
        <f t="shared" si="5"/>
        <v>7</v>
      </c>
      <c r="J6" s="5">
        <f t="shared" si="4"/>
        <v>13</v>
      </c>
      <c r="K6" s="5">
        <f t="shared" si="5"/>
        <v>5</v>
      </c>
      <c r="L6" s="34">
        <f t="shared" si="0"/>
        <v>77</v>
      </c>
      <c r="M6" s="34">
        <f t="shared" si="1"/>
        <v>4</v>
      </c>
    </row>
    <row r="7" spans="1:13" ht="20.25" customHeight="1" x14ac:dyDescent="0.25">
      <c r="A7" s="4" t="s">
        <v>15</v>
      </c>
      <c r="B7" s="5"/>
      <c r="C7" s="5">
        <f t="shared" si="2"/>
        <v>13</v>
      </c>
      <c r="D7" s="5">
        <f t="shared" ref="D7:K7" si="6">RANK(D26,D$23:D$36,1)+(COUNT(D$23:D$36)+1-RANK(D26,D$23:D$36,0)-RANK(D26,D$23:D$36,1))/2</f>
        <v>10</v>
      </c>
      <c r="E7" s="5">
        <f t="shared" si="6"/>
        <v>5</v>
      </c>
      <c r="F7" s="5">
        <f t="shared" si="6"/>
        <v>10</v>
      </c>
      <c r="G7" s="5">
        <f t="shared" si="6"/>
        <v>1</v>
      </c>
      <c r="H7" s="5">
        <f t="shared" si="6"/>
        <v>9</v>
      </c>
      <c r="I7" s="5">
        <f t="shared" si="6"/>
        <v>13</v>
      </c>
      <c r="J7" s="5">
        <f t="shared" si="4"/>
        <v>11</v>
      </c>
      <c r="K7" s="5">
        <f t="shared" si="6"/>
        <v>4</v>
      </c>
      <c r="L7" s="34">
        <f t="shared" si="0"/>
        <v>76</v>
      </c>
      <c r="M7" s="34">
        <f t="shared" si="1"/>
        <v>5</v>
      </c>
    </row>
    <row r="8" spans="1:13" ht="20.25" customHeight="1" x14ac:dyDescent="0.25">
      <c r="A8" s="4" t="s">
        <v>16</v>
      </c>
      <c r="B8" s="5"/>
      <c r="C8" s="5">
        <f t="shared" si="2"/>
        <v>12</v>
      </c>
      <c r="D8" s="5">
        <f t="shared" ref="D8:K17" si="7">RANK(D27,D$23:D$36,1)+(COUNT(D$23:D$36)+1-RANK(D27,D$23:D$36,0)-RANK(D27,D$23:D$36,1))/2</f>
        <v>9</v>
      </c>
      <c r="E8" s="5">
        <f t="shared" si="7"/>
        <v>8</v>
      </c>
      <c r="F8" s="5">
        <f t="shared" si="7"/>
        <v>4</v>
      </c>
      <c r="G8" s="5">
        <f t="shared" si="7"/>
        <v>8</v>
      </c>
      <c r="H8" s="5">
        <f t="shared" si="7"/>
        <v>2</v>
      </c>
      <c r="I8" s="5">
        <f t="shared" si="7"/>
        <v>3</v>
      </c>
      <c r="J8" s="5">
        <f t="shared" si="4"/>
        <v>8.5</v>
      </c>
      <c r="K8" s="5">
        <f t="shared" si="7"/>
        <v>2</v>
      </c>
      <c r="L8" s="34">
        <f t="shared" si="0"/>
        <v>56.5</v>
      </c>
      <c r="M8" s="34">
        <f t="shared" si="1"/>
        <v>11</v>
      </c>
    </row>
    <row r="9" spans="1:13" ht="20.25" customHeight="1" x14ac:dyDescent="0.25">
      <c r="A9" s="4" t="s">
        <v>17</v>
      </c>
      <c r="B9" s="5"/>
      <c r="C9" s="5">
        <f t="shared" si="2"/>
        <v>10</v>
      </c>
      <c r="D9" s="5">
        <f t="shared" si="7"/>
        <v>11</v>
      </c>
      <c r="E9" s="5">
        <f t="shared" si="7"/>
        <v>9</v>
      </c>
      <c r="F9" s="5">
        <f t="shared" si="7"/>
        <v>8</v>
      </c>
      <c r="G9" s="5">
        <f t="shared" si="7"/>
        <v>5.5</v>
      </c>
      <c r="H9" s="5">
        <f t="shared" si="7"/>
        <v>7.5</v>
      </c>
      <c r="I9" s="5">
        <f t="shared" si="7"/>
        <v>10.5</v>
      </c>
      <c r="J9" s="5">
        <f t="shared" si="4"/>
        <v>5</v>
      </c>
      <c r="K9" s="5">
        <f t="shared" si="7"/>
        <v>12</v>
      </c>
      <c r="L9" s="34">
        <f t="shared" si="0"/>
        <v>78.5</v>
      </c>
      <c r="M9" s="34">
        <f t="shared" si="1"/>
        <v>3</v>
      </c>
    </row>
    <row r="10" spans="1:13" ht="20.25" customHeight="1" x14ac:dyDescent="0.25">
      <c r="A10" s="4" t="s">
        <v>18</v>
      </c>
      <c r="B10" s="5"/>
      <c r="C10" s="5">
        <f t="shared" si="2"/>
        <v>14</v>
      </c>
      <c r="D10" s="5">
        <f t="shared" si="7"/>
        <v>8</v>
      </c>
      <c r="E10" s="5">
        <f t="shared" si="7"/>
        <v>4</v>
      </c>
      <c r="F10" s="5">
        <f t="shared" si="7"/>
        <v>11</v>
      </c>
      <c r="G10" s="5">
        <f t="shared" si="7"/>
        <v>12</v>
      </c>
      <c r="H10" s="5">
        <f t="shared" si="7"/>
        <v>10</v>
      </c>
      <c r="I10" s="5">
        <f t="shared" si="7"/>
        <v>9</v>
      </c>
      <c r="J10" s="5">
        <f t="shared" si="4"/>
        <v>4</v>
      </c>
      <c r="K10" s="5">
        <f t="shared" si="7"/>
        <v>7</v>
      </c>
      <c r="L10" s="34">
        <f t="shared" si="0"/>
        <v>79</v>
      </c>
      <c r="M10" s="34">
        <f t="shared" si="1"/>
        <v>2</v>
      </c>
    </row>
    <row r="11" spans="1:13" ht="20.25" customHeight="1" x14ac:dyDescent="0.25">
      <c r="A11" s="4" t="s">
        <v>19</v>
      </c>
      <c r="B11" s="5"/>
      <c r="C11" s="5">
        <f t="shared" si="2"/>
        <v>9</v>
      </c>
      <c r="D11" s="5">
        <f t="shared" si="7"/>
        <v>7</v>
      </c>
      <c r="E11" s="5">
        <f t="shared" si="7"/>
        <v>6.5</v>
      </c>
      <c r="F11" s="5">
        <f t="shared" si="7"/>
        <v>7</v>
      </c>
      <c r="G11" s="5">
        <f t="shared" si="7"/>
        <v>4</v>
      </c>
      <c r="H11" s="5">
        <f t="shared" si="7"/>
        <v>5</v>
      </c>
      <c r="I11" s="5">
        <f t="shared" si="7"/>
        <v>12</v>
      </c>
      <c r="J11" s="5">
        <f t="shared" si="4"/>
        <v>6</v>
      </c>
      <c r="K11" s="5">
        <f t="shared" si="7"/>
        <v>8</v>
      </c>
      <c r="L11" s="34">
        <f t="shared" si="0"/>
        <v>64.5</v>
      </c>
      <c r="M11" s="34">
        <f t="shared" si="1"/>
        <v>8</v>
      </c>
    </row>
    <row r="12" spans="1:13" ht="20.25" customHeight="1" x14ac:dyDescent="0.25">
      <c r="A12" s="4" t="s">
        <v>20</v>
      </c>
      <c r="B12" s="5"/>
      <c r="C12" s="5">
        <f t="shared" si="2"/>
        <v>8</v>
      </c>
      <c r="D12" s="5">
        <f t="shared" ref="D12:K12" si="8">RANK(D31,D$23:D$36,1)+(COUNT(D$23:D$36)+1-RANK(D31,D$23:D$36,0)-RANK(D31,D$23:D$36,1))/2</f>
        <v>5</v>
      </c>
      <c r="E12" s="5">
        <f t="shared" si="8"/>
        <v>12</v>
      </c>
      <c r="F12" s="5">
        <f t="shared" si="8"/>
        <v>12</v>
      </c>
      <c r="G12" s="5">
        <f t="shared" si="8"/>
        <v>14</v>
      </c>
      <c r="H12" s="5">
        <f t="shared" si="8"/>
        <v>7.5</v>
      </c>
      <c r="I12" s="5">
        <f t="shared" si="8"/>
        <v>1.5</v>
      </c>
      <c r="J12" s="5">
        <f t="shared" si="4"/>
        <v>3</v>
      </c>
      <c r="K12" s="5">
        <f t="shared" si="8"/>
        <v>13</v>
      </c>
      <c r="L12" s="34">
        <f t="shared" si="0"/>
        <v>76</v>
      </c>
      <c r="M12" s="34">
        <f t="shared" si="1"/>
        <v>5</v>
      </c>
    </row>
    <row r="13" spans="1:13" ht="20.25" customHeight="1" x14ac:dyDescent="0.25">
      <c r="A13" s="4" t="s">
        <v>21</v>
      </c>
      <c r="B13" s="5"/>
      <c r="C13" s="5">
        <f t="shared" si="2"/>
        <v>1</v>
      </c>
      <c r="D13" s="5">
        <f t="shared" si="7"/>
        <v>4</v>
      </c>
      <c r="E13" s="5">
        <f t="shared" si="7"/>
        <v>13</v>
      </c>
      <c r="F13" s="5">
        <f t="shared" si="7"/>
        <v>5</v>
      </c>
      <c r="G13" s="5">
        <f t="shared" si="7"/>
        <v>7</v>
      </c>
      <c r="H13" s="5">
        <f t="shared" si="7"/>
        <v>4</v>
      </c>
      <c r="I13" s="5">
        <f t="shared" si="7"/>
        <v>6</v>
      </c>
      <c r="J13" s="5">
        <f t="shared" si="4"/>
        <v>7</v>
      </c>
      <c r="K13" s="5">
        <f t="shared" si="7"/>
        <v>10</v>
      </c>
      <c r="L13" s="34">
        <f t="shared" si="0"/>
        <v>57</v>
      </c>
      <c r="M13" s="34">
        <f t="shared" si="1"/>
        <v>10</v>
      </c>
    </row>
    <row r="14" spans="1:13" ht="20.25" customHeight="1" x14ac:dyDescent="0.25">
      <c r="A14" s="4" t="s">
        <v>22</v>
      </c>
      <c r="B14" s="5"/>
      <c r="C14" s="5">
        <f t="shared" si="2"/>
        <v>7</v>
      </c>
      <c r="D14" s="5">
        <f t="shared" si="7"/>
        <v>6</v>
      </c>
      <c r="E14" s="5">
        <f t="shared" si="7"/>
        <v>1</v>
      </c>
      <c r="F14" s="5">
        <f t="shared" si="7"/>
        <v>9</v>
      </c>
      <c r="G14" s="5">
        <f t="shared" si="7"/>
        <v>5.5</v>
      </c>
      <c r="H14" s="5">
        <f t="shared" si="7"/>
        <v>2</v>
      </c>
      <c r="I14" s="5">
        <f t="shared" si="7"/>
        <v>14</v>
      </c>
      <c r="J14" s="5">
        <f t="shared" si="4"/>
        <v>8.5</v>
      </c>
      <c r="K14" s="5">
        <f t="shared" si="7"/>
        <v>3</v>
      </c>
      <c r="L14" s="34">
        <f t="shared" si="0"/>
        <v>56</v>
      </c>
      <c r="M14" s="34">
        <f t="shared" si="1"/>
        <v>12</v>
      </c>
    </row>
    <row r="15" spans="1:13" ht="20.25" customHeight="1" x14ac:dyDescent="0.25">
      <c r="A15" s="4" t="s">
        <v>23</v>
      </c>
      <c r="B15" s="5"/>
      <c r="C15" s="5">
        <f t="shared" si="2"/>
        <v>3</v>
      </c>
      <c r="D15" s="5">
        <f t="shared" si="7"/>
        <v>3</v>
      </c>
      <c r="E15" s="5">
        <f t="shared" si="7"/>
        <v>3</v>
      </c>
      <c r="F15" s="5">
        <f t="shared" si="7"/>
        <v>13</v>
      </c>
      <c r="G15" s="5">
        <f t="shared" si="7"/>
        <v>10</v>
      </c>
      <c r="H15" s="5">
        <f t="shared" si="7"/>
        <v>14</v>
      </c>
      <c r="I15" s="5">
        <f t="shared" si="7"/>
        <v>8</v>
      </c>
      <c r="J15" s="5">
        <f t="shared" si="4"/>
        <v>1</v>
      </c>
      <c r="K15" s="5">
        <f t="shared" si="7"/>
        <v>11</v>
      </c>
      <c r="L15" s="34">
        <f t="shared" si="0"/>
        <v>66</v>
      </c>
      <c r="M15" s="34">
        <f t="shared" si="1"/>
        <v>7</v>
      </c>
    </row>
    <row r="16" spans="1:13" ht="20.25" customHeight="1" x14ac:dyDescent="0.25">
      <c r="A16" s="4" t="s">
        <v>24</v>
      </c>
      <c r="B16" s="5"/>
      <c r="C16" s="5">
        <f t="shared" si="2"/>
        <v>2</v>
      </c>
      <c r="D16" s="5">
        <f t="shared" ref="D16:K16" si="9">RANK(D35,D$23:D$36,1)+(COUNT(D$23:D$36)+1-RANK(D35,D$23:D$36,0)-RANK(D35,D$23:D$36,1))/2</f>
        <v>2</v>
      </c>
      <c r="E16" s="5">
        <f t="shared" si="9"/>
        <v>10</v>
      </c>
      <c r="F16" s="5">
        <f t="shared" si="9"/>
        <v>3</v>
      </c>
      <c r="G16" s="5">
        <f t="shared" si="9"/>
        <v>9</v>
      </c>
      <c r="H16" s="5">
        <f t="shared" si="9"/>
        <v>12</v>
      </c>
      <c r="I16" s="5">
        <f t="shared" si="9"/>
        <v>4</v>
      </c>
      <c r="J16" s="5">
        <f t="shared" si="4"/>
        <v>12</v>
      </c>
      <c r="K16" s="5">
        <f t="shared" si="9"/>
        <v>9</v>
      </c>
      <c r="L16" s="34">
        <f t="shared" si="0"/>
        <v>63</v>
      </c>
      <c r="M16" s="34">
        <f t="shared" si="1"/>
        <v>9</v>
      </c>
    </row>
    <row r="17" spans="1:13" ht="20.25" customHeight="1" x14ac:dyDescent="0.25">
      <c r="A17" s="4" t="s">
        <v>25</v>
      </c>
      <c r="B17" s="5"/>
      <c r="C17" s="5">
        <f t="shared" si="2"/>
        <v>6</v>
      </c>
      <c r="D17" s="5">
        <f t="shared" si="7"/>
        <v>1</v>
      </c>
      <c r="E17" s="5">
        <f t="shared" si="7"/>
        <v>6.5</v>
      </c>
      <c r="F17" s="5">
        <f t="shared" si="7"/>
        <v>6</v>
      </c>
      <c r="G17" s="5">
        <f t="shared" si="7"/>
        <v>2</v>
      </c>
      <c r="H17" s="5">
        <f t="shared" si="7"/>
        <v>6</v>
      </c>
      <c r="I17" s="5">
        <f t="shared" si="7"/>
        <v>5</v>
      </c>
      <c r="J17" s="5">
        <f t="shared" si="4"/>
        <v>10</v>
      </c>
      <c r="K17" s="5">
        <f t="shared" si="7"/>
        <v>6</v>
      </c>
      <c r="L17" s="34">
        <f t="shared" si="0"/>
        <v>48.5</v>
      </c>
      <c r="M17" s="34">
        <f t="shared" si="1"/>
        <v>13</v>
      </c>
    </row>
    <row r="18" spans="1:13" ht="20.25" customHeight="1" x14ac:dyDescent="0.25"/>
    <row r="19" spans="1:13" ht="20.25" customHeight="1" x14ac:dyDescent="0.25"/>
    <row r="20" spans="1:13" x14ac:dyDescent="0.25">
      <c r="A20" s="6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</row>
    <row r="21" spans="1:13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</row>
    <row r="22" spans="1:13" x14ac:dyDescent="0.25">
      <c r="A22" s="1"/>
      <c r="B22" s="1"/>
      <c r="C22" s="7" t="s">
        <v>1</v>
      </c>
      <c r="D22" s="7" t="s">
        <v>2</v>
      </c>
      <c r="E22" s="7" t="s">
        <v>3</v>
      </c>
      <c r="F22" s="7" t="s">
        <v>4</v>
      </c>
      <c r="G22" s="7" t="s">
        <v>5</v>
      </c>
      <c r="H22" s="7" t="s">
        <v>6</v>
      </c>
      <c r="I22" s="7" t="s">
        <v>7</v>
      </c>
      <c r="J22" s="7" t="s">
        <v>8</v>
      </c>
      <c r="K22" s="7" t="s">
        <v>9</v>
      </c>
      <c r="L22" s="7"/>
    </row>
    <row r="23" spans="1:13" x14ac:dyDescent="0.25">
      <c r="A23" s="8" t="s">
        <v>12</v>
      </c>
      <c r="B23" s="1"/>
      <c r="C23" s="9">
        <f>VLOOKUP($A23,$B$46:$L$59,3,0)</f>
        <v>0.46629999999999999</v>
      </c>
      <c r="D23" s="9">
        <f>VLOOKUP($A23,$B$46:$L$59,4,0)</f>
        <v>0.83650000000000002</v>
      </c>
      <c r="E23" s="9">
        <f>VLOOKUP($A23,$B$46:$L$59,5,0)</f>
        <v>142</v>
      </c>
      <c r="F23" s="9">
        <f>VLOOKUP($A23,$B$46:$L$59,6,0)</f>
        <v>526</v>
      </c>
      <c r="G23" s="9">
        <f>VLOOKUP($A23,$B$46:$L$59,7,0)</f>
        <v>263</v>
      </c>
      <c r="H23" s="9">
        <f>VLOOKUP($A23,$B$46:$L$59,8,0)</f>
        <v>105</v>
      </c>
      <c r="I23" s="9">
        <f>VLOOKUP($A23,$B$46:$L$59,9,0)</f>
        <v>54</v>
      </c>
      <c r="J23" s="9">
        <f>VLOOKUP($A23,$B$46:$L$59,10,0)</f>
        <v>186</v>
      </c>
      <c r="K23" s="9">
        <f>VLOOKUP($A23,$B$46:$L$59,11,0)</f>
        <v>1276</v>
      </c>
      <c r="L23" s="1"/>
    </row>
    <row r="24" spans="1:13" x14ac:dyDescent="0.25">
      <c r="A24" s="8" t="s">
        <v>13</v>
      </c>
      <c r="B24" s="1"/>
      <c r="C24" s="9">
        <f t="shared" ref="C24:C36" si="10">VLOOKUP($A24,$B$46:$L$59,3,0)</f>
        <v>0.44729999999999998</v>
      </c>
      <c r="D24" s="9">
        <f t="shared" ref="D24:D36" si="11">VLOOKUP($A24,$B$46:$L$59,4,0)</f>
        <v>0.81059999999999999</v>
      </c>
      <c r="E24" s="9">
        <f t="shared" ref="E24:E36" si="12">VLOOKUP($A24,$B$46:$L$59,5,0)</f>
        <v>75</v>
      </c>
      <c r="F24" s="9">
        <f t="shared" ref="F24:F36" si="13">VLOOKUP($A24,$B$46:$L$59,6,0)</f>
        <v>339</v>
      </c>
      <c r="G24" s="9">
        <f t="shared" ref="G24:G36" si="14">VLOOKUP($A24,$B$46:$L$59,7,0)</f>
        <v>180</v>
      </c>
      <c r="H24" s="9">
        <f t="shared" ref="H24:H36" si="15">VLOOKUP($A24,$B$46:$L$59,8,0)</f>
        <v>60</v>
      </c>
      <c r="I24" s="9">
        <f t="shared" ref="I24:I36" si="16">VLOOKUP($A24,$B$46:$L$59,9,0)</f>
        <v>30</v>
      </c>
      <c r="J24" s="9">
        <f t="shared" ref="J24:J36" si="17">VLOOKUP($A24,$B$46:$L$59,10,0)</f>
        <v>128</v>
      </c>
      <c r="K24" s="9">
        <f t="shared" ref="K24:K36" si="18">VLOOKUP($A24,$B$46:$L$59,11,0)</f>
        <v>887</v>
      </c>
      <c r="L24" s="1"/>
    </row>
    <row r="25" spans="1:13" x14ac:dyDescent="0.25">
      <c r="A25" s="10" t="s">
        <v>14</v>
      </c>
      <c r="B25" s="1"/>
      <c r="C25" s="9">
        <f t="shared" si="10"/>
        <v>0.44040000000000001</v>
      </c>
      <c r="D25" s="9">
        <f t="shared" si="11"/>
        <v>0.82210000000000005</v>
      </c>
      <c r="E25" s="9">
        <f t="shared" si="12"/>
        <v>115</v>
      </c>
      <c r="F25" s="9">
        <f t="shared" si="13"/>
        <v>355</v>
      </c>
      <c r="G25" s="9">
        <f t="shared" si="14"/>
        <v>253</v>
      </c>
      <c r="H25" s="9">
        <f t="shared" si="15"/>
        <v>91</v>
      </c>
      <c r="I25" s="9">
        <f t="shared" si="16"/>
        <v>45</v>
      </c>
      <c r="J25" s="9">
        <f t="shared" si="17"/>
        <v>131</v>
      </c>
      <c r="K25" s="9">
        <f t="shared" si="18"/>
        <v>1032</v>
      </c>
      <c r="L25" s="1"/>
    </row>
    <row r="26" spans="1:13" x14ac:dyDescent="0.25">
      <c r="A26" s="8" t="s">
        <v>15</v>
      </c>
      <c r="B26" s="1"/>
      <c r="C26" s="9">
        <f t="shared" si="10"/>
        <v>0.47960000000000003</v>
      </c>
      <c r="D26" s="9">
        <f t="shared" si="11"/>
        <v>0.79449999999999998</v>
      </c>
      <c r="E26" s="9">
        <f t="shared" si="12"/>
        <v>88</v>
      </c>
      <c r="F26" s="9">
        <f t="shared" si="13"/>
        <v>472</v>
      </c>
      <c r="G26" s="9">
        <f t="shared" si="14"/>
        <v>137</v>
      </c>
      <c r="H26" s="9">
        <f t="shared" si="15"/>
        <v>76</v>
      </c>
      <c r="I26" s="9">
        <f t="shared" si="16"/>
        <v>65</v>
      </c>
      <c r="J26" s="9">
        <f t="shared" si="17"/>
        <v>141</v>
      </c>
      <c r="K26" s="9">
        <f t="shared" si="18"/>
        <v>1014</v>
      </c>
      <c r="L26" s="1"/>
    </row>
    <row r="27" spans="1:13" x14ac:dyDescent="0.25">
      <c r="A27" s="10" t="s">
        <v>16</v>
      </c>
      <c r="B27" s="1"/>
      <c r="C27" s="9">
        <f t="shared" si="10"/>
        <v>0.47320000000000001</v>
      </c>
      <c r="D27" s="9">
        <f t="shared" si="11"/>
        <v>0.78849999999999998</v>
      </c>
      <c r="E27" s="9">
        <f t="shared" si="12"/>
        <v>97</v>
      </c>
      <c r="F27" s="9">
        <f t="shared" si="13"/>
        <v>387</v>
      </c>
      <c r="G27" s="9">
        <f t="shared" si="14"/>
        <v>228</v>
      </c>
      <c r="H27" s="9">
        <f t="shared" si="15"/>
        <v>60</v>
      </c>
      <c r="I27" s="9">
        <f t="shared" si="16"/>
        <v>32</v>
      </c>
      <c r="J27" s="9">
        <f t="shared" si="17"/>
        <v>146</v>
      </c>
      <c r="K27" s="9">
        <f t="shared" si="18"/>
        <v>962</v>
      </c>
      <c r="L27" s="1"/>
    </row>
    <row r="28" spans="1:13" x14ac:dyDescent="0.25">
      <c r="A28" s="8" t="s">
        <v>17</v>
      </c>
      <c r="B28" s="1"/>
      <c r="C28" s="9">
        <f t="shared" si="10"/>
        <v>0.45590000000000003</v>
      </c>
      <c r="D28" s="9">
        <f t="shared" si="11"/>
        <v>0.79710000000000003</v>
      </c>
      <c r="E28" s="9">
        <f t="shared" si="12"/>
        <v>109</v>
      </c>
      <c r="F28" s="9">
        <f t="shared" si="13"/>
        <v>457</v>
      </c>
      <c r="G28" s="9">
        <f t="shared" si="14"/>
        <v>218</v>
      </c>
      <c r="H28" s="9">
        <f t="shared" si="15"/>
        <v>70</v>
      </c>
      <c r="I28" s="9">
        <f t="shared" si="16"/>
        <v>54</v>
      </c>
      <c r="J28" s="9">
        <f t="shared" si="17"/>
        <v>174</v>
      </c>
      <c r="K28" s="9">
        <f t="shared" si="18"/>
        <v>1177</v>
      </c>
      <c r="L28" s="1"/>
    </row>
    <row r="29" spans="1:13" x14ac:dyDescent="0.25">
      <c r="A29" s="8" t="s">
        <v>18</v>
      </c>
      <c r="B29" s="1"/>
      <c r="C29" s="9">
        <f t="shared" si="10"/>
        <v>0.49149999999999999</v>
      </c>
      <c r="D29" s="9">
        <f t="shared" si="11"/>
        <v>0.78080000000000005</v>
      </c>
      <c r="E29" s="9">
        <f t="shared" si="12"/>
        <v>84</v>
      </c>
      <c r="F29" s="9">
        <f t="shared" si="13"/>
        <v>480</v>
      </c>
      <c r="G29" s="9">
        <f t="shared" si="14"/>
        <v>255</v>
      </c>
      <c r="H29" s="9">
        <f t="shared" si="15"/>
        <v>82</v>
      </c>
      <c r="I29" s="9">
        <f t="shared" si="16"/>
        <v>47</v>
      </c>
      <c r="J29" s="9">
        <f t="shared" si="17"/>
        <v>175</v>
      </c>
      <c r="K29" s="9">
        <f t="shared" si="18"/>
        <v>1065</v>
      </c>
      <c r="L29" s="1"/>
    </row>
    <row r="30" spans="1:13" x14ac:dyDescent="0.25">
      <c r="A30" s="8" t="s">
        <v>19</v>
      </c>
      <c r="B30" s="1"/>
      <c r="C30" s="9">
        <f t="shared" si="10"/>
        <v>0.4536</v>
      </c>
      <c r="D30" s="9">
        <f t="shared" si="11"/>
        <v>0.77869999999999995</v>
      </c>
      <c r="E30" s="9">
        <f t="shared" si="12"/>
        <v>89</v>
      </c>
      <c r="F30" s="9">
        <f t="shared" si="13"/>
        <v>450</v>
      </c>
      <c r="G30" s="9">
        <f t="shared" si="14"/>
        <v>208</v>
      </c>
      <c r="H30" s="9">
        <f t="shared" si="15"/>
        <v>67</v>
      </c>
      <c r="I30" s="9">
        <f t="shared" si="16"/>
        <v>61</v>
      </c>
      <c r="J30" s="9">
        <f t="shared" si="17"/>
        <v>171</v>
      </c>
      <c r="K30" s="9">
        <f t="shared" si="18"/>
        <v>1068</v>
      </c>
      <c r="L30" s="1"/>
    </row>
    <row r="31" spans="1:13" x14ac:dyDescent="0.25">
      <c r="A31" s="10" t="s">
        <v>20</v>
      </c>
      <c r="B31" s="1"/>
      <c r="C31" s="9">
        <f t="shared" si="10"/>
        <v>0.45340000000000003</v>
      </c>
      <c r="D31" s="9">
        <f t="shared" si="11"/>
        <v>0.76980000000000004</v>
      </c>
      <c r="E31" s="9">
        <f t="shared" si="12"/>
        <v>116</v>
      </c>
      <c r="F31" s="9">
        <f t="shared" si="13"/>
        <v>481</v>
      </c>
      <c r="G31" s="9">
        <f t="shared" si="14"/>
        <v>282</v>
      </c>
      <c r="H31" s="9">
        <f t="shared" si="15"/>
        <v>70</v>
      </c>
      <c r="I31" s="9">
        <f t="shared" si="16"/>
        <v>30</v>
      </c>
      <c r="J31" s="9">
        <f t="shared" si="17"/>
        <v>181</v>
      </c>
      <c r="K31" s="9">
        <f t="shared" si="18"/>
        <v>1196</v>
      </c>
      <c r="L31" s="1"/>
    </row>
    <row r="32" spans="1:13" x14ac:dyDescent="0.25">
      <c r="A32" s="10" t="s">
        <v>21</v>
      </c>
      <c r="B32" s="1"/>
      <c r="C32" s="9">
        <f t="shared" si="10"/>
        <v>0.42180000000000001</v>
      </c>
      <c r="D32" s="9">
        <f t="shared" si="11"/>
        <v>0.76919999999999999</v>
      </c>
      <c r="E32" s="9">
        <f t="shared" si="12"/>
        <v>121</v>
      </c>
      <c r="F32" s="9">
        <f t="shared" si="13"/>
        <v>396</v>
      </c>
      <c r="G32" s="9">
        <f t="shared" si="14"/>
        <v>222</v>
      </c>
      <c r="H32" s="9">
        <f t="shared" si="15"/>
        <v>63</v>
      </c>
      <c r="I32" s="9">
        <f t="shared" si="16"/>
        <v>44</v>
      </c>
      <c r="J32" s="9">
        <f t="shared" si="17"/>
        <v>153</v>
      </c>
      <c r="K32" s="9">
        <f t="shared" si="18"/>
        <v>1139</v>
      </c>
      <c r="L32" s="1"/>
    </row>
    <row r="33" spans="1:12" x14ac:dyDescent="0.25">
      <c r="A33" s="8" t="s">
        <v>22</v>
      </c>
      <c r="B33" s="1"/>
      <c r="C33" s="9">
        <f t="shared" si="10"/>
        <v>0.4516</v>
      </c>
      <c r="D33" s="9">
        <f t="shared" si="11"/>
        <v>0.77780000000000005</v>
      </c>
      <c r="E33" s="9">
        <f t="shared" si="12"/>
        <v>67</v>
      </c>
      <c r="F33" s="9">
        <f t="shared" si="13"/>
        <v>471</v>
      </c>
      <c r="G33" s="9">
        <f t="shared" si="14"/>
        <v>218</v>
      </c>
      <c r="H33" s="9">
        <f t="shared" si="15"/>
        <v>60</v>
      </c>
      <c r="I33" s="9">
        <f t="shared" si="16"/>
        <v>66</v>
      </c>
      <c r="J33" s="9">
        <f t="shared" si="17"/>
        <v>146</v>
      </c>
      <c r="K33" s="9">
        <f t="shared" si="18"/>
        <v>995</v>
      </c>
      <c r="L33" s="1"/>
    </row>
    <row r="34" spans="1:12" x14ac:dyDescent="0.25">
      <c r="A34" s="10" t="s">
        <v>23</v>
      </c>
      <c r="B34" s="1"/>
      <c r="C34" s="9">
        <f t="shared" si="10"/>
        <v>0.44019999999999998</v>
      </c>
      <c r="D34" s="9">
        <f t="shared" si="11"/>
        <v>0.74270000000000003</v>
      </c>
      <c r="E34" s="9">
        <f t="shared" si="12"/>
        <v>80</v>
      </c>
      <c r="F34" s="9">
        <f t="shared" si="13"/>
        <v>519</v>
      </c>
      <c r="G34" s="9">
        <f t="shared" si="14"/>
        <v>243</v>
      </c>
      <c r="H34" s="9">
        <f t="shared" si="15"/>
        <v>106</v>
      </c>
      <c r="I34" s="9">
        <f t="shared" si="16"/>
        <v>46</v>
      </c>
      <c r="J34" s="9">
        <f t="shared" si="17"/>
        <v>188</v>
      </c>
      <c r="K34" s="9">
        <f t="shared" si="18"/>
        <v>1154</v>
      </c>
      <c r="L34" s="1"/>
    </row>
    <row r="35" spans="1:12" x14ac:dyDescent="0.25">
      <c r="A35" s="10" t="s">
        <v>24</v>
      </c>
      <c r="B35" s="1"/>
      <c r="C35" s="9">
        <f t="shared" si="10"/>
        <v>0.43530000000000002</v>
      </c>
      <c r="D35" s="9">
        <f t="shared" si="11"/>
        <v>0.73839999999999995</v>
      </c>
      <c r="E35" s="9">
        <f t="shared" si="12"/>
        <v>114</v>
      </c>
      <c r="F35" s="9">
        <f t="shared" si="13"/>
        <v>361</v>
      </c>
      <c r="G35" s="9">
        <f t="shared" si="14"/>
        <v>233</v>
      </c>
      <c r="H35" s="9">
        <f t="shared" si="15"/>
        <v>96</v>
      </c>
      <c r="I35" s="9">
        <f t="shared" si="16"/>
        <v>39</v>
      </c>
      <c r="J35" s="9">
        <f t="shared" si="17"/>
        <v>133</v>
      </c>
      <c r="K35" s="9">
        <f t="shared" si="18"/>
        <v>1123</v>
      </c>
      <c r="L35" s="1"/>
    </row>
    <row r="36" spans="1:12" x14ac:dyDescent="0.25">
      <c r="A36" s="10" t="s">
        <v>25</v>
      </c>
      <c r="B36" s="1"/>
      <c r="C36" s="9">
        <f t="shared" si="10"/>
        <v>0.4476</v>
      </c>
      <c r="D36" s="9">
        <f t="shared" si="11"/>
        <v>0.66920000000000002</v>
      </c>
      <c r="E36" s="9">
        <f t="shared" si="12"/>
        <v>89</v>
      </c>
      <c r="F36" s="9">
        <f t="shared" si="13"/>
        <v>404</v>
      </c>
      <c r="G36" s="9">
        <f t="shared" si="14"/>
        <v>178</v>
      </c>
      <c r="H36" s="9">
        <f t="shared" si="15"/>
        <v>69</v>
      </c>
      <c r="I36" s="9">
        <f t="shared" si="16"/>
        <v>40</v>
      </c>
      <c r="J36" s="9">
        <f t="shared" si="17"/>
        <v>144</v>
      </c>
      <c r="K36" s="9">
        <f t="shared" si="18"/>
        <v>1035</v>
      </c>
      <c r="L36" s="1"/>
    </row>
    <row r="37" spans="1:12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</row>
    <row r="38" spans="1:12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</row>
    <row r="39" spans="1:12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</row>
    <row r="40" spans="1:12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</row>
    <row r="41" spans="1:12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</row>
    <row r="42" spans="1:12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</row>
    <row r="43" spans="1:12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</row>
    <row r="44" spans="1:12" x14ac:dyDescent="0.25">
      <c r="A44" s="45" t="s">
        <v>26</v>
      </c>
      <c r="B44" s="45" t="s">
        <v>27</v>
      </c>
      <c r="C44" s="45"/>
      <c r="D44" s="45" t="s">
        <v>28</v>
      </c>
      <c r="E44" s="45"/>
      <c r="F44" s="45"/>
      <c r="G44" s="45"/>
      <c r="H44" s="45"/>
      <c r="I44" s="45"/>
      <c r="J44" s="45"/>
      <c r="K44" s="45"/>
      <c r="L44" s="45"/>
    </row>
    <row r="45" spans="1:12" x14ac:dyDescent="0.25">
      <c r="A45" s="45"/>
      <c r="B45" s="45"/>
      <c r="C45" s="7"/>
      <c r="D45" s="7" t="s">
        <v>1</v>
      </c>
      <c r="E45" s="7" t="s">
        <v>2</v>
      </c>
      <c r="F45" s="7" t="s">
        <v>3</v>
      </c>
      <c r="G45" s="7" t="s">
        <v>4</v>
      </c>
      <c r="H45" s="7" t="s">
        <v>5</v>
      </c>
      <c r="I45" s="7" t="s">
        <v>6</v>
      </c>
      <c r="J45" s="7" t="s">
        <v>7</v>
      </c>
      <c r="K45" s="7" t="s">
        <v>8</v>
      </c>
      <c r="L45" s="7" t="s">
        <v>9</v>
      </c>
    </row>
    <row r="46" spans="1:12" ht="30" x14ac:dyDescent="0.25">
      <c r="A46" s="11">
        <v>1</v>
      </c>
      <c r="B46" s="77" t="s">
        <v>17</v>
      </c>
      <c r="C46" s="78"/>
      <c r="D46" s="78">
        <v>0.45590000000000003</v>
      </c>
      <c r="E46" s="78">
        <v>0.79710000000000003</v>
      </c>
      <c r="F46" s="78">
        <v>109</v>
      </c>
      <c r="G46" s="78">
        <v>457</v>
      </c>
      <c r="H46" s="78">
        <v>218</v>
      </c>
      <c r="I46" s="78">
        <v>70</v>
      </c>
      <c r="J46" s="78">
        <v>54</v>
      </c>
      <c r="K46" s="78">
        <v>174</v>
      </c>
      <c r="L46" s="78">
        <v>1177</v>
      </c>
    </row>
    <row r="47" spans="1:12" ht="30" x14ac:dyDescent="0.25">
      <c r="A47" s="13">
        <v>2</v>
      </c>
      <c r="B47" s="79" t="s">
        <v>14</v>
      </c>
      <c r="C47" s="80"/>
      <c r="D47" s="80">
        <v>0.44040000000000001</v>
      </c>
      <c r="E47" s="80">
        <v>0.82210000000000005</v>
      </c>
      <c r="F47" s="80">
        <v>115</v>
      </c>
      <c r="G47" s="80">
        <v>355</v>
      </c>
      <c r="H47" s="80">
        <v>253</v>
      </c>
      <c r="I47" s="80">
        <v>91</v>
      </c>
      <c r="J47" s="80">
        <v>45</v>
      </c>
      <c r="K47" s="80">
        <v>131</v>
      </c>
      <c r="L47" s="80">
        <v>1032</v>
      </c>
    </row>
    <row r="48" spans="1:12" ht="30" x14ac:dyDescent="0.25">
      <c r="A48" s="11">
        <v>3</v>
      </c>
      <c r="B48" s="77" t="s">
        <v>16</v>
      </c>
      <c r="C48" s="78"/>
      <c r="D48" s="78">
        <v>0.47320000000000001</v>
      </c>
      <c r="E48" s="78">
        <v>0.78849999999999998</v>
      </c>
      <c r="F48" s="78">
        <v>97</v>
      </c>
      <c r="G48" s="78">
        <v>387</v>
      </c>
      <c r="H48" s="78">
        <v>228</v>
      </c>
      <c r="I48" s="78">
        <v>60</v>
      </c>
      <c r="J48" s="78">
        <v>32</v>
      </c>
      <c r="K48" s="78">
        <v>146</v>
      </c>
      <c r="L48" s="78">
        <v>962</v>
      </c>
    </row>
    <row r="49" spans="1:12" ht="30" x14ac:dyDescent="0.25">
      <c r="A49" s="13">
        <v>4</v>
      </c>
      <c r="B49" s="79" t="s">
        <v>12</v>
      </c>
      <c r="C49" s="80"/>
      <c r="D49" s="80">
        <v>0.46629999999999999</v>
      </c>
      <c r="E49" s="80">
        <v>0.83650000000000002</v>
      </c>
      <c r="F49" s="80">
        <v>142</v>
      </c>
      <c r="G49" s="80">
        <v>526</v>
      </c>
      <c r="H49" s="80">
        <v>263</v>
      </c>
      <c r="I49" s="80">
        <v>105</v>
      </c>
      <c r="J49" s="80">
        <v>54</v>
      </c>
      <c r="K49" s="80">
        <v>186</v>
      </c>
      <c r="L49" s="80">
        <v>1276</v>
      </c>
    </row>
    <row r="50" spans="1:12" x14ac:dyDescent="0.25">
      <c r="A50" s="11">
        <v>5</v>
      </c>
      <c r="B50" s="77" t="s">
        <v>15</v>
      </c>
      <c r="C50" s="78"/>
      <c r="D50" s="78">
        <v>0.47960000000000003</v>
      </c>
      <c r="E50" s="78">
        <v>0.79449999999999998</v>
      </c>
      <c r="F50" s="78">
        <v>88</v>
      </c>
      <c r="G50" s="78">
        <v>472</v>
      </c>
      <c r="H50" s="78">
        <v>137</v>
      </c>
      <c r="I50" s="78">
        <v>76</v>
      </c>
      <c r="J50" s="78">
        <v>65</v>
      </c>
      <c r="K50" s="78">
        <v>141</v>
      </c>
      <c r="L50" s="78">
        <v>1014</v>
      </c>
    </row>
    <row r="51" spans="1:12" ht="30" x14ac:dyDescent="0.25">
      <c r="A51" s="13">
        <v>6</v>
      </c>
      <c r="B51" s="79" t="s">
        <v>19</v>
      </c>
      <c r="C51" s="80"/>
      <c r="D51" s="80">
        <v>0.4536</v>
      </c>
      <c r="E51" s="80">
        <v>0.77869999999999995</v>
      </c>
      <c r="F51" s="80">
        <v>89</v>
      </c>
      <c r="G51" s="80">
        <v>450</v>
      </c>
      <c r="H51" s="80">
        <v>208</v>
      </c>
      <c r="I51" s="80">
        <v>67</v>
      </c>
      <c r="J51" s="80">
        <v>61</v>
      </c>
      <c r="K51" s="80">
        <v>171</v>
      </c>
      <c r="L51" s="80">
        <v>1068</v>
      </c>
    </row>
    <row r="52" spans="1:12" ht="30" x14ac:dyDescent="0.25">
      <c r="A52" s="11">
        <v>7</v>
      </c>
      <c r="B52" s="77" t="s">
        <v>23</v>
      </c>
      <c r="C52" s="78"/>
      <c r="D52" s="78">
        <v>0.44019999999999998</v>
      </c>
      <c r="E52" s="78">
        <v>0.74270000000000003</v>
      </c>
      <c r="F52" s="78">
        <v>80</v>
      </c>
      <c r="G52" s="78">
        <v>519</v>
      </c>
      <c r="H52" s="78">
        <v>243</v>
      </c>
      <c r="I52" s="78">
        <v>106</v>
      </c>
      <c r="J52" s="78">
        <v>46</v>
      </c>
      <c r="K52" s="78">
        <v>188</v>
      </c>
      <c r="L52" s="78">
        <v>1154</v>
      </c>
    </row>
    <row r="53" spans="1:12" ht="30" x14ac:dyDescent="0.25">
      <c r="A53" s="13">
        <v>8</v>
      </c>
      <c r="B53" s="79" t="s">
        <v>24</v>
      </c>
      <c r="C53" s="80"/>
      <c r="D53" s="80">
        <v>0.43530000000000002</v>
      </c>
      <c r="E53" s="80">
        <v>0.73839999999999995</v>
      </c>
      <c r="F53" s="80">
        <v>114</v>
      </c>
      <c r="G53" s="80">
        <v>361</v>
      </c>
      <c r="H53" s="80">
        <v>233</v>
      </c>
      <c r="I53" s="80">
        <v>96</v>
      </c>
      <c r="J53" s="80">
        <v>39</v>
      </c>
      <c r="K53" s="80">
        <v>133</v>
      </c>
      <c r="L53" s="80">
        <v>1123</v>
      </c>
    </row>
    <row r="54" spans="1:12" ht="30" x14ac:dyDescent="0.25">
      <c r="A54" s="12">
        <v>9</v>
      </c>
      <c r="B54" s="77" t="s">
        <v>13</v>
      </c>
      <c r="C54" s="81"/>
      <c r="D54" s="81">
        <v>0.44729999999999998</v>
      </c>
      <c r="E54" s="81">
        <v>0.81059999999999999</v>
      </c>
      <c r="F54" s="81">
        <v>75</v>
      </c>
      <c r="G54" s="81">
        <v>339</v>
      </c>
      <c r="H54" s="81">
        <v>180</v>
      </c>
      <c r="I54" s="81">
        <v>60</v>
      </c>
      <c r="J54" s="81">
        <v>30</v>
      </c>
      <c r="K54" s="81">
        <v>128</v>
      </c>
      <c r="L54" s="81">
        <v>887</v>
      </c>
    </row>
    <row r="55" spans="1:12" ht="30" x14ac:dyDescent="0.25">
      <c r="A55" s="13">
        <v>10</v>
      </c>
      <c r="B55" s="79" t="s">
        <v>18</v>
      </c>
      <c r="C55" s="80"/>
      <c r="D55" s="80">
        <v>0.49149999999999999</v>
      </c>
      <c r="E55" s="80">
        <v>0.78080000000000005</v>
      </c>
      <c r="F55" s="80">
        <v>84</v>
      </c>
      <c r="G55" s="80">
        <v>480</v>
      </c>
      <c r="H55" s="80">
        <v>255</v>
      </c>
      <c r="I55" s="80">
        <v>82</v>
      </c>
      <c r="J55" s="80">
        <v>47</v>
      </c>
      <c r="K55" s="80">
        <v>175</v>
      </c>
      <c r="L55" s="80">
        <v>1065</v>
      </c>
    </row>
    <row r="56" spans="1:12" ht="30" x14ac:dyDescent="0.25">
      <c r="A56" s="11">
        <v>11</v>
      </c>
      <c r="B56" s="77" t="s">
        <v>21</v>
      </c>
      <c r="C56" s="78"/>
      <c r="D56" s="78">
        <v>0.42180000000000001</v>
      </c>
      <c r="E56" s="78">
        <v>0.76919999999999999</v>
      </c>
      <c r="F56" s="78">
        <v>121</v>
      </c>
      <c r="G56" s="78">
        <v>396</v>
      </c>
      <c r="H56" s="78">
        <v>222</v>
      </c>
      <c r="I56" s="78">
        <v>63</v>
      </c>
      <c r="J56" s="78">
        <v>44</v>
      </c>
      <c r="K56" s="78">
        <v>153</v>
      </c>
      <c r="L56" s="78">
        <v>1139</v>
      </c>
    </row>
    <row r="57" spans="1:12" ht="45" x14ac:dyDescent="0.25">
      <c r="A57" s="13">
        <v>12</v>
      </c>
      <c r="B57" s="79" t="s">
        <v>22</v>
      </c>
      <c r="C57" s="80"/>
      <c r="D57" s="80">
        <v>0.4516</v>
      </c>
      <c r="E57" s="80">
        <v>0.77780000000000005</v>
      </c>
      <c r="F57" s="80">
        <v>67</v>
      </c>
      <c r="G57" s="80">
        <v>471</v>
      </c>
      <c r="H57" s="80">
        <v>218</v>
      </c>
      <c r="I57" s="80">
        <v>60</v>
      </c>
      <c r="J57" s="80">
        <v>66</v>
      </c>
      <c r="K57" s="80">
        <v>146</v>
      </c>
      <c r="L57" s="80">
        <v>995</v>
      </c>
    </row>
    <row r="58" spans="1:12" ht="30" x14ac:dyDescent="0.25">
      <c r="A58" s="11">
        <v>13</v>
      </c>
      <c r="B58" s="77" t="s">
        <v>20</v>
      </c>
      <c r="C58" s="78"/>
      <c r="D58" s="78">
        <v>0.45340000000000003</v>
      </c>
      <c r="E58" s="78">
        <v>0.76980000000000004</v>
      </c>
      <c r="F58" s="78">
        <v>116</v>
      </c>
      <c r="G58" s="78">
        <v>481</v>
      </c>
      <c r="H58" s="78">
        <v>282</v>
      </c>
      <c r="I58" s="78">
        <v>70</v>
      </c>
      <c r="J58" s="78">
        <v>30</v>
      </c>
      <c r="K58" s="78">
        <v>181</v>
      </c>
      <c r="L58" s="78">
        <v>1196</v>
      </c>
    </row>
    <row r="59" spans="1:12" ht="30" x14ac:dyDescent="0.25">
      <c r="A59" s="13">
        <v>14</v>
      </c>
      <c r="B59" s="79" t="s">
        <v>25</v>
      </c>
      <c r="C59" s="80"/>
      <c r="D59" s="80">
        <v>0.4476</v>
      </c>
      <c r="E59" s="80">
        <v>0.66920000000000002</v>
      </c>
      <c r="F59" s="80">
        <v>89</v>
      </c>
      <c r="G59" s="80">
        <v>404</v>
      </c>
      <c r="H59" s="80">
        <v>178</v>
      </c>
      <c r="I59" s="80">
        <v>69</v>
      </c>
      <c r="J59" s="80">
        <v>40</v>
      </c>
      <c r="K59" s="80">
        <v>144</v>
      </c>
      <c r="L59" s="80">
        <v>1035</v>
      </c>
    </row>
  </sheetData>
  <mergeCells count="1">
    <mergeCell ref="A1:D2"/>
  </mergeCells>
  <hyperlinks>
    <hyperlink ref="A23" r:id="rId1" tooltip="Dominion Teemoboyz (Guy Larry)" display="http://games.espn.com/fba/clubhouse?leagueId=3409&amp;teamId=1&amp;seasonId=2018"/>
    <hyperlink ref="A24" r:id="rId2" tooltip="Les Lents BÃ©arnais (Gaetan Polin)" display="http://games.espn.com/fba/clubhouse?leagueId=3409&amp;teamId=7&amp;seasonId=2018"/>
    <hyperlink ref="A25" r:id="rId3" tooltip="Team Huzaki (huzaki kioyti)" display="http://games.espn.com/fba/clubhouse?leagueId=3409&amp;teamId=5&amp;seasonId=2018"/>
    <hyperlink ref="A26" r:id="rId4" tooltip="Taggart BC (Olivier Hays)" display="http://games.espn.com/fba/clubhouse?leagueId=3409&amp;teamId=15&amp;seasonId=2018"/>
    <hyperlink ref="A27" r:id="rId5" tooltip="Les Cougars de BK (Billy King)" display="http://games.espn.com/fba/clubhouse?leagueId=3409&amp;teamId=2&amp;seasonId=2018"/>
    <hyperlink ref="A28" r:id="rId6" tooltip="Tuamotu Sharks (Gigy BeardMan)" display="http://games.espn.com/fba/clubhouse?leagueId=3409&amp;teamId=6&amp;seasonId=2018"/>
    <hyperlink ref="A29" r:id="rId7" tooltip="Paris The Flash (Guillaume L)" display="http://games.espn.com/fba/clubhouse?leagueId=3409&amp;teamId=4&amp;seasonId=2018"/>
    <hyperlink ref="A30" r:id="rId8" tooltip="Antigua  Boyz  (Kevin Mouchague)" display="http://games.espn.com/fba/clubhouse?leagueId=3409&amp;teamId=11&amp;seasonId=2018"/>
    <hyperlink ref="A31" r:id="rId9" tooltip="Red Eyes Crew (Rec Two)" display="http://games.espn.com/fba/clubhouse?leagueId=3409&amp;teamId=12&amp;seasonId=2018"/>
    <hyperlink ref="A32" r:id="rId10" tooltip="Team Gruber (Hans Gruber)" display="http://games.espn.com/fba/clubhouse?leagueId=3409&amp;teamId=16&amp;seasonId=2018"/>
    <hyperlink ref="A33" r:id="rId11" tooltip="Venomous Vicious Vipers (Slam Dunk)" display="http://games.espn.com/fba/clubhouse?leagueId=3409&amp;teamId=14&amp;seasonId=2018"/>
    <hyperlink ref="A34" r:id="rId12" tooltip="Wabaki Falcons (Yohann Billard)" display="http://games.espn.com/fba/clubhouse?leagueId=3409&amp;teamId=10&amp;seasonId=2018"/>
    <hyperlink ref="A35" r:id="rId13" tooltip="Nemausus  Gladiators  (valadier thibaut)" display="http://games.espn.com/fba/clubhouse?leagueId=3409&amp;teamId=8&amp;seasonId=2018"/>
    <hyperlink ref="A36" r:id="rId14" tooltip="Cergy SlowMo (Lagiggz Gigi)" display="http://games.espn.com/fba/clubhouse?leagueId=3409&amp;teamId=3&amp;seasonId=2018"/>
    <hyperlink ref="A4" r:id="rId15" tooltip="Dominion Teemoboyz (Guy Larry)" display="http://games.espn.com/fba/clubhouse?leagueId=3409&amp;teamId=1&amp;seasonId=2018"/>
    <hyperlink ref="A5" r:id="rId16" tooltip="Les Lents BÃ©arnais (Gaetan Polin)" display="http://games.espn.com/fba/clubhouse?leagueId=3409&amp;teamId=7&amp;seasonId=2018"/>
    <hyperlink ref="A6" r:id="rId17" tooltip="Team Huzaki (huzaki kioyti)" display="http://games.espn.com/fba/clubhouse?leagueId=3409&amp;teamId=5&amp;seasonId=2018"/>
    <hyperlink ref="A7" r:id="rId18" tooltip="Taggart BC (Olivier Hays)" display="http://games.espn.com/fba/clubhouse?leagueId=3409&amp;teamId=15&amp;seasonId=2018"/>
    <hyperlink ref="A8" r:id="rId19" tooltip="Les Cougars de BK (Billy King)" display="http://games.espn.com/fba/clubhouse?leagueId=3409&amp;teamId=2&amp;seasonId=2018"/>
    <hyperlink ref="A9" r:id="rId20" tooltip="Tuamotu Sharks (Gigy BeardMan)" display="http://games.espn.com/fba/clubhouse?leagueId=3409&amp;teamId=6&amp;seasonId=2018"/>
    <hyperlink ref="A10" r:id="rId21" tooltip="Paris The Flash (Guillaume L)" display="http://games.espn.com/fba/clubhouse?leagueId=3409&amp;teamId=4&amp;seasonId=2018"/>
    <hyperlink ref="A11" r:id="rId22" tooltip="Antigua  Boyz  (Kevin Mouchague)" display="http://games.espn.com/fba/clubhouse?leagueId=3409&amp;teamId=11&amp;seasonId=2018"/>
    <hyperlink ref="A12" r:id="rId23" tooltip="Red Eyes Crew (Rec Two)" display="http://games.espn.com/fba/clubhouse?leagueId=3409&amp;teamId=12&amp;seasonId=2018"/>
    <hyperlink ref="A13" r:id="rId24" tooltip="Team Gruber (Hans Gruber)" display="http://games.espn.com/fba/clubhouse?leagueId=3409&amp;teamId=16&amp;seasonId=2018"/>
    <hyperlink ref="A14" r:id="rId25" tooltip="Venomous Vicious Vipers (Slam Dunk)" display="http://games.espn.com/fba/clubhouse?leagueId=3409&amp;teamId=14&amp;seasonId=2018"/>
    <hyperlink ref="A15" r:id="rId26" tooltip="Wabaki Falcons (Yohann Billard)" display="http://games.espn.com/fba/clubhouse?leagueId=3409&amp;teamId=10&amp;seasonId=2018"/>
    <hyperlink ref="A16" r:id="rId27" tooltip="Nemausus  Gladiators  (valadier thibaut)" display="http://games.espn.com/fba/clubhouse?leagueId=3409&amp;teamId=8&amp;seasonId=2018"/>
    <hyperlink ref="A17" r:id="rId28" tooltip="Cergy SlowMo (Lagiggz Gigi)" display="http://games.espn.com/fba/clubhouse?leagueId=3409&amp;teamId=3&amp;seasonId=2018"/>
    <hyperlink ref="B46" r:id="rId29" tooltip="Tuamotu Sharks (Gigy BeardMan)" display="http://games.espn.com/fba/clubhouse?leagueId=3409&amp;teamId=6&amp;seasonId=2018"/>
    <hyperlink ref="B47" r:id="rId30" tooltip="Team Huzaki (huzaki kioyti)" display="http://games.espn.com/fba/clubhouse?leagueId=3409&amp;teamId=5&amp;seasonId=2018"/>
    <hyperlink ref="B48" r:id="rId31" tooltip="Les Cougars de BK (Billy King)" display="http://games.espn.com/fba/clubhouse?leagueId=3409&amp;teamId=2&amp;seasonId=2018"/>
    <hyperlink ref="B49" r:id="rId32" tooltip="Dominion Teemoboyz (Guy Larry)" display="http://games.espn.com/fba/clubhouse?leagueId=3409&amp;teamId=1&amp;seasonId=2018"/>
    <hyperlink ref="B50" r:id="rId33" tooltip="Taggart BC (Olivier Hays)" display="http://games.espn.com/fba/clubhouse?leagueId=3409&amp;teamId=15&amp;seasonId=2018"/>
    <hyperlink ref="B51" r:id="rId34" tooltip="Antigua  Boyz  (Kevin Mouchague)" display="http://games.espn.com/fba/clubhouse?leagueId=3409&amp;teamId=11&amp;seasonId=2018"/>
    <hyperlink ref="B52" r:id="rId35" tooltip="Wabaki Falcons (Yohann Billard)" display="http://games.espn.com/fba/clubhouse?leagueId=3409&amp;teamId=10&amp;seasonId=2018"/>
    <hyperlink ref="B53" r:id="rId36" tooltip="Nemausus  Gladiators  (valadier thibaut)" display="http://games.espn.com/fba/clubhouse?leagueId=3409&amp;teamId=8&amp;seasonId=2018"/>
    <hyperlink ref="B54" r:id="rId37" tooltip="Les Lents BÃ©arnais (Gaetan Polin)" display="http://games.espn.com/fba/clubhouse?leagueId=3409&amp;teamId=7&amp;seasonId=2018"/>
    <hyperlink ref="B55" r:id="rId38" tooltip="Paris The Flash (Guillaume L)" display="http://games.espn.com/fba/clubhouse?leagueId=3409&amp;teamId=4&amp;seasonId=2018"/>
    <hyperlink ref="B56" r:id="rId39" tooltip="Team Gruber (Hans Gruber)" display="http://games.espn.com/fba/clubhouse?leagueId=3409&amp;teamId=16&amp;seasonId=2018"/>
    <hyperlink ref="B57" r:id="rId40" tooltip="Venomous Vicious Vipers (Slam Dunk)" display="http://games.espn.com/fba/clubhouse?leagueId=3409&amp;teamId=14&amp;seasonId=2018"/>
    <hyperlink ref="B58" r:id="rId41" tooltip="Red Eyes Crew (Rec Two)" display="http://games.espn.com/fba/clubhouse?leagueId=3409&amp;teamId=12&amp;seasonId=2018"/>
    <hyperlink ref="B59" r:id="rId42" tooltip="Cergy SlowMo (Lagiggz Gigi)" display="http://games.espn.com/fba/clubhouse?leagueId=3409&amp;teamId=3&amp;seasonId=20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U80"/>
  <sheetViews>
    <sheetView workbookViewId="0">
      <selection activeCell="J4" sqref="J4:J17"/>
    </sheetView>
  </sheetViews>
  <sheetFormatPr baseColWidth="10" defaultColWidth="11.42578125" defaultRowHeight="15" x14ac:dyDescent="0.25"/>
  <cols>
    <col min="1" max="1" width="31.140625" customWidth="1"/>
    <col min="2" max="2" width="11.42578125" hidden="1" customWidth="1"/>
    <col min="3" max="12" width="9.140625" customWidth="1"/>
    <col min="13" max="13" width="12.7109375" style="24" customWidth="1"/>
  </cols>
  <sheetData>
    <row r="1" spans="1:24" ht="20.25" customHeight="1" x14ac:dyDescent="0.25">
      <c r="A1" s="46" t="s">
        <v>0</v>
      </c>
      <c r="B1" s="46"/>
      <c r="C1" s="46"/>
      <c r="D1" s="46"/>
      <c r="E1" s="1"/>
      <c r="F1" s="1"/>
      <c r="G1" s="1"/>
      <c r="H1" s="1"/>
      <c r="I1" s="1"/>
      <c r="J1" s="1"/>
      <c r="K1" s="1"/>
      <c r="L1" s="1"/>
    </row>
    <row r="2" spans="1:24" ht="20.25" customHeight="1" x14ac:dyDescent="0.25">
      <c r="A2" s="46"/>
      <c r="B2" s="46"/>
      <c r="C2" s="46"/>
      <c r="D2" s="46"/>
      <c r="E2" s="1"/>
      <c r="F2" s="1"/>
      <c r="G2" s="1"/>
      <c r="H2" s="1"/>
      <c r="I2" s="1"/>
      <c r="J2" s="1"/>
      <c r="K2" s="1"/>
      <c r="L2" s="1"/>
    </row>
    <row r="3" spans="1:24" ht="18.75" customHeight="1" x14ac:dyDescent="0.25">
      <c r="A3" s="1"/>
      <c r="B3" s="1"/>
      <c r="C3" s="2" t="s">
        <v>1</v>
      </c>
      <c r="D3" s="2" t="s">
        <v>2</v>
      </c>
      <c r="E3" s="2" t="s">
        <v>3</v>
      </c>
      <c r="F3" s="2" t="s">
        <v>4</v>
      </c>
      <c r="G3" s="2" t="s">
        <v>5</v>
      </c>
      <c r="H3" s="2" t="s">
        <v>6</v>
      </c>
      <c r="I3" s="2" t="s">
        <v>7</v>
      </c>
      <c r="J3" s="2" t="s">
        <v>8</v>
      </c>
      <c r="K3" s="2" t="s">
        <v>9</v>
      </c>
      <c r="L3" s="3" t="s">
        <v>10</v>
      </c>
      <c r="M3" s="25" t="s">
        <v>11</v>
      </c>
      <c r="O3" s="39"/>
      <c r="P3" s="36"/>
      <c r="Q3" s="36"/>
      <c r="R3" s="36"/>
      <c r="S3" s="36"/>
      <c r="T3" s="36"/>
      <c r="U3" s="36"/>
      <c r="V3" s="36"/>
      <c r="W3" s="36"/>
      <c r="X3" s="36"/>
    </row>
    <row r="4" spans="1:24" ht="18.75" customHeight="1" x14ac:dyDescent="0.25">
      <c r="A4" s="30" t="str">
        <f t="shared" ref="A4:A17" si="0">A23</f>
        <v>Les Lents BÃ©arnais (0-1)</v>
      </c>
      <c r="B4" s="5"/>
      <c r="C4" s="5">
        <f>RANK(C23,C$23:C$36,1)+(COUNT(C$23:C$36)+1-RANK(C23,C$23:C$36,0)-RANK(C23,C$23:C$36,1))/2</f>
        <v>5</v>
      </c>
      <c r="D4" s="5">
        <f>RANK(D23,D$23:D$36,1)+(COUNT(D$23:D$36)+1-RANK(D23,D$23:D$36,0)-RANK(D23,D$23:D$36,1))/2</f>
        <v>8</v>
      </c>
      <c r="E4" s="5">
        <f>RANK(E23,E$23:E$36,1)+(COUNT(E$23:E$36)+1-RANK(E23,E$23:E$36,0)-RANK(E23,E$23:E$36,1))/2</f>
        <v>2</v>
      </c>
      <c r="F4" s="5">
        <f>RANK(F23,F$23:F$36,1)+(COUNT(F$23:F$36)+1-RANK(F23,F$23:F$36,0)-RANK(F23,F$23:F$36,1))/2</f>
        <v>1</v>
      </c>
      <c r="G4" s="5">
        <f>RANK(G23,G$23:G$36,1)+(COUNT(G$23:G$36)+1-RANK(G23,G$23:G$36,0)-RANK(G23,G$23:G$36,1))/2</f>
        <v>1</v>
      </c>
      <c r="H4" s="5">
        <f>RANK(H23,H$23:H$36,1)+(COUNT(H$23:H$36)+1-RANK(H23,H$23:H$36,0)-RANK(H23,H$23:H$36,1))/2</f>
        <v>1.5</v>
      </c>
      <c r="I4" s="5">
        <f>RANK(I23,I$23:I$36,1)+(COUNT(I$23:I$36)+1-RANK(I23,I$23:I$36,0)-RANK(I23,I$23:I$36,1))/2</f>
        <v>1</v>
      </c>
      <c r="J4" s="5">
        <f>RANK(J23,J$23:J$36,0)+(COUNT(J$23:J$36)+1-RANK(J23,J$23:J$36,1)-RANK(J23,J$23:J$36,0))/2</f>
        <v>8.5</v>
      </c>
      <c r="K4" s="5">
        <f>RANK(K23,K$23:K$36,1)+(COUNT(K$23:K$36)+1-RANK(K23,K$23:K$36,0)-RANK(K23,K$23:K$36,1))/2</f>
        <v>1</v>
      </c>
      <c r="L4" s="34">
        <f t="shared" ref="L4:L17" si="1">SUM(C4:K4)</f>
        <v>29</v>
      </c>
      <c r="M4" s="35">
        <f t="shared" ref="M4:M17" si="2">RANK(L4,$L$4:$L$17)</f>
        <v>14</v>
      </c>
      <c r="O4" s="6"/>
      <c r="P4" s="40"/>
      <c r="Q4" s="40"/>
      <c r="R4" s="41"/>
      <c r="S4" s="41"/>
      <c r="T4" s="41"/>
      <c r="U4" s="41"/>
      <c r="V4" s="41"/>
      <c r="W4" s="41"/>
      <c r="X4" s="41"/>
    </row>
    <row r="5" spans="1:24" ht="18.75" customHeight="1" x14ac:dyDescent="0.25">
      <c r="A5" s="30" t="str">
        <f t="shared" si="0"/>
        <v>Tuamotu Sharks (1-0)</v>
      </c>
      <c r="B5" s="5"/>
      <c r="C5" s="5">
        <f t="shared" ref="C5:C17" si="3">RANK(C24,$C$23:$C$36,1)+(COUNT($C$23:$C$36)+1-RANK(C24,$C$23:$C$36,0)-RANK(C24,$C$23:$C$36,1))/2</f>
        <v>8</v>
      </c>
      <c r="D5" s="5">
        <f t="shared" ref="D5:K17" si="4">RANK(D24,D$23:D$36,1)+(COUNT(D$23:D$36)+1-RANK(D24,D$23:D$36,0)-RANK(D24,D$23:D$36,1))/2</f>
        <v>4</v>
      </c>
      <c r="E5" s="5">
        <f t="shared" si="4"/>
        <v>11</v>
      </c>
      <c r="F5" s="5">
        <f t="shared" si="4"/>
        <v>13</v>
      </c>
      <c r="G5" s="5">
        <f t="shared" si="4"/>
        <v>7</v>
      </c>
      <c r="H5" s="5">
        <f t="shared" si="4"/>
        <v>8.5</v>
      </c>
      <c r="I5" s="5">
        <f t="shared" si="4"/>
        <v>12</v>
      </c>
      <c r="J5" s="5">
        <f t="shared" ref="J5:J17" si="5">RANK(J24,J$23:J$36,0)+(COUNT(J$23:J$36)+1-RANK(J24,J$23:J$36,1)-RANK(J24,J$23:J$36,0))/2</f>
        <v>1</v>
      </c>
      <c r="K5" s="5">
        <f t="shared" si="4"/>
        <v>13</v>
      </c>
      <c r="L5" s="34">
        <f t="shared" si="1"/>
        <v>77.5</v>
      </c>
      <c r="M5" s="35">
        <f t="shared" si="2"/>
        <v>4</v>
      </c>
      <c r="O5" s="6"/>
      <c r="P5" s="40"/>
      <c r="Q5" s="40"/>
      <c r="R5" s="41"/>
      <c r="S5" s="41"/>
      <c r="T5" s="41"/>
      <c r="U5" s="41"/>
      <c r="V5" s="41"/>
      <c r="W5" s="41"/>
      <c r="X5" s="41"/>
    </row>
    <row r="6" spans="1:24" ht="18.75" customHeight="1" x14ac:dyDescent="0.25">
      <c r="A6" s="30" t="str">
        <f t="shared" si="0"/>
        <v>Antigua Boyz (0-1)</v>
      </c>
      <c r="B6" s="5"/>
      <c r="C6" s="5">
        <f t="shared" si="3"/>
        <v>7</v>
      </c>
      <c r="D6" s="5">
        <f t="shared" si="4"/>
        <v>12</v>
      </c>
      <c r="E6" s="5">
        <f t="shared" si="4"/>
        <v>4.5</v>
      </c>
      <c r="F6" s="5">
        <f t="shared" si="4"/>
        <v>5</v>
      </c>
      <c r="G6" s="5">
        <f t="shared" si="4"/>
        <v>5</v>
      </c>
      <c r="H6" s="5">
        <f t="shared" si="4"/>
        <v>1.5</v>
      </c>
      <c r="I6" s="5">
        <f t="shared" si="4"/>
        <v>9</v>
      </c>
      <c r="J6" s="5">
        <f t="shared" si="5"/>
        <v>3</v>
      </c>
      <c r="K6" s="5">
        <f t="shared" si="4"/>
        <v>8</v>
      </c>
      <c r="L6" s="34">
        <f t="shared" si="1"/>
        <v>55</v>
      </c>
      <c r="M6" s="35">
        <f t="shared" si="2"/>
        <v>11</v>
      </c>
      <c r="O6" s="6"/>
      <c r="P6" s="40"/>
      <c r="Q6" s="40"/>
      <c r="R6" s="41"/>
      <c r="S6" s="41"/>
      <c r="T6" s="41"/>
      <c r="U6" s="41"/>
      <c r="V6" s="41"/>
      <c r="W6" s="41"/>
      <c r="X6" s="41"/>
    </row>
    <row r="7" spans="1:24" ht="18.75" customHeight="1" x14ac:dyDescent="0.25">
      <c r="A7" s="30" t="str">
        <f t="shared" si="0"/>
        <v>Nemausus Gladiators (1-0)</v>
      </c>
      <c r="B7" s="5"/>
      <c r="C7" s="5">
        <f t="shared" si="3"/>
        <v>3</v>
      </c>
      <c r="D7" s="5">
        <f t="shared" si="4"/>
        <v>7</v>
      </c>
      <c r="E7" s="5">
        <f t="shared" si="4"/>
        <v>12.5</v>
      </c>
      <c r="F7" s="5">
        <f t="shared" si="4"/>
        <v>7</v>
      </c>
      <c r="G7" s="5">
        <f t="shared" si="4"/>
        <v>13.5</v>
      </c>
      <c r="H7" s="5">
        <f t="shared" si="4"/>
        <v>14</v>
      </c>
      <c r="I7" s="5">
        <f t="shared" si="4"/>
        <v>10</v>
      </c>
      <c r="J7" s="5">
        <f t="shared" si="5"/>
        <v>10</v>
      </c>
      <c r="K7" s="5">
        <f t="shared" si="4"/>
        <v>12</v>
      </c>
      <c r="L7" s="34">
        <f t="shared" si="1"/>
        <v>89</v>
      </c>
      <c r="M7" s="35">
        <f t="shared" si="2"/>
        <v>2</v>
      </c>
      <c r="O7" s="6"/>
      <c r="P7" s="40"/>
      <c r="Q7" s="40"/>
      <c r="R7" s="41"/>
      <c r="S7" s="41"/>
      <c r="T7" s="41"/>
      <c r="U7" s="41"/>
      <c r="V7" s="41"/>
      <c r="W7" s="41"/>
      <c r="X7" s="41"/>
    </row>
    <row r="8" spans="1:24" ht="18.75" customHeight="1" x14ac:dyDescent="0.25">
      <c r="A8" s="30" t="str">
        <f t="shared" si="0"/>
        <v>Cergy SlowMo (0-1)</v>
      </c>
      <c r="B8" s="5"/>
      <c r="C8" s="5">
        <f t="shared" si="3"/>
        <v>6</v>
      </c>
      <c r="D8" s="5">
        <f t="shared" si="4"/>
        <v>1</v>
      </c>
      <c r="E8" s="5">
        <f t="shared" si="4"/>
        <v>6</v>
      </c>
      <c r="F8" s="5">
        <f t="shared" si="4"/>
        <v>3</v>
      </c>
      <c r="G8" s="5">
        <f t="shared" si="4"/>
        <v>3</v>
      </c>
      <c r="H8" s="5">
        <f t="shared" si="4"/>
        <v>6.5</v>
      </c>
      <c r="I8" s="5">
        <f t="shared" si="4"/>
        <v>5</v>
      </c>
      <c r="J8" s="5">
        <f t="shared" si="5"/>
        <v>7</v>
      </c>
      <c r="K8" s="5">
        <f t="shared" si="4"/>
        <v>6</v>
      </c>
      <c r="L8" s="34">
        <f t="shared" si="1"/>
        <v>43.5</v>
      </c>
      <c r="M8" s="35">
        <f t="shared" si="2"/>
        <v>13</v>
      </c>
      <c r="O8" s="6"/>
      <c r="P8" s="40"/>
      <c r="Q8" s="40"/>
      <c r="R8" s="41"/>
      <c r="S8" s="41"/>
      <c r="T8" s="41"/>
      <c r="U8" s="41"/>
      <c r="V8" s="41"/>
      <c r="W8" s="41"/>
      <c r="X8" s="41"/>
    </row>
    <row r="9" spans="1:24" ht="18.75" customHeight="1" x14ac:dyDescent="0.25">
      <c r="A9" s="30" t="str">
        <f t="shared" si="0"/>
        <v>Les Cougars de BK (1-0)</v>
      </c>
      <c r="B9" s="5"/>
      <c r="C9" s="5">
        <f t="shared" si="3"/>
        <v>12</v>
      </c>
      <c r="D9" s="5">
        <f t="shared" si="4"/>
        <v>3</v>
      </c>
      <c r="E9" s="5">
        <f t="shared" si="4"/>
        <v>8</v>
      </c>
      <c r="F9" s="5">
        <f t="shared" si="4"/>
        <v>4</v>
      </c>
      <c r="G9" s="5">
        <f t="shared" si="4"/>
        <v>10</v>
      </c>
      <c r="H9" s="5">
        <f t="shared" si="4"/>
        <v>3</v>
      </c>
      <c r="I9" s="5">
        <f t="shared" si="4"/>
        <v>2</v>
      </c>
      <c r="J9" s="5">
        <f t="shared" si="5"/>
        <v>12</v>
      </c>
      <c r="K9" s="5">
        <f t="shared" si="4"/>
        <v>2</v>
      </c>
      <c r="L9" s="34">
        <f t="shared" si="1"/>
        <v>56</v>
      </c>
      <c r="M9" s="35">
        <f t="shared" si="2"/>
        <v>10</v>
      </c>
      <c r="O9" s="6"/>
      <c r="P9" s="40"/>
      <c r="Q9" s="40"/>
      <c r="R9" s="41"/>
      <c r="S9" s="41"/>
      <c r="T9" s="41"/>
      <c r="U9" s="41"/>
      <c r="V9" s="41"/>
      <c r="W9" s="41"/>
      <c r="X9" s="41"/>
    </row>
    <row r="10" spans="1:24" ht="18.75" customHeight="1" x14ac:dyDescent="0.25">
      <c r="A10" s="30" t="str">
        <f t="shared" si="0"/>
        <v>Wabaki Falcons (0-1)</v>
      </c>
      <c r="B10" s="5"/>
      <c r="C10" s="5">
        <f t="shared" si="3"/>
        <v>2</v>
      </c>
      <c r="D10" s="5">
        <f t="shared" si="4"/>
        <v>6</v>
      </c>
      <c r="E10" s="5">
        <f t="shared" si="4"/>
        <v>1</v>
      </c>
      <c r="F10" s="5">
        <f t="shared" si="4"/>
        <v>12</v>
      </c>
      <c r="G10" s="5">
        <f t="shared" si="4"/>
        <v>6</v>
      </c>
      <c r="H10" s="5">
        <f t="shared" si="4"/>
        <v>11</v>
      </c>
      <c r="I10" s="5">
        <f t="shared" si="4"/>
        <v>6</v>
      </c>
      <c r="J10" s="5">
        <f t="shared" si="5"/>
        <v>4</v>
      </c>
      <c r="K10" s="5">
        <f t="shared" si="4"/>
        <v>7</v>
      </c>
      <c r="L10" s="34">
        <f t="shared" si="1"/>
        <v>55</v>
      </c>
      <c r="M10" s="35">
        <f t="shared" si="2"/>
        <v>11</v>
      </c>
      <c r="O10" s="6"/>
      <c r="P10" s="40"/>
      <c r="Q10" s="40"/>
      <c r="R10" s="41"/>
      <c r="S10" s="41"/>
      <c r="T10" s="41"/>
      <c r="U10" s="41"/>
      <c r="V10" s="41"/>
      <c r="W10" s="41"/>
      <c r="X10" s="41"/>
    </row>
    <row r="11" spans="1:24" ht="18.75" customHeight="1" x14ac:dyDescent="0.25">
      <c r="A11" s="30" t="str">
        <f t="shared" si="0"/>
        <v>Team Huzaki (1-0)</v>
      </c>
      <c r="B11" s="5"/>
      <c r="C11" s="5">
        <f t="shared" si="3"/>
        <v>4</v>
      </c>
      <c r="D11" s="5">
        <f t="shared" si="4"/>
        <v>14</v>
      </c>
      <c r="E11" s="5">
        <f t="shared" si="4"/>
        <v>7</v>
      </c>
      <c r="F11" s="5">
        <f t="shared" si="4"/>
        <v>2</v>
      </c>
      <c r="G11" s="5">
        <f t="shared" si="4"/>
        <v>9</v>
      </c>
      <c r="H11" s="5">
        <f t="shared" si="4"/>
        <v>10</v>
      </c>
      <c r="I11" s="5">
        <f t="shared" si="4"/>
        <v>4</v>
      </c>
      <c r="J11" s="5">
        <f t="shared" si="5"/>
        <v>13</v>
      </c>
      <c r="K11" s="5">
        <f t="shared" si="4"/>
        <v>4</v>
      </c>
      <c r="L11" s="34">
        <f t="shared" si="1"/>
        <v>67</v>
      </c>
      <c r="M11" s="35">
        <f t="shared" si="2"/>
        <v>9</v>
      </c>
      <c r="O11" s="6"/>
      <c r="P11" s="40"/>
      <c r="Q11" s="40"/>
      <c r="R11" s="41"/>
      <c r="S11" s="41"/>
      <c r="T11" s="41"/>
      <c r="U11" s="41"/>
      <c r="V11" s="41"/>
      <c r="W11" s="41"/>
      <c r="X11" s="41"/>
    </row>
    <row r="12" spans="1:24" ht="18.75" customHeight="1" x14ac:dyDescent="0.25">
      <c r="A12" s="30" t="str">
        <f t="shared" si="0"/>
        <v>Taggart BC (1-0)</v>
      </c>
      <c r="B12" s="5"/>
      <c r="C12" s="5">
        <f t="shared" si="3"/>
        <v>9</v>
      </c>
      <c r="D12" s="5">
        <f t="shared" si="4"/>
        <v>10</v>
      </c>
      <c r="E12" s="5">
        <f t="shared" si="4"/>
        <v>9</v>
      </c>
      <c r="F12" s="5">
        <f t="shared" si="4"/>
        <v>8</v>
      </c>
      <c r="G12" s="5">
        <f t="shared" si="4"/>
        <v>2</v>
      </c>
      <c r="H12" s="5">
        <f t="shared" si="4"/>
        <v>12</v>
      </c>
      <c r="I12" s="5">
        <f t="shared" si="4"/>
        <v>12</v>
      </c>
      <c r="J12" s="5">
        <f t="shared" si="5"/>
        <v>14</v>
      </c>
      <c r="K12" s="5">
        <f t="shared" si="4"/>
        <v>5</v>
      </c>
      <c r="L12" s="34">
        <f t="shared" si="1"/>
        <v>81</v>
      </c>
      <c r="M12" s="35">
        <f t="shared" si="2"/>
        <v>3</v>
      </c>
      <c r="O12" s="6"/>
      <c r="P12" s="40"/>
      <c r="Q12" s="40"/>
      <c r="R12" s="41"/>
      <c r="S12" s="41"/>
      <c r="T12" s="41"/>
      <c r="U12" s="41"/>
      <c r="V12" s="41"/>
      <c r="W12" s="41"/>
      <c r="X12" s="41"/>
    </row>
    <row r="13" spans="1:24" ht="18.75" customHeight="1" x14ac:dyDescent="0.25">
      <c r="A13" s="30" t="str">
        <f t="shared" si="0"/>
        <v>Venomous Vicious Vipers (0-1)</v>
      </c>
      <c r="B13" s="5"/>
      <c r="C13" s="5">
        <f t="shared" si="3"/>
        <v>10</v>
      </c>
      <c r="D13" s="5">
        <f t="shared" si="4"/>
        <v>9</v>
      </c>
      <c r="E13" s="5">
        <f t="shared" si="4"/>
        <v>3</v>
      </c>
      <c r="F13" s="5">
        <f t="shared" si="4"/>
        <v>11</v>
      </c>
      <c r="G13" s="5">
        <f t="shared" si="4"/>
        <v>4</v>
      </c>
      <c r="H13" s="5">
        <f t="shared" si="4"/>
        <v>8.5</v>
      </c>
      <c r="I13" s="5">
        <f t="shared" si="4"/>
        <v>14</v>
      </c>
      <c r="J13" s="5">
        <f t="shared" si="5"/>
        <v>6</v>
      </c>
      <c r="K13" s="5">
        <f t="shared" si="4"/>
        <v>3</v>
      </c>
      <c r="L13" s="34">
        <f t="shared" si="1"/>
        <v>68.5</v>
      </c>
      <c r="M13" s="35">
        <f t="shared" si="2"/>
        <v>8</v>
      </c>
      <c r="O13" s="6"/>
      <c r="P13" s="40"/>
      <c r="Q13" s="40"/>
      <c r="R13" s="41"/>
      <c r="S13" s="41"/>
      <c r="T13" s="41"/>
      <c r="U13" s="41"/>
      <c r="V13" s="41"/>
      <c r="W13" s="41"/>
      <c r="X13" s="41"/>
    </row>
    <row r="14" spans="1:24" ht="18.75" customHeight="1" x14ac:dyDescent="0.25">
      <c r="A14" s="30" t="str">
        <f t="shared" si="0"/>
        <v>Paris The Flash (1-0)</v>
      </c>
      <c r="B14" s="5"/>
      <c r="C14" s="5">
        <f t="shared" si="3"/>
        <v>13</v>
      </c>
      <c r="D14" s="5">
        <f t="shared" si="4"/>
        <v>2</v>
      </c>
      <c r="E14" s="5">
        <f t="shared" si="4"/>
        <v>4.5</v>
      </c>
      <c r="F14" s="5">
        <f t="shared" si="4"/>
        <v>9.5</v>
      </c>
      <c r="G14" s="5">
        <f t="shared" si="4"/>
        <v>12</v>
      </c>
      <c r="H14" s="5">
        <f t="shared" si="4"/>
        <v>6.5</v>
      </c>
      <c r="I14" s="5">
        <f t="shared" si="4"/>
        <v>7</v>
      </c>
      <c r="J14" s="5">
        <f t="shared" si="5"/>
        <v>11</v>
      </c>
      <c r="K14" s="5">
        <f t="shared" si="4"/>
        <v>9</v>
      </c>
      <c r="L14" s="34">
        <f t="shared" si="1"/>
        <v>74.5</v>
      </c>
      <c r="M14" s="35">
        <f t="shared" si="2"/>
        <v>5</v>
      </c>
      <c r="O14" s="6"/>
      <c r="P14" s="40"/>
      <c r="Q14" s="40"/>
      <c r="R14" s="41"/>
      <c r="S14" s="41"/>
      <c r="T14" s="41"/>
      <c r="U14" s="41"/>
      <c r="V14" s="41"/>
      <c r="W14" s="41"/>
      <c r="X14" s="41"/>
    </row>
    <row r="15" spans="1:24" ht="18.75" customHeight="1" x14ac:dyDescent="0.25">
      <c r="A15" s="30" t="str">
        <f t="shared" si="0"/>
        <v>Red Eyes Crew (0-1)</v>
      </c>
      <c r="B15" s="5"/>
      <c r="C15" s="5">
        <f t="shared" si="3"/>
        <v>11</v>
      </c>
      <c r="D15" s="5">
        <f t="shared" si="4"/>
        <v>5</v>
      </c>
      <c r="E15" s="5">
        <f t="shared" si="4"/>
        <v>10</v>
      </c>
      <c r="F15" s="5">
        <f t="shared" si="4"/>
        <v>9.5</v>
      </c>
      <c r="G15" s="5">
        <f t="shared" si="4"/>
        <v>11</v>
      </c>
      <c r="H15" s="5">
        <f t="shared" si="4"/>
        <v>5</v>
      </c>
      <c r="I15" s="5">
        <f t="shared" si="4"/>
        <v>3</v>
      </c>
      <c r="J15" s="5">
        <f t="shared" si="5"/>
        <v>5</v>
      </c>
      <c r="K15" s="5">
        <f t="shared" si="4"/>
        <v>10</v>
      </c>
      <c r="L15" s="34">
        <f t="shared" si="1"/>
        <v>69.5</v>
      </c>
      <c r="M15" s="35">
        <f t="shared" si="2"/>
        <v>7</v>
      </c>
      <c r="O15" s="6"/>
      <c r="P15" s="40"/>
      <c r="Q15" s="40"/>
      <c r="R15" s="41"/>
      <c r="S15" s="41"/>
      <c r="T15" s="41"/>
      <c r="U15" s="41"/>
      <c r="V15" s="41"/>
      <c r="W15" s="41"/>
      <c r="X15" s="41"/>
    </row>
    <row r="16" spans="1:24" ht="18.75" customHeight="1" x14ac:dyDescent="0.25">
      <c r="A16" s="30" t="str">
        <f t="shared" si="0"/>
        <v>Dominion Teemoboyz (1-0)</v>
      </c>
      <c r="B16" s="5"/>
      <c r="C16" s="5">
        <f t="shared" si="3"/>
        <v>14</v>
      </c>
      <c r="D16" s="5">
        <f t="shared" si="4"/>
        <v>13</v>
      </c>
      <c r="E16" s="5">
        <f t="shared" si="4"/>
        <v>14</v>
      </c>
      <c r="F16" s="5">
        <f t="shared" si="4"/>
        <v>14</v>
      </c>
      <c r="G16" s="5">
        <f t="shared" si="4"/>
        <v>13.5</v>
      </c>
      <c r="H16" s="5">
        <f t="shared" si="4"/>
        <v>13</v>
      </c>
      <c r="I16" s="5">
        <f t="shared" si="4"/>
        <v>12</v>
      </c>
      <c r="J16" s="5">
        <f t="shared" si="5"/>
        <v>2</v>
      </c>
      <c r="K16" s="5">
        <f t="shared" si="4"/>
        <v>14</v>
      </c>
      <c r="L16" s="34">
        <f t="shared" si="1"/>
        <v>109.5</v>
      </c>
      <c r="M16" s="35">
        <f t="shared" si="2"/>
        <v>1</v>
      </c>
      <c r="O16" s="6"/>
      <c r="P16" s="40"/>
      <c r="Q16" s="40"/>
      <c r="R16" s="41"/>
      <c r="S16" s="41"/>
      <c r="T16" s="41"/>
      <c r="U16" s="41"/>
      <c r="V16" s="41"/>
      <c r="W16" s="41"/>
      <c r="X16" s="41"/>
    </row>
    <row r="17" spans="1:27" ht="18.75" customHeight="1" x14ac:dyDescent="0.25">
      <c r="A17" s="30" t="str">
        <f t="shared" si="0"/>
        <v>Team Gruber (0-1)</v>
      </c>
      <c r="B17" s="5"/>
      <c r="C17" s="5">
        <f t="shared" si="3"/>
        <v>1</v>
      </c>
      <c r="D17" s="5">
        <f t="shared" si="4"/>
        <v>11</v>
      </c>
      <c r="E17" s="5">
        <f t="shared" si="4"/>
        <v>12.5</v>
      </c>
      <c r="F17" s="5">
        <f t="shared" si="4"/>
        <v>6</v>
      </c>
      <c r="G17" s="5">
        <f t="shared" si="4"/>
        <v>8</v>
      </c>
      <c r="H17" s="5">
        <f t="shared" si="4"/>
        <v>4</v>
      </c>
      <c r="I17" s="5">
        <f t="shared" si="4"/>
        <v>8</v>
      </c>
      <c r="J17" s="5">
        <f t="shared" si="5"/>
        <v>8.5</v>
      </c>
      <c r="K17" s="5">
        <f t="shared" si="4"/>
        <v>11</v>
      </c>
      <c r="L17" s="34">
        <f t="shared" si="1"/>
        <v>70</v>
      </c>
      <c r="M17" s="35">
        <f t="shared" si="2"/>
        <v>6</v>
      </c>
      <c r="O17" s="6"/>
      <c r="P17" s="40"/>
      <c r="Q17" s="40"/>
      <c r="R17" s="41"/>
      <c r="S17" s="41"/>
      <c r="T17" s="41"/>
      <c r="U17" s="41"/>
      <c r="V17" s="41"/>
      <c r="W17" s="41"/>
      <c r="X17" s="41"/>
    </row>
    <row r="18" spans="1:27" x14ac:dyDescent="0.25">
      <c r="A18" s="6"/>
      <c r="B18" s="1"/>
      <c r="C18" s="1"/>
      <c r="D18" s="1"/>
      <c r="E18" s="1"/>
      <c r="F18" s="1"/>
      <c r="G18" s="1"/>
      <c r="H18" s="1"/>
      <c r="I18" s="1"/>
      <c r="J18" s="1"/>
      <c r="K18" s="1" t="s">
        <v>29</v>
      </c>
      <c r="L18" s="1">
        <f>MAX(L4:L17)</f>
        <v>109.5</v>
      </c>
      <c r="O18" s="42"/>
      <c r="P18" s="42"/>
      <c r="Q18" s="42"/>
      <c r="R18" s="42"/>
      <c r="S18" s="42"/>
      <c r="T18" s="42"/>
      <c r="U18" s="42"/>
      <c r="V18" s="42"/>
      <c r="W18" s="42"/>
      <c r="X18" s="42"/>
    </row>
    <row r="19" spans="1:27" x14ac:dyDescent="0.25">
      <c r="A19" s="6"/>
      <c r="B19" s="1"/>
      <c r="C19" s="1"/>
      <c r="D19" s="1"/>
      <c r="E19" s="1"/>
      <c r="F19" s="1"/>
      <c r="G19" s="1"/>
      <c r="H19" s="1"/>
      <c r="I19" s="1"/>
      <c r="J19" s="1"/>
      <c r="K19" s="32" t="s">
        <v>30</v>
      </c>
      <c r="L19" s="31">
        <f>MIN(L4:L17)</f>
        <v>29</v>
      </c>
      <c r="O19" s="42"/>
      <c r="P19" s="36"/>
      <c r="Q19" s="36"/>
      <c r="R19" s="36"/>
      <c r="S19" s="36"/>
      <c r="T19" s="36"/>
      <c r="U19" s="36"/>
      <c r="V19" s="36"/>
      <c r="W19" s="36"/>
      <c r="X19" s="36"/>
    </row>
    <row r="20" spans="1:27" x14ac:dyDescent="0.25">
      <c r="A20" s="6"/>
      <c r="B20" s="1"/>
      <c r="C20" s="1"/>
      <c r="D20" s="1"/>
      <c r="E20" s="1"/>
      <c r="F20" s="1"/>
      <c r="G20" s="1"/>
      <c r="H20" s="1"/>
      <c r="I20" s="1"/>
      <c r="J20" s="1"/>
      <c r="K20" s="32" t="s">
        <v>31</v>
      </c>
      <c r="L20" s="33">
        <f>AVERAGE(L4:L17)</f>
        <v>67.5</v>
      </c>
      <c r="O20" s="42"/>
      <c r="P20" s="43"/>
      <c r="Q20" s="43"/>
      <c r="R20" s="44"/>
      <c r="S20" s="44"/>
      <c r="T20" s="44"/>
      <c r="U20" s="44"/>
      <c r="V20" s="44"/>
      <c r="W20" s="44"/>
      <c r="X20" s="44"/>
    </row>
    <row r="21" spans="1:27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O21" s="42"/>
      <c r="P21" s="43"/>
      <c r="Q21" s="43"/>
      <c r="R21" s="44"/>
      <c r="S21" s="44"/>
      <c r="T21" s="44"/>
      <c r="U21" s="44"/>
      <c r="V21" s="44"/>
      <c r="W21" s="44"/>
      <c r="X21" s="44"/>
      <c r="Y21" s="42"/>
      <c r="Z21" s="42"/>
      <c r="AA21" s="42"/>
    </row>
    <row r="22" spans="1:27" x14ac:dyDescent="0.25">
      <c r="A22" s="1"/>
      <c r="B22" s="1"/>
      <c r="C22" s="7" t="s">
        <v>1</v>
      </c>
      <c r="D22" s="7" t="s">
        <v>2</v>
      </c>
      <c r="E22" s="7" t="s">
        <v>3</v>
      </c>
      <c r="F22" s="7" t="s">
        <v>4</v>
      </c>
      <c r="G22" s="7" t="s">
        <v>5</v>
      </c>
      <c r="H22" s="7" t="s">
        <v>6</v>
      </c>
      <c r="I22" s="7" t="s">
        <v>7</v>
      </c>
      <c r="J22" s="7" t="s">
        <v>8</v>
      </c>
      <c r="K22" s="7" t="s">
        <v>9</v>
      </c>
      <c r="L22" s="36"/>
      <c r="O22" s="36"/>
      <c r="P22" s="36"/>
      <c r="Q22" s="36"/>
      <c r="R22" s="36"/>
      <c r="S22" s="36"/>
      <c r="T22" s="36"/>
      <c r="U22" s="36"/>
      <c r="V22" s="36"/>
      <c r="W22" s="36"/>
      <c r="X22" s="44"/>
      <c r="Y22" s="42"/>
      <c r="Z22" s="42"/>
      <c r="AA22" s="42"/>
    </row>
    <row r="23" spans="1:27" x14ac:dyDescent="0.25">
      <c r="A23" s="8" t="str">
        <f>A43</f>
        <v>Les Lents BÃ©arnais (0-1)</v>
      </c>
      <c r="B23" s="1"/>
      <c r="C23" s="38">
        <f t="shared" ref="C23:C36" si="6">VLOOKUP($A23,$A$41:$M$80,3,0)</f>
        <v>0.43369999999999997</v>
      </c>
      <c r="D23" s="38">
        <f t="shared" ref="D23:D36" si="7">VLOOKUP($A23,$A$41:$M$80,4,0)</f>
        <v>0.77</v>
      </c>
      <c r="E23" s="37">
        <f t="shared" ref="E23:E36" si="8">VLOOKUP($A23,$A$41:$M$80,5,0)</f>
        <v>27</v>
      </c>
      <c r="F23" s="37">
        <f t="shared" ref="F23:F36" si="9">VLOOKUP($A23,$A$41:$M$80,6,0)</f>
        <v>118</v>
      </c>
      <c r="G23" s="37">
        <f t="shared" ref="G23:G36" si="10">VLOOKUP($A23,$A$41:$M$80,7,0)</f>
        <v>66</v>
      </c>
      <c r="H23" s="37">
        <f t="shared" ref="H23:H36" si="11">VLOOKUP($A23,$A$41:$M$80,8,0)</f>
        <v>22</v>
      </c>
      <c r="I23" s="37">
        <f t="shared" ref="I23:I36" si="12">VLOOKUP($A23,$A$41:$M$80,9,0)</f>
        <v>7</v>
      </c>
      <c r="J23" s="37">
        <f t="shared" ref="J23:J36" si="13">VLOOKUP($A23,$A$41:$M$80,10,0)</f>
        <v>64</v>
      </c>
      <c r="K23" s="37">
        <f t="shared" ref="K23:K36" si="14">VLOOKUP($A23,$A$42:$M$81,11,0)</f>
        <v>346</v>
      </c>
      <c r="L23" s="9"/>
      <c r="O23" s="43"/>
      <c r="P23" s="43"/>
      <c r="Q23" s="44"/>
      <c r="R23" s="44"/>
      <c r="S23" s="44"/>
      <c r="T23" s="44"/>
      <c r="U23" s="44"/>
      <c r="V23" s="44"/>
      <c r="W23" s="44"/>
      <c r="X23" s="44"/>
      <c r="Y23" s="42"/>
      <c r="Z23" s="42"/>
      <c r="AA23" s="42"/>
    </row>
    <row r="24" spans="1:27" x14ac:dyDescent="0.25">
      <c r="A24" s="8" t="str">
        <f>A44</f>
        <v>Tuamotu Sharks (1-0)</v>
      </c>
      <c r="B24" s="1"/>
      <c r="C24" s="38">
        <f t="shared" si="6"/>
        <v>0.4471</v>
      </c>
      <c r="D24" s="38">
        <f t="shared" si="7"/>
        <v>0.76119999999999999</v>
      </c>
      <c r="E24" s="37">
        <f t="shared" si="8"/>
        <v>51</v>
      </c>
      <c r="F24" s="37">
        <f t="shared" si="9"/>
        <v>232</v>
      </c>
      <c r="G24" s="37">
        <f t="shared" si="10"/>
        <v>96</v>
      </c>
      <c r="H24" s="37">
        <f t="shared" si="11"/>
        <v>32</v>
      </c>
      <c r="I24" s="37">
        <f t="shared" si="12"/>
        <v>28</v>
      </c>
      <c r="J24" s="37">
        <f t="shared" si="13"/>
        <v>96</v>
      </c>
      <c r="K24" s="37">
        <f t="shared" si="14"/>
        <v>559</v>
      </c>
      <c r="L24" s="1"/>
      <c r="O24" s="43"/>
      <c r="P24" s="43"/>
      <c r="Q24" s="44"/>
      <c r="R24" s="44"/>
      <c r="S24" s="44"/>
      <c r="T24" s="44"/>
      <c r="U24" s="44"/>
      <c r="V24" s="44"/>
      <c r="W24" s="44"/>
      <c r="X24" s="44"/>
      <c r="Y24" s="42"/>
      <c r="Z24" s="42"/>
      <c r="AA24" s="42"/>
    </row>
    <row r="25" spans="1:27" x14ac:dyDescent="0.25">
      <c r="A25" s="8" t="str">
        <f>A49</f>
        <v>Antigua Boyz (0-1)</v>
      </c>
      <c r="B25" s="1"/>
      <c r="C25" s="38">
        <f t="shared" si="6"/>
        <v>0.44650000000000001</v>
      </c>
      <c r="D25" s="38">
        <f t="shared" si="7"/>
        <v>0.81310000000000004</v>
      </c>
      <c r="E25" s="37">
        <f t="shared" si="8"/>
        <v>33</v>
      </c>
      <c r="F25" s="37">
        <f t="shared" si="9"/>
        <v>178</v>
      </c>
      <c r="G25" s="37">
        <f t="shared" si="10"/>
        <v>84</v>
      </c>
      <c r="H25" s="37">
        <f t="shared" si="11"/>
        <v>22</v>
      </c>
      <c r="I25" s="37">
        <f t="shared" si="12"/>
        <v>24</v>
      </c>
      <c r="J25" s="37">
        <f t="shared" si="13"/>
        <v>82</v>
      </c>
      <c r="K25" s="37">
        <f t="shared" si="14"/>
        <v>454</v>
      </c>
      <c r="L25" s="1"/>
      <c r="O25" s="43"/>
      <c r="P25" s="43"/>
      <c r="Q25" s="44"/>
      <c r="R25" s="44"/>
      <c r="S25" s="44"/>
      <c r="T25" s="44"/>
      <c r="U25" s="44"/>
      <c r="V25" s="44"/>
      <c r="W25" s="44"/>
      <c r="X25" s="44"/>
      <c r="Y25" s="42"/>
      <c r="Z25" s="42"/>
      <c r="AA25" s="42"/>
    </row>
    <row r="26" spans="1:27" x14ac:dyDescent="0.25">
      <c r="A26" s="8" t="str">
        <f>A50</f>
        <v>Nemausus Gladiators (1-0)</v>
      </c>
      <c r="B26" s="1"/>
      <c r="C26" s="38">
        <f t="shared" si="6"/>
        <v>0.42609999999999998</v>
      </c>
      <c r="D26" s="38">
        <f t="shared" si="7"/>
        <v>0.76859999999999995</v>
      </c>
      <c r="E26" s="37">
        <f t="shared" si="8"/>
        <v>52</v>
      </c>
      <c r="F26" s="37">
        <f t="shared" si="9"/>
        <v>192</v>
      </c>
      <c r="G26" s="37">
        <f t="shared" si="10"/>
        <v>123</v>
      </c>
      <c r="H26" s="37">
        <f t="shared" si="11"/>
        <v>48</v>
      </c>
      <c r="I26" s="37">
        <f t="shared" si="12"/>
        <v>26</v>
      </c>
      <c r="J26" s="37">
        <f t="shared" si="13"/>
        <v>62</v>
      </c>
      <c r="K26" s="37">
        <f t="shared" si="14"/>
        <v>543</v>
      </c>
      <c r="L26" s="1"/>
      <c r="O26" s="43"/>
      <c r="P26" s="43"/>
      <c r="Q26" s="44"/>
      <c r="R26" s="44"/>
      <c r="S26" s="44"/>
      <c r="T26" s="44"/>
      <c r="U26" s="44"/>
      <c r="V26" s="44"/>
      <c r="W26" s="44"/>
      <c r="X26" s="44"/>
      <c r="Y26" s="42"/>
      <c r="Z26" s="42"/>
      <c r="AA26" s="42"/>
    </row>
    <row r="27" spans="1:27" x14ac:dyDescent="0.25">
      <c r="A27" s="8" t="str">
        <f>A55</f>
        <v>Cergy SlowMo (0-1)</v>
      </c>
      <c r="B27" s="1"/>
      <c r="C27" s="38">
        <f t="shared" si="6"/>
        <v>0.44</v>
      </c>
      <c r="D27" s="38">
        <f t="shared" si="7"/>
        <v>0.7</v>
      </c>
      <c r="E27" s="37">
        <f t="shared" si="8"/>
        <v>34</v>
      </c>
      <c r="F27" s="37">
        <f t="shared" si="9"/>
        <v>154</v>
      </c>
      <c r="G27" s="37">
        <f t="shared" si="10"/>
        <v>75</v>
      </c>
      <c r="H27" s="37">
        <f t="shared" si="11"/>
        <v>29</v>
      </c>
      <c r="I27" s="37">
        <f t="shared" si="12"/>
        <v>19</v>
      </c>
      <c r="J27" s="37">
        <f t="shared" si="13"/>
        <v>65</v>
      </c>
      <c r="K27" s="37">
        <f t="shared" si="14"/>
        <v>448</v>
      </c>
      <c r="L27" s="1"/>
      <c r="O27" s="43"/>
      <c r="P27" s="43"/>
      <c r="Q27" s="44"/>
      <c r="R27" s="44"/>
      <c r="S27" s="44"/>
      <c r="T27" s="44"/>
      <c r="U27" s="44"/>
      <c r="V27" s="44"/>
      <c r="W27" s="44"/>
      <c r="X27" s="44"/>
      <c r="Y27" s="42"/>
      <c r="Z27" s="42"/>
      <c r="AA27" s="42"/>
    </row>
    <row r="28" spans="1:27" x14ac:dyDescent="0.25">
      <c r="A28" s="8" t="str">
        <f>A56</f>
        <v>Les Cougars de BK (1-0)</v>
      </c>
      <c r="B28" s="1"/>
      <c r="C28" s="38">
        <f t="shared" si="6"/>
        <v>0.47089999999999999</v>
      </c>
      <c r="D28" s="38">
        <f t="shared" si="7"/>
        <v>0.75380000000000003</v>
      </c>
      <c r="E28" s="37">
        <f t="shared" si="8"/>
        <v>40</v>
      </c>
      <c r="F28" s="37">
        <f t="shared" si="9"/>
        <v>173</v>
      </c>
      <c r="G28" s="37">
        <f t="shared" si="10"/>
        <v>105</v>
      </c>
      <c r="H28" s="37">
        <f t="shared" si="11"/>
        <v>24</v>
      </c>
      <c r="I28" s="37">
        <f t="shared" si="12"/>
        <v>11</v>
      </c>
      <c r="J28" s="37">
        <f t="shared" si="13"/>
        <v>59</v>
      </c>
      <c r="K28" s="37">
        <f t="shared" si="14"/>
        <v>413</v>
      </c>
      <c r="L28" s="1"/>
      <c r="O28" s="43"/>
      <c r="P28" s="43"/>
      <c r="Q28" s="44"/>
      <c r="R28" s="44"/>
      <c r="S28" s="44"/>
      <c r="T28" s="44"/>
      <c r="U28" s="44"/>
      <c r="V28" s="44"/>
      <c r="W28" s="44"/>
      <c r="X28" s="44"/>
      <c r="Y28" s="42"/>
      <c r="Z28" s="42"/>
      <c r="AA28" s="42"/>
    </row>
    <row r="29" spans="1:27" x14ac:dyDescent="0.25">
      <c r="A29" s="8" t="str">
        <f>A61</f>
        <v>Wabaki Falcons (0-1)</v>
      </c>
      <c r="B29" s="1"/>
      <c r="C29" s="38">
        <f t="shared" si="6"/>
        <v>0.4249</v>
      </c>
      <c r="D29" s="38">
        <f t="shared" si="7"/>
        <v>0.76739999999999997</v>
      </c>
      <c r="E29" s="37">
        <f t="shared" si="8"/>
        <v>24</v>
      </c>
      <c r="F29" s="37">
        <f t="shared" si="9"/>
        <v>225</v>
      </c>
      <c r="G29" s="37">
        <f t="shared" si="10"/>
        <v>86</v>
      </c>
      <c r="H29" s="37">
        <f t="shared" si="11"/>
        <v>42</v>
      </c>
      <c r="I29" s="37">
        <f t="shared" si="12"/>
        <v>20</v>
      </c>
      <c r="J29" s="37">
        <f t="shared" si="13"/>
        <v>78</v>
      </c>
      <c r="K29" s="37">
        <f t="shared" si="14"/>
        <v>451</v>
      </c>
      <c r="L29" s="1"/>
      <c r="O29" s="43"/>
      <c r="P29" s="43"/>
      <c r="Q29" s="44"/>
      <c r="R29" s="44"/>
      <c r="S29" s="44"/>
      <c r="T29" s="44"/>
      <c r="U29" s="44"/>
      <c r="V29" s="44"/>
      <c r="W29" s="44"/>
      <c r="X29" s="44"/>
      <c r="Y29" s="42"/>
      <c r="Z29" s="42"/>
      <c r="AA29" s="42"/>
    </row>
    <row r="30" spans="1:27" x14ac:dyDescent="0.25">
      <c r="A30" s="8" t="str">
        <f>A62</f>
        <v>Team Huzaki (1-0)</v>
      </c>
      <c r="C30" s="38">
        <f t="shared" si="6"/>
        <v>0.43159999999999998</v>
      </c>
      <c r="D30" s="38">
        <f t="shared" si="7"/>
        <v>0.87360000000000004</v>
      </c>
      <c r="E30" s="37">
        <f t="shared" si="8"/>
        <v>38</v>
      </c>
      <c r="F30" s="37">
        <f t="shared" si="9"/>
        <v>148</v>
      </c>
      <c r="G30" s="37">
        <f t="shared" si="10"/>
        <v>104</v>
      </c>
      <c r="H30" s="37">
        <f t="shared" si="11"/>
        <v>39</v>
      </c>
      <c r="I30" s="37">
        <f t="shared" si="12"/>
        <v>17</v>
      </c>
      <c r="J30" s="37">
        <f t="shared" si="13"/>
        <v>54</v>
      </c>
      <c r="K30" s="37">
        <f t="shared" si="14"/>
        <v>436</v>
      </c>
      <c r="L30" s="31"/>
      <c r="O30" s="43"/>
      <c r="P30" s="43"/>
      <c r="Q30" s="44"/>
      <c r="R30" s="44"/>
      <c r="S30" s="44"/>
      <c r="T30" s="44"/>
      <c r="U30" s="44"/>
      <c r="V30" s="44"/>
      <c r="W30" s="44"/>
      <c r="X30" s="44"/>
      <c r="Y30" s="42"/>
      <c r="Z30" s="42"/>
      <c r="AA30" s="42"/>
    </row>
    <row r="31" spans="1:27" x14ac:dyDescent="0.25">
      <c r="A31" s="8" t="str">
        <f>A67</f>
        <v>Taggart BC (1-0)</v>
      </c>
      <c r="C31" s="38">
        <f t="shared" si="6"/>
        <v>0.44890000000000002</v>
      </c>
      <c r="D31" s="38">
        <f t="shared" si="7"/>
        <v>0.79800000000000004</v>
      </c>
      <c r="E31" s="37">
        <f t="shared" si="8"/>
        <v>43</v>
      </c>
      <c r="F31" s="37">
        <f t="shared" si="9"/>
        <v>199</v>
      </c>
      <c r="G31" s="37">
        <f t="shared" si="10"/>
        <v>69</v>
      </c>
      <c r="H31" s="37">
        <f t="shared" si="11"/>
        <v>44</v>
      </c>
      <c r="I31" s="37">
        <f t="shared" si="12"/>
        <v>28</v>
      </c>
      <c r="J31" s="37">
        <f t="shared" si="13"/>
        <v>52</v>
      </c>
      <c r="K31" s="37">
        <f t="shared" si="14"/>
        <v>438</v>
      </c>
      <c r="L31" s="31"/>
      <c r="O31" s="43"/>
      <c r="P31" s="43"/>
      <c r="Q31" s="44"/>
      <c r="R31" s="44"/>
      <c r="S31" s="44"/>
      <c r="T31" s="44"/>
      <c r="U31" s="44"/>
      <c r="V31" s="44"/>
      <c r="W31" s="44"/>
      <c r="X31" s="44"/>
      <c r="Y31" s="42"/>
      <c r="Z31" s="42"/>
      <c r="AA31" s="42"/>
    </row>
    <row r="32" spans="1:27" x14ac:dyDescent="0.25">
      <c r="A32" s="8" t="str">
        <f>A68</f>
        <v>Venomous Vicious Vipers (0-1)</v>
      </c>
      <c r="C32" s="38">
        <f t="shared" si="6"/>
        <v>0.45179999999999998</v>
      </c>
      <c r="D32" s="38">
        <f t="shared" si="7"/>
        <v>0.78669999999999995</v>
      </c>
      <c r="E32" s="37">
        <f t="shared" si="8"/>
        <v>29</v>
      </c>
      <c r="F32" s="37">
        <f t="shared" si="9"/>
        <v>210</v>
      </c>
      <c r="G32" s="37">
        <f t="shared" si="10"/>
        <v>79</v>
      </c>
      <c r="H32" s="37">
        <f t="shared" si="11"/>
        <v>32</v>
      </c>
      <c r="I32" s="37">
        <f t="shared" si="12"/>
        <v>31</v>
      </c>
      <c r="J32" s="37">
        <f t="shared" si="13"/>
        <v>68</v>
      </c>
      <c r="K32" s="37">
        <f t="shared" si="14"/>
        <v>416</v>
      </c>
      <c r="L32" s="31"/>
      <c r="O32" s="43"/>
      <c r="P32" s="43"/>
      <c r="Q32" s="44"/>
      <c r="R32" s="44"/>
      <c r="S32" s="44"/>
      <c r="T32" s="44"/>
      <c r="U32" s="44"/>
      <c r="V32" s="44"/>
      <c r="W32" s="44"/>
      <c r="X32" s="44"/>
      <c r="Y32" s="42"/>
      <c r="Z32" s="42"/>
      <c r="AA32" s="42"/>
    </row>
    <row r="33" spans="1:99" x14ac:dyDescent="0.25">
      <c r="A33" s="8" t="str">
        <f>A73</f>
        <v>Paris The Flash (1-0)</v>
      </c>
      <c r="C33" s="38">
        <f t="shared" si="6"/>
        <v>0.49199999999999999</v>
      </c>
      <c r="D33" s="38">
        <f t="shared" si="7"/>
        <v>0.73270000000000002</v>
      </c>
      <c r="E33" s="37">
        <f t="shared" si="8"/>
        <v>33</v>
      </c>
      <c r="F33" s="37">
        <f t="shared" si="9"/>
        <v>209</v>
      </c>
      <c r="G33" s="37">
        <f t="shared" si="10"/>
        <v>121</v>
      </c>
      <c r="H33" s="37">
        <f t="shared" si="11"/>
        <v>29</v>
      </c>
      <c r="I33" s="37">
        <f t="shared" si="12"/>
        <v>22</v>
      </c>
      <c r="J33" s="37">
        <f t="shared" si="13"/>
        <v>60</v>
      </c>
      <c r="K33" s="37">
        <f t="shared" si="14"/>
        <v>475</v>
      </c>
      <c r="L33" s="31"/>
      <c r="O33" s="43"/>
      <c r="P33" s="43"/>
      <c r="Q33" s="44"/>
      <c r="R33" s="44"/>
      <c r="S33" s="44"/>
      <c r="T33" s="44"/>
      <c r="U33" s="44"/>
      <c r="V33" s="44"/>
      <c r="W33" s="44"/>
      <c r="X33" s="44"/>
      <c r="Y33" s="42"/>
      <c r="Z33" s="42"/>
      <c r="AA33" s="42"/>
    </row>
    <row r="34" spans="1:99" x14ac:dyDescent="0.25">
      <c r="A34" s="8" t="str">
        <f>A74</f>
        <v>Red Eyes Crew (0-1)</v>
      </c>
      <c r="C34" s="38">
        <f t="shared" si="6"/>
        <v>0.45269999999999999</v>
      </c>
      <c r="D34" s="38">
        <f t="shared" si="7"/>
        <v>0.76229999999999998</v>
      </c>
      <c r="E34" s="37">
        <f t="shared" si="8"/>
        <v>49</v>
      </c>
      <c r="F34" s="37">
        <f t="shared" si="9"/>
        <v>209</v>
      </c>
      <c r="G34" s="37">
        <f t="shared" si="10"/>
        <v>111</v>
      </c>
      <c r="H34" s="37">
        <f t="shared" si="11"/>
        <v>28</v>
      </c>
      <c r="I34" s="37">
        <f t="shared" si="12"/>
        <v>14</v>
      </c>
      <c r="J34" s="37">
        <f t="shared" si="13"/>
        <v>73</v>
      </c>
      <c r="K34" s="37">
        <f t="shared" si="14"/>
        <v>506</v>
      </c>
      <c r="L34" s="31"/>
      <c r="O34" s="43"/>
      <c r="P34" s="43"/>
      <c r="Q34" s="44"/>
      <c r="R34" s="44"/>
      <c r="S34" s="44"/>
      <c r="T34" s="44"/>
      <c r="U34" s="44"/>
      <c r="V34" s="44"/>
      <c r="W34" s="44"/>
      <c r="X34" s="42"/>
      <c r="Y34" s="42"/>
      <c r="Z34" s="42"/>
      <c r="AA34" s="42"/>
    </row>
    <row r="35" spans="1:99" x14ac:dyDescent="0.25">
      <c r="A35" s="8" t="str">
        <f>A79</f>
        <v>Dominion Teemoboyz (1-0)</v>
      </c>
      <c r="C35" s="38">
        <f t="shared" si="6"/>
        <v>0.49680000000000002</v>
      </c>
      <c r="D35" s="38">
        <f t="shared" si="7"/>
        <v>0.82479999999999998</v>
      </c>
      <c r="E35" s="37">
        <f t="shared" si="8"/>
        <v>69</v>
      </c>
      <c r="F35" s="37">
        <f t="shared" si="9"/>
        <v>262</v>
      </c>
      <c r="G35" s="37">
        <f t="shared" si="10"/>
        <v>123</v>
      </c>
      <c r="H35" s="37">
        <f t="shared" si="11"/>
        <v>46</v>
      </c>
      <c r="I35" s="37">
        <f t="shared" si="12"/>
        <v>28</v>
      </c>
      <c r="J35" s="37">
        <f t="shared" si="13"/>
        <v>86</v>
      </c>
      <c r="K35" s="37">
        <f t="shared" si="14"/>
        <v>654</v>
      </c>
      <c r="L35" s="31"/>
      <c r="O35" s="43"/>
      <c r="P35" s="43"/>
      <c r="Q35" s="44"/>
      <c r="R35" s="44"/>
      <c r="S35" s="44"/>
      <c r="T35" s="44"/>
      <c r="U35" s="44"/>
      <c r="V35" s="44"/>
      <c r="W35" s="44"/>
      <c r="X35" s="42"/>
      <c r="Y35" s="42"/>
      <c r="Z35" s="42"/>
      <c r="AA35" s="42"/>
    </row>
    <row r="36" spans="1:99" x14ac:dyDescent="0.25">
      <c r="A36" s="8" t="str">
        <f>A80</f>
        <v>Team Gruber (0-1)</v>
      </c>
      <c r="C36" s="38">
        <f t="shared" si="6"/>
        <v>0.41860000000000003</v>
      </c>
      <c r="D36" s="38">
        <f t="shared" si="7"/>
        <v>0.81299999999999994</v>
      </c>
      <c r="E36" s="37">
        <f t="shared" si="8"/>
        <v>52</v>
      </c>
      <c r="F36" s="37">
        <f t="shared" si="9"/>
        <v>187</v>
      </c>
      <c r="G36" s="37">
        <f t="shared" si="10"/>
        <v>100</v>
      </c>
      <c r="H36" s="37">
        <f t="shared" si="11"/>
        <v>26</v>
      </c>
      <c r="I36" s="37">
        <f t="shared" si="12"/>
        <v>23</v>
      </c>
      <c r="J36" s="37">
        <f t="shared" si="13"/>
        <v>64</v>
      </c>
      <c r="K36" s="37">
        <f t="shared" si="14"/>
        <v>512</v>
      </c>
      <c r="L36" s="31"/>
      <c r="O36" s="43"/>
      <c r="P36" s="43"/>
      <c r="Q36" s="44"/>
      <c r="R36" s="44"/>
      <c r="S36" s="44"/>
      <c r="T36" s="44"/>
      <c r="U36" s="44"/>
      <c r="V36" s="44"/>
      <c r="W36" s="44"/>
      <c r="X36" s="42"/>
      <c r="Y36" s="42"/>
      <c r="Z36" s="42"/>
      <c r="AA36" s="42"/>
    </row>
    <row r="37" spans="1:99" x14ac:dyDescent="0.25">
      <c r="K37" s="32"/>
      <c r="L37" s="31"/>
      <c r="O37" s="42"/>
      <c r="P37" s="42"/>
      <c r="Q37" s="42"/>
      <c r="R37" s="42"/>
      <c r="S37" s="42"/>
      <c r="T37" s="42"/>
      <c r="U37" s="42"/>
      <c r="V37" s="42"/>
      <c r="W37" s="42"/>
      <c r="X37" s="42"/>
      <c r="Y37" s="42"/>
      <c r="Z37" s="42"/>
      <c r="AA37" s="42"/>
    </row>
    <row r="38" spans="1:99" x14ac:dyDescent="0.25"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</row>
    <row r="39" spans="1:99" x14ac:dyDescent="0.25">
      <c r="O39" s="42"/>
      <c r="P39" s="42"/>
      <c r="Q39" s="42"/>
      <c r="R39" s="42"/>
      <c r="S39" s="42"/>
      <c r="T39" s="42"/>
      <c r="U39" s="42"/>
      <c r="V39" s="42"/>
      <c r="W39" s="42"/>
      <c r="X39" s="42"/>
      <c r="Y39" s="42"/>
      <c r="Z39" s="42"/>
      <c r="AA39" s="42"/>
    </row>
    <row r="40" spans="1:99" x14ac:dyDescent="0.25">
      <c r="O40" s="42"/>
      <c r="P40" s="42"/>
      <c r="Q40" s="42"/>
      <c r="R40" s="42"/>
      <c r="S40" s="42"/>
      <c r="T40" s="42"/>
      <c r="U40" s="42"/>
      <c r="V40" s="42"/>
      <c r="W40" s="42"/>
      <c r="X40" s="42"/>
      <c r="Y40" s="42"/>
      <c r="Z40" s="42"/>
      <c r="AA40" s="42"/>
    </row>
    <row r="41" spans="1:99" ht="15" customHeight="1" x14ac:dyDescent="0.25">
      <c r="A41" s="19" t="s">
        <v>27</v>
      </c>
      <c r="B41" s="20"/>
      <c r="C41" s="21" t="s">
        <v>32</v>
      </c>
      <c r="D41" s="21"/>
      <c r="E41" s="21"/>
      <c r="F41" s="21"/>
      <c r="G41" s="21"/>
      <c r="H41" s="21"/>
      <c r="I41" s="21"/>
      <c r="J41" s="21"/>
      <c r="K41" s="21"/>
      <c r="L41" s="20"/>
      <c r="M41" s="26" t="s">
        <v>10</v>
      </c>
    </row>
    <row r="42" spans="1:99" x14ac:dyDescent="0.25">
      <c r="A42" s="14" t="s">
        <v>33</v>
      </c>
      <c r="B42" s="15"/>
      <c r="C42" s="16" t="s">
        <v>1</v>
      </c>
      <c r="D42" s="16" t="s">
        <v>2</v>
      </c>
      <c r="E42" s="16" t="s">
        <v>3</v>
      </c>
      <c r="F42" s="16" t="s">
        <v>4</v>
      </c>
      <c r="G42" s="16" t="s">
        <v>5</v>
      </c>
      <c r="H42" s="16" t="s">
        <v>6</v>
      </c>
      <c r="I42" s="16" t="s">
        <v>7</v>
      </c>
      <c r="J42" s="16" t="s">
        <v>8</v>
      </c>
      <c r="K42" s="16" t="s">
        <v>9</v>
      </c>
      <c r="L42" s="15"/>
      <c r="M42" s="27" t="s">
        <v>34</v>
      </c>
    </row>
    <row r="43" spans="1:99" x14ac:dyDescent="0.25">
      <c r="A43" s="18" t="s">
        <v>35</v>
      </c>
      <c r="B43" s="17"/>
      <c r="C43" s="17">
        <v>0.43369999999999997</v>
      </c>
      <c r="D43" s="17">
        <v>0.77</v>
      </c>
      <c r="E43" s="17">
        <v>27</v>
      </c>
      <c r="F43" s="17">
        <v>118</v>
      </c>
      <c r="G43" s="17">
        <v>66</v>
      </c>
      <c r="H43" s="17">
        <v>22</v>
      </c>
      <c r="I43" s="17">
        <v>7</v>
      </c>
      <c r="J43" s="17">
        <v>64</v>
      </c>
      <c r="K43" s="17">
        <v>346</v>
      </c>
      <c r="L43" s="17"/>
      <c r="M43" s="28" t="s">
        <v>36</v>
      </c>
    </row>
    <row r="44" spans="1:99" x14ac:dyDescent="0.25">
      <c r="A44" s="18" t="s">
        <v>37</v>
      </c>
      <c r="B44" s="17"/>
      <c r="C44" s="17">
        <v>0.4471</v>
      </c>
      <c r="D44" s="17">
        <v>0.76119999999999999</v>
      </c>
      <c r="E44" s="17">
        <v>51</v>
      </c>
      <c r="F44" s="17">
        <v>232</v>
      </c>
      <c r="G44" s="17">
        <v>96</v>
      </c>
      <c r="H44" s="17">
        <v>32</v>
      </c>
      <c r="I44" s="17">
        <v>28</v>
      </c>
      <c r="J44" s="17">
        <v>96</v>
      </c>
      <c r="K44" s="17">
        <v>559</v>
      </c>
      <c r="L44" s="17"/>
      <c r="M44" s="28" t="s">
        <v>38</v>
      </c>
    </row>
    <row r="45" spans="1:99" ht="15" customHeight="1" x14ac:dyDescent="0.25">
      <c r="A45" s="22" t="s">
        <v>39</v>
      </c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9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22"/>
      <c r="AK45" s="22"/>
      <c r="AL45" s="22"/>
      <c r="AM45" s="22"/>
      <c r="AN45" s="22"/>
      <c r="AO45" s="22"/>
      <c r="AP45" s="22"/>
      <c r="AQ45" s="22"/>
      <c r="AR45" s="22"/>
      <c r="AS45" s="22"/>
      <c r="AT45" s="22"/>
      <c r="AU45" s="22"/>
      <c r="AV45" s="22"/>
      <c r="AW45" s="22"/>
      <c r="AX45" s="22"/>
      <c r="AY45" s="22"/>
      <c r="AZ45" s="22"/>
      <c r="BA45" s="22"/>
      <c r="BB45" s="22"/>
      <c r="BC45" s="22"/>
      <c r="BD45" s="22"/>
      <c r="BE45" s="22"/>
      <c r="BF45" s="22"/>
      <c r="BG45" s="22"/>
      <c r="BH45" s="22"/>
      <c r="BI45" s="22"/>
      <c r="BJ45" s="22"/>
      <c r="BK45" s="22"/>
      <c r="BL45" s="22"/>
      <c r="BM45" s="22"/>
      <c r="BN45" s="22"/>
      <c r="BO45" s="22"/>
      <c r="BP45" s="22"/>
      <c r="BQ45" s="22"/>
      <c r="BR45" s="22"/>
      <c r="BS45" s="22"/>
      <c r="BT45" s="22"/>
      <c r="BU45" s="22"/>
      <c r="BV45" s="22"/>
      <c r="BW45" s="22"/>
      <c r="BX45" s="22"/>
      <c r="BY45" s="22"/>
      <c r="BZ45" s="22"/>
      <c r="CA45" s="22"/>
      <c r="CB45" s="22"/>
      <c r="CC45" s="22"/>
      <c r="CD45" s="22"/>
      <c r="CE45" s="22"/>
      <c r="CF45" s="22"/>
      <c r="CG45" s="22"/>
      <c r="CH45" s="22"/>
      <c r="CI45" s="22"/>
      <c r="CJ45" s="22"/>
      <c r="CK45" s="22"/>
      <c r="CL45" s="22"/>
      <c r="CM45" s="22"/>
      <c r="CN45" s="22"/>
      <c r="CO45" s="22"/>
      <c r="CP45" s="22"/>
      <c r="CQ45" s="22"/>
      <c r="CR45" s="22"/>
      <c r="CS45" s="22"/>
      <c r="CT45" s="22"/>
      <c r="CU45" s="22"/>
    </row>
    <row r="46" spans="1:99" x14ac:dyDescent="0.25">
      <c r="A46" s="23"/>
    </row>
    <row r="47" spans="1:99" ht="15" customHeight="1" x14ac:dyDescent="0.25">
      <c r="A47" s="19" t="s">
        <v>27</v>
      </c>
      <c r="B47" s="20"/>
      <c r="C47" s="21" t="s">
        <v>32</v>
      </c>
      <c r="D47" s="21"/>
      <c r="E47" s="21"/>
      <c r="F47" s="21"/>
      <c r="G47" s="21"/>
      <c r="H47" s="21"/>
      <c r="I47" s="21"/>
      <c r="J47" s="21"/>
      <c r="K47" s="21"/>
      <c r="L47" s="20"/>
      <c r="M47" s="26" t="s">
        <v>10</v>
      </c>
    </row>
    <row r="48" spans="1:99" x14ac:dyDescent="0.25">
      <c r="A48" s="14" t="s">
        <v>33</v>
      </c>
      <c r="B48" s="15"/>
      <c r="C48" s="16" t="s">
        <v>1</v>
      </c>
      <c r="D48" s="16" t="s">
        <v>2</v>
      </c>
      <c r="E48" s="16" t="s">
        <v>3</v>
      </c>
      <c r="F48" s="16" t="s">
        <v>4</v>
      </c>
      <c r="G48" s="16" t="s">
        <v>5</v>
      </c>
      <c r="H48" s="16" t="s">
        <v>6</v>
      </c>
      <c r="I48" s="16" t="s">
        <v>7</v>
      </c>
      <c r="J48" s="16" t="s">
        <v>8</v>
      </c>
      <c r="K48" s="16" t="s">
        <v>9</v>
      </c>
      <c r="L48" s="15"/>
      <c r="M48" s="27" t="s">
        <v>34</v>
      </c>
    </row>
    <row r="49" spans="1:99" x14ac:dyDescent="0.25">
      <c r="A49" s="18" t="s">
        <v>40</v>
      </c>
      <c r="B49" s="17"/>
      <c r="C49" s="17">
        <v>0.44650000000000001</v>
      </c>
      <c r="D49" s="17">
        <v>0.81310000000000004</v>
      </c>
      <c r="E49" s="17">
        <v>33</v>
      </c>
      <c r="F49" s="17">
        <v>178</v>
      </c>
      <c r="G49" s="17">
        <v>84</v>
      </c>
      <c r="H49" s="17">
        <v>22</v>
      </c>
      <c r="I49" s="17">
        <v>24</v>
      </c>
      <c r="J49" s="17">
        <v>82</v>
      </c>
      <c r="K49" s="17">
        <v>454</v>
      </c>
      <c r="L49" s="17"/>
      <c r="M49" s="28" t="s">
        <v>36</v>
      </c>
    </row>
    <row r="50" spans="1:99" x14ac:dyDescent="0.25">
      <c r="A50" s="18" t="s">
        <v>41</v>
      </c>
      <c r="B50" s="17"/>
      <c r="C50" s="17">
        <v>0.42609999999999998</v>
      </c>
      <c r="D50" s="17">
        <v>0.76859999999999995</v>
      </c>
      <c r="E50" s="17">
        <v>52</v>
      </c>
      <c r="F50" s="17">
        <v>192</v>
      </c>
      <c r="G50" s="17">
        <v>123</v>
      </c>
      <c r="H50" s="17">
        <v>48</v>
      </c>
      <c r="I50" s="17">
        <v>26</v>
      </c>
      <c r="J50" s="17">
        <v>62</v>
      </c>
      <c r="K50" s="17">
        <v>543</v>
      </c>
      <c r="L50" s="17"/>
      <c r="M50" s="28" t="s">
        <v>38</v>
      </c>
    </row>
    <row r="51" spans="1:99" ht="15" customHeight="1" x14ac:dyDescent="0.25">
      <c r="A51" s="22" t="s">
        <v>39</v>
      </c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  <c r="M51" s="29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22"/>
      <c r="AQ51" s="22"/>
      <c r="AR51" s="22"/>
      <c r="AS51" s="22"/>
      <c r="AT51" s="22"/>
      <c r="AU51" s="22"/>
      <c r="AV51" s="22"/>
      <c r="AW51" s="22"/>
      <c r="AX51" s="22"/>
      <c r="AY51" s="22"/>
      <c r="AZ51" s="22"/>
      <c r="BA51" s="22"/>
      <c r="BB51" s="22"/>
      <c r="BC51" s="22"/>
      <c r="BD51" s="22"/>
      <c r="BE51" s="22"/>
      <c r="BF51" s="22"/>
      <c r="BG51" s="22"/>
      <c r="BH51" s="22"/>
      <c r="BI51" s="22"/>
      <c r="BJ51" s="22"/>
      <c r="BK51" s="22"/>
      <c r="BL51" s="22"/>
      <c r="BM51" s="22"/>
      <c r="BN51" s="22"/>
      <c r="BO51" s="22"/>
      <c r="BP51" s="22"/>
      <c r="BQ51" s="22"/>
      <c r="BR51" s="22"/>
      <c r="BS51" s="22"/>
      <c r="BT51" s="22"/>
      <c r="BU51" s="22"/>
      <c r="BV51" s="22"/>
      <c r="BW51" s="22"/>
      <c r="BX51" s="22"/>
      <c r="BY51" s="22"/>
      <c r="BZ51" s="22"/>
      <c r="CA51" s="22"/>
      <c r="CB51" s="22"/>
      <c r="CC51" s="22"/>
      <c r="CD51" s="22"/>
      <c r="CE51" s="22"/>
      <c r="CF51" s="22"/>
      <c r="CG51" s="22"/>
      <c r="CH51" s="22"/>
      <c r="CI51" s="22"/>
      <c r="CJ51" s="22"/>
      <c r="CK51" s="22"/>
      <c r="CL51" s="22"/>
      <c r="CM51" s="22"/>
      <c r="CN51" s="22"/>
      <c r="CO51" s="22"/>
      <c r="CP51" s="22"/>
      <c r="CQ51" s="22"/>
      <c r="CR51" s="22"/>
      <c r="CS51" s="22"/>
      <c r="CT51" s="22"/>
      <c r="CU51" s="22"/>
    </row>
    <row r="52" spans="1:99" x14ac:dyDescent="0.25">
      <c r="A52" s="23"/>
    </row>
    <row r="53" spans="1:99" ht="15" customHeight="1" x14ac:dyDescent="0.25">
      <c r="A53" s="19" t="s">
        <v>27</v>
      </c>
      <c r="B53" s="20"/>
      <c r="C53" s="21" t="s">
        <v>32</v>
      </c>
      <c r="D53" s="21"/>
      <c r="E53" s="21"/>
      <c r="F53" s="21"/>
      <c r="G53" s="21"/>
      <c r="H53" s="21"/>
      <c r="I53" s="21"/>
      <c r="J53" s="21"/>
      <c r="K53" s="21"/>
      <c r="L53" s="20"/>
      <c r="M53" s="26" t="s">
        <v>10</v>
      </c>
    </row>
    <row r="54" spans="1:99" x14ac:dyDescent="0.25">
      <c r="A54" s="14" t="s">
        <v>33</v>
      </c>
      <c r="B54" s="15"/>
      <c r="C54" s="16" t="s">
        <v>1</v>
      </c>
      <c r="D54" s="16" t="s">
        <v>2</v>
      </c>
      <c r="E54" s="16" t="s">
        <v>3</v>
      </c>
      <c r="F54" s="16" t="s">
        <v>4</v>
      </c>
      <c r="G54" s="16" t="s">
        <v>5</v>
      </c>
      <c r="H54" s="16" t="s">
        <v>6</v>
      </c>
      <c r="I54" s="16" t="s">
        <v>7</v>
      </c>
      <c r="J54" s="16" t="s">
        <v>8</v>
      </c>
      <c r="K54" s="16" t="s">
        <v>9</v>
      </c>
      <c r="L54" s="15"/>
      <c r="M54" s="27" t="s">
        <v>34</v>
      </c>
    </row>
    <row r="55" spans="1:99" x14ac:dyDescent="0.25">
      <c r="A55" s="18" t="s">
        <v>42</v>
      </c>
      <c r="B55" s="17"/>
      <c r="C55" s="17">
        <v>0.44</v>
      </c>
      <c r="D55" s="17">
        <v>0.7</v>
      </c>
      <c r="E55" s="17">
        <v>34</v>
      </c>
      <c r="F55" s="17">
        <v>154</v>
      </c>
      <c r="G55" s="17">
        <v>75</v>
      </c>
      <c r="H55" s="17">
        <v>29</v>
      </c>
      <c r="I55" s="17">
        <v>19</v>
      </c>
      <c r="J55" s="17">
        <v>65</v>
      </c>
      <c r="K55" s="17">
        <v>448</v>
      </c>
      <c r="L55" s="17"/>
      <c r="M55" s="28" t="s">
        <v>43</v>
      </c>
    </row>
    <row r="56" spans="1:99" x14ac:dyDescent="0.25">
      <c r="A56" s="18" t="s">
        <v>44</v>
      </c>
      <c r="B56" s="17"/>
      <c r="C56" s="17">
        <v>0.47089999999999999</v>
      </c>
      <c r="D56" s="17">
        <v>0.75380000000000003</v>
      </c>
      <c r="E56" s="17">
        <v>40</v>
      </c>
      <c r="F56" s="17">
        <v>173</v>
      </c>
      <c r="G56" s="17">
        <v>105</v>
      </c>
      <c r="H56" s="17">
        <v>24</v>
      </c>
      <c r="I56" s="17">
        <v>11</v>
      </c>
      <c r="J56" s="17">
        <v>59</v>
      </c>
      <c r="K56" s="17">
        <v>413</v>
      </c>
      <c r="L56" s="17"/>
      <c r="M56" s="28" t="s">
        <v>45</v>
      </c>
    </row>
    <row r="57" spans="1:99" ht="15" customHeight="1" x14ac:dyDescent="0.25">
      <c r="A57" s="22" t="s">
        <v>39</v>
      </c>
      <c r="B57" s="22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9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  <c r="AD57" s="22"/>
      <c r="AE57" s="22"/>
      <c r="AF57" s="22"/>
      <c r="AG57" s="22"/>
      <c r="AH57" s="22"/>
      <c r="AI57" s="22"/>
      <c r="AJ57" s="22"/>
      <c r="AK57" s="22"/>
      <c r="AL57" s="22"/>
      <c r="AM57" s="22"/>
      <c r="AN57" s="22"/>
      <c r="AO57" s="22"/>
      <c r="AP57" s="22"/>
      <c r="AQ57" s="22"/>
      <c r="AR57" s="22"/>
      <c r="AS57" s="22"/>
      <c r="AT57" s="22"/>
      <c r="AU57" s="22"/>
      <c r="AV57" s="22"/>
      <c r="AW57" s="22"/>
      <c r="AX57" s="22"/>
      <c r="AY57" s="22"/>
      <c r="AZ57" s="22"/>
      <c r="BA57" s="22"/>
      <c r="BB57" s="22"/>
      <c r="BC57" s="22"/>
      <c r="BD57" s="22"/>
      <c r="BE57" s="22"/>
      <c r="BF57" s="22"/>
      <c r="BG57" s="22"/>
      <c r="BH57" s="22"/>
      <c r="BI57" s="22"/>
      <c r="BJ57" s="22"/>
      <c r="BK57" s="22"/>
      <c r="BL57" s="22"/>
      <c r="BM57" s="22"/>
      <c r="BN57" s="22"/>
      <c r="BO57" s="22"/>
      <c r="BP57" s="22"/>
      <c r="BQ57" s="22"/>
      <c r="BR57" s="22"/>
      <c r="BS57" s="22"/>
      <c r="BT57" s="22"/>
      <c r="BU57" s="22"/>
      <c r="BV57" s="22"/>
      <c r="BW57" s="22"/>
      <c r="BX57" s="22"/>
      <c r="BY57" s="22"/>
      <c r="BZ57" s="22"/>
      <c r="CA57" s="22"/>
      <c r="CB57" s="22"/>
      <c r="CC57" s="22"/>
      <c r="CD57" s="22"/>
      <c r="CE57" s="22"/>
      <c r="CF57" s="22"/>
      <c r="CG57" s="22"/>
      <c r="CH57" s="22"/>
      <c r="CI57" s="22"/>
      <c r="CJ57" s="22"/>
      <c r="CK57" s="22"/>
      <c r="CL57" s="22"/>
      <c r="CM57" s="22"/>
      <c r="CN57" s="22"/>
      <c r="CO57" s="22"/>
      <c r="CP57" s="22"/>
      <c r="CQ57" s="22"/>
      <c r="CR57" s="22"/>
      <c r="CS57" s="22"/>
      <c r="CT57" s="22"/>
      <c r="CU57" s="22"/>
    </row>
    <row r="58" spans="1:99" x14ac:dyDescent="0.25">
      <c r="A58" s="23"/>
    </row>
    <row r="59" spans="1:99" ht="15" customHeight="1" x14ac:dyDescent="0.25">
      <c r="A59" s="19" t="s">
        <v>27</v>
      </c>
      <c r="B59" s="20"/>
      <c r="C59" s="21" t="s">
        <v>32</v>
      </c>
      <c r="D59" s="21"/>
      <c r="E59" s="21"/>
      <c r="F59" s="21"/>
      <c r="G59" s="21"/>
      <c r="H59" s="21"/>
      <c r="I59" s="21"/>
      <c r="J59" s="21"/>
      <c r="K59" s="21"/>
      <c r="L59" s="20"/>
      <c r="M59" s="26" t="s">
        <v>10</v>
      </c>
    </row>
    <row r="60" spans="1:99" x14ac:dyDescent="0.25">
      <c r="A60" s="14" t="s">
        <v>33</v>
      </c>
      <c r="B60" s="15"/>
      <c r="C60" s="16" t="s">
        <v>1</v>
      </c>
      <c r="D60" s="16" t="s">
        <v>2</v>
      </c>
      <c r="E60" s="16" t="s">
        <v>3</v>
      </c>
      <c r="F60" s="16" t="s">
        <v>4</v>
      </c>
      <c r="G60" s="16" t="s">
        <v>5</v>
      </c>
      <c r="H60" s="16" t="s">
        <v>6</v>
      </c>
      <c r="I60" s="16" t="s">
        <v>7</v>
      </c>
      <c r="J60" s="16" t="s">
        <v>8</v>
      </c>
      <c r="K60" s="16" t="s">
        <v>9</v>
      </c>
      <c r="L60" s="15"/>
      <c r="M60" s="27" t="s">
        <v>34</v>
      </c>
    </row>
    <row r="61" spans="1:99" x14ac:dyDescent="0.25">
      <c r="A61" s="18" t="s">
        <v>46</v>
      </c>
      <c r="B61" s="17"/>
      <c r="C61" s="17">
        <v>0.4249</v>
      </c>
      <c r="D61" s="17">
        <v>0.76739999999999997</v>
      </c>
      <c r="E61" s="17">
        <v>24</v>
      </c>
      <c r="F61" s="17">
        <v>225</v>
      </c>
      <c r="G61" s="17">
        <v>86</v>
      </c>
      <c r="H61" s="17">
        <v>42</v>
      </c>
      <c r="I61" s="17">
        <v>20</v>
      </c>
      <c r="J61" s="17">
        <v>78</v>
      </c>
      <c r="K61" s="17">
        <v>451</v>
      </c>
      <c r="L61" s="17"/>
      <c r="M61" s="28" t="s">
        <v>47</v>
      </c>
    </row>
    <row r="62" spans="1:99" x14ac:dyDescent="0.25">
      <c r="A62" s="18" t="s">
        <v>48</v>
      </c>
      <c r="B62" s="17"/>
      <c r="C62" s="17">
        <v>0.43159999999999998</v>
      </c>
      <c r="D62" s="17">
        <v>0.87360000000000004</v>
      </c>
      <c r="E62" s="17">
        <v>38</v>
      </c>
      <c r="F62" s="17">
        <v>148</v>
      </c>
      <c r="G62" s="17">
        <v>104</v>
      </c>
      <c r="H62" s="17">
        <v>39</v>
      </c>
      <c r="I62" s="17">
        <v>17</v>
      </c>
      <c r="J62" s="17">
        <v>54</v>
      </c>
      <c r="K62" s="17">
        <v>436</v>
      </c>
      <c r="L62" s="17"/>
      <c r="M62" s="28" t="s">
        <v>49</v>
      </c>
    </row>
    <row r="63" spans="1:99" ht="15" customHeight="1" x14ac:dyDescent="0.25">
      <c r="A63" s="22" t="s">
        <v>39</v>
      </c>
      <c r="B63" s="22"/>
      <c r="C63" s="22"/>
      <c r="D63" s="22"/>
      <c r="E63" s="22"/>
      <c r="F63" s="22"/>
      <c r="G63" s="22"/>
      <c r="H63" s="22"/>
      <c r="I63" s="22"/>
      <c r="J63" s="22"/>
      <c r="K63" s="22"/>
      <c r="L63" s="22"/>
      <c r="M63" s="29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  <c r="AD63" s="22"/>
      <c r="AE63" s="22"/>
      <c r="AF63" s="22"/>
      <c r="AG63" s="22"/>
      <c r="AH63" s="22"/>
      <c r="AI63" s="22"/>
      <c r="AJ63" s="22"/>
      <c r="AK63" s="22"/>
      <c r="AL63" s="22"/>
      <c r="AM63" s="22"/>
      <c r="AN63" s="22"/>
      <c r="AO63" s="22"/>
      <c r="AP63" s="22"/>
      <c r="AQ63" s="22"/>
      <c r="AR63" s="22"/>
      <c r="AS63" s="22"/>
      <c r="AT63" s="22"/>
      <c r="AU63" s="22"/>
      <c r="AV63" s="22"/>
      <c r="AW63" s="22"/>
      <c r="AX63" s="22"/>
      <c r="AY63" s="22"/>
      <c r="AZ63" s="22"/>
      <c r="BA63" s="22"/>
      <c r="BB63" s="22"/>
      <c r="BC63" s="22"/>
      <c r="BD63" s="22"/>
      <c r="BE63" s="22"/>
      <c r="BF63" s="22"/>
      <c r="BG63" s="22"/>
      <c r="BH63" s="22"/>
      <c r="BI63" s="22"/>
      <c r="BJ63" s="22"/>
      <c r="BK63" s="22"/>
      <c r="BL63" s="22"/>
      <c r="BM63" s="22"/>
      <c r="BN63" s="22"/>
      <c r="BO63" s="22"/>
      <c r="BP63" s="22"/>
      <c r="BQ63" s="22"/>
      <c r="BR63" s="22"/>
      <c r="BS63" s="22"/>
      <c r="BT63" s="22"/>
      <c r="BU63" s="22"/>
      <c r="BV63" s="22"/>
      <c r="BW63" s="22"/>
      <c r="BX63" s="22"/>
      <c r="BY63" s="22"/>
      <c r="BZ63" s="22"/>
      <c r="CA63" s="22"/>
      <c r="CB63" s="22"/>
      <c r="CC63" s="22"/>
      <c r="CD63" s="22"/>
      <c r="CE63" s="22"/>
      <c r="CF63" s="22"/>
      <c r="CG63" s="22"/>
      <c r="CH63" s="22"/>
      <c r="CI63" s="22"/>
      <c r="CJ63" s="22"/>
      <c r="CK63" s="22"/>
      <c r="CL63" s="22"/>
      <c r="CM63" s="22"/>
      <c r="CN63" s="22"/>
      <c r="CO63" s="22"/>
      <c r="CP63" s="22"/>
      <c r="CQ63" s="22"/>
      <c r="CR63" s="22"/>
      <c r="CS63" s="22"/>
      <c r="CT63" s="22"/>
      <c r="CU63" s="22"/>
    </row>
    <row r="64" spans="1:99" x14ac:dyDescent="0.25">
      <c r="A64" s="23"/>
    </row>
    <row r="65" spans="1:99" ht="15" customHeight="1" x14ac:dyDescent="0.25">
      <c r="A65" s="19" t="s">
        <v>27</v>
      </c>
      <c r="B65" s="20"/>
      <c r="C65" s="21" t="s">
        <v>32</v>
      </c>
      <c r="D65" s="21"/>
      <c r="E65" s="21"/>
      <c r="F65" s="21"/>
      <c r="G65" s="21"/>
      <c r="H65" s="21"/>
      <c r="I65" s="21"/>
      <c r="J65" s="21"/>
      <c r="K65" s="21"/>
      <c r="L65" s="20"/>
      <c r="M65" s="26" t="s">
        <v>10</v>
      </c>
    </row>
    <row r="66" spans="1:99" x14ac:dyDescent="0.25">
      <c r="A66" s="14" t="s">
        <v>33</v>
      </c>
      <c r="B66" s="15"/>
      <c r="C66" s="16" t="s">
        <v>1</v>
      </c>
      <c r="D66" s="16" t="s">
        <v>2</v>
      </c>
      <c r="E66" s="16" t="s">
        <v>3</v>
      </c>
      <c r="F66" s="16" t="s">
        <v>4</v>
      </c>
      <c r="G66" s="16" t="s">
        <v>5</v>
      </c>
      <c r="H66" s="16" t="s">
        <v>6</v>
      </c>
      <c r="I66" s="16" t="s">
        <v>7</v>
      </c>
      <c r="J66" s="16" t="s">
        <v>8</v>
      </c>
      <c r="K66" s="16" t="s">
        <v>9</v>
      </c>
      <c r="L66" s="15"/>
      <c r="M66" s="27" t="s">
        <v>34</v>
      </c>
    </row>
    <row r="67" spans="1:99" x14ac:dyDescent="0.25">
      <c r="A67" s="18" t="s">
        <v>50</v>
      </c>
      <c r="B67" s="17"/>
      <c r="C67" s="17">
        <v>0.44890000000000002</v>
      </c>
      <c r="D67" s="17">
        <v>0.79800000000000004</v>
      </c>
      <c r="E67" s="17">
        <v>43</v>
      </c>
      <c r="F67" s="17">
        <v>199</v>
      </c>
      <c r="G67" s="17">
        <v>69</v>
      </c>
      <c r="H67" s="17">
        <v>44</v>
      </c>
      <c r="I67" s="17">
        <v>28</v>
      </c>
      <c r="J67" s="17">
        <v>52</v>
      </c>
      <c r="K67" s="17">
        <v>438</v>
      </c>
      <c r="L67" s="17"/>
      <c r="M67" s="28" t="s">
        <v>49</v>
      </c>
    </row>
    <row r="68" spans="1:99" x14ac:dyDescent="0.25">
      <c r="A68" s="18" t="s">
        <v>51</v>
      </c>
      <c r="B68" s="17"/>
      <c r="C68" s="17">
        <v>0.45179999999999998</v>
      </c>
      <c r="D68" s="17">
        <v>0.78669999999999995</v>
      </c>
      <c r="E68" s="17">
        <v>29</v>
      </c>
      <c r="F68" s="17">
        <v>210</v>
      </c>
      <c r="G68" s="17">
        <v>79</v>
      </c>
      <c r="H68" s="17">
        <v>32</v>
      </c>
      <c r="I68" s="17">
        <v>31</v>
      </c>
      <c r="J68" s="17">
        <v>68</v>
      </c>
      <c r="K68" s="17">
        <v>416</v>
      </c>
      <c r="L68" s="17"/>
      <c r="M68" s="28" t="s">
        <v>47</v>
      </c>
    </row>
    <row r="69" spans="1:99" ht="15" customHeight="1" x14ac:dyDescent="0.25">
      <c r="A69" s="22" t="s">
        <v>39</v>
      </c>
      <c r="B69" s="22"/>
      <c r="C69" s="22"/>
      <c r="D69" s="22"/>
      <c r="E69" s="22"/>
      <c r="F69" s="22"/>
      <c r="G69" s="22"/>
      <c r="H69" s="22"/>
      <c r="I69" s="22"/>
      <c r="J69" s="22"/>
      <c r="K69" s="22"/>
      <c r="L69" s="22"/>
      <c r="M69" s="29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  <c r="AM69" s="22"/>
      <c r="AN69" s="22"/>
      <c r="AO69" s="22"/>
      <c r="AP69" s="22"/>
      <c r="AQ69" s="22"/>
      <c r="AR69" s="22"/>
      <c r="AS69" s="22"/>
      <c r="AT69" s="22"/>
      <c r="AU69" s="22"/>
      <c r="AV69" s="22"/>
      <c r="AW69" s="22"/>
      <c r="AX69" s="22"/>
      <c r="AY69" s="22"/>
      <c r="AZ69" s="22"/>
      <c r="BA69" s="22"/>
      <c r="BB69" s="22"/>
      <c r="BC69" s="22"/>
      <c r="BD69" s="22"/>
      <c r="BE69" s="22"/>
      <c r="BF69" s="22"/>
      <c r="BG69" s="22"/>
      <c r="BH69" s="22"/>
      <c r="BI69" s="22"/>
      <c r="BJ69" s="22"/>
      <c r="BK69" s="22"/>
      <c r="BL69" s="22"/>
      <c r="BM69" s="22"/>
      <c r="BN69" s="22"/>
      <c r="BO69" s="22"/>
      <c r="BP69" s="22"/>
      <c r="BQ69" s="22"/>
      <c r="BR69" s="22"/>
      <c r="BS69" s="22"/>
      <c r="BT69" s="22"/>
      <c r="BU69" s="22"/>
      <c r="BV69" s="22"/>
      <c r="BW69" s="22"/>
      <c r="BX69" s="22"/>
      <c r="BY69" s="22"/>
      <c r="BZ69" s="22"/>
      <c r="CA69" s="22"/>
      <c r="CB69" s="22"/>
      <c r="CC69" s="22"/>
      <c r="CD69" s="22"/>
      <c r="CE69" s="22"/>
      <c r="CF69" s="22"/>
      <c r="CG69" s="22"/>
      <c r="CH69" s="22"/>
      <c r="CI69" s="22"/>
      <c r="CJ69" s="22"/>
      <c r="CK69" s="22"/>
      <c r="CL69" s="22"/>
      <c r="CM69" s="22"/>
      <c r="CN69" s="22"/>
      <c r="CO69" s="22"/>
      <c r="CP69" s="22"/>
      <c r="CQ69" s="22"/>
      <c r="CR69" s="22"/>
      <c r="CS69" s="22"/>
      <c r="CT69" s="22"/>
      <c r="CU69" s="22"/>
    </row>
    <row r="70" spans="1:99" x14ac:dyDescent="0.25">
      <c r="A70" s="23"/>
    </row>
    <row r="71" spans="1:99" ht="15" customHeight="1" x14ac:dyDescent="0.25">
      <c r="A71" s="19" t="s">
        <v>27</v>
      </c>
      <c r="B71" s="20"/>
      <c r="C71" s="21" t="s">
        <v>32</v>
      </c>
      <c r="D71" s="21"/>
      <c r="E71" s="21"/>
      <c r="F71" s="21"/>
      <c r="G71" s="21"/>
      <c r="H71" s="21"/>
      <c r="I71" s="21"/>
      <c r="J71" s="21"/>
      <c r="K71" s="21"/>
      <c r="L71" s="20"/>
      <c r="M71" s="26" t="s">
        <v>10</v>
      </c>
    </row>
    <row r="72" spans="1:99" x14ac:dyDescent="0.25">
      <c r="A72" s="14" t="s">
        <v>33</v>
      </c>
      <c r="B72" s="15"/>
      <c r="C72" s="16" t="s">
        <v>1</v>
      </c>
      <c r="D72" s="16" t="s">
        <v>2</v>
      </c>
      <c r="E72" s="16" t="s">
        <v>3</v>
      </c>
      <c r="F72" s="16" t="s">
        <v>4</v>
      </c>
      <c r="G72" s="16" t="s">
        <v>5</v>
      </c>
      <c r="H72" s="16" t="s">
        <v>6</v>
      </c>
      <c r="I72" s="16" t="s">
        <v>7</v>
      </c>
      <c r="J72" s="16" t="s">
        <v>8</v>
      </c>
      <c r="K72" s="16" t="s">
        <v>9</v>
      </c>
      <c r="L72" s="15"/>
      <c r="M72" s="27" t="s">
        <v>34</v>
      </c>
    </row>
    <row r="73" spans="1:99" x14ac:dyDescent="0.25">
      <c r="A73" s="18" t="s">
        <v>52</v>
      </c>
      <c r="B73" s="17"/>
      <c r="C73" s="17">
        <v>0.49199999999999999</v>
      </c>
      <c r="D73" s="17">
        <v>0.73270000000000002</v>
      </c>
      <c r="E73" s="17">
        <v>33</v>
      </c>
      <c r="F73" s="17">
        <v>209</v>
      </c>
      <c r="G73" s="17">
        <v>121</v>
      </c>
      <c r="H73" s="17">
        <v>29</v>
      </c>
      <c r="I73" s="17">
        <v>22</v>
      </c>
      <c r="J73" s="17">
        <v>60</v>
      </c>
      <c r="K73" s="17">
        <v>475</v>
      </c>
      <c r="L73" s="17"/>
      <c r="M73" s="28" t="s">
        <v>53</v>
      </c>
    </row>
    <row r="74" spans="1:99" x14ac:dyDescent="0.25">
      <c r="A74" s="18" t="s">
        <v>54</v>
      </c>
      <c r="B74" s="17"/>
      <c r="C74" s="17">
        <v>0.45269999999999999</v>
      </c>
      <c r="D74" s="17">
        <v>0.76229999999999998</v>
      </c>
      <c r="E74" s="17">
        <v>49</v>
      </c>
      <c r="F74" s="17">
        <v>209</v>
      </c>
      <c r="G74" s="17">
        <v>111</v>
      </c>
      <c r="H74" s="17">
        <v>28</v>
      </c>
      <c r="I74" s="17">
        <v>14</v>
      </c>
      <c r="J74" s="17">
        <v>73</v>
      </c>
      <c r="K74" s="17">
        <v>506</v>
      </c>
      <c r="L74" s="17"/>
      <c r="M74" s="28" t="s">
        <v>55</v>
      </c>
    </row>
    <row r="75" spans="1:99" ht="15" customHeight="1" x14ac:dyDescent="0.25">
      <c r="A75" s="22" t="s">
        <v>39</v>
      </c>
      <c r="B75" s="22"/>
      <c r="C75" s="22"/>
      <c r="D75" s="22"/>
      <c r="E75" s="22"/>
      <c r="F75" s="22"/>
      <c r="G75" s="22"/>
      <c r="H75" s="22"/>
      <c r="I75" s="22"/>
      <c r="J75" s="22"/>
      <c r="K75" s="22"/>
      <c r="L75" s="22"/>
      <c r="M75" s="29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  <c r="AM75" s="22"/>
      <c r="AN75" s="22"/>
      <c r="AO75" s="22"/>
      <c r="AP75" s="22"/>
      <c r="AQ75" s="22"/>
      <c r="AR75" s="22"/>
      <c r="AS75" s="22"/>
      <c r="AT75" s="22"/>
      <c r="AU75" s="22"/>
      <c r="AV75" s="22"/>
      <c r="AW75" s="22"/>
      <c r="AX75" s="22"/>
      <c r="AY75" s="22"/>
      <c r="AZ75" s="22"/>
      <c r="BA75" s="22"/>
      <c r="BB75" s="22"/>
      <c r="BC75" s="22"/>
      <c r="BD75" s="22"/>
      <c r="BE75" s="22"/>
      <c r="BF75" s="22"/>
      <c r="BG75" s="22"/>
      <c r="BH75" s="22"/>
      <c r="BI75" s="22"/>
      <c r="BJ75" s="22"/>
      <c r="BK75" s="22"/>
      <c r="BL75" s="22"/>
      <c r="BM75" s="22"/>
      <c r="BN75" s="22"/>
      <c r="BO75" s="22"/>
      <c r="BP75" s="22"/>
      <c r="BQ75" s="22"/>
      <c r="BR75" s="22"/>
      <c r="BS75" s="22"/>
      <c r="BT75" s="22"/>
      <c r="BU75" s="22"/>
      <c r="BV75" s="22"/>
      <c r="BW75" s="22"/>
      <c r="BX75" s="22"/>
      <c r="BY75" s="22"/>
      <c r="BZ75" s="22"/>
      <c r="CA75" s="22"/>
      <c r="CB75" s="22"/>
      <c r="CC75" s="22"/>
      <c r="CD75" s="22"/>
      <c r="CE75" s="22"/>
      <c r="CF75" s="22"/>
      <c r="CG75" s="22"/>
      <c r="CH75" s="22"/>
      <c r="CI75" s="22"/>
      <c r="CJ75" s="22"/>
      <c r="CK75" s="22"/>
      <c r="CL75" s="22"/>
      <c r="CM75" s="22"/>
      <c r="CN75" s="22"/>
      <c r="CO75" s="22"/>
      <c r="CP75" s="22"/>
      <c r="CQ75" s="22"/>
      <c r="CR75" s="22"/>
      <c r="CS75" s="22"/>
      <c r="CT75" s="22"/>
      <c r="CU75" s="22"/>
    </row>
    <row r="76" spans="1:99" x14ac:dyDescent="0.25">
      <c r="A76" s="23"/>
    </row>
    <row r="77" spans="1:99" ht="15" customHeight="1" x14ac:dyDescent="0.25">
      <c r="A77" s="19" t="s">
        <v>27</v>
      </c>
      <c r="B77" s="20"/>
      <c r="C77" s="21" t="s">
        <v>32</v>
      </c>
      <c r="D77" s="21"/>
      <c r="E77" s="21"/>
      <c r="F77" s="21"/>
      <c r="G77" s="21"/>
      <c r="H77" s="21"/>
      <c r="I77" s="21"/>
      <c r="J77" s="21"/>
      <c r="K77" s="21"/>
      <c r="L77" s="20"/>
      <c r="M77" s="26" t="s">
        <v>10</v>
      </c>
    </row>
    <row r="78" spans="1:99" x14ac:dyDescent="0.25">
      <c r="A78" s="14" t="s">
        <v>33</v>
      </c>
      <c r="B78" s="15"/>
      <c r="C78" s="16" t="s">
        <v>1</v>
      </c>
      <c r="D78" s="16" t="s">
        <v>2</v>
      </c>
      <c r="E78" s="16" t="s">
        <v>3</v>
      </c>
      <c r="F78" s="16" t="s">
        <v>4</v>
      </c>
      <c r="G78" s="16" t="s">
        <v>5</v>
      </c>
      <c r="H78" s="16" t="s">
        <v>6</v>
      </c>
      <c r="I78" s="16" t="s">
        <v>7</v>
      </c>
      <c r="J78" s="16" t="s">
        <v>8</v>
      </c>
      <c r="K78" s="16" t="s">
        <v>9</v>
      </c>
      <c r="L78" s="15"/>
      <c r="M78" s="27" t="s">
        <v>34</v>
      </c>
    </row>
    <row r="79" spans="1:99" x14ac:dyDescent="0.25">
      <c r="A79" s="18" t="s">
        <v>56</v>
      </c>
      <c r="B79" s="17"/>
      <c r="C79" s="17">
        <v>0.49680000000000002</v>
      </c>
      <c r="D79" s="17">
        <v>0.82479999999999998</v>
      </c>
      <c r="E79" s="17">
        <v>69</v>
      </c>
      <c r="F79" s="17">
        <v>262</v>
      </c>
      <c r="G79" s="17">
        <v>123</v>
      </c>
      <c r="H79" s="17">
        <v>46</v>
      </c>
      <c r="I79" s="17">
        <v>28</v>
      </c>
      <c r="J79" s="17">
        <v>86</v>
      </c>
      <c r="K79" s="17">
        <v>654</v>
      </c>
      <c r="L79" s="17"/>
      <c r="M79" s="28" t="s">
        <v>57</v>
      </c>
    </row>
    <row r="80" spans="1:99" x14ac:dyDescent="0.25">
      <c r="A80" s="18" t="s">
        <v>58</v>
      </c>
      <c r="B80" s="17"/>
      <c r="C80" s="17">
        <v>0.41860000000000003</v>
      </c>
      <c r="D80" s="17">
        <v>0.81299999999999994</v>
      </c>
      <c r="E80" s="17">
        <v>52</v>
      </c>
      <c r="F80" s="17">
        <v>187</v>
      </c>
      <c r="G80" s="17">
        <v>100</v>
      </c>
      <c r="H80" s="17">
        <v>26</v>
      </c>
      <c r="I80" s="17">
        <v>23</v>
      </c>
      <c r="J80" s="17">
        <v>64</v>
      </c>
      <c r="K80" s="17">
        <v>512</v>
      </c>
      <c r="L80" s="17"/>
      <c r="M80" s="28" t="s">
        <v>59</v>
      </c>
    </row>
  </sheetData>
  <sortState ref="K4:K17">
    <sortCondition ref="K4:K17"/>
  </sortState>
  <mergeCells count="1">
    <mergeCell ref="A1:D2"/>
  </mergeCells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U80"/>
  <sheetViews>
    <sheetView topLeftCell="A10" workbookViewId="0">
      <selection activeCell="Q23" sqref="Q23"/>
    </sheetView>
  </sheetViews>
  <sheetFormatPr baseColWidth="10" defaultColWidth="11.42578125" defaultRowHeight="15" x14ac:dyDescent="0.25"/>
  <cols>
    <col min="1" max="1" width="31.140625" customWidth="1"/>
    <col min="2" max="2" width="11.42578125" hidden="1" customWidth="1"/>
    <col min="3" max="12" width="9.140625" customWidth="1"/>
    <col min="13" max="13" width="12.7109375" style="24" customWidth="1"/>
  </cols>
  <sheetData>
    <row r="1" spans="1:23" ht="20.25" customHeight="1" x14ac:dyDescent="0.25">
      <c r="A1" s="46" t="s">
        <v>0</v>
      </c>
      <c r="B1" s="46"/>
      <c r="C1" s="46"/>
      <c r="D1" s="46"/>
      <c r="E1" s="1"/>
      <c r="F1" s="1"/>
      <c r="G1" s="1"/>
      <c r="H1" s="1"/>
      <c r="I1" s="1"/>
      <c r="J1" s="1"/>
      <c r="K1" s="1"/>
      <c r="L1" s="1"/>
    </row>
    <row r="2" spans="1:23" ht="20.25" customHeight="1" x14ac:dyDescent="0.25">
      <c r="A2" s="46"/>
      <c r="B2" s="46"/>
      <c r="C2" s="46"/>
      <c r="D2" s="46"/>
      <c r="E2" s="1"/>
      <c r="F2" s="1"/>
      <c r="G2" s="1"/>
      <c r="H2" s="1"/>
      <c r="I2" s="1"/>
      <c r="J2" s="1"/>
      <c r="K2" s="1"/>
      <c r="L2" s="1"/>
    </row>
    <row r="3" spans="1:23" ht="18.75" customHeight="1" x14ac:dyDescent="0.25">
      <c r="A3" s="1"/>
      <c r="B3" s="1"/>
      <c r="C3" s="2" t="s">
        <v>1</v>
      </c>
      <c r="D3" s="2" t="s">
        <v>2</v>
      </c>
      <c r="E3" s="2" t="s">
        <v>3</v>
      </c>
      <c r="F3" s="2" t="s">
        <v>4</v>
      </c>
      <c r="G3" s="2" t="s">
        <v>5</v>
      </c>
      <c r="H3" s="2" t="s">
        <v>6</v>
      </c>
      <c r="I3" s="2" t="s">
        <v>7</v>
      </c>
      <c r="J3" s="2" t="s">
        <v>8</v>
      </c>
      <c r="K3" s="2" t="s">
        <v>9</v>
      </c>
      <c r="L3" s="3" t="s">
        <v>10</v>
      </c>
      <c r="M3" s="25" t="s">
        <v>11</v>
      </c>
      <c r="O3" s="39"/>
      <c r="P3" s="36"/>
      <c r="Q3" s="36"/>
      <c r="R3" s="36"/>
      <c r="S3" s="36"/>
      <c r="T3" s="36"/>
      <c r="U3" s="36"/>
      <c r="V3" s="36"/>
      <c r="W3" s="36"/>
    </row>
    <row r="4" spans="1:23" ht="18.75" customHeight="1" x14ac:dyDescent="0.25">
      <c r="A4" s="30" t="str">
        <f t="shared" ref="A4:A17" si="0">A23</f>
        <v>Venomous Vicious Vipers (0-2)</v>
      </c>
      <c r="B4" s="5"/>
      <c r="C4" s="5">
        <f>RANK(C23,C$23:C$36,1)+(COUNT(C$23:C$36)+1-RANK(C23,C$23:C$36,0)-RANK(C23,C$23:C$36,1))/2</f>
        <v>6</v>
      </c>
      <c r="D4" s="5">
        <f>RANK(D23,D$23:D$36,1)+(COUNT(D$23:D$36)+1-RANK(D23,D$23:D$36,0)-RANK(D23,D$23:D$36,1))/2</f>
        <v>6</v>
      </c>
      <c r="E4" s="5">
        <f>RANK(E23,E$23:E$36,1)+(COUNT(E$23:E$36)+1-RANK(E23,E$23:E$36,0)-RANK(E23,E$23:E$36,1))/2</f>
        <v>1</v>
      </c>
      <c r="F4" s="5">
        <f>RANK(F23,F$23:F$36,1)+(COUNT(F$23:F$36)+1-RANK(F23,F$23:F$36,0)-RANK(F23,F$23:F$36,1))/2</f>
        <v>8</v>
      </c>
      <c r="G4" s="5">
        <f>RANK(G23,G$23:G$36,1)+(COUNT(G$23:G$36)+1-RANK(G23,G$23:G$36,0)-RANK(G23,G$23:G$36,1))/2</f>
        <v>10</v>
      </c>
      <c r="H4" s="5">
        <f>RANK(H23,H$23:H$36,1)+(COUNT(H$23:H$36)+1-RANK(H23,H$23:H$36,0)-RANK(H23,H$23:H$36,1))/2</f>
        <v>1</v>
      </c>
      <c r="I4" s="5">
        <f>RANK(I23,I$23:I$36,1)+(COUNT(I$23:I$36)+1-RANK(I23,I$23:I$36,0)-RANK(I23,I$23:I$36,1))/2</f>
        <v>12</v>
      </c>
      <c r="J4" s="5">
        <f>RANK(J23,J$23:J$36,0)+(COUNT(J$23:J$36)+1-RANK(J23,J$23:J$36,1)-RANK(J23,J$23:J$36,0))/2</f>
        <v>10.5</v>
      </c>
      <c r="K4" s="5">
        <f>RANK(K23,K$23:K$36,1)+(COUNT(K$23:K$36)+1-RANK(K23,K$23:K$36,0)-RANK(K23,K$23:K$36,1))/2</f>
        <v>4</v>
      </c>
      <c r="L4" s="34">
        <f t="shared" ref="L4:L17" si="1">SUM(C4:K4)</f>
        <v>58.5</v>
      </c>
      <c r="M4" s="35">
        <f t="shared" ref="M4:M17" si="2">RANK(L4,$L$4:$L$17)</f>
        <v>10</v>
      </c>
      <c r="O4" s="6"/>
      <c r="P4" s="40"/>
      <c r="Q4" s="41"/>
      <c r="R4" s="41"/>
      <c r="S4" s="41"/>
      <c r="T4" s="41"/>
      <c r="U4" s="41"/>
      <c r="V4" s="41"/>
      <c r="W4" s="41"/>
    </row>
    <row r="5" spans="1:23" ht="18.75" customHeight="1" x14ac:dyDescent="0.25">
      <c r="A5" s="30" t="str">
        <f t="shared" si="0"/>
        <v>Les Lents BÃ©arnais (1-1)</v>
      </c>
      <c r="B5" s="5"/>
      <c r="C5" s="5">
        <f t="shared" ref="C5:C17" si="3">RANK(C24,$C$23:$C$36,1)+(COUNT($C$23:$C$36)+1-RANK(C24,$C$23:$C$36,0)-RANK(C24,$C$23:$C$36,1))/2</f>
        <v>9</v>
      </c>
      <c r="D5" s="5">
        <f t="shared" ref="D5:K17" si="4">RANK(D24,D$23:D$36,1)+(COUNT(D$23:D$36)+1-RANK(D24,D$23:D$36,0)-RANK(D24,D$23:D$36,1))/2</f>
        <v>13</v>
      </c>
      <c r="E5" s="5">
        <f t="shared" si="4"/>
        <v>3</v>
      </c>
      <c r="F5" s="5">
        <f t="shared" si="4"/>
        <v>5</v>
      </c>
      <c r="G5" s="5">
        <f t="shared" si="4"/>
        <v>4</v>
      </c>
      <c r="H5" s="5">
        <f t="shared" si="4"/>
        <v>5.5</v>
      </c>
      <c r="I5" s="5">
        <f t="shared" si="4"/>
        <v>6</v>
      </c>
      <c r="J5" s="5">
        <f t="shared" ref="J5:J17" si="5">RANK(J24,J$23:J$36,0)+(COUNT(J$23:J$36)+1-RANK(J24,J$23:J$36,1)-RANK(J24,J$23:J$36,0))/2</f>
        <v>14</v>
      </c>
      <c r="K5" s="5">
        <f t="shared" si="4"/>
        <v>1</v>
      </c>
      <c r="L5" s="34">
        <f t="shared" si="1"/>
        <v>60.5</v>
      </c>
      <c r="M5" s="35">
        <f t="shared" si="2"/>
        <v>9</v>
      </c>
      <c r="O5" s="6"/>
      <c r="P5" s="40"/>
      <c r="Q5" s="41"/>
      <c r="R5" s="41"/>
      <c r="S5" s="41"/>
      <c r="T5" s="41"/>
      <c r="U5" s="41"/>
      <c r="V5" s="41"/>
      <c r="W5" s="41"/>
    </row>
    <row r="6" spans="1:23" ht="18.75" customHeight="1" x14ac:dyDescent="0.25">
      <c r="A6" s="30" t="str">
        <f t="shared" si="0"/>
        <v>Cergy SlowMo (0-2)</v>
      </c>
      <c r="B6" s="5"/>
      <c r="C6" s="5">
        <f t="shared" si="3"/>
        <v>7</v>
      </c>
      <c r="D6" s="5">
        <f t="shared" si="4"/>
        <v>1</v>
      </c>
      <c r="E6" s="5">
        <f t="shared" si="4"/>
        <v>5</v>
      </c>
      <c r="F6" s="5">
        <f t="shared" si="4"/>
        <v>7</v>
      </c>
      <c r="G6" s="5">
        <f t="shared" si="4"/>
        <v>2</v>
      </c>
      <c r="H6" s="5">
        <f t="shared" si="4"/>
        <v>7</v>
      </c>
      <c r="I6" s="5">
        <f t="shared" si="4"/>
        <v>4</v>
      </c>
      <c r="J6" s="5">
        <f t="shared" si="5"/>
        <v>9</v>
      </c>
      <c r="K6" s="5">
        <f t="shared" si="4"/>
        <v>6</v>
      </c>
      <c r="L6" s="34">
        <f t="shared" si="1"/>
        <v>48</v>
      </c>
      <c r="M6" s="35">
        <f t="shared" si="2"/>
        <v>13</v>
      </c>
      <c r="O6" s="6"/>
      <c r="P6" s="40"/>
      <c r="Q6" s="41"/>
      <c r="R6" s="41"/>
      <c r="S6" s="41"/>
      <c r="T6" s="41"/>
      <c r="U6" s="41"/>
      <c r="V6" s="41"/>
      <c r="W6" s="41"/>
    </row>
    <row r="7" spans="1:23" ht="18.75" customHeight="1" x14ac:dyDescent="0.25">
      <c r="A7" s="30" t="str">
        <f t="shared" si="0"/>
        <v>Antigua Boyz (1-1)</v>
      </c>
      <c r="B7" s="5"/>
      <c r="C7" s="5">
        <f t="shared" si="3"/>
        <v>10</v>
      </c>
      <c r="D7" s="5">
        <f t="shared" si="4"/>
        <v>5</v>
      </c>
      <c r="E7" s="5">
        <f t="shared" si="4"/>
        <v>6.5</v>
      </c>
      <c r="F7" s="5">
        <f t="shared" si="4"/>
        <v>11.5</v>
      </c>
      <c r="G7" s="5">
        <f t="shared" si="4"/>
        <v>8</v>
      </c>
      <c r="H7" s="5">
        <f t="shared" si="4"/>
        <v>9</v>
      </c>
      <c r="I7" s="5">
        <f t="shared" si="4"/>
        <v>13.5</v>
      </c>
      <c r="J7" s="5">
        <f t="shared" si="5"/>
        <v>6</v>
      </c>
      <c r="K7" s="5">
        <f t="shared" si="4"/>
        <v>9</v>
      </c>
      <c r="L7" s="34">
        <f t="shared" si="1"/>
        <v>78.5</v>
      </c>
      <c r="M7" s="35">
        <f t="shared" si="2"/>
        <v>4</v>
      </c>
      <c r="O7" s="6"/>
      <c r="P7" s="40"/>
      <c r="Q7" s="41"/>
      <c r="R7" s="41"/>
      <c r="S7" s="41"/>
      <c r="T7" s="41"/>
      <c r="U7" s="41"/>
      <c r="V7" s="41"/>
      <c r="W7" s="41"/>
    </row>
    <row r="8" spans="1:23" ht="18.75" customHeight="1" x14ac:dyDescent="0.25">
      <c r="A8" s="30" t="str">
        <f t="shared" si="0"/>
        <v>Nemausus Gladiators (1-1)</v>
      </c>
      <c r="B8" s="5"/>
      <c r="C8" s="5">
        <f t="shared" si="3"/>
        <v>3</v>
      </c>
      <c r="D8" s="5">
        <f t="shared" si="4"/>
        <v>2</v>
      </c>
      <c r="E8" s="5">
        <f t="shared" si="4"/>
        <v>10</v>
      </c>
      <c r="F8" s="5">
        <f t="shared" si="4"/>
        <v>1</v>
      </c>
      <c r="G8" s="5">
        <f t="shared" si="4"/>
        <v>3</v>
      </c>
      <c r="H8" s="5">
        <f t="shared" si="4"/>
        <v>10</v>
      </c>
      <c r="I8" s="5">
        <f t="shared" si="4"/>
        <v>1</v>
      </c>
      <c r="J8" s="5">
        <f t="shared" si="5"/>
        <v>13</v>
      </c>
      <c r="K8" s="5">
        <f t="shared" si="4"/>
        <v>5</v>
      </c>
      <c r="L8" s="34">
        <f t="shared" si="1"/>
        <v>48</v>
      </c>
      <c r="M8" s="35">
        <f t="shared" si="2"/>
        <v>13</v>
      </c>
      <c r="O8" s="6"/>
      <c r="P8" s="40"/>
      <c r="Q8" s="41"/>
      <c r="R8" s="41"/>
      <c r="S8" s="41"/>
      <c r="T8" s="41"/>
      <c r="U8" s="41"/>
      <c r="V8" s="41"/>
      <c r="W8" s="41"/>
    </row>
    <row r="9" spans="1:23" ht="18.75" customHeight="1" x14ac:dyDescent="0.25">
      <c r="A9" s="30" t="str">
        <f t="shared" si="0"/>
        <v>Wabaki Falcons (1-1)</v>
      </c>
      <c r="B9" s="5"/>
      <c r="C9" s="5">
        <f t="shared" si="3"/>
        <v>5</v>
      </c>
      <c r="D9" s="5">
        <f t="shared" si="4"/>
        <v>3</v>
      </c>
      <c r="E9" s="5">
        <f t="shared" si="4"/>
        <v>6.5</v>
      </c>
      <c r="F9" s="5">
        <f t="shared" si="4"/>
        <v>14</v>
      </c>
      <c r="G9" s="5">
        <f t="shared" si="4"/>
        <v>13</v>
      </c>
      <c r="H9" s="5">
        <f t="shared" si="4"/>
        <v>14</v>
      </c>
      <c r="I9" s="5">
        <f t="shared" si="4"/>
        <v>9</v>
      </c>
      <c r="J9" s="5">
        <f t="shared" si="5"/>
        <v>2</v>
      </c>
      <c r="K9" s="5">
        <f t="shared" si="4"/>
        <v>14</v>
      </c>
      <c r="L9" s="34">
        <f t="shared" si="1"/>
        <v>80.5</v>
      </c>
      <c r="M9" s="35">
        <f t="shared" si="2"/>
        <v>3</v>
      </c>
      <c r="O9" s="6"/>
      <c r="P9" s="40"/>
      <c r="Q9" s="41"/>
      <c r="R9" s="41"/>
      <c r="S9" s="41"/>
      <c r="T9" s="41"/>
      <c r="U9" s="41"/>
      <c r="V9" s="41"/>
      <c r="W9" s="41"/>
    </row>
    <row r="10" spans="1:23" ht="18.75" customHeight="1" x14ac:dyDescent="0.25">
      <c r="A10" s="30" t="str">
        <f t="shared" si="0"/>
        <v>Les Cougars de BK (2-0)</v>
      </c>
      <c r="B10" s="5"/>
      <c r="C10" s="5">
        <f t="shared" si="3"/>
        <v>12</v>
      </c>
      <c r="D10" s="5">
        <f t="shared" si="4"/>
        <v>10</v>
      </c>
      <c r="E10" s="5">
        <f t="shared" si="4"/>
        <v>8</v>
      </c>
      <c r="F10" s="5">
        <f t="shared" si="4"/>
        <v>4</v>
      </c>
      <c r="G10" s="5">
        <f t="shared" si="4"/>
        <v>7</v>
      </c>
      <c r="H10" s="5">
        <f t="shared" si="4"/>
        <v>3</v>
      </c>
      <c r="I10" s="5">
        <f t="shared" si="4"/>
        <v>4</v>
      </c>
      <c r="J10" s="5">
        <f t="shared" si="5"/>
        <v>8</v>
      </c>
      <c r="K10" s="5">
        <f t="shared" si="4"/>
        <v>2</v>
      </c>
      <c r="L10" s="34">
        <f t="shared" si="1"/>
        <v>58</v>
      </c>
      <c r="M10" s="35">
        <f t="shared" si="2"/>
        <v>11</v>
      </c>
      <c r="O10" s="6"/>
      <c r="P10" s="40"/>
      <c r="Q10" s="41"/>
      <c r="R10" s="41"/>
      <c r="S10" s="41"/>
      <c r="T10" s="41"/>
      <c r="U10" s="41"/>
      <c r="V10" s="41"/>
      <c r="W10" s="41"/>
    </row>
    <row r="11" spans="1:23" ht="18.75" customHeight="1" x14ac:dyDescent="0.25">
      <c r="A11" s="30" t="str">
        <f t="shared" si="0"/>
        <v>Taggart BC (1-1)</v>
      </c>
      <c r="B11" s="5"/>
      <c r="C11" s="5">
        <f t="shared" si="3"/>
        <v>14</v>
      </c>
      <c r="D11" s="5">
        <f t="shared" si="4"/>
        <v>9</v>
      </c>
      <c r="E11" s="5">
        <f t="shared" si="4"/>
        <v>2</v>
      </c>
      <c r="F11" s="5">
        <f t="shared" si="4"/>
        <v>13</v>
      </c>
      <c r="G11" s="5">
        <f t="shared" si="4"/>
        <v>1</v>
      </c>
      <c r="H11" s="5">
        <f t="shared" si="4"/>
        <v>2</v>
      </c>
      <c r="I11" s="5">
        <f t="shared" si="4"/>
        <v>13.5</v>
      </c>
      <c r="J11" s="5">
        <f t="shared" si="5"/>
        <v>6</v>
      </c>
      <c r="K11" s="5">
        <f t="shared" si="4"/>
        <v>3</v>
      </c>
      <c r="L11" s="34">
        <f t="shared" si="1"/>
        <v>63.5</v>
      </c>
      <c r="M11" s="35">
        <f t="shared" si="2"/>
        <v>8</v>
      </c>
      <c r="O11" s="6"/>
      <c r="P11" s="40"/>
      <c r="Q11" s="41"/>
      <c r="R11" s="41"/>
      <c r="S11" s="41"/>
      <c r="T11" s="41"/>
      <c r="U11" s="41"/>
      <c r="V11" s="41"/>
      <c r="W11" s="41"/>
    </row>
    <row r="12" spans="1:23" ht="18.75" customHeight="1" x14ac:dyDescent="0.25">
      <c r="A12" s="30" t="str">
        <f t="shared" si="0"/>
        <v>Team Huzaki (2-0)</v>
      </c>
      <c r="B12" s="5"/>
      <c r="C12" s="5">
        <f t="shared" si="3"/>
        <v>4</v>
      </c>
      <c r="D12" s="5">
        <f t="shared" si="4"/>
        <v>8</v>
      </c>
      <c r="E12" s="5">
        <f t="shared" si="4"/>
        <v>14</v>
      </c>
      <c r="F12" s="5">
        <f t="shared" si="4"/>
        <v>2</v>
      </c>
      <c r="G12" s="5">
        <f t="shared" si="4"/>
        <v>12</v>
      </c>
      <c r="H12" s="5">
        <f t="shared" si="4"/>
        <v>11</v>
      </c>
      <c r="I12" s="5">
        <f t="shared" si="4"/>
        <v>11</v>
      </c>
      <c r="J12" s="5">
        <f t="shared" si="5"/>
        <v>12</v>
      </c>
      <c r="K12" s="5">
        <f t="shared" si="4"/>
        <v>8</v>
      </c>
      <c r="L12" s="34">
        <f t="shared" si="1"/>
        <v>82</v>
      </c>
      <c r="M12" s="35">
        <f t="shared" si="2"/>
        <v>2</v>
      </c>
      <c r="O12" s="6"/>
      <c r="P12" s="40"/>
      <c r="Q12" s="41"/>
      <c r="R12" s="41"/>
      <c r="S12" s="41"/>
      <c r="T12" s="41"/>
      <c r="U12" s="41"/>
      <c r="V12" s="41"/>
      <c r="W12" s="41"/>
    </row>
    <row r="13" spans="1:23" ht="18.75" customHeight="1" x14ac:dyDescent="0.25">
      <c r="A13" s="30" t="str">
        <f t="shared" si="0"/>
        <v>Paris The Flash (1-1)</v>
      </c>
      <c r="B13" s="5"/>
      <c r="C13" s="5">
        <f t="shared" si="3"/>
        <v>13</v>
      </c>
      <c r="D13" s="5">
        <f t="shared" si="4"/>
        <v>11</v>
      </c>
      <c r="E13" s="5">
        <f t="shared" si="4"/>
        <v>4</v>
      </c>
      <c r="F13" s="5">
        <f t="shared" si="4"/>
        <v>10</v>
      </c>
      <c r="G13" s="5">
        <f t="shared" si="4"/>
        <v>9</v>
      </c>
      <c r="H13" s="5">
        <f t="shared" si="4"/>
        <v>12</v>
      </c>
      <c r="I13" s="5">
        <f t="shared" si="4"/>
        <v>7</v>
      </c>
      <c r="J13" s="5">
        <f t="shared" si="5"/>
        <v>1</v>
      </c>
      <c r="K13" s="5">
        <f t="shared" si="4"/>
        <v>7</v>
      </c>
      <c r="L13" s="34">
        <f t="shared" si="1"/>
        <v>74</v>
      </c>
      <c r="M13" s="35">
        <f t="shared" si="2"/>
        <v>7</v>
      </c>
      <c r="O13" s="6"/>
      <c r="P13" s="40"/>
      <c r="Q13" s="41"/>
      <c r="R13" s="41"/>
      <c r="S13" s="41"/>
      <c r="T13" s="41"/>
      <c r="U13" s="41"/>
      <c r="V13" s="41"/>
      <c r="W13" s="41"/>
    </row>
    <row r="14" spans="1:23" ht="18.75" customHeight="1" x14ac:dyDescent="0.25">
      <c r="A14" s="30" t="str">
        <f t="shared" si="0"/>
        <v>Red Eyes Crew (0-2)</v>
      </c>
      <c r="B14" s="5"/>
      <c r="C14" s="5">
        <f t="shared" si="3"/>
        <v>8</v>
      </c>
      <c r="D14" s="5">
        <f t="shared" si="4"/>
        <v>7</v>
      </c>
      <c r="E14" s="5">
        <f t="shared" si="4"/>
        <v>11</v>
      </c>
      <c r="F14" s="5">
        <f t="shared" si="4"/>
        <v>11.5</v>
      </c>
      <c r="G14" s="5">
        <f t="shared" si="4"/>
        <v>14</v>
      </c>
      <c r="H14" s="5">
        <f t="shared" si="4"/>
        <v>8</v>
      </c>
      <c r="I14" s="5">
        <f t="shared" si="4"/>
        <v>2</v>
      </c>
      <c r="J14" s="5">
        <f t="shared" si="5"/>
        <v>3</v>
      </c>
      <c r="K14" s="5">
        <f t="shared" si="4"/>
        <v>13</v>
      </c>
      <c r="L14" s="34">
        <f t="shared" si="1"/>
        <v>77.5</v>
      </c>
      <c r="M14" s="35">
        <f t="shared" si="2"/>
        <v>6</v>
      </c>
      <c r="O14" s="6"/>
      <c r="P14" s="40"/>
      <c r="Q14" s="41"/>
      <c r="R14" s="41"/>
      <c r="S14" s="41"/>
      <c r="T14" s="41"/>
      <c r="U14" s="41"/>
      <c r="V14" s="41"/>
      <c r="W14" s="41"/>
    </row>
    <row r="15" spans="1:23" ht="18.75" customHeight="1" x14ac:dyDescent="0.25">
      <c r="A15" s="30" t="str">
        <f t="shared" si="0"/>
        <v>Dominion Teemoboyz (2-0)</v>
      </c>
      <c r="B15" s="5"/>
      <c r="C15" s="5">
        <f t="shared" si="3"/>
        <v>2</v>
      </c>
      <c r="D15" s="5">
        <f t="shared" si="4"/>
        <v>14</v>
      </c>
      <c r="E15" s="5">
        <f t="shared" si="4"/>
        <v>13</v>
      </c>
      <c r="F15" s="5">
        <f t="shared" si="4"/>
        <v>9</v>
      </c>
      <c r="G15" s="5">
        <f t="shared" si="4"/>
        <v>11</v>
      </c>
      <c r="H15" s="5">
        <f t="shared" si="4"/>
        <v>13</v>
      </c>
      <c r="I15" s="5">
        <f t="shared" si="4"/>
        <v>9</v>
      </c>
      <c r="J15" s="5">
        <f t="shared" si="5"/>
        <v>4</v>
      </c>
      <c r="K15" s="5">
        <f t="shared" si="4"/>
        <v>11</v>
      </c>
      <c r="L15" s="34">
        <f t="shared" si="1"/>
        <v>86</v>
      </c>
      <c r="M15" s="35">
        <f t="shared" si="2"/>
        <v>1</v>
      </c>
      <c r="O15" s="6"/>
      <c r="P15" s="40"/>
      <c r="Q15" s="41"/>
      <c r="R15" s="41"/>
      <c r="S15" s="41"/>
      <c r="T15" s="41"/>
      <c r="U15" s="41"/>
      <c r="V15" s="41"/>
      <c r="W15" s="41"/>
    </row>
    <row r="16" spans="1:23" ht="18.75" customHeight="1" x14ac:dyDescent="0.25">
      <c r="A16" s="30" t="str">
        <f t="shared" si="0"/>
        <v>Tuamotu Sharks (2-0)</v>
      </c>
      <c r="B16" s="5"/>
      <c r="C16" s="5">
        <f t="shared" si="3"/>
        <v>11</v>
      </c>
      <c r="D16" s="5">
        <f t="shared" si="4"/>
        <v>12</v>
      </c>
      <c r="E16" s="5">
        <f t="shared" si="4"/>
        <v>9</v>
      </c>
      <c r="F16" s="5">
        <f t="shared" si="4"/>
        <v>6</v>
      </c>
      <c r="G16" s="5">
        <f t="shared" si="4"/>
        <v>5.5</v>
      </c>
      <c r="H16" s="5">
        <f t="shared" si="4"/>
        <v>5.5</v>
      </c>
      <c r="I16" s="5">
        <f t="shared" si="4"/>
        <v>9</v>
      </c>
      <c r="J16" s="5">
        <f t="shared" si="5"/>
        <v>10.5</v>
      </c>
      <c r="K16" s="5">
        <f t="shared" si="4"/>
        <v>10</v>
      </c>
      <c r="L16" s="34">
        <f t="shared" si="1"/>
        <v>78.5</v>
      </c>
      <c r="M16" s="35">
        <f t="shared" si="2"/>
        <v>4</v>
      </c>
      <c r="O16" s="6"/>
      <c r="P16" s="40"/>
      <c r="Q16" s="41"/>
      <c r="R16" s="41"/>
      <c r="S16" s="41"/>
      <c r="T16" s="41"/>
      <c r="U16" s="41"/>
      <c r="V16" s="41"/>
      <c r="W16" s="41"/>
    </row>
    <row r="17" spans="1:26" ht="18.75" customHeight="1" x14ac:dyDescent="0.25">
      <c r="A17" s="30" t="str">
        <f t="shared" si="0"/>
        <v>Team Gruber (0-2)</v>
      </c>
      <c r="B17" s="5"/>
      <c r="C17" s="5">
        <f t="shared" si="3"/>
        <v>1</v>
      </c>
      <c r="D17" s="5">
        <f t="shared" si="4"/>
        <v>4</v>
      </c>
      <c r="E17" s="5">
        <f t="shared" si="4"/>
        <v>12</v>
      </c>
      <c r="F17" s="5">
        <f t="shared" si="4"/>
        <v>3</v>
      </c>
      <c r="G17" s="5">
        <f t="shared" si="4"/>
        <v>5.5</v>
      </c>
      <c r="H17" s="5">
        <f t="shared" si="4"/>
        <v>4</v>
      </c>
      <c r="I17" s="5">
        <f t="shared" si="4"/>
        <v>4</v>
      </c>
      <c r="J17" s="5">
        <f t="shared" si="5"/>
        <v>6</v>
      </c>
      <c r="K17" s="5">
        <f t="shared" si="4"/>
        <v>12</v>
      </c>
      <c r="L17" s="34">
        <f t="shared" si="1"/>
        <v>51.5</v>
      </c>
      <c r="M17" s="35">
        <f t="shared" si="2"/>
        <v>12</v>
      </c>
      <c r="O17" s="6"/>
      <c r="P17" s="40"/>
      <c r="Q17" s="41"/>
      <c r="R17" s="41"/>
      <c r="S17" s="41"/>
      <c r="T17" s="41"/>
      <c r="U17" s="41"/>
      <c r="V17" s="41"/>
      <c r="W17" s="41"/>
    </row>
    <row r="18" spans="1:26" x14ac:dyDescent="0.25">
      <c r="A18" s="6"/>
      <c r="B18" s="1"/>
      <c r="C18" s="1"/>
      <c r="D18" s="1"/>
      <c r="E18" s="1"/>
      <c r="F18" s="1"/>
      <c r="G18" s="1"/>
      <c r="H18" s="1"/>
      <c r="I18" s="1"/>
      <c r="J18" s="1"/>
      <c r="K18" s="1" t="s">
        <v>29</v>
      </c>
      <c r="L18" s="1">
        <f>MAX(L4:L17)</f>
        <v>86</v>
      </c>
      <c r="O18" s="42"/>
      <c r="P18" s="42"/>
      <c r="Q18" s="42"/>
      <c r="R18" s="42"/>
      <c r="S18" s="42"/>
      <c r="T18" s="42"/>
      <c r="U18" s="42"/>
      <c r="V18" s="42"/>
      <c r="W18" s="42"/>
    </row>
    <row r="19" spans="1:26" x14ac:dyDescent="0.25">
      <c r="A19" s="6"/>
      <c r="B19" s="1"/>
      <c r="C19" s="1"/>
      <c r="D19" s="1"/>
      <c r="E19" s="1"/>
      <c r="F19" s="1"/>
      <c r="G19" s="1"/>
      <c r="H19" s="1"/>
      <c r="I19" s="1"/>
      <c r="J19" s="1"/>
      <c r="K19" s="32" t="s">
        <v>30</v>
      </c>
      <c r="L19" s="31">
        <f>MIN(L4:L17)</f>
        <v>48</v>
      </c>
      <c r="O19" s="42"/>
      <c r="P19" s="36"/>
      <c r="Q19" s="36"/>
      <c r="R19" s="36"/>
      <c r="S19" s="36"/>
      <c r="T19" s="36"/>
      <c r="U19" s="36"/>
      <c r="V19" s="36"/>
      <c r="W19" s="36"/>
    </row>
    <row r="20" spans="1:26" x14ac:dyDescent="0.25">
      <c r="A20" s="6"/>
      <c r="B20" s="1"/>
      <c r="C20" s="1"/>
      <c r="D20" s="1"/>
      <c r="E20" s="1"/>
      <c r="F20" s="1"/>
      <c r="G20" s="1"/>
      <c r="H20" s="1"/>
      <c r="I20" s="1"/>
      <c r="J20" s="1"/>
      <c r="K20" s="32" t="s">
        <v>31</v>
      </c>
      <c r="L20" s="33">
        <f>AVERAGE(L4:L17)</f>
        <v>67.5</v>
      </c>
      <c r="O20" s="42"/>
      <c r="P20" s="43"/>
      <c r="Q20" s="44"/>
      <c r="R20" s="44"/>
      <c r="S20" s="44"/>
      <c r="T20" s="44"/>
      <c r="U20" s="44"/>
      <c r="V20" s="44"/>
      <c r="W20" s="44"/>
    </row>
    <row r="21" spans="1:26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O21" s="42"/>
      <c r="P21" s="43"/>
      <c r="Q21" s="44"/>
      <c r="R21" s="44"/>
      <c r="S21" s="44"/>
      <c r="T21" s="44"/>
      <c r="U21" s="44"/>
      <c r="V21" s="44"/>
      <c r="W21" s="44"/>
      <c r="X21" s="42"/>
      <c r="Y21" s="42"/>
      <c r="Z21" s="42"/>
    </row>
    <row r="22" spans="1:26" x14ac:dyDescent="0.25">
      <c r="A22" s="1"/>
      <c r="B22" s="1"/>
      <c r="C22" s="7" t="s">
        <v>1</v>
      </c>
      <c r="D22" s="7" t="s">
        <v>2</v>
      </c>
      <c r="E22" s="7" t="s">
        <v>3</v>
      </c>
      <c r="F22" s="7" t="s">
        <v>4</v>
      </c>
      <c r="G22" s="7" t="s">
        <v>5</v>
      </c>
      <c r="H22" s="7" t="s">
        <v>6</v>
      </c>
      <c r="I22" s="7" t="s">
        <v>7</v>
      </c>
      <c r="J22" s="7" t="s">
        <v>8</v>
      </c>
      <c r="K22" s="7" t="s">
        <v>9</v>
      </c>
      <c r="L22" s="36"/>
      <c r="O22" s="36"/>
      <c r="P22" s="36"/>
      <c r="Q22" s="36"/>
      <c r="R22" s="36"/>
      <c r="S22" s="36"/>
      <c r="T22" s="36"/>
      <c r="U22" s="36"/>
      <c r="V22" s="36"/>
      <c r="W22" s="44"/>
      <c r="X22" s="42"/>
      <c r="Y22" s="42"/>
      <c r="Z22" s="42"/>
    </row>
    <row r="23" spans="1:26" x14ac:dyDescent="0.25">
      <c r="A23" s="8" t="str">
        <f>A43</f>
        <v>Venomous Vicious Vipers (0-2)</v>
      </c>
      <c r="B23" s="1"/>
      <c r="C23" s="38">
        <f t="shared" ref="C23:C36" si="6">VLOOKUP($A23,$A$41:$M$80,3,0)</f>
        <v>0.45140000000000002</v>
      </c>
      <c r="D23" s="38">
        <f t="shared" ref="D23:D36" si="7">VLOOKUP($A23,$A$41:$M$80,4,0)</f>
        <v>0.77239999999999998</v>
      </c>
      <c r="E23" s="37">
        <f t="shared" ref="E23:E36" si="8">VLOOKUP($A23,$A$41:$M$80,5,0)</f>
        <v>38</v>
      </c>
      <c r="F23" s="37">
        <f t="shared" ref="F23:F36" si="9">VLOOKUP($A23,$A$41:$M$80,6,0)</f>
        <v>261</v>
      </c>
      <c r="G23" s="37">
        <f t="shared" ref="G23:G36" si="10">VLOOKUP($A23,$A$41:$M$80,7,0)</f>
        <v>139</v>
      </c>
      <c r="H23" s="37">
        <f t="shared" ref="H23:H36" si="11">VLOOKUP($A23,$A$41:$M$80,8,0)</f>
        <v>28</v>
      </c>
      <c r="I23" s="37">
        <f t="shared" ref="I23:I36" si="12">VLOOKUP($A23,$A$41:$M$80,9,0)</f>
        <v>35</v>
      </c>
      <c r="J23" s="37">
        <f t="shared" ref="J23:J36" si="13">VLOOKUP($A23,$A$41:$M$80,10,0)</f>
        <v>78</v>
      </c>
      <c r="K23" s="37">
        <f t="shared" ref="K23:K36" si="14">VLOOKUP($A23,$A$42:$M$81,11,0)</f>
        <v>579</v>
      </c>
      <c r="L23" s="9"/>
      <c r="O23" s="43"/>
      <c r="P23" s="82"/>
      <c r="Q23" s="83"/>
      <c r="R23" s="44"/>
      <c r="S23" s="44"/>
      <c r="T23" s="44"/>
      <c r="U23" s="44"/>
      <c r="V23" s="44"/>
      <c r="W23" s="44"/>
      <c r="X23" s="42"/>
      <c r="Y23" s="42"/>
      <c r="Z23" s="42"/>
    </row>
    <row r="24" spans="1:26" x14ac:dyDescent="0.25">
      <c r="A24" s="52" t="str">
        <f>A44</f>
        <v>Les Lents BÃ©arnais (1-1)</v>
      </c>
      <c r="B24" s="53"/>
      <c r="C24" s="54">
        <f t="shared" si="6"/>
        <v>0.45629999999999998</v>
      </c>
      <c r="D24" s="54">
        <f t="shared" si="7"/>
        <v>0.84250000000000003</v>
      </c>
      <c r="E24" s="55">
        <f t="shared" si="8"/>
        <v>48</v>
      </c>
      <c r="F24" s="55">
        <f t="shared" si="9"/>
        <v>221</v>
      </c>
      <c r="G24" s="55">
        <f t="shared" si="10"/>
        <v>114</v>
      </c>
      <c r="H24" s="55">
        <f t="shared" si="11"/>
        <v>38</v>
      </c>
      <c r="I24" s="55">
        <f t="shared" si="12"/>
        <v>23</v>
      </c>
      <c r="J24" s="55">
        <f t="shared" si="13"/>
        <v>64</v>
      </c>
      <c r="K24" s="55">
        <f t="shared" si="14"/>
        <v>541</v>
      </c>
      <c r="L24" s="1"/>
      <c r="O24" s="43"/>
      <c r="R24" s="44"/>
      <c r="S24" s="44"/>
      <c r="T24" s="44"/>
      <c r="U24" s="44"/>
      <c r="V24" s="44"/>
      <c r="W24" s="44"/>
      <c r="X24" s="42"/>
      <c r="Y24" s="42"/>
      <c r="Z24" s="42"/>
    </row>
    <row r="25" spans="1:26" x14ac:dyDescent="0.25">
      <c r="A25" s="8" t="str">
        <f>A49</f>
        <v>Cergy SlowMo (0-2)</v>
      </c>
      <c r="B25" s="1"/>
      <c r="C25" s="38">
        <f t="shared" si="6"/>
        <v>0.45340000000000003</v>
      </c>
      <c r="D25" s="38">
        <f t="shared" si="7"/>
        <v>0.64380000000000004</v>
      </c>
      <c r="E25" s="37">
        <f t="shared" si="8"/>
        <v>55</v>
      </c>
      <c r="F25" s="37">
        <f t="shared" si="9"/>
        <v>250</v>
      </c>
      <c r="G25" s="37">
        <f t="shared" si="10"/>
        <v>103</v>
      </c>
      <c r="H25" s="37">
        <f t="shared" si="11"/>
        <v>40</v>
      </c>
      <c r="I25" s="37">
        <f t="shared" si="12"/>
        <v>21</v>
      </c>
      <c r="J25" s="37">
        <f t="shared" si="13"/>
        <v>79</v>
      </c>
      <c r="K25" s="37">
        <f t="shared" si="14"/>
        <v>587</v>
      </c>
      <c r="L25" s="1"/>
      <c r="O25" s="43"/>
      <c r="P25" s="43"/>
      <c r="Q25" s="44"/>
      <c r="R25" s="44"/>
      <c r="S25" s="44"/>
      <c r="T25" s="44"/>
      <c r="U25" s="44"/>
      <c r="V25" s="44"/>
      <c r="W25" s="44"/>
      <c r="X25" s="42"/>
      <c r="Y25" s="42"/>
      <c r="Z25" s="42"/>
    </row>
    <row r="26" spans="1:26" x14ac:dyDescent="0.25">
      <c r="A26" s="8" t="str">
        <f>A50</f>
        <v>Antigua Boyz (1-1)</v>
      </c>
      <c r="B26" s="1"/>
      <c r="C26" s="38">
        <f t="shared" si="6"/>
        <v>0.45900000000000002</v>
      </c>
      <c r="D26" s="38">
        <f t="shared" si="7"/>
        <v>0.75339999999999996</v>
      </c>
      <c r="E26" s="37">
        <f t="shared" si="8"/>
        <v>56</v>
      </c>
      <c r="F26" s="37">
        <f t="shared" si="9"/>
        <v>272</v>
      </c>
      <c r="G26" s="37">
        <f t="shared" si="10"/>
        <v>124</v>
      </c>
      <c r="H26" s="37">
        <f t="shared" si="11"/>
        <v>45</v>
      </c>
      <c r="I26" s="37">
        <f t="shared" si="12"/>
        <v>37</v>
      </c>
      <c r="J26" s="37">
        <f t="shared" si="13"/>
        <v>89</v>
      </c>
      <c r="K26" s="37">
        <f t="shared" si="14"/>
        <v>614</v>
      </c>
      <c r="L26" s="1"/>
      <c r="O26" s="43"/>
      <c r="P26" s="43"/>
      <c r="Q26" s="44"/>
      <c r="R26" s="44"/>
      <c r="S26" s="44"/>
      <c r="T26" s="44"/>
      <c r="U26" s="44"/>
      <c r="V26" s="44"/>
      <c r="W26" s="44"/>
      <c r="X26" s="42"/>
      <c r="Y26" s="42"/>
      <c r="Z26" s="42"/>
    </row>
    <row r="27" spans="1:26" x14ac:dyDescent="0.25">
      <c r="A27" s="8" t="str">
        <f>A55</f>
        <v>Nemausus Gladiators (1-1)</v>
      </c>
      <c r="B27" s="1"/>
      <c r="C27" s="38">
        <f t="shared" si="6"/>
        <v>0.44400000000000001</v>
      </c>
      <c r="D27" s="38">
        <f t="shared" si="7"/>
        <v>0.70689999999999997</v>
      </c>
      <c r="E27" s="37">
        <f t="shared" si="8"/>
        <v>62</v>
      </c>
      <c r="F27" s="37">
        <f t="shared" si="9"/>
        <v>169</v>
      </c>
      <c r="G27" s="37">
        <f t="shared" si="10"/>
        <v>110</v>
      </c>
      <c r="H27" s="37">
        <f t="shared" si="11"/>
        <v>48</v>
      </c>
      <c r="I27" s="37">
        <f t="shared" si="12"/>
        <v>13</v>
      </c>
      <c r="J27" s="37">
        <f t="shared" si="13"/>
        <v>71</v>
      </c>
      <c r="K27" s="37">
        <f t="shared" si="14"/>
        <v>580</v>
      </c>
      <c r="L27" s="1"/>
      <c r="O27" s="43"/>
      <c r="P27" s="43"/>
      <c r="Q27" s="44"/>
      <c r="R27" s="44"/>
      <c r="S27" s="44"/>
      <c r="T27" s="44"/>
      <c r="U27" s="44"/>
      <c r="V27" s="44"/>
      <c r="W27" s="44"/>
      <c r="X27" s="42"/>
      <c r="Y27" s="42"/>
      <c r="Z27" s="42"/>
    </row>
    <row r="28" spans="1:26" x14ac:dyDescent="0.25">
      <c r="A28" s="8" t="str">
        <f>A56</f>
        <v>Wabaki Falcons (1-1)</v>
      </c>
      <c r="B28" s="1"/>
      <c r="C28" s="38">
        <f t="shared" si="6"/>
        <v>0.45040000000000002</v>
      </c>
      <c r="D28" s="38">
        <f t="shared" si="7"/>
        <v>0.72470000000000001</v>
      </c>
      <c r="E28" s="37">
        <f t="shared" si="8"/>
        <v>56</v>
      </c>
      <c r="F28" s="37">
        <f t="shared" si="9"/>
        <v>294</v>
      </c>
      <c r="G28" s="37">
        <f t="shared" si="10"/>
        <v>157</v>
      </c>
      <c r="H28" s="37">
        <f t="shared" si="11"/>
        <v>64</v>
      </c>
      <c r="I28" s="37">
        <f t="shared" si="12"/>
        <v>26</v>
      </c>
      <c r="J28" s="37">
        <f t="shared" si="13"/>
        <v>110</v>
      </c>
      <c r="K28" s="37">
        <f t="shared" si="14"/>
        <v>703</v>
      </c>
      <c r="L28" s="1"/>
      <c r="O28" s="43"/>
      <c r="P28" s="43"/>
      <c r="Q28" s="44"/>
      <c r="R28" s="44"/>
      <c r="S28" s="44"/>
      <c r="T28" s="44"/>
      <c r="U28" s="44"/>
      <c r="V28" s="44"/>
      <c r="W28" s="44"/>
      <c r="X28" s="42"/>
      <c r="Y28" s="42"/>
      <c r="Z28" s="42"/>
    </row>
    <row r="29" spans="1:26" x14ac:dyDescent="0.25">
      <c r="A29" s="8" t="str">
        <f>A61</f>
        <v>Les Cougars de BK (2-0)</v>
      </c>
      <c r="B29" s="1"/>
      <c r="C29" s="38">
        <f t="shared" si="6"/>
        <v>0.47499999999999998</v>
      </c>
      <c r="D29" s="38">
        <f t="shared" si="7"/>
        <v>0.81320000000000003</v>
      </c>
      <c r="E29" s="37">
        <f t="shared" si="8"/>
        <v>57</v>
      </c>
      <c r="F29" s="37">
        <f t="shared" si="9"/>
        <v>214</v>
      </c>
      <c r="G29" s="37">
        <f t="shared" si="10"/>
        <v>123</v>
      </c>
      <c r="H29" s="37">
        <f t="shared" si="11"/>
        <v>36</v>
      </c>
      <c r="I29" s="37">
        <f t="shared" si="12"/>
        <v>21</v>
      </c>
      <c r="J29" s="37">
        <f t="shared" si="13"/>
        <v>87</v>
      </c>
      <c r="K29" s="37">
        <f t="shared" si="14"/>
        <v>549</v>
      </c>
      <c r="L29" s="1"/>
      <c r="O29" s="43"/>
      <c r="P29" s="43"/>
      <c r="Q29" s="44"/>
      <c r="R29" s="44"/>
      <c r="S29" s="44"/>
      <c r="T29" s="44"/>
      <c r="U29" s="44"/>
      <c r="V29" s="44"/>
      <c r="W29" s="44"/>
      <c r="X29" s="42"/>
      <c r="Y29" s="42"/>
      <c r="Z29" s="42"/>
    </row>
    <row r="30" spans="1:26" x14ac:dyDescent="0.25">
      <c r="A30" s="8" t="str">
        <f>A62</f>
        <v>Taggart BC (1-1)</v>
      </c>
      <c r="C30" s="38">
        <f t="shared" si="6"/>
        <v>0.50460000000000005</v>
      </c>
      <c r="D30" s="38">
        <f t="shared" si="7"/>
        <v>0.79169999999999996</v>
      </c>
      <c r="E30" s="37">
        <f t="shared" si="8"/>
        <v>45</v>
      </c>
      <c r="F30" s="37">
        <f t="shared" si="9"/>
        <v>273</v>
      </c>
      <c r="G30" s="37">
        <f t="shared" si="10"/>
        <v>68</v>
      </c>
      <c r="H30" s="37">
        <f t="shared" si="11"/>
        <v>32</v>
      </c>
      <c r="I30" s="37">
        <f t="shared" si="12"/>
        <v>37</v>
      </c>
      <c r="J30" s="37">
        <f t="shared" si="13"/>
        <v>89</v>
      </c>
      <c r="K30" s="37">
        <f t="shared" si="14"/>
        <v>576</v>
      </c>
      <c r="L30" s="31"/>
      <c r="O30" s="43"/>
      <c r="P30" s="43"/>
      <c r="Q30" s="44"/>
      <c r="R30" s="44"/>
      <c r="S30" s="44"/>
      <c r="T30" s="44"/>
      <c r="U30" s="44"/>
      <c r="V30" s="44"/>
      <c r="W30" s="44"/>
      <c r="X30" s="42"/>
      <c r="Y30" s="42"/>
      <c r="Z30" s="42"/>
    </row>
    <row r="31" spans="1:26" x14ac:dyDescent="0.25">
      <c r="A31" s="8" t="str">
        <f>A67</f>
        <v>Team Huzaki (2-0)</v>
      </c>
      <c r="C31" s="38">
        <f t="shared" si="6"/>
        <v>0.44729999999999998</v>
      </c>
      <c r="D31" s="38">
        <f t="shared" si="7"/>
        <v>0.78510000000000002</v>
      </c>
      <c r="E31" s="37">
        <f t="shared" si="8"/>
        <v>77</v>
      </c>
      <c r="F31" s="37">
        <f t="shared" si="9"/>
        <v>207</v>
      </c>
      <c r="G31" s="37">
        <f t="shared" si="10"/>
        <v>149</v>
      </c>
      <c r="H31" s="37">
        <f t="shared" si="11"/>
        <v>52</v>
      </c>
      <c r="I31" s="37">
        <f t="shared" si="12"/>
        <v>28</v>
      </c>
      <c r="J31" s="37">
        <f t="shared" si="13"/>
        <v>77</v>
      </c>
      <c r="K31" s="37">
        <f t="shared" si="14"/>
        <v>596</v>
      </c>
      <c r="L31" s="31"/>
      <c r="O31" s="43"/>
      <c r="P31" s="43"/>
      <c r="Q31" s="44"/>
      <c r="R31" s="44"/>
      <c r="S31" s="44"/>
      <c r="T31" s="44"/>
      <c r="U31" s="44"/>
      <c r="V31" s="44"/>
      <c r="W31" s="44"/>
      <c r="X31" s="42"/>
      <c r="Y31" s="42"/>
      <c r="Z31" s="42"/>
    </row>
    <row r="32" spans="1:26" x14ac:dyDescent="0.25">
      <c r="A32" s="8" t="str">
        <f>A68</f>
        <v>Paris The Flash (1-1)</v>
      </c>
      <c r="C32" s="38">
        <f t="shared" si="6"/>
        <v>0.49109999999999998</v>
      </c>
      <c r="D32" s="38">
        <f t="shared" si="7"/>
        <v>0.82199999999999995</v>
      </c>
      <c r="E32" s="37">
        <f t="shared" si="8"/>
        <v>51</v>
      </c>
      <c r="F32" s="37">
        <f t="shared" si="9"/>
        <v>271</v>
      </c>
      <c r="G32" s="37">
        <f t="shared" si="10"/>
        <v>134</v>
      </c>
      <c r="H32" s="37">
        <f t="shared" si="11"/>
        <v>53</v>
      </c>
      <c r="I32" s="37">
        <f t="shared" si="12"/>
        <v>25</v>
      </c>
      <c r="J32" s="37">
        <f t="shared" si="13"/>
        <v>115</v>
      </c>
      <c r="K32" s="37">
        <f t="shared" si="14"/>
        <v>590</v>
      </c>
      <c r="L32" s="31"/>
      <c r="O32" s="43"/>
      <c r="P32" s="43"/>
      <c r="Q32" s="44"/>
      <c r="R32" s="44"/>
      <c r="S32" s="44"/>
      <c r="T32" s="44"/>
      <c r="U32" s="44"/>
      <c r="V32" s="44"/>
      <c r="W32" s="44"/>
      <c r="X32" s="42"/>
      <c r="Y32" s="42"/>
      <c r="Z32" s="42"/>
    </row>
    <row r="33" spans="1:99" x14ac:dyDescent="0.25">
      <c r="A33" s="8" t="str">
        <f>A73</f>
        <v>Red Eyes Crew (0-2)</v>
      </c>
      <c r="C33" s="38">
        <f t="shared" si="6"/>
        <v>0.45390000000000003</v>
      </c>
      <c r="D33" s="38">
        <f t="shared" si="7"/>
        <v>0.7762</v>
      </c>
      <c r="E33" s="37">
        <f t="shared" si="8"/>
        <v>67</v>
      </c>
      <c r="F33" s="37">
        <f t="shared" si="9"/>
        <v>272</v>
      </c>
      <c r="G33" s="37">
        <f t="shared" si="10"/>
        <v>171</v>
      </c>
      <c r="H33" s="37">
        <f t="shared" si="11"/>
        <v>42</v>
      </c>
      <c r="I33" s="37">
        <f t="shared" si="12"/>
        <v>16</v>
      </c>
      <c r="J33" s="37">
        <f t="shared" si="13"/>
        <v>108</v>
      </c>
      <c r="K33" s="37">
        <f t="shared" si="14"/>
        <v>690</v>
      </c>
      <c r="L33" s="31"/>
      <c r="O33" s="43"/>
      <c r="P33" s="43"/>
      <c r="Q33" s="44"/>
      <c r="R33" s="44"/>
      <c r="S33" s="44"/>
      <c r="T33" s="44"/>
      <c r="U33" s="44"/>
      <c r="V33" s="44"/>
      <c r="W33" s="44"/>
      <c r="X33" s="42"/>
      <c r="Y33" s="42"/>
      <c r="Z33" s="42"/>
    </row>
    <row r="34" spans="1:99" x14ac:dyDescent="0.25">
      <c r="A34" s="8" t="str">
        <f>A74</f>
        <v>Dominion Teemoboyz (2-0)</v>
      </c>
      <c r="C34" s="38">
        <f t="shared" si="6"/>
        <v>0.43759999999999999</v>
      </c>
      <c r="D34" s="38">
        <f t="shared" si="7"/>
        <v>0.84919999999999995</v>
      </c>
      <c r="E34" s="37">
        <f t="shared" si="8"/>
        <v>73</v>
      </c>
      <c r="F34" s="37">
        <f t="shared" si="9"/>
        <v>264</v>
      </c>
      <c r="G34" s="37">
        <f t="shared" si="10"/>
        <v>140</v>
      </c>
      <c r="H34" s="37">
        <f t="shared" si="11"/>
        <v>59</v>
      </c>
      <c r="I34" s="37">
        <f t="shared" si="12"/>
        <v>26</v>
      </c>
      <c r="J34" s="37">
        <f t="shared" si="13"/>
        <v>100</v>
      </c>
      <c r="K34" s="37">
        <f t="shared" si="14"/>
        <v>622</v>
      </c>
      <c r="L34" s="31"/>
      <c r="O34" s="43"/>
      <c r="P34" s="43"/>
      <c r="Q34" s="44"/>
      <c r="R34" s="44"/>
      <c r="S34" s="44"/>
      <c r="T34" s="44"/>
      <c r="U34" s="44"/>
      <c r="V34" s="44"/>
      <c r="W34" s="42"/>
      <c r="X34" s="42"/>
      <c r="Y34" s="42"/>
      <c r="Z34" s="42"/>
    </row>
    <row r="35" spans="1:99" x14ac:dyDescent="0.25">
      <c r="A35" s="8" t="str">
        <f>A79</f>
        <v>Tuamotu Sharks (2-0)</v>
      </c>
      <c r="C35" s="38">
        <f t="shared" si="6"/>
        <v>0.46429999999999999</v>
      </c>
      <c r="D35" s="38">
        <f t="shared" si="7"/>
        <v>0.83099999999999996</v>
      </c>
      <c r="E35" s="37">
        <f t="shared" si="8"/>
        <v>58</v>
      </c>
      <c r="F35" s="37">
        <f t="shared" si="9"/>
        <v>225</v>
      </c>
      <c r="G35" s="37">
        <f t="shared" si="10"/>
        <v>122</v>
      </c>
      <c r="H35" s="37">
        <f t="shared" si="11"/>
        <v>38</v>
      </c>
      <c r="I35" s="37">
        <f t="shared" si="12"/>
        <v>26</v>
      </c>
      <c r="J35" s="37">
        <f t="shared" si="13"/>
        <v>78</v>
      </c>
      <c r="K35" s="37">
        <f t="shared" si="14"/>
        <v>618</v>
      </c>
      <c r="L35" s="31"/>
      <c r="O35" s="43"/>
      <c r="P35" s="43"/>
      <c r="Q35" s="44"/>
      <c r="R35" s="44"/>
      <c r="S35" s="44"/>
      <c r="T35" s="44"/>
      <c r="U35" s="44"/>
      <c r="V35" s="44"/>
      <c r="W35" s="42"/>
      <c r="X35" s="42"/>
      <c r="Y35" s="42"/>
      <c r="Z35" s="42"/>
    </row>
    <row r="36" spans="1:99" x14ac:dyDescent="0.25">
      <c r="A36" s="8" t="str">
        <f>A80</f>
        <v>Team Gruber (0-2)</v>
      </c>
      <c r="C36" s="38">
        <f t="shared" si="6"/>
        <v>0.4244</v>
      </c>
      <c r="D36" s="38">
        <f t="shared" si="7"/>
        <v>0.73619999999999997</v>
      </c>
      <c r="E36" s="37">
        <f t="shared" si="8"/>
        <v>69</v>
      </c>
      <c r="F36" s="37">
        <f t="shared" si="9"/>
        <v>209</v>
      </c>
      <c r="G36" s="37">
        <f t="shared" si="10"/>
        <v>122</v>
      </c>
      <c r="H36" s="37">
        <f t="shared" si="11"/>
        <v>37</v>
      </c>
      <c r="I36" s="37">
        <f t="shared" si="12"/>
        <v>21</v>
      </c>
      <c r="J36" s="37">
        <f t="shared" si="13"/>
        <v>89</v>
      </c>
      <c r="K36" s="37">
        <f t="shared" si="14"/>
        <v>627</v>
      </c>
      <c r="L36" s="31"/>
      <c r="O36" s="43"/>
      <c r="P36" s="43"/>
      <c r="Q36" s="44"/>
      <c r="R36" s="44"/>
      <c r="S36" s="44"/>
      <c r="T36" s="44"/>
      <c r="U36" s="44"/>
      <c r="V36" s="44"/>
      <c r="W36" s="42"/>
      <c r="X36" s="42"/>
      <c r="Y36" s="42"/>
      <c r="Z36" s="42"/>
    </row>
    <row r="37" spans="1:99" x14ac:dyDescent="0.25">
      <c r="A37" s="48" t="s">
        <v>60</v>
      </c>
      <c r="B37" s="49"/>
      <c r="C37" s="50">
        <f>MAX(C23:C36)</f>
        <v>0.50460000000000005</v>
      </c>
      <c r="D37" s="50">
        <f t="shared" ref="D37:K37" si="15">MAX(D23:D36)</f>
        <v>0.84919999999999995</v>
      </c>
      <c r="E37" s="51">
        <f t="shared" si="15"/>
        <v>77</v>
      </c>
      <c r="F37" s="51">
        <f t="shared" si="15"/>
        <v>294</v>
      </c>
      <c r="G37" s="51">
        <f t="shared" si="15"/>
        <v>171</v>
      </c>
      <c r="H37" s="51">
        <f t="shared" si="15"/>
        <v>64</v>
      </c>
      <c r="I37" s="51">
        <f t="shared" si="15"/>
        <v>37</v>
      </c>
      <c r="J37" s="51">
        <f t="shared" si="15"/>
        <v>115</v>
      </c>
      <c r="K37" s="51">
        <f t="shared" si="15"/>
        <v>703</v>
      </c>
      <c r="L37" s="31"/>
      <c r="O37" s="42"/>
      <c r="P37" s="42"/>
      <c r="Q37" s="42"/>
      <c r="R37" s="42"/>
      <c r="S37" s="42"/>
      <c r="T37" s="42"/>
      <c r="U37" s="42"/>
      <c r="V37" s="42"/>
      <c r="W37" s="42"/>
      <c r="X37" s="42"/>
      <c r="Y37" s="42"/>
      <c r="Z37" s="42"/>
    </row>
    <row r="38" spans="1:99" x14ac:dyDescent="0.25">
      <c r="A38" s="48" t="s">
        <v>61</v>
      </c>
      <c r="B38" s="49"/>
      <c r="C38" s="50">
        <f>MIN(C23:C36)</f>
        <v>0.4244</v>
      </c>
      <c r="D38" s="50">
        <f t="shared" ref="D38:K38" si="16">MIN(D23:D36)</f>
        <v>0.64380000000000004</v>
      </c>
      <c r="E38" s="51">
        <f t="shared" si="16"/>
        <v>38</v>
      </c>
      <c r="F38" s="51">
        <f t="shared" si="16"/>
        <v>169</v>
      </c>
      <c r="G38" s="51">
        <f t="shared" si="16"/>
        <v>68</v>
      </c>
      <c r="H38" s="51">
        <f t="shared" si="16"/>
        <v>28</v>
      </c>
      <c r="I38" s="51">
        <f t="shared" si="16"/>
        <v>13</v>
      </c>
      <c r="J38" s="51">
        <f t="shared" si="16"/>
        <v>64</v>
      </c>
      <c r="K38" s="51">
        <f t="shared" si="16"/>
        <v>541</v>
      </c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</row>
    <row r="39" spans="1:99" x14ac:dyDescent="0.25">
      <c r="A39" s="48" t="s">
        <v>62</v>
      </c>
      <c r="B39" s="49"/>
      <c r="C39" s="50">
        <f>AVERAGE(C23:C36)</f>
        <v>0.45805000000000001</v>
      </c>
      <c r="D39" s="50">
        <f t="shared" ref="D39:K39" si="17">AVERAGE(D23:D36)</f>
        <v>0.77487857142857142</v>
      </c>
      <c r="E39" s="51">
        <f t="shared" si="17"/>
        <v>58</v>
      </c>
      <c r="F39" s="51">
        <f t="shared" si="17"/>
        <v>243</v>
      </c>
      <c r="G39" s="51">
        <f t="shared" si="17"/>
        <v>126.85714285714286</v>
      </c>
      <c r="H39" s="51">
        <f t="shared" si="17"/>
        <v>43.714285714285715</v>
      </c>
      <c r="I39" s="51">
        <f t="shared" si="17"/>
        <v>25.357142857142858</v>
      </c>
      <c r="J39" s="51">
        <f t="shared" si="17"/>
        <v>88.142857142857139</v>
      </c>
      <c r="K39" s="51">
        <f t="shared" si="17"/>
        <v>605.14285714285711</v>
      </c>
      <c r="O39" s="42"/>
      <c r="P39" s="42"/>
      <c r="Q39" s="42"/>
      <c r="R39" s="42"/>
      <c r="S39" s="42"/>
      <c r="T39" s="42"/>
      <c r="U39" s="42"/>
      <c r="V39" s="42"/>
      <c r="W39" s="42"/>
      <c r="X39" s="42"/>
      <c r="Y39" s="42"/>
      <c r="Z39" s="42"/>
    </row>
    <row r="40" spans="1:99" x14ac:dyDescent="0.25">
      <c r="O40" s="42"/>
      <c r="P40" s="42"/>
      <c r="Q40" s="42"/>
      <c r="R40" s="42"/>
      <c r="S40" s="42"/>
      <c r="T40" s="42"/>
      <c r="U40" s="42"/>
      <c r="V40" s="42"/>
      <c r="W40" s="42"/>
      <c r="X40" s="42"/>
      <c r="Y40" s="42"/>
      <c r="Z40" s="42"/>
    </row>
    <row r="41" spans="1:99" ht="15" customHeight="1" x14ac:dyDescent="0.25">
      <c r="A41" s="56" t="s">
        <v>27</v>
      </c>
      <c r="B41" s="57"/>
      <c r="C41" s="58" t="s">
        <v>32</v>
      </c>
      <c r="D41" s="58"/>
      <c r="E41" s="58"/>
      <c r="F41" s="58"/>
      <c r="G41" s="58"/>
      <c r="H41" s="58"/>
      <c r="I41" s="58"/>
      <c r="J41" s="58"/>
      <c r="K41" s="58"/>
      <c r="L41" s="57"/>
      <c r="M41" s="59" t="s">
        <v>10</v>
      </c>
      <c r="N41" s="60"/>
      <c r="O41" s="60"/>
      <c r="P41" s="60"/>
      <c r="Q41" s="60"/>
      <c r="R41" s="60"/>
      <c r="S41" s="60"/>
      <c r="T41" s="60"/>
      <c r="U41" s="60"/>
      <c r="V41" s="60"/>
      <c r="W41" s="60"/>
      <c r="X41" s="60"/>
      <c r="Y41" s="60"/>
      <c r="Z41" s="60"/>
      <c r="AA41" s="60"/>
      <c r="AB41" s="60"/>
      <c r="AC41" s="60"/>
      <c r="AD41" s="60"/>
      <c r="AE41" s="60"/>
      <c r="AF41" s="60"/>
      <c r="AG41" s="60"/>
      <c r="AH41" s="60"/>
      <c r="AI41" s="60"/>
      <c r="AJ41" s="60"/>
      <c r="AK41" s="60"/>
      <c r="AL41" s="60"/>
      <c r="AM41" s="60"/>
      <c r="AN41" s="60"/>
      <c r="AO41" s="60"/>
      <c r="AP41" s="60"/>
      <c r="AQ41" s="60"/>
      <c r="AR41" s="60"/>
      <c r="AS41" s="60"/>
      <c r="AT41" s="60"/>
      <c r="AU41" s="60"/>
      <c r="AV41" s="60"/>
      <c r="AW41" s="60"/>
      <c r="AX41" s="60"/>
      <c r="AY41" s="60"/>
      <c r="AZ41" s="60"/>
      <c r="BA41" s="60"/>
      <c r="BB41" s="60"/>
      <c r="BC41" s="60"/>
      <c r="BD41" s="60"/>
      <c r="BE41" s="60"/>
      <c r="BF41" s="60"/>
      <c r="BG41" s="60"/>
      <c r="BH41" s="60"/>
      <c r="BI41" s="60"/>
      <c r="BJ41" s="60"/>
      <c r="BK41" s="60"/>
      <c r="BL41" s="60"/>
      <c r="BM41" s="60"/>
      <c r="BN41" s="60"/>
      <c r="BO41" s="60"/>
      <c r="BP41" s="60"/>
      <c r="BQ41" s="60"/>
      <c r="BR41" s="60"/>
      <c r="BS41" s="60"/>
      <c r="BT41" s="60"/>
      <c r="BU41" s="60"/>
      <c r="BV41" s="60"/>
      <c r="BW41" s="60"/>
      <c r="BX41" s="60"/>
      <c r="BY41" s="60"/>
      <c r="BZ41" s="60"/>
      <c r="CA41" s="60"/>
      <c r="CB41" s="60"/>
      <c r="CC41" s="60"/>
      <c r="CD41" s="60"/>
      <c r="CE41" s="60"/>
      <c r="CF41" s="60"/>
      <c r="CG41" s="60"/>
      <c r="CH41" s="60"/>
      <c r="CI41" s="60"/>
      <c r="CJ41" s="60"/>
      <c r="CK41" s="60"/>
      <c r="CL41" s="60"/>
      <c r="CM41" s="60"/>
      <c r="CN41" s="60"/>
      <c r="CO41" s="60"/>
      <c r="CP41" s="60"/>
      <c r="CQ41" s="60"/>
      <c r="CR41" s="60"/>
      <c r="CS41" s="60"/>
      <c r="CT41" s="60"/>
      <c r="CU41" s="60"/>
    </row>
    <row r="42" spans="1:99" x14ac:dyDescent="0.25">
      <c r="A42" s="61" t="s">
        <v>33</v>
      </c>
      <c r="B42" s="62"/>
      <c r="C42" s="68" t="s">
        <v>1</v>
      </c>
      <c r="D42" s="68" t="s">
        <v>2</v>
      </c>
      <c r="E42" s="72" t="s">
        <v>3</v>
      </c>
      <c r="F42" s="72" t="s">
        <v>4</v>
      </c>
      <c r="G42" s="72" t="s">
        <v>5</v>
      </c>
      <c r="H42" s="72" t="s">
        <v>6</v>
      </c>
      <c r="I42" s="72" t="s">
        <v>7</v>
      </c>
      <c r="J42" s="72" t="s">
        <v>8</v>
      </c>
      <c r="K42" s="72" t="s">
        <v>9</v>
      </c>
      <c r="L42" s="62"/>
      <c r="M42" s="63" t="s">
        <v>34</v>
      </c>
      <c r="N42" s="60"/>
      <c r="O42" s="60"/>
      <c r="P42" s="60"/>
      <c r="Q42" s="60"/>
      <c r="R42" s="60"/>
      <c r="S42" s="60"/>
      <c r="T42" s="60"/>
      <c r="U42" s="60"/>
      <c r="V42" s="60"/>
      <c r="W42" s="60"/>
      <c r="X42" s="60"/>
      <c r="Y42" s="60"/>
      <c r="Z42" s="60"/>
      <c r="AA42" s="60"/>
      <c r="AB42" s="60"/>
      <c r="AC42" s="60"/>
      <c r="AD42" s="60"/>
      <c r="AE42" s="60"/>
      <c r="AF42" s="60"/>
      <c r="AG42" s="60"/>
      <c r="AH42" s="60"/>
      <c r="AI42" s="60"/>
      <c r="AJ42" s="60"/>
      <c r="AK42" s="60"/>
      <c r="AL42" s="60"/>
      <c r="AM42" s="60"/>
      <c r="AN42" s="60"/>
      <c r="AO42" s="60"/>
      <c r="AP42" s="60"/>
      <c r="AQ42" s="60"/>
      <c r="AR42" s="60"/>
      <c r="AS42" s="60"/>
      <c r="AT42" s="60"/>
      <c r="AU42" s="60"/>
      <c r="AV42" s="60"/>
      <c r="AW42" s="60"/>
      <c r="AX42" s="60"/>
      <c r="AY42" s="60"/>
      <c r="AZ42" s="60"/>
      <c r="BA42" s="60"/>
      <c r="BB42" s="60"/>
      <c r="BC42" s="60"/>
      <c r="BD42" s="60"/>
      <c r="BE42" s="60"/>
      <c r="BF42" s="60"/>
      <c r="BG42" s="60"/>
      <c r="BH42" s="60"/>
      <c r="BI42" s="60"/>
      <c r="BJ42" s="60"/>
      <c r="BK42" s="60"/>
      <c r="BL42" s="60"/>
      <c r="BM42" s="60"/>
      <c r="BN42" s="60"/>
      <c r="BO42" s="60"/>
      <c r="BP42" s="60"/>
      <c r="BQ42" s="60"/>
      <c r="BR42" s="60"/>
      <c r="BS42" s="60"/>
      <c r="BT42" s="60"/>
      <c r="BU42" s="60"/>
      <c r="BV42" s="60"/>
      <c r="BW42" s="60"/>
      <c r="BX42" s="60"/>
      <c r="BY42" s="60"/>
      <c r="BZ42" s="60"/>
      <c r="CA42" s="60"/>
      <c r="CB42" s="60"/>
      <c r="CC42" s="60"/>
      <c r="CD42" s="60"/>
      <c r="CE42" s="60"/>
      <c r="CF42" s="60"/>
      <c r="CG42" s="60"/>
      <c r="CH42" s="60"/>
      <c r="CI42" s="60"/>
      <c r="CJ42" s="60"/>
      <c r="CK42" s="60"/>
      <c r="CL42" s="60"/>
      <c r="CM42" s="60"/>
      <c r="CN42" s="60"/>
      <c r="CO42" s="60"/>
      <c r="CP42" s="60"/>
      <c r="CQ42" s="60"/>
      <c r="CR42" s="60"/>
      <c r="CS42" s="60"/>
      <c r="CT42" s="60"/>
      <c r="CU42" s="60"/>
    </row>
    <row r="43" spans="1:99" x14ac:dyDescent="0.25">
      <c r="A43" s="64" t="s">
        <v>63</v>
      </c>
      <c r="B43" s="65"/>
      <c r="C43" s="69">
        <v>0.45140000000000002</v>
      </c>
      <c r="D43" s="69">
        <v>0.77239999999999998</v>
      </c>
      <c r="E43" s="73">
        <v>38</v>
      </c>
      <c r="F43" s="73">
        <v>261</v>
      </c>
      <c r="G43" s="73">
        <v>139</v>
      </c>
      <c r="H43" s="73">
        <v>28</v>
      </c>
      <c r="I43" s="73">
        <v>35</v>
      </c>
      <c r="J43" s="73">
        <v>78</v>
      </c>
      <c r="K43" s="73">
        <v>579</v>
      </c>
      <c r="L43" s="65"/>
      <c r="M43" s="65" t="s">
        <v>47</v>
      </c>
      <c r="N43" s="60"/>
      <c r="O43" s="60"/>
      <c r="P43" s="60"/>
      <c r="Q43" s="60"/>
      <c r="R43" s="60"/>
      <c r="S43" s="60"/>
      <c r="T43" s="60"/>
      <c r="U43" s="60"/>
      <c r="V43" s="60"/>
      <c r="W43" s="60"/>
      <c r="X43" s="60"/>
      <c r="Y43" s="60"/>
      <c r="Z43" s="60"/>
      <c r="AA43" s="60"/>
      <c r="AB43" s="60"/>
      <c r="AC43" s="60"/>
      <c r="AD43" s="60"/>
      <c r="AE43" s="60"/>
      <c r="AF43" s="60"/>
      <c r="AG43" s="60"/>
      <c r="AH43" s="60"/>
      <c r="AI43" s="60"/>
      <c r="AJ43" s="60"/>
      <c r="AK43" s="60"/>
      <c r="AL43" s="60"/>
      <c r="AM43" s="60"/>
      <c r="AN43" s="60"/>
      <c r="AO43" s="60"/>
      <c r="AP43" s="60"/>
      <c r="AQ43" s="60"/>
      <c r="AR43" s="60"/>
      <c r="AS43" s="60"/>
      <c r="AT43" s="60"/>
      <c r="AU43" s="60"/>
      <c r="AV43" s="60"/>
      <c r="AW43" s="60"/>
      <c r="AX43" s="60"/>
      <c r="AY43" s="60"/>
      <c r="AZ43" s="60"/>
      <c r="BA43" s="60"/>
      <c r="BB43" s="60"/>
      <c r="BC43" s="60"/>
      <c r="BD43" s="60"/>
      <c r="BE43" s="60"/>
      <c r="BF43" s="60"/>
      <c r="BG43" s="60"/>
      <c r="BH43" s="60"/>
      <c r="BI43" s="60"/>
      <c r="BJ43" s="60"/>
      <c r="BK43" s="60"/>
      <c r="BL43" s="60"/>
      <c r="BM43" s="60"/>
      <c r="BN43" s="60"/>
      <c r="BO43" s="60"/>
      <c r="BP43" s="60"/>
      <c r="BQ43" s="60"/>
      <c r="BR43" s="60"/>
      <c r="BS43" s="60"/>
      <c r="BT43" s="60"/>
      <c r="BU43" s="60"/>
      <c r="BV43" s="60"/>
      <c r="BW43" s="60"/>
      <c r="BX43" s="60"/>
      <c r="BY43" s="60"/>
      <c r="BZ43" s="60"/>
      <c r="CA43" s="60"/>
      <c r="CB43" s="60"/>
      <c r="CC43" s="60"/>
      <c r="CD43" s="60"/>
      <c r="CE43" s="60"/>
      <c r="CF43" s="60"/>
      <c r="CG43" s="60"/>
      <c r="CH43" s="60"/>
      <c r="CI43" s="60"/>
      <c r="CJ43" s="60"/>
      <c r="CK43" s="60"/>
      <c r="CL43" s="60"/>
      <c r="CM43" s="60"/>
      <c r="CN43" s="60"/>
      <c r="CO43" s="60"/>
      <c r="CP43" s="60"/>
      <c r="CQ43" s="60"/>
      <c r="CR43" s="60"/>
      <c r="CS43" s="60"/>
      <c r="CT43" s="60"/>
      <c r="CU43" s="60"/>
    </row>
    <row r="44" spans="1:99" x14ac:dyDescent="0.25">
      <c r="A44" s="64" t="s">
        <v>64</v>
      </c>
      <c r="B44" s="65"/>
      <c r="C44" s="69">
        <v>0.45629999999999998</v>
      </c>
      <c r="D44" s="69">
        <v>0.84250000000000003</v>
      </c>
      <c r="E44" s="73">
        <v>48</v>
      </c>
      <c r="F44" s="73">
        <v>221</v>
      </c>
      <c r="G44" s="73">
        <v>114</v>
      </c>
      <c r="H44" s="73">
        <v>38</v>
      </c>
      <c r="I44" s="73">
        <v>23</v>
      </c>
      <c r="J44" s="73">
        <v>64</v>
      </c>
      <c r="K44" s="73">
        <v>541</v>
      </c>
      <c r="L44" s="65"/>
      <c r="M44" s="65" t="s">
        <v>49</v>
      </c>
      <c r="N44" s="60"/>
      <c r="O44" s="60"/>
      <c r="P44" s="60"/>
      <c r="Q44" s="60"/>
      <c r="R44" s="60"/>
      <c r="S44" s="60"/>
      <c r="T44" s="60"/>
      <c r="U44" s="60"/>
      <c r="V44" s="60"/>
      <c r="W44" s="60"/>
      <c r="X44" s="60"/>
      <c r="Y44" s="60"/>
      <c r="Z44" s="60"/>
      <c r="AA44" s="60"/>
      <c r="AB44" s="60"/>
      <c r="AC44" s="60"/>
      <c r="AD44" s="60"/>
      <c r="AE44" s="60"/>
      <c r="AF44" s="60"/>
      <c r="AG44" s="60"/>
      <c r="AH44" s="60"/>
      <c r="AI44" s="60"/>
      <c r="AJ44" s="60"/>
      <c r="AK44" s="60"/>
      <c r="AL44" s="60"/>
      <c r="AM44" s="60"/>
      <c r="AN44" s="60"/>
      <c r="AO44" s="60"/>
      <c r="AP44" s="60"/>
      <c r="AQ44" s="60"/>
      <c r="AR44" s="60"/>
      <c r="AS44" s="60"/>
      <c r="AT44" s="60"/>
      <c r="AU44" s="60"/>
      <c r="AV44" s="60"/>
      <c r="AW44" s="60"/>
      <c r="AX44" s="60"/>
      <c r="AY44" s="60"/>
      <c r="AZ44" s="60"/>
      <c r="BA44" s="60"/>
      <c r="BB44" s="60"/>
      <c r="BC44" s="60"/>
      <c r="BD44" s="60"/>
      <c r="BE44" s="60"/>
      <c r="BF44" s="60"/>
      <c r="BG44" s="60"/>
      <c r="BH44" s="60"/>
      <c r="BI44" s="60"/>
      <c r="BJ44" s="60"/>
      <c r="BK44" s="60"/>
      <c r="BL44" s="60"/>
      <c r="BM44" s="60"/>
      <c r="BN44" s="60"/>
      <c r="BO44" s="60"/>
      <c r="BP44" s="60"/>
      <c r="BQ44" s="60"/>
      <c r="BR44" s="60"/>
      <c r="BS44" s="60"/>
      <c r="BT44" s="60"/>
      <c r="BU44" s="60"/>
      <c r="BV44" s="60"/>
      <c r="BW44" s="60"/>
      <c r="BX44" s="60"/>
      <c r="BY44" s="60"/>
      <c r="BZ44" s="60"/>
      <c r="CA44" s="60"/>
      <c r="CB44" s="60"/>
      <c r="CC44" s="60"/>
      <c r="CD44" s="60"/>
      <c r="CE44" s="60"/>
      <c r="CF44" s="60"/>
      <c r="CG44" s="60"/>
      <c r="CH44" s="60"/>
      <c r="CI44" s="60"/>
      <c r="CJ44" s="60"/>
      <c r="CK44" s="60"/>
      <c r="CL44" s="60"/>
      <c r="CM44" s="60"/>
      <c r="CN44" s="60"/>
      <c r="CO44" s="60"/>
      <c r="CP44" s="60"/>
      <c r="CQ44" s="60"/>
      <c r="CR44" s="60"/>
      <c r="CS44" s="60"/>
      <c r="CT44" s="60"/>
      <c r="CU44" s="60"/>
    </row>
    <row r="45" spans="1:99" ht="15" customHeight="1" x14ac:dyDescent="0.25">
      <c r="A45" s="66" t="s">
        <v>39</v>
      </c>
      <c r="B45" s="66"/>
      <c r="C45" s="70"/>
      <c r="D45" s="70"/>
      <c r="E45" s="74"/>
      <c r="F45" s="74"/>
      <c r="G45" s="74"/>
      <c r="H45" s="74"/>
      <c r="I45" s="74"/>
      <c r="J45" s="74"/>
      <c r="K45" s="74"/>
      <c r="L45" s="66"/>
      <c r="M45" s="66"/>
      <c r="N45" s="66"/>
      <c r="O45" s="66"/>
      <c r="P45" s="66"/>
      <c r="Q45" s="66"/>
      <c r="R45" s="66"/>
      <c r="S45" s="66"/>
      <c r="T45" s="66"/>
      <c r="U45" s="66"/>
      <c r="V45" s="66"/>
      <c r="W45" s="66"/>
      <c r="X45" s="66"/>
      <c r="Y45" s="66"/>
      <c r="Z45" s="66"/>
      <c r="AA45" s="66"/>
      <c r="AB45" s="66"/>
      <c r="AC45" s="66"/>
      <c r="AD45" s="66"/>
      <c r="AE45" s="66"/>
      <c r="AF45" s="66"/>
      <c r="AG45" s="66"/>
      <c r="AH45" s="66"/>
      <c r="AI45" s="66"/>
      <c r="AJ45" s="66"/>
      <c r="AK45" s="66"/>
      <c r="AL45" s="66"/>
      <c r="AM45" s="66"/>
      <c r="AN45" s="66"/>
      <c r="AO45" s="66"/>
      <c r="AP45" s="66"/>
      <c r="AQ45" s="66"/>
      <c r="AR45" s="66"/>
      <c r="AS45" s="66"/>
      <c r="AT45" s="66"/>
      <c r="AU45" s="66"/>
      <c r="AV45" s="66"/>
      <c r="AW45" s="66"/>
      <c r="AX45" s="66"/>
      <c r="AY45" s="66"/>
      <c r="AZ45" s="66"/>
      <c r="BA45" s="66"/>
      <c r="BB45" s="66"/>
      <c r="BC45" s="66"/>
      <c r="BD45" s="66"/>
      <c r="BE45" s="66"/>
      <c r="BF45" s="66"/>
      <c r="BG45" s="66"/>
      <c r="BH45" s="66"/>
      <c r="BI45" s="66"/>
      <c r="BJ45" s="66"/>
      <c r="BK45" s="66"/>
      <c r="BL45" s="66"/>
      <c r="BM45" s="66"/>
      <c r="BN45" s="66"/>
      <c r="BO45" s="66"/>
      <c r="BP45" s="66"/>
      <c r="BQ45" s="66"/>
      <c r="BR45" s="66"/>
      <c r="BS45" s="66"/>
      <c r="BT45" s="66"/>
      <c r="BU45" s="66"/>
      <c r="BV45" s="66"/>
      <c r="BW45" s="66"/>
      <c r="BX45" s="66"/>
      <c r="BY45" s="66"/>
      <c r="BZ45" s="66"/>
      <c r="CA45" s="66"/>
      <c r="CB45" s="66"/>
      <c r="CC45" s="66"/>
      <c r="CD45" s="66"/>
      <c r="CE45" s="66"/>
      <c r="CF45" s="66"/>
      <c r="CG45" s="66"/>
      <c r="CH45" s="66"/>
      <c r="CI45" s="66"/>
      <c r="CJ45" s="66"/>
      <c r="CK45" s="66"/>
      <c r="CL45" s="66"/>
      <c r="CM45" s="66"/>
      <c r="CN45" s="66"/>
      <c r="CO45" s="66"/>
      <c r="CP45" s="66"/>
      <c r="CQ45" s="66"/>
      <c r="CR45" s="66"/>
      <c r="CS45" s="66"/>
      <c r="CT45" s="66"/>
      <c r="CU45" s="60"/>
    </row>
    <row r="46" spans="1:99" x14ac:dyDescent="0.25">
      <c r="A46" s="67"/>
      <c r="B46" s="60"/>
      <c r="C46" s="47"/>
      <c r="D46" s="47"/>
      <c r="E46" s="75"/>
      <c r="F46" s="75"/>
      <c r="G46" s="75"/>
      <c r="H46" s="75"/>
      <c r="I46" s="75"/>
      <c r="J46" s="75"/>
      <c r="K46" s="75"/>
      <c r="L46" s="60"/>
      <c r="M46" s="60"/>
      <c r="N46" s="60"/>
      <c r="O46" s="60"/>
      <c r="P46" s="60"/>
      <c r="Q46" s="60"/>
      <c r="R46" s="60"/>
      <c r="S46" s="60"/>
      <c r="T46" s="60"/>
      <c r="U46" s="60"/>
      <c r="V46" s="60"/>
      <c r="W46" s="60"/>
      <c r="X46" s="60"/>
      <c r="Y46" s="60"/>
      <c r="Z46" s="60"/>
      <c r="AA46" s="60"/>
      <c r="AB46" s="60"/>
      <c r="AC46" s="60"/>
      <c r="AD46" s="60"/>
      <c r="AE46" s="60"/>
      <c r="AF46" s="60"/>
      <c r="AG46" s="60"/>
      <c r="AH46" s="60"/>
      <c r="AI46" s="60"/>
      <c r="AJ46" s="60"/>
      <c r="AK46" s="60"/>
      <c r="AL46" s="60"/>
      <c r="AM46" s="60"/>
      <c r="AN46" s="60"/>
      <c r="AO46" s="60"/>
      <c r="AP46" s="60"/>
      <c r="AQ46" s="60"/>
      <c r="AR46" s="60"/>
      <c r="AS46" s="60"/>
      <c r="AT46" s="60"/>
      <c r="AU46" s="60"/>
      <c r="AV46" s="60"/>
      <c r="AW46" s="60"/>
      <c r="AX46" s="60"/>
      <c r="AY46" s="60"/>
      <c r="AZ46" s="60"/>
      <c r="BA46" s="60"/>
      <c r="BB46" s="60"/>
      <c r="BC46" s="60"/>
      <c r="BD46" s="60"/>
      <c r="BE46" s="60"/>
      <c r="BF46" s="60"/>
      <c r="BG46" s="60"/>
      <c r="BH46" s="60"/>
      <c r="BI46" s="60"/>
      <c r="BJ46" s="60"/>
      <c r="BK46" s="60"/>
      <c r="BL46" s="60"/>
      <c r="BM46" s="60"/>
      <c r="BN46" s="60"/>
      <c r="BO46" s="60"/>
      <c r="BP46" s="60"/>
      <c r="BQ46" s="60"/>
      <c r="BR46" s="60"/>
      <c r="BS46" s="60"/>
      <c r="BT46" s="60"/>
      <c r="BU46" s="60"/>
      <c r="BV46" s="60"/>
      <c r="BW46" s="60"/>
      <c r="BX46" s="60"/>
      <c r="BY46" s="60"/>
      <c r="BZ46" s="60"/>
      <c r="CA46" s="60"/>
      <c r="CB46" s="60"/>
      <c r="CC46" s="60"/>
      <c r="CD46" s="60"/>
      <c r="CE46" s="60"/>
      <c r="CF46" s="60"/>
      <c r="CG46" s="60"/>
      <c r="CH46" s="60"/>
      <c r="CI46" s="60"/>
      <c r="CJ46" s="60"/>
      <c r="CK46" s="60"/>
      <c r="CL46" s="60"/>
      <c r="CM46" s="60"/>
      <c r="CN46" s="60"/>
      <c r="CO46" s="60"/>
      <c r="CP46" s="60"/>
      <c r="CQ46" s="60"/>
      <c r="CR46" s="60"/>
      <c r="CS46" s="60"/>
      <c r="CT46" s="60"/>
      <c r="CU46" s="60"/>
    </row>
    <row r="47" spans="1:99" ht="15" customHeight="1" x14ac:dyDescent="0.25">
      <c r="A47" s="56" t="s">
        <v>27</v>
      </c>
      <c r="B47" s="57"/>
      <c r="C47" s="71" t="s">
        <v>32</v>
      </c>
      <c r="D47" s="71"/>
      <c r="E47" s="76"/>
      <c r="F47" s="76"/>
      <c r="G47" s="76"/>
      <c r="H47" s="76"/>
      <c r="I47" s="76"/>
      <c r="J47" s="76"/>
      <c r="K47" s="76"/>
      <c r="L47" s="57"/>
      <c r="M47" s="59" t="s">
        <v>10</v>
      </c>
      <c r="N47" s="60"/>
      <c r="O47" s="60"/>
      <c r="P47" s="60"/>
      <c r="Q47" s="60"/>
      <c r="R47" s="60"/>
      <c r="S47" s="60"/>
      <c r="T47" s="60"/>
      <c r="U47" s="60"/>
      <c r="V47" s="60"/>
      <c r="W47" s="60"/>
      <c r="X47" s="60"/>
      <c r="Y47" s="60"/>
      <c r="Z47" s="60"/>
      <c r="AA47" s="60"/>
      <c r="AB47" s="60"/>
      <c r="AC47" s="60"/>
      <c r="AD47" s="60"/>
      <c r="AE47" s="60"/>
      <c r="AF47" s="60"/>
      <c r="AG47" s="60"/>
      <c r="AH47" s="60"/>
      <c r="AI47" s="60"/>
      <c r="AJ47" s="60"/>
      <c r="AK47" s="60"/>
      <c r="AL47" s="60"/>
      <c r="AM47" s="60"/>
      <c r="AN47" s="60"/>
      <c r="AO47" s="60"/>
      <c r="AP47" s="60"/>
      <c r="AQ47" s="60"/>
      <c r="AR47" s="60"/>
      <c r="AS47" s="60"/>
      <c r="AT47" s="60"/>
      <c r="AU47" s="60"/>
      <c r="AV47" s="60"/>
      <c r="AW47" s="60"/>
      <c r="AX47" s="60"/>
      <c r="AY47" s="60"/>
      <c r="AZ47" s="60"/>
      <c r="BA47" s="60"/>
      <c r="BB47" s="60"/>
      <c r="BC47" s="60"/>
      <c r="BD47" s="60"/>
      <c r="BE47" s="60"/>
      <c r="BF47" s="60"/>
      <c r="BG47" s="60"/>
      <c r="BH47" s="60"/>
      <c r="BI47" s="60"/>
      <c r="BJ47" s="60"/>
      <c r="BK47" s="60"/>
      <c r="BL47" s="60"/>
      <c r="BM47" s="60"/>
      <c r="BN47" s="60"/>
      <c r="BO47" s="60"/>
      <c r="BP47" s="60"/>
      <c r="BQ47" s="60"/>
      <c r="BR47" s="60"/>
      <c r="BS47" s="60"/>
      <c r="BT47" s="60"/>
      <c r="BU47" s="60"/>
      <c r="BV47" s="60"/>
      <c r="BW47" s="60"/>
      <c r="BX47" s="60"/>
      <c r="BY47" s="60"/>
      <c r="BZ47" s="60"/>
      <c r="CA47" s="60"/>
      <c r="CB47" s="60"/>
      <c r="CC47" s="60"/>
      <c r="CD47" s="60"/>
      <c r="CE47" s="60"/>
      <c r="CF47" s="60"/>
      <c r="CG47" s="60"/>
      <c r="CH47" s="60"/>
      <c r="CI47" s="60"/>
      <c r="CJ47" s="60"/>
      <c r="CK47" s="60"/>
      <c r="CL47" s="60"/>
      <c r="CM47" s="60"/>
      <c r="CN47" s="60"/>
      <c r="CO47" s="60"/>
      <c r="CP47" s="60"/>
      <c r="CQ47" s="60"/>
      <c r="CR47" s="60"/>
      <c r="CS47" s="60"/>
      <c r="CT47" s="60"/>
      <c r="CU47" s="60"/>
    </row>
    <row r="48" spans="1:99" x14ac:dyDescent="0.25">
      <c r="A48" s="61" t="s">
        <v>33</v>
      </c>
      <c r="B48" s="62"/>
      <c r="C48" s="68" t="s">
        <v>1</v>
      </c>
      <c r="D48" s="68" t="s">
        <v>2</v>
      </c>
      <c r="E48" s="72" t="s">
        <v>3</v>
      </c>
      <c r="F48" s="72" t="s">
        <v>4</v>
      </c>
      <c r="G48" s="72" t="s">
        <v>5</v>
      </c>
      <c r="H48" s="72" t="s">
        <v>6</v>
      </c>
      <c r="I48" s="72" t="s">
        <v>7</v>
      </c>
      <c r="J48" s="72" t="s">
        <v>8</v>
      </c>
      <c r="K48" s="72" t="s">
        <v>9</v>
      </c>
      <c r="L48" s="62"/>
      <c r="M48" s="63" t="s">
        <v>34</v>
      </c>
      <c r="N48" s="60"/>
      <c r="O48" s="60"/>
      <c r="P48" s="60"/>
      <c r="Q48" s="60"/>
      <c r="R48" s="60"/>
      <c r="S48" s="60"/>
      <c r="T48" s="60"/>
      <c r="U48" s="60"/>
      <c r="V48" s="60"/>
      <c r="W48" s="60"/>
      <c r="X48" s="60"/>
      <c r="Y48" s="60"/>
      <c r="Z48" s="60"/>
      <c r="AA48" s="60"/>
      <c r="AB48" s="60"/>
      <c r="AC48" s="60"/>
      <c r="AD48" s="60"/>
      <c r="AE48" s="60"/>
      <c r="AF48" s="60"/>
      <c r="AG48" s="60"/>
      <c r="AH48" s="60"/>
      <c r="AI48" s="60"/>
      <c r="AJ48" s="60"/>
      <c r="AK48" s="60"/>
      <c r="AL48" s="60"/>
      <c r="AM48" s="60"/>
      <c r="AN48" s="60"/>
      <c r="AO48" s="60"/>
      <c r="AP48" s="60"/>
      <c r="AQ48" s="60"/>
      <c r="AR48" s="60"/>
      <c r="AS48" s="60"/>
      <c r="AT48" s="60"/>
      <c r="AU48" s="60"/>
      <c r="AV48" s="60"/>
      <c r="AW48" s="60"/>
      <c r="AX48" s="60"/>
      <c r="AY48" s="60"/>
      <c r="AZ48" s="60"/>
      <c r="BA48" s="60"/>
      <c r="BB48" s="60"/>
      <c r="BC48" s="60"/>
      <c r="BD48" s="60"/>
      <c r="BE48" s="60"/>
      <c r="BF48" s="60"/>
      <c r="BG48" s="60"/>
      <c r="BH48" s="60"/>
      <c r="BI48" s="60"/>
      <c r="BJ48" s="60"/>
      <c r="BK48" s="60"/>
      <c r="BL48" s="60"/>
      <c r="BM48" s="60"/>
      <c r="BN48" s="60"/>
      <c r="BO48" s="60"/>
      <c r="BP48" s="60"/>
      <c r="BQ48" s="60"/>
      <c r="BR48" s="60"/>
      <c r="BS48" s="60"/>
      <c r="BT48" s="60"/>
      <c r="BU48" s="60"/>
      <c r="BV48" s="60"/>
      <c r="BW48" s="60"/>
      <c r="BX48" s="60"/>
      <c r="BY48" s="60"/>
      <c r="BZ48" s="60"/>
      <c r="CA48" s="60"/>
      <c r="CB48" s="60"/>
      <c r="CC48" s="60"/>
      <c r="CD48" s="60"/>
      <c r="CE48" s="60"/>
      <c r="CF48" s="60"/>
      <c r="CG48" s="60"/>
      <c r="CH48" s="60"/>
      <c r="CI48" s="60"/>
      <c r="CJ48" s="60"/>
      <c r="CK48" s="60"/>
      <c r="CL48" s="60"/>
      <c r="CM48" s="60"/>
      <c r="CN48" s="60"/>
      <c r="CO48" s="60"/>
      <c r="CP48" s="60"/>
      <c r="CQ48" s="60"/>
      <c r="CR48" s="60"/>
      <c r="CS48" s="60"/>
      <c r="CT48" s="60"/>
      <c r="CU48" s="60"/>
    </row>
    <row r="49" spans="1:99" x14ac:dyDescent="0.25">
      <c r="A49" s="64" t="s">
        <v>65</v>
      </c>
      <c r="B49" s="65"/>
      <c r="C49" s="69">
        <v>0.45340000000000003</v>
      </c>
      <c r="D49" s="69">
        <v>0.64380000000000004</v>
      </c>
      <c r="E49" s="73">
        <v>55</v>
      </c>
      <c r="F49" s="73">
        <v>250</v>
      </c>
      <c r="G49" s="73">
        <v>103</v>
      </c>
      <c r="H49" s="73">
        <v>40</v>
      </c>
      <c r="I49" s="73">
        <v>21</v>
      </c>
      <c r="J49" s="73">
        <v>79</v>
      </c>
      <c r="K49" s="73">
        <v>587</v>
      </c>
      <c r="L49" s="65"/>
      <c r="M49" s="65" t="s">
        <v>59</v>
      </c>
      <c r="N49" s="60"/>
      <c r="O49" s="60"/>
      <c r="P49" s="60"/>
      <c r="Q49" s="60"/>
      <c r="R49" s="60"/>
      <c r="S49" s="60"/>
      <c r="T49" s="60"/>
      <c r="U49" s="60"/>
      <c r="V49" s="60"/>
      <c r="W49" s="60"/>
      <c r="X49" s="60"/>
      <c r="Y49" s="60"/>
      <c r="Z49" s="60"/>
      <c r="AA49" s="60"/>
      <c r="AB49" s="60"/>
      <c r="AC49" s="60"/>
      <c r="AD49" s="60"/>
      <c r="AE49" s="60"/>
      <c r="AF49" s="60"/>
      <c r="AG49" s="60"/>
      <c r="AH49" s="60"/>
      <c r="AI49" s="60"/>
      <c r="AJ49" s="60"/>
      <c r="AK49" s="60"/>
      <c r="AL49" s="60"/>
      <c r="AM49" s="60"/>
      <c r="AN49" s="60"/>
      <c r="AO49" s="60"/>
      <c r="AP49" s="60"/>
      <c r="AQ49" s="60"/>
      <c r="AR49" s="60"/>
      <c r="AS49" s="60"/>
      <c r="AT49" s="60"/>
      <c r="AU49" s="60"/>
      <c r="AV49" s="60"/>
      <c r="AW49" s="60"/>
      <c r="AX49" s="60"/>
      <c r="AY49" s="60"/>
      <c r="AZ49" s="60"/>
      <c r="BA49" s="60"/>
      <c r="BB49" s="60"/>
      <c r="BC49" s="60"/>
      <c r="BD49" s="60"/>
      <c r="BE49" s="60"/>
      <c r="BF49" s="60"/>
      <c r="BG49" s="60"/>
      <c r="BH49" s="60"/>
      <c r="BI49" s="60"/>
      <c r="BJ49" s="60"/>
      <c r="BK49" s="60"/>
      <c r="BL49" s="60"/>
      <c r="BM49" s="60"/>
      <c r="BN49" s="60"/>
      <c r="BO49" s="60"/>
      <c r="BP49" s="60"/>
      <c r="BQ49" s="60"/>
      <c r="BR49" s="60"/>
      <c r="BS49" s="60"/>
      <c r="BT49" s="60"/>
      <c r="BU49" s="60"/>
      <c r="BV49" s="60"/>
      <c r="BW49" s="60"/>
      <c r="BX49" s="60"/>
      <c r="BY49" s="60"/>
      <c r="BZ49" s="60"/>
      <c r="CA49" s="60"/>
      <c r="CB49" s="60"/>
      <c r="CC49" s="60"/>
      <c r="CD49" s="60"/>
      <c r="CE49" s="60"/>
      <c r="CF49" s="60"/>
      <c r="CG49" s="60"/>
      <c r="CH49" s="60"/>
      <c r="CI49" s="60"/>
      <c r="CJ49" s="60"/>
      <c r="CK49" s="60"/>
      <c r="CL49" s="60"/>
      <c r="CM49" s="60"/>
      <c r="CN49" s="60"/>
      <c r="CO49" s="60"/>
      <c r="CP49" s="60"/>
      <c r="CQ49" s="60"/>
      <c r="CR49" s="60"/>
      <c r="CS49" s="60"/>
      <c r="CT49" s="60"/>
      <c r="CU49" s="60"/>
    </row>
    <row r="50" spans="1:99" x14ac:dyDescent="0.25">
      <c r="A50" s="64" t="s">
        <v>66</v>
      </c>
      <c r="B50" s="65"/>
      <c r="C50" s="69">
        <v>0.45900000000000002</v>
      </c>
      <c r="D50" s="69">
        <v>0.75339999999999996</v>
      </c>
      <c r="E50" s="73">
        <v>56</v>
      </c>
      <c r="F50" s="73">
        <v>272</v>
      </c>
      <c r="G50" s="73">
        <v>124</v>
      </c>
      <c r="H50" s="73">
        <v>45</v>
      </c>
      <c r="I50" s="73">
        <v>37</v>
      </c>
      <c r="J50" s="73">
        <v>89</v>
      </c>
      <c r="K50" s="73">
        <v>614</v>
      </c>
      <c r="L50" s="65"/>
      <c r="M50" s="65" t="s">
        <v>57</v>
      </c>
      <c r="N50" s="60"/>
      <c r="O50" s="60"/>
      <c r="P50" s="60"/>
      <c r="Q50" s="60"/>
      <c r="R50" s="60"/>
      <c r="S50" s="60"/>
      <c r="T50" s="60"/>
      <c r="U50" s="60"/>
      <c r="V50" s="60"/>
      <c r="W50" s="60"/>
      <c r="X50" s="60"/>
      <c r="Y50" s="60"/>
      <c r="Z50" s="60"/>
      <c r="AA50" s="60"/>
      <c r="AB50" s="60"/>
      <c r="AC50" s="60"/>
      <c r="AD50" s="60"/>
      <c r="AE50" s="60"/>
      <c r="AF50" s="60"/>
      <c r="AG50" s="60"/>
      <c r="AH50" s="60"/>
      <c r="AI50" s="60"/>
      <c r="AJ50" s="60"/>
      <c r="AK50" s="60"/>
      <c r="AL50" s="60"/>
      <c r="AM50" s="60"/>
      <c r="AN50" s="60"/>
      <c r="AO50" s="60"/>
      <c r="AP50" s="60"/>
      <c r="AQ50" s="60"/>
      <c r="AR50" s="60"/>
      <c r="AS50" s="60"/>
      <c r="AT50" s="60"/>
      <c r="AU50" s="60"/>
      <c r="AV50" s="60"/>
      <c r="AW50" s="60"/>
      <c r="AX50" s="60"/>
      <c r="AY50" s="60"/>
      <c r="AZ50" s="60"/>
      <c r="BA50" s="60"/>
      <c r="BB50" s="60"/>
      <c r="BC50" s="60"/>
      <c r="BD50" s="60"/>
      <c r="BE50" s="60"/>
      <c r="BF50" s="60"/>
      <c r="BG50" s="60"/>
      <c r="BH50" s="60"/>
      <c r="BI50" s="60"/>
      <c r="BJ50" s="60"/>
      <c r="BK50" s="60"/>
      <c r="BL50" s="60"/>
      <c r="BM50" s="60"/>
      <c r="BN50" s="60"/>
      <c r="BO50" s="60"/>
      <c r="BP50" s="60"/>
      <c r="BQ50" s="60"/>
      <c r="BR50" s="60"/>
      <c r="BS50" s="60"/>
      <c r="BT50" s="60"/>
      <c r="BU50" s="60"/>
      <c r="BV50" s="60"/>
      <c r="BW50" s="60"/>
      <c r="BX50" s="60"/>
      <c r="BY50" s="60"/>
      <c r="BZ50" s="60"/>
      <c r="CA50" s="60"/>
      <c r="CB50" s="60"/>
      <c r="CC50" s="60"/>
      <c r="CD50" s="60"/>
      <c r="CE50" s="60"/>
      <c r="CF50" s="60"/>
      <c r="CG50" s="60"/>
      <c r="CH50" s="60"/>
      <c r="CI50" s="60"/>
      <c r="CJ50" s="60"/>
      <c r="CK50" s="60"/>
      <c r="CL50" s="60"/>
      <c r="CM50" s="60"/>
      <c r="CN50" s="60"/>
      <c r="CO50" s="60"/>
      <c r="CP50" s="60"/>
      <c r="CQ50" s="60"/>
      <c r="CR50" s="60"/>
      <c r="CS50" s="60"/>
      <c r="CT50" s="60"/>
      <c r="CU50" s="60"/>
    </row>
    <row r="51" spans="1:99" ht="15" customHeight="1" x14ac:dyDescent="0.25">
      <c r="A51" s="66" t="s">
        <v>39</v>
      </c>
      <c r="B51" s="66"/>
      <c r="C51" s="70"/>
      <c r="D51" s="70"/>
      <c r="E51" s="74"/>
      <c r="F51" s="74"/>
      <c r="G51" s="74"/>
      <c r="H51" s="74"/>
      <c r="I51" s="74"/>
      <c r="J51" s="74"/>
      <c r="K51" s="74"/>
      <c r="L51" s="66"/>
      <c r="M51" s="66"/>
      <c r="N51" s="66"/>
      <c r="O51" s="66"/>
      <c r="P51" s="66"/>
      <c r="Q51" s="66"/>
      <c r="R51" s="66"/>
      <c r="S51" s="66"/>
      <c r="T51" s="66"/>
      <c r="U51" s="66"/>
      <c r="V51" s="66"/>
      <c r="W51" s="66"/>
      <c r="X51" s="66"/>
      <c r="Y51" s="66"/>
      <c r="Z51" s="66"/>
      <c r="AA51" s="66"/>
      <c r="AB51" s="66"/>
      <c r="AC51" s="66"/>
      <c r="AD51" s="66"/>
      <c r="AE51" s="66"/>
      <c r="AF51" s="66"/>
      <c r="AG51" s="66"/>
      <c r="AH51" s="66"/>
      <c r="AI51" s="66"/>
      <c r="AJ51" s="66"/>
      <c r="AK51" s="66"/>
      <c r="AL51" s="66"/>
      <c r="AM51" s="66"/>
      <c r="AN51" s="66"/>
      <c r="AO51" s="66"/>
      <c r="AP51" s="66"/>
      <c r="AQ51" s="66"/>
      <c r="AR51" s="66"/>
      <c r="AS51" s="66"/>
      <c r="AT51" s="66"/>
      <c r="AU51" s="66"/>
      <c r="AV51" s="66"/>
      <c r="AW51" s="66"/>
      <c r="AX51" s="66"/>
      <c r="AY51" s="66"/>
      <c r="AZ51" s="66"/>
      <c r="BA51" s="66"/>
      <c r="BB51" s="66"/>
      <c r="BC51" s="66"/>
      <c r="BD51" s="66"/>
      <c r="BE51" s="66"/>
      <c r="BF51" s="66"/>
      <c r="BG51" s="66"/>
      <c r="BH51" s="66"/>
      <c r="BI51" s="66"/>
      <c r="BJ51" s="66"/>
      <c r="BK51" s="66"/>
      <c r="BL51" s="66"/>
      <c r="BM51" s="66"/>
      <c r="BN51" s="66"/>
      <c r="BO51" s="66"/>
      <c r="BP51" s="66"/>
      <c r="BQ51" s="66"/>
      <c r="BR51" s="66"/>
      <c r="BS51" s="66"/>
      <c r="BT51" s="66"/>
      <c r="BU51" s="66"/>
      <c r="BV51" s="66"/>
      <c r="BW51" s="66"/>
      <c r="BX51" s="66"/>
      <c r="BY51" s="66"/>
      <c r="BZ51" s="66"/>
      <c r="CA51" s="66"/>
      <c r="CB51" s="66"/>
      <c r="CC51" s="66"/>
      <c r="CD51" s="66"/>
      <c r="CE51" s="66"/>
      <c r="CF51" s="66"/>
      <c r="CG51" s="66"/>
      <c r="CH51" s="66"/>
      <c r="CI51" s="66"/>
      <c r="CJ51" s="66"/>
      <c r="CK51" s="66"/>
      <c r="CL51" s="66"/>
      <c r="CM51" s="66"/>
      <c r="CN51" s="66"/>
      <c r="CO51" s="66"/>
      <c r="CP51" s="66"/>
      <c r="CQ51" s="66"/>
      <c r="CR51" s="66"/>
      <c r="CS51" s="66"/>
      <c r="CT51" s="66"/>
      <c r="CU51" s="60"/>
    </row>
    <row r="52" spans="1:99" x14ac:dyDescent="0.25">
      <c r="A52" s="67"/>
      <c r="B52" s="60"/>
      <c r="C52" s="47"/>
      <c r="D52" s="47"/>
      <c r="E52" s="75"/>
      <c r="F52" s="75"/>
      <c r="G52" s="75"/>
      <c r="H52" s="75"/>
      <c r="I52" s="75"/>
      <c r="J52" s="75"/>
      <c r="K52" s="75"/>
      <c r="L52" s="60"/>
      <c r="M52" s="60"/>
      <c r="N52" s="60"/>
      <c r="O52" s="60"/>
      <c r="P52" s="60"/>
      <c r="Q52" s="60"/>
      <c r="R52" s="60"/>
      <c r="S52" s="60"/>
      <c r="T52" s="60"/>
      <c r="U52" s="60"/>
      <c r="V52" s="60"/>
      <c r="W52" s="60"/>
      <c r="X52" s="60"/>
      <c r="Y52" s="60"/>
      <c r="Z52" s="60"/>
      <c r="AA52" s="60"/>
      <c r="AB52" s="60"/>
      <c r="AC52" s="60"/>
      <c r="AD52" s="60"/>
      <c r="AE52" s="60"/>
      <c r="AF52" s="60"/>
      <c r="AG52" s="60"/>
      <c r="AH52" s="60"/>
      <c r="AI52" s="60"/>
      <c r="AJ52" s="60"/>
      <c r="AK52" s="60"/>
      <c r="AL52" s="60"/>
      <c r="AM52" s="60"/>
      <c r="AN52" s="60"/>
      <c r="AO52" s="60"/>
      <c r="AP52" s="60"/>
      <c r="AQ52" s="60"/>
      <c r="AR52" s="60"/>
      <c r="AS52" s="60"/>
      <c r="AT52" s="60"/>
      <c r="AU52" s="60"/>
      <c r="AV52" s="60"/>
      <c r="AW52" s="60"/>
      <c r="AX52" s="60"/>
      <c r="AY52" s="60"/>
      <c r="AZ52" s="60"/>
      <c r="BA52" s="60"/>
      <c r="BB52" s="60"/>
      <c r="BC52" s="60"/>
      <c r="BD52" s="60"/>
      <c r="BE52" s="60"/>
      <c r="BF52" s="60"/>
      <c r="BG52" s="60"/>
      <c r="BH52" s="60"/>
      <c r="BI52" s="60"/>
      <c r="BJ52" s="60"/>
      <c r="BK52" s="60"/>
      <c r="BL52" s="60"/>
      <c r="BM52" s="60"/>
      <c r="BN52" s="60"/>
      <c r="BO52" s="60"/>
      <c r="BP52" s="60"/>
      <c r="BQ52" s="60"/>
      <c r="BR52" s="60"/>
      <c r="BS52" s="60"/>
      <c r="BT52" s="60"/>
      <c r="BU52" s="60"/>
      <c r="BV52" s="60"/>
      <c r="BW52" s="60"/>
      <c r="BX52" s="60"/>
      <c r="BY52" s="60"/>
      <c r="BZ52" s="60"/>
      <c r="CA52" s="60"/>
      <c r="CB52" s="60"/>
      <c r="CC52" s="60"/>
      <c r="CD52" s="60"/>
      <c r="CE52" s="60"/>
      <c r="CF52" s="60"/>
      <c r="CG52" s="60"/>
      <c r="CH52" s="60"/>
      <c r="CI52" s="60"/>
      <c r="CJ52" s="60"/>
      <c r="CK52" s="60"/>
      <c r="CL52" s="60"/>
      <c r="CM52" s="60"/>
      <c r="CN52" s="60"/>
      <c r="CO52" s="60"/>
      <c r="CP52" s="60"/>
      <c r="CQ52" s="60"/>
      <c r="CR52" s="60"/>
      <c r="CS52" s="60"/>
      <c r="CT52" s="60"/>
      <c r="CU52" s="60"/>
    </row>
    <row r="53" spans="1:99" ht="15" customHeight="1" x14ac:dyDescent="0.25">
      <c r="A53" s="56" t="s">
        <v>27</v>
      </c>
      <c r="B53" s="57"/>
      <c r="C53" s="71" t="s">
        <v>32</v>
      </c>
      <c r="D53" s="71"/>
      <c r="E53" s="76"/>
      <c r="F53" s="76"/>
      <c r="G53" s="76"/>
      <c r="H53" s="76"/>
      <c r="I53" s="76"/>
      <c r="J53" s="76"/>
      <c r="K53" s="76"/>
      <c r="L53" s="57"/>
      <c r="M53" s="59" t="s">
        <v>10</v>
      </c>
      <c r="N53" s="60"/>
      <c r="O53" s="60"/>
      <c r="P53" s="60"/>
      <c r="Q53" s="60"/>
      <c r="R53" s="60"/>
      <c r="S53" s="60"/>
      <c r="T53" s="60"/>
      <c r="U53" s="60"/>
      <c r="V53" s="60"/>
      <c r="W53" s="60"/>
      <c r="X53" s="60"/>
      <c r="Y53" s="60"/>
      <c r="Z53" s="60"/>
      <c r="AA53" s="60"/>
      <c r="AB53" s="60"/>
      <c r="AC53" s="60"/>
      <c r="AD53" s="60"/>
      <c r="AE53" s="60"/>
      <c r="AF53" s="60"/>
      <c r="AG53" s="60"/>
      <c r="AH53" s="60"/>
      <c r="AI53" s="60"/>
      <c r="AJ53" s="60"/>
      <c r="AK53" s="60"/>
      <c r="AL53" s="60"/>
      <c r="AM53" s="60"/>
      <c r="AN53" s="60"/>
      <c r="AO53" s="60"/>
      <c r="AP53" s="60"/>
      <c r="AQ53" s="60"/>
      <c r="AR53" s="60"/>
      <c r="AS53" s="60"/>
      <c r="AT53" s="60"/>
      <c r="AU53" s="60"/>
      <c r="AV53" s="60"/>
      <c r="AW53" s="60"/>
      <c r="AX53" s="60"/>
      <c r="AY53" s="60"/>
      <c r="AZ53" s="60"/>
      <c r="BA53" s="60"/>
      <c r="BB53" s="60"/>
      <c r="BC53" s="60"/>
      <c r="BD53" s="60"/>
      <c r="BE53" s="60"/>
      <c r="BF53" s="60"/>
      <c r="BG53" s="60"/>
      <c r="BH53" s="60"/>
      <c r="BI53" s="60"/>
      <c r="BJ53" s="60"/>
      <c r="BK53" s="60"/>
      <c r="BL53" s="60"/>
      <c r="BM53" s="60"/>
      <c r="BN53" s="60"/>
      <c r="BO53" s="60"/>
      <c r="BP53" s="60"/>
      <c r="BQ53" s="60"/>
      <c r="BR53" s="60"/>
      <c r="BS53" s="60"/>
      <c r="BT53" s="60"/>
      <c r="BU53" s="60"/>
      <c r="BV53" s="60"/>
      <c r="BW53" s="60"/>
      <c r="BX53" s="60"/>
      <c r="BY53" s="60"/>
      <c r="BZ53" s="60"/>
      <c r="CA53" s="60"/>
      <c r="CB53" s="60"/>
      <c r="CC53" s="60"/>
      <c r="CD53" s="60"/>
      <c r="CE53" s="60"/>
      <c r="CF53" s="60"/>
      <c r="CG53" s="60"/>
      <c r="CH53" s="60"/>
      <c r="CI53" s="60"/>
      <c r="CJ53" s="60"/>
      <c r="CK53" s="60"/>
      <c r="CL53" s="60"/>
      <c r="CM53" s="60"/>
      <c r="CN53" s="60"/>
      <c r="CO53" s="60"/>
      <c r="CP53" s="60"/>
      <c r="CQ53" s="60"/>
      <c r="CR53" s="60"/>
      <c r="CS53" s="60"/>
      <c r="CT53" s="60"/>
      <c r="CU53" s="60"/>
    </row>
    <row r="54" spans="1:99" x14ac:dyDescent="0.25">
      <c r="A54" s="61" t="s">
        <v>33</v>
      </c>
      <c r="B54" s="62"/>
      <c r="C54" s="68" t="s">
        <v>1</v>
      </c>
      <c r="D54" s="68" t="s">
        <v>2</v>
      </c>
      <c r="E54" s="72" t="s">
        <v>3</v>
      </c>
      <c r="F54" s="72" t="s">
        <v>4</v>
      </c>
      <c r="G54" s="72" t="s">
        <v>5</v>
      </c>
      <c r="H54" s="72" t="s">
        <v>6</v>
      </c>
      <c r="I54" s="72" t="s">
        <v>7</v>
      </c>
      <c r="J54" s="72" t="s">
        <v>8</v>
      </c>
      <c r="K54" s="72" t="s">
        <v>9</v>
      </c>
      <c r="L54" s="62"/>
      <c r="M54" s="63" t="s">
        <v>34</v>
      </c>
      <c r="N54" s="60"/>
      <c r="O54" s="60"/>
      <c r="P54" s="60"/>
      <c r="Q54" s="60"/>
      <c r="R54" s="60"/>
      <c r="S54" s="60"/>
      <c r="T54" s="60"/>
      <c r="U54" s="60"/>
      <c r="V54" s="60"/>
      <c r="W54" s="60"/>
      <c r="X54" s="60"/>
      <c r="Y54" s="60"/>
      <c r="Z54" s="60"/>
      <c r="AA54" s="60"/>
      <c r="AB54" s="60"/>
      <c r="AC54" s="60"/>
      <c r="AD54" s="60"/>
      <c r="AE54" s="60"/>
      <c r="AF54" s="60"/>
      <c r="AG54" s="60"/>
      <c r="AH54" s="60"/>
      <c r="AI54" s="60"/>
      <c r="AJ54" s="60"/>
      <c r="AK54" s="60"/>
      <c r="AL54" s="60"/>
      <c r="AM54" s="60"/>
      <c r="AN54" s="60"/>
      <c r="AO54" s="60"/>
      <c r="AP54" s="60"/>
      <c r="AQ54" s="60"/>
      <c r="AR54" s="60"/>
      <c r="AS54" s="60"/>
      <c r="AT54" s="60"/>
      <c r="AU54" s="60"/>
      <c r="AV54" s="60"/>
      <c r="AW54" s="60"/>
      <c r="AX54" s="60"/>
      <c r="AY54" s="60"/>
      <c r="AZ54" s="60"/>
      <c r="BA54" s="60"/>
      <c r="BB54" s="60"/>
      <c r="BC54" s="60"/>
      <c r="BD54" s="60"/>
      <c r="BE54" s="60"/>
      <c r="BF54" s="60"/>
      <c r="BG54" s="60"/>
      <c r="BH54" s="60"/>
      <c r="BI54" s="60"/>
      <c r="BJ54" s="60"/>
      <c r="BK54" s="60"/>
      <c r="BL54" s="60"/>
      <c r="BM54" s="60"/>
      <c r="BN54" s="60"/>
      <c r="BO54" s="60"/>
      <c r="BP54" s="60"/>
      <c r="BQ54" s="60"/>
      <c r="BR54" s="60"/>
      <c r="BS54" s="60"/>
      <c r="BT54" s="60"/>
      <c r="BU54" s="60"/>
      <c r="BV54" s="60"/>
      <c r="BW54" s="60"/>
      <c r="BX54" s="60"/>
      <c r="BY54" s="60"/>
      <c r="BZ54" s="60"/>
      <c r="CA54" s="60"/>
      <c r="CB54" s="60"/>
      <c r="CC54" s="60"/>
      <c r="CD54" s="60"/>
      <c r="CE54" s="60"/>
      <c r="CF54" s="60"/>
      <c r="CG54" s="60"/>
      <c r="CH54" s="60"/>
      <c r="CI54" s="60"/>
      <c r="CJ54" s="60"/>
      <c r="CK54" s="60"/>
      <c r="CL54" s="60"/>
      <c r="CM54" s="60"/>
      <c r="CN54" s="60"/>
      <c r="CO54" s="60"/>
      <c r="CP54" s="60"/>
      <c r="CQ54" s="60"/>
      <c r="CR54" s="60"/>
      <c r="CS54" s="60"/>
      <c r="CT54" s="60"/>
      <c r="CU54" s="60"/>
    </row>
    <row r="55" spans="1:99" x14ac:dyDescent="0.25">
      <c r="A55" s="64" t="s">
        <v>67</v>
      </c>
      <c r="B55" s="65"/>
      <c r="C55" s="69">
        <v>0.44400000000000001</v>
      </c>
      <c r="D55" s="69">
        <v>0.70689999999999997</v>
      </c>
      <c r="E55" s="73">
        <v>62</v>
      </c>
      <c r="F55" s="73">
        <v>169</v>
      </c>
      <c r="G55" s="73">
        <v>110</v>
      </c>
      <c r="H55" s="73">
        <v>48</v>
      </c>
      <c r="I55" s="73">
        <v>13</v>
      </c>
      <c r="J55" s="73">
        <v>71</v>
      </c>
      <c r="K55" s="73">
        <v>580</v>
      </c>
      <c r="L55" s="65"/>
      <c r="M55" s="65" t="s">
        <v>36</v>
      </c>
      <c r="N55" s="60"/>
      <c r="O55" s="60"/>
      <c r="P55" s="60"/>
      <c r="Q55" s="60"/>
      <c r="R55" s="60"/>
      <c r="S55" s="60"/>
      <c r="T55" s="60"/>
      <c r="U55" s="60"/>
      <c r="V55" s="60"/>
      <c r="W55" s="60"/>
      <c r="X55" s="60"/>
      <c r="Y55" s="60"/>
      <c r="Z55" s="60"/>
      <c r="AA55" s="60"/>
      <c r="AB55" s="60"/>
      <c r="AC55" s="60"/>
      <c r="AD55" s="60"/>
      <c r="AE55" s="60"/>
      <c r="AF55" s="60"/>
      <c r="AG55" s="60"/>
      <c r="AH55" s="60"/>
      <c r="AI55" s="60"/>
      <c r="AJ55" s="60"/>
      <c r="AK55" s="60"/>
      <c r="AL55" s="60"/>
      <c r="AM55" s="60"/>
      <c r="AN55" s="60"/>
      <c r="AO55" s="60"/>
      <c r="AP55" s="60"/>
      <c r="AQ55" s="60"/>
      <c r="AR55" s="60"/>
      <c r="AS55" s="60"/>
      <c r="AT55" s="60"/>
      <c r="AU55" s="60"/>
      <c r="AV55" s="60"/>
      <c r="AW55" s="60"/>
      <c r="AX55" s="60"/>
      <c r="AY55" s="60"/>
      <c r="AZ55" s="60"/>
      <c r="BA55" s="60"/>
      <c r="BB55" s="60"/>
      <c r="BC55" s="60"/>
      <c r="BD55" s="60"/>
      <c r="BE55" s="60"/>
      <c r="BF55" s="60"/>
      <c r="BG55" s="60"/>
      <c r="BH55" s="60"/>
      <c r="BI55" s="60"/>
      <c r="BJ55" s="60"/>
      <c r="BK55" s="60"/>
      <c r="BL55" s="60"/>
      <c r="BM55" s="60"/>
      <c r="BN55" s="60"/>
      <c r="BO55" s="60"/>
      <c r="BP55" s="60"/>
      <c r="BQ55" s="60"/>
      <c r="BR55" s="60"/>
      <c r="BS55" s="60"/>
      <c r="BT55" s="60"/>
      <c r="BU55" s="60"/>
      <c r="BV55" s="60"/>
      <c r="BW55" s="60"/>
      <c r="BX55" s="60"/>
      <c r="BY55" s="60"/>
      <c r="BZ55" s="60"/>
      <c r="CA55" s="60"/>
      <c r="CB55" s="60"/>
      <c r="CC55" s="60"/>
      <c r="CD55" s="60"/>
      <c r="CE55" s="60"/>
      <c r="CF55" s="60"/>
      <c r="CG55" s="60"/>
      <c r="CH55" s="60"/>
      <c r="CI55" s="60"/>
      <c r="CJ55" s="60"/>
      <c r="CK55" s="60"/>
      <c r="CL55" s="60"/>
      <c r="CM55" s="60"/>
      <c r="CN55" s="60"/>
      <c r="CO55" s="60"/>
      <c r="CP55" s="60"/>
      <c r="CQ55" s="60"/>
      <c r="CR55" s="60"/>
      <c r="CS55" s="60"/>
      <c r="CT55" s="60"/>
      <c r="CU55" s="60"/>
    </row>
    <row r="56" spans="1:99" x14ac:dyDescent="0.25">
      <c r="A56" s="64" t="s">
        <v>68</v>
      </c>
      <c r="B56" s="65"/>
      <c r="C56" s="69">
        <v>0.45040000000000002</v>
      </c>
      <c r="D56" s="69">
        <v>0.72470000000000001</v>
      </c>
      <c r="E56" s="73">
        <v>56</v>
      </c>
      <c r="F56" s="73">
        <v>294</v>
      </c>
      <c r="G56" s="73">
        <v>157</v>
      </c>
      <c r="H56" s="73">
        <v>64</v>
      </c>
      <c r="I56" s="73">
        <v>26</v>
      </c>
      <c r="J56" s="73">
        <v>110</v>
      </c>
      <c r="K56" s="73">
        <v>703</v>
      </c>
      <c r="L56" s="65"/>
      <c r="M56" s="65" t="s">
        <v>38</v>
      </c>
      <c r="N56" s="60"/>
      <c r="O56" s="60"/>
      <c r="P56" s="60"/>
      <c r="Q56" s="60"/>
      <c r="R56" s="60"/>
      <c r="S56" s="60"/>
      <c r="T56" s="60"/>
      <c r="U56" s="60"/>
      <c r="V56" s="60"/>
      <c r="W56" s="60"/>
      <c r="X56" s="60"/>
      <c r="Y56" s="60"/>
      <c r="Z56" s="60"/>
      <c r="AA56" s="60"/>
      <c r="AB56" s="60"/>
      <c r="AC56" s="60"/>
      <c r="AD56" s="60"/>
      <c r="AE56" s="60"/>
      <c r="AF56" s="60"/>
      <c r="AG56" s="60"/>
      <c r="AH56" s="60"/>
      <c r="AI56" s="60"/>
      <c r="AJ56" s="60"/>
      <c r="AK56" s="60"/>
      <c r="AL56" s="60"/>
      <c r="AM56" s="60"/>
      <c r="AN56" s="60"/>
      <c r="AO56" s="60"/>
      <c r="AP56" s="60"/>
      <c r="AQ56" s="60"/>
      <c r="AR56" s="60"/>
      <c r="AS56" s="60"/>
      <c r="AT56" s="60"/>
      <c r="AU56" s="60"/>
      <c r="AV56" s="60"/>
      <c r="AW56" s="60"/>
      <c r="AX56" s="60"/>
      <c r="AY56" s="60"/>
      <c r="AZ56" s="60"/>
      <c r="BA56" s="60"/>
      <c r="BB56" s="60"/>
      <c r="BC56" s="60"/>
      <c r="BD56" s="60"/>
      <c r="BE56" s="60"/>
      <c r="BF56" s="60"/>
      <c r="BG56" s="60"/>
      <c r="BH56" s="60"/>
      <c r="BI56" s="60"/>
      <c r="BJ56" s="60"/>
      <c r="BK56" s="60"/>
      <c r="BL56" s="60"/>
      <c r="BM56" s="60"/>
      <c r="BN56" s="60"/>
      <c r="BO56" s="60"/>
      <c r="BP56" s="60"/>
      <c r="BQ56" s="60"/>
      <c r="BR56" s="60"/>
      <c r="BS56" s="60"/>
      <c r="BT56" s="60"/>
      <c r="BU56" s="60"/>
      <c r="BV56" s="60"/>
      <c r="BW56" s="60"/>
      <c r="BX56" s="60"/>
      <c r="BY56" s="60"/>
      <c r="BZ56" s="60"/>
      <c r="CA56" s="60"/>
      <c r="CB56" s="60"/>
      <c r="CC56" s="60"/>
      <c r="CD56" s="60"/>
      <c r="CE56" s="60"/>
      <c r="CF56" s="60"/>
      <c r="CG56" s="60"/>
      <c r="CH56" s="60"/>
      <c r="CI56" s="60"/>
      <c r="CJ56" s="60"/>
      <c r="CK56" s="60"/>
      <c r="CL56" s="60"/>
      <c r="CM56" s="60"/>
      <c r="CN56" s="60"/>
      <c r="CO56" s="60"/>
      <c r="CP56" s="60"/>
      <c r="CQ56" s="60"/>
      <c r="CR56" s="60"/>
      <c r="CS56" s="60"/>
      <c r="CT56" s="60"/>
      <c r="CU56" s="60"/>
    </row>
    <row r="57" spans="1:99" ht="15" customHeight="1" x14ac:dyDescent="0.25">
      <c r="A57" s="66" t="s">
        <v>39</v>
      </c>
      <c r="B57" s="66"/>
      <c r="C57" s="70"/>
      <c r="D57" s="70"/>
      <c r="E57" s="74"/>
      <c r="F57" s="74"/>
      <c r="G57" s="74"/>
      <c r="H57" s="74"/>
      <c r="I57" s="74"/>
      <c r="J57" s="74"/>
      <c r="K57" s="74"/>
      <c r="L57" s="66"/>
      <c r="M57" s="66"/>
      <c r="N57" s="66"/>
      <c r="O57" s="66"/>
      <c r="P57" s="66"/>
      <c r="Q57" s="66"/>
      <c r="R57" s="66"/>
      <c r="S57" s="66"/>
      <c r="T57" s="66"/>
      <c r="U57" s="66"/>
      <c r="V57" s="66"/>
      <c r="W57" s="66"/>
      <c r="X57" s="66"/>
      <c r="Y57" s="66"/>
      <c r="Z57" s="66"/>
      <c r="AA57" s="66"/>
      <c r="AB57" s="66"/>
      <c r="AC57" s="66"/>
      <c r="AD57" s="66"/>
      <c r="AE57" s="66"/>
      <c r="AF57" s="66"/>
      <c r="AG57" s="66"/>
      <c r="AH57" s="66"/>
      <c r="AI57" s="66"/>
      <c r="AJ57" s="66"/>
      <c r="AK57" s="66"/>
      <c r="AL57" s="66"/>
      <c r="AM57" s="66"/>
      <c r="AN57" s="66"/>
      <c r="AO57" s="66"/>
      <c r="AP57" s="66"/>
      <c r="AQ57" s="66"/>
      <c r="AR57" s="66"/>
      <c r="AS57" s="66"/>
      <c r="AT57" s="66"/>
      <c r="AU57" s="66"/>
      <c r="AV57" s="66"/>
      <c r="AW57" s="66"/>
      <c r="AX57" s="66"/>
      <c r="AY57" s="66"/>
      <c r="AZ57" s="66"/>
      <c r="BA57" s="66"/>
      <c r="BB57" s="66"/>
      <c r="BC57" s="66"/>
      <c r="BD57" s="66"/>
      <c r="BE57" s="66"/>
      <c r="BF57" s="66"/>
      <c r="BG57" s="66"/>
      <c r="BH57" s="66"/>
      <c r="BI57" s="66"/>
      <c r="BJ57" s="66"/>
      <c r="BK57" s="66"/>
      <c r="BL57" s="66"/>
      <c r="BM57" s="66"/>
      <c r="BN57" s="66"/>
      <c r="BO57" s="66"/>
      <c r="BP57" s="66"/>
      <c r="BQ57" s="66"/>
      <c r="BR57" s="66"/>
      <c r="BS57" s="66"/>
      <c r="BT57" s="66"/>
      <c r="BU57" s="66"/>
      <c r="BV57" s="66"/>
      <c r="BW57" s="66"/>
      <c r="BX57" s="66"/>
      <c r="BY57" s="66"/>
      <c r="BZ57" s="66"/>
      <c r="CA57" s="66"/>
      <c r="CB57" s="66"/>
      <c r="CC57" s="66"/>
      <c r="CD57" s="66"/>
      <c r="CE57" s="66"/>
      <c r="CF57" s="66"/>
      <c r="CG57" s="66"/>
      <c r="CH57" s="66"/>
      <c r="CI57" s="66"/>
      <c r="CJ57" s="66"/>
      <c r="CK57" s="66"/>
      <c r="CL57" s="66"/>
      <c r="CM57" s="66"/>
      <c r="CN57" s="66"/>
      <c r="CO57" s="66"/>
      <c r="CP57" s="66"/>
      <c r="CQ57" s="66"/>
      <c r="CR57" s="66"/>
      <c r="CS57" s="66"/>
      <c r="CT57" s="66"/>
      <c r="CU57" s="60"/>
    </row>
    <row r="58" spans="1:99" x14ac:dyDescent="0.25">
      <c r="A58" s="67"/>
      <c r="B58" s="60"/>
      <c r="C58" s="47"/>
      <c r="D58" s="47"/>
      <c r="E58" s="75"/>
      <c r="F58" s="75"/>
      <c r="G58" s="75"/>
      <c r="H58" s="75"/>
      <c r="I58" s="75"/>
      <c r="J58" s="75"/>
      <c r="K58" s="75"/>
      <c r="L58" s="60"/>
      <c r="M58" s="60"/>
      <c r="N58" s="60"/>
      <c r="O58" s="60"/>
      <c r="P58" s="60"/>
      <c r="Q58" s="60"/>
      <c r="R58" s="60"/>
      <c r="S58" s="60"/>
      <c r="T58" s="60"/>
      <c r="U58" s="60"/>
      <c r="V58" s="60"/>
      <c r="W58" s="60"/>
      <c r="X58" s="60"/>
      <c r="Y58" s="60"/>
      <c r="Z58" s="60"/>
      <c r="AA58" s="60"/>
      <c r="AB58" s="60"/>
      <c r="AC58" s="60"/>
      <c r="AD58" s="60"/>
      <c r="AE58" s="60"/>
      <c r="AF58" s="60"/>
      <c r="AG58" s="60"/>
      <c r="AH58" s="60"/>
      <c r="AI58" s="60"/>
      <c r="AJ58" s="60"/>
      <c r="AK58" s="60"/>
      <c r="AL58" s="60"/>
      <c r="AM58" s="60"/>
      <c r="AN58" s="60"/>
      <c r="AO58" s="60"/>
      <c r="AP58" s="60"/>
      <c r="AQ58" s="60"/>
      <c r="AR58" s="60"/>
      <c r="AS58" s="60"/>
      <c r="AT58" s="60"/>
      <c r="AU58" s="60"/>
      <c r="AV58" s="60"/>
      <c r="AW58" s="60"/>
      <c r="AX58" s="60"/>
      <c r="AY58" s="60"/>
      <c r="AZ58" s="60"/>
      <c r="BA58" s="60"/>
      <c r="BB58" s="60"/>
      <c r="BC58" s="60"/>
      <c r="BD58" s="60"/>
      <c r="BE58" s="60"/>
      <c r="BF58" s="60"/>
      <c r="BG58" s="60"/>
      <c r="BH58" s="60"/>
      <c r="BI58" s="60"/>
      <c r="BJ58" s="60"/>
      <c r="BK58" s="60"/>
      <c r="BL58" s="60"/>
      <c r="BM58" s="60"/>
      <c r="BN58" s="60"/>
      <c r="BO58" s="60"/>
      <c r="BP58" s="60"/>
      <c r="BQ58" s="60"/>
      <c r="BR58" s="60"/>
      <c r="BS58" s="60"/>
      <c r="BT58" s="60"/>
      <c r="BU58" s="60"/>
      <c r="BV58" s="60"/>
      <c r="BW58" s="60"/>
      <c r="BX58" s="60"/>
      <c r="BY58" s="60"/>
      <c r="BZ58" s="60"/>
      <c r="CA58" s="60"/>
      <c r="CB58" s="60"/>
      <c r="CC58" s="60"/>
      <c r="CD58" s="60"/>
      <c r="CE58" s="60"/>
      <c r="CF58" s="60"/>
      <c r="CG58" s="60"/>
      <c r="CH58" s="60"/>
      <c r="CI58" s="60"/>
      <c r="CJ58" s="60"/>
      <c r="CK58" s="60"/>
      <c r="CL58" s="60"/>
      <c r="CM58" s="60"/>
      <c r="CN58" s="60"/>
      <c r="CO58" s="60"/>
      <c r="CP58" s="60"/>
      <c r="CQ58" s="60"/>
      <c r="CR58" s="60"/>
      <c r="CS58" s="60"/>
      <c r="CT58" s="60"/>
      <c r="CU58" s="60"/>
    </row>
    <row r="59" spans="1:99" ht="15" customHeight="1" x14ac:dyDescent="0.25">
      <c r="A59" s="56" t="s">
        <v>27</v>
      </c>
      <c r="B59" s="57"/>
      <c r="C59" s="71" t="s">
        <v>32</v>
      </c>
      <c r="D59" s="71"/>
      <c r="E59" s="76"/>
      <c r="F59" s="76"/>
      <c r="G59" s="76"/>
      <c r="H59" s="76"/>
      <c r="I59" s="76"/>
      <c r="J59" s="76"/>
      <c r="K59" s="76"/>
      <c r="L59" s="57"/>
      <c r="M59" s="59" t="s">
        <v>10</v>
      </c>
      <c r="N59" s="60"/>
      <c r="O59" s="60"/>
      <c r="P59" s="60"/>
      <c r="Q59" s="60"/>
      <c r="R59" s="60"/>
      <c r="S59" s="60"/>
      <c r="T59" s="60"/>
      <c r="U59" s="60"/>
      <c r="V59" s="60"/>
      <c r="W59" s="60"/>
      <c r="X59" s="60"/>
      <c r="Y59" s="60"/>
      <c r="Z59" s="60"/>
      <c r="AA59" s="60"/>
      <c r="AB59" s="60"/>
      <c r="AC59" s="60"/>
      <c r="AD59" s="60"/>
      <c r="AE59" s="60"/>
      <c r="AF59" s="60"/>
      <c r="AG59" s="60"/>
      <c r="AH59" s="60"/>
      <c r="AI59" s="60"/>
      <c r="AJ59" s="60"/>
      <c r="AK59" s="60"/>
      <c r="AL59" s="60"/>
      <c r="AM59" s="60"/>
      <c r="AN59" s="60"/>
      <c r="AO59" s="60"/>
      <c r="AP59" s="60"/>
      <c r="AQ59" s="60"/>
      <c r="AR59" s="60"/>
      <c r="AS59" s="60"/>
      <c r="AT59" s="60"/>
      <c r="AU59" s="60"/>
      <c r="AV59" s="60"/>
      <c r="AW59" s="60"/>
      <c r="AX59" s="60"/>
      <c r="AY59" s="60"/>
      <c r="AZ59" s="60"/>
      <c r="BA59" s="60"/>
      <c r="BB59" s="60"/>
      <c r="BC59" s="60"/>
      <c r="BD59" s="60"/>
      <c r="BE59" s="60"/>
      <c r="BF59" s="60"/>
      <c r="BG59" s="60"/>
      <c r="BH59" s="60"/>
      <c r="BI59" s="60"/>
      <c r="BJ59" s="60"/>
      <c r="BK59" s="60"/>
      <c r="BL59" s="60"/>
      <c r="BM59" s="60"/>
      <c r="BN59" s="60"/>
      <c r="BO59" s="60"/>
      <c r="BP59" s="60"/>
      <c r="BQ59" s="60"/>
      <c r="BR59" s="60"/>
      <c r="BS59" s="60"/>
      <c r="BT59" s="60"/>
      <c r="BU59" s="60"/>
      <c r="BV59" s="60"/>
      <c r="BW59" s="60"/>
      <c r="BX59" s="60"/>
      <c r="BY59" s="60"/>
      <c r="BZ59" s="60"/>
      <c r="CA59" s="60"/>
      <c r="CB59" s="60"/>
      <c r="CC59" s="60"/>
      <c r="CD59" s="60"/>
      <c r="CE59" s="60"/>
      <c r="CF59" s="60"/>
      <c r="CG59" s="60"/>
      <c r="CH59" s="60"/>
      <c r="CI59" s="60"/>
      <c r="CJ59" s="60"/>
      <c r="CK59" s="60"/>
      <c r="CL59" s="60"/>
      <c r="CM59" s="60"/>
      <c r="CN59" s="60"/>
      <c r="CO59" s="60"/>
      <c r="CP59" s="60"/>
      <c r="CQ59" s="60"/>
      <c r="CR59" s="60"/>
      <c r="CS59" s="60"/>
      <c r="CT59" s="60"/>
      <c r="CU59" s="60"/>
    </row>
    <row r="60" spans="1:99" x14ac:dyDescent="0.25">
      <c r="A60" s="61" t="s">
        <v>33</v>
      </c>
      <c r="B60" s="62"/>
      <c r="C60" s="68" t="s">
        <v>1</v>
      </c>
      <c r="D60" s="68" t="s">
        <v>2</v>
      </c>
      <c r="E60" s="72" t="s">
        <v>3</v>
      </c>
      <c r="F60" s="72" t="s">
        <v>4</v>
      </c>
      <c r="G60" s="72" t="s">
        <v>5</v>
      </c>
      <c r="H60" s="72" t="s">
        <v>6</v>
      </c>
      <c r="I60" s="72" t="s">
        <v>7</v>
      </c>
      <c r="J60" s="72" t="s">
        <v>8</v>
      </c>
      <c r="K60" s="72" t="s">
        <v>9</v>
      </c>
      <c r="L60" s="62"/>
      <c r="M60" s="63" t="s">
        <v>34</v>
      </c>
      <c r="N60" s="60"/>
      <c r="O60" s="60"/>
      <c r="P60" s="60"/>
      <c r="Q60" s="60"/>
      <c r="R60" s="60"/>
      <c r="S60" s="60"/>
      <c r="T60" s="60"/>
      <c r="U60" s="60"/>
      <c r="V60" s="60"/>
      <c r="W60" s="60"/>
      <c r="X60" s="60"/>
      <c r="Y60" s="60"/>
      <c r="Z60" s="60"/>
      <c r="AA60" s="60"/>
      <c r="AB60" s="60"/>
      <c r="AC60" s="60"/>
      <c r="AD60" s="60"/>
      <c r="AE60" s="60"/>
      <c r="AF60" s="60"/>
      <c r="AG60" s="60"/>
      <c r="AH60" s="60"/>
      <c r="AI60" s="60"/>
      <c r="AJ60" s="60"/>
      <c r="AK60" s="60"/>
      <c r="AL60" s="60"/>
      <c r="AM60" s="60"/>
      <c r="AN60" s="60"/>
      <c r="AO60" s="60"/>
      <c r="AP60" s="60"/>
      <c r="AQ60" s="60"/>
      <c r="AR60" s="60"/>
      <c r="AS60" s="60"/>
      <c r="AT60" s="60"/>
      <c r="AU60" s="60"/>
      <c r="AV60" s="60"/>
      <c r="AW60" s="60"/>
      <c r="AX60" s="60"/>
      <c r="AY60" s="60"/>
      <c r="AZ60" s="60"/>
      <c r="BA60" s="60"/>
      <c r="BB60" s="60"/>
      <c r="BC60" s="60"/>
      <c r="BD60" s="60"/>
      <c r="BE60" s="60"/>
      <c r="BF60" s="60"/>
      <c r="BG60" s="60"/>
      <c r="BH60" s="60"/>
      <c r="BI60" s="60"/>
      <c r="BJ60" s="60"/>
      <c r="BK60" s="60"/>
      <c r="BL60" s="60"/>
      <c r="BM60" s="60"/>
      <c r="BN60" s="60"/>
      <c r="BO60" s="60"/>
      <c r="BP60" s="60"/>
      <c r="BQ60" s="60"/>
      <c r="BR60" s="60"/>
      <c r="BS60" s="60"/>
      <c r="BT60" s="60"/>
      <c r="BU60" s="60"/>
      <c r="BV60" s="60"/>
      <c r="BW60" s="60"/>
      <c r="BX60" s="60"/>
      <c r="BY60" s="60"/>
      <c r="BZ60" s="60"/>
      <c r="CA60" s="60"/>
      <c r="CB60" s="60"/>
      <c r="CC60" s="60"/>
      <c r="CD60" s="60"/>
      <c r="CE60" s="60"/>
      <c r="CF60" s="60"/>
      <c r="CG60" s="60"/>
      <c r="CH60" s="60"/>
      <c r="CI60" s="60"/>
      <c r="CJ60" s="60"/>
      <c r="CK60" s="60"/>
      <c r="CL60" s="60"/>
      <c r="CM60" s="60"/>
      <c r="CN60" s="60"/>
      <c r="CO60" s="60"/>
      <c r="CP60" s="60"/>
      <c r="CQ60" s="60"/>
      <c r="CR60" s="60"/>
      <c r="CS60" s="60"/>
      <c r="CT60" s="60"/>
      <c r="CU60" s="60"/>
    </row>
    <row r="61" spans="1:99" x14ac:dyDescent="0.25">
      <c r="A61" s="64" t="s">
        <v>69</v>
      </c>
      <c r="B61" s="65"/>
      <c r="C61" s="69">
        <v>0.47499999999999998</v>
      </c>
      <c r="D61" s="69">
        <v>0.81320000000000003</v>
      </c>
      <c r="E61" s="73">
        <v>57</v>
      </c>
      <c r="F61" s="73">
        <v>214</v>
      </c>
      <c r="G61" s="73">
        <v>123</v>
      </c>
      <c r="H61" s="73">
        <v>36</v>
      </c>
      <c r="I61" s="73">
        <v>21</v>
      </c>
      <c r="J61" s="73">
        <v>87</v>
      </c>
      <c r="K61" s="73">
        <v>549</v>
      </c>
      <c r="L61" s="65"/>
      <c r="M61" s="65" t="s">
        <v>49</v>
      </c>
      <c r="N61" s="60"/>
      <c r="O61" s="60"/>
      <c r="P61" s="60"/>
      <c r="Q61" s="60"/>
      <c r="R61" s="60"/>
      <c r="S61" s="60"/>
      <c r="T61" s="60"/>
      <c r="U61" s="60"/>
      <c r="V61" s="60"/>
      <c r="W61" s="60"/>
      <c r="X61" s="60"/>
      <c r="Y61" s="60"/>
      <c r="Z61" s="60"/>
      <c r="AA61" s="60"/>
      <c r="AB61" s="60"/>
      <c r="AC61" s="60"/>
      <c r="AD61" s="60"/>
      <c r="AE61" s="60"/>
      <c r="AF61" s="60"/>
      <c r="AG61" s="60"/>
      <c r="AH61" s="60"/>
      <c r="AI61" s="60"/>
      <c r="AJ61" s="60"/>
      <c r="AK61" s="60"/>
      <c r="AL61" s="60"/>
      <c r="AM61" s="60"/>
      <c r="AN61" s="60"/>
      <c r="AO61" s="60"/>
      <c r="AP61" s="60"/>
      <c r="AQ61" s="60"/>
      <c r="AR61" s="60"/>
      <c r="AS61" s="60"/>
      <c r="AT61" s="60"/>
      <c r="AU61" s="60"/>
      <c r="AV61" s="60"/>
      <c r="AW61" s="60"/>
      <c r="AX61" s="60"/>
      <c r="AY61" s="60"/>
      <c r="AZ61" s="60"/>
      <c r="BA61" s="60"/>
      <c r="BB61" s="60"/>
      <c r="BC61" s="60"/>
      <c r="BD61" s="60"/>
      <c r="BE61" s="60"/>
      <c r="BF61" s="60"/>
      <c r="BG61" s="60"/>
      <c r="BH61" s="60"/>
      <c r="BI61" s="60"/>
      <c r="BJ61" s="60"/>
      <c r="BK61" s="60"/>
      <c r="BL61" s="60"/>
      <c r="BM61" s="60"/>
      <c r="BN61" s="60"/>
      <c r="BO61" s="60"/>
      <c r="BP61" s="60"/>
      <c r="BQ61" s="60"/>
      <c r="BR61" s="60"/>
      <c r="BS61" s="60"/>
      <c r="BT61" s="60"/>
      <c r="BU61" s="60"/>
      <c r="BV61" s="60"/>
      <c r="BW61" s="60"/>
      <c r="BX61" s="60"/>
      <c r="BY61" s="60"/>
      <c r="BZ61" s="60"/>
      <c r="CA61" s="60"/>
      <c r="CB61" s="60"/>
      <c r="CC61" s="60"/>
      <c r="CD61" s="60"/>
      <c r="CE61" s="60"/>
      <c r="CF61" s="60"/>
      <c r="CG61" s="60"/>
      <c r="CH61" s="60"/>
      <c r="CI61" s="60"/>
      <c r="CJ61" s="60"/>
      <c r="CK61" s="60"/>
      <c r="CL61" s="60"/>
      <c r="CM61" s="60"/>
      <c r="CN61" s="60"/>
      <c r="CO61" s="60"/>
      <c r="CP61" s="60"/>
      <c r="CQ61" s="60"/>
      <c r="CR61" s="60"/>
      <c r="CS61" s="60"/>
      <c r="CT61" s="60"/>
      <c r="CU61" s="60"/>
    </row>
    <row r="62" spans="1:99" x14ac:dyDescent="0.25">
      <c r="A62" s="64" t="s">
        <v>70</v>
      </c>
      <c r="B62" s="65"/>
      <c r="C62" s="69">
        <v>0.50460000000000005</v>
      </c>
      <c r="D62" s="69">
        <v>0.79169999999999996</v>
      </c>
      <c r="E62" s="73">
        <v>45</v>
      </c>
      <c r="F62" s="73">
        <v>273</v>
      </c>
      <c r="G62" s="73">
        <v>68</v>
      </c>
      <c r="H62" s="73">
        <v>32</v>
      </c>
      <c r="I62" s="73">
        <v>37</v>
      </c>
      <c r="J62" s="73">
        <v>89</v>
      </c>
      <c r="K62" s="73">
        <v>576</v>
      </c>
      <c r="L62" s="65"/>
      <c r="M62" s="65" t="s">
        <v>47</v>
      </c>
      <c r="N62" s="60"/>
      <c r="O62" s="60"/>
      <c r="P62" s="60"/>
      <c r="Q62" s="60"/>
      <c r="R62" s="60"/>
      <c r="S62" s="60"/>
      <c r="T62" s="60"/>
      <c r="U62" s="60"/>
      <c r="V62" s="60"/>
      <c r="W62" s="60"/>
      <c r="X62" s="60"/>
      <c r="Y62" s="60"/>
      <c r="Z62" s="60"/>
      <c r="AA62" s="60"/>
      <c r="AB62" s="60"/>
      <c r="AC62" s="60"/>
      <c r="AD62" s="60"/>
      <c r="AE62" s="60"/>
      <c r="AF62" s="60"/>
      <c r="AG62" s="60"/>
      <c r="AH62" s="60"/>
      <c r="AI62" s="60"/>
      <c r="AJ62" s="60"/>
      <c r="AK62" s="60"/>
      <c r="AL62" s="60"/>
      <c r="AM62" s="60"/>
      <c r="AN62" s="60"/>
      <c r="AO62" s="60"/>
      <c r="AP62" s="60"/>
      <c r="AQ62" s="60"/>
      <c r="AR62" s="60"/>
      <c r="AS62" s="60"/>
      <c r="AT62" s="60"/>
      <c r="AU62" s="60"/>
      <c r="AV62" s="60"/>
      <c r="AW62" s="60"/>
      <c r="AX62" s="60"/>
      <c r="AY62" s="60"/>
      <c r="AZ62" s="60"/>
      <c r="BA62" s="60"/>
      <c r="BB62" s="60"/>
      <c r="BC62" s="60"/>
      <c r="BD62" s="60"/>
      <c r="BE62" s="60"/>
      <c r="BF62" s="60"/>
      <c r="BG62" s="60"/>
      <c r="BH62" s="60"/>
      <c r="BI62" s="60"/>
      <c r="BJ62" s="60"/>
      <c r="BK62" s="60"/>
      <c r="BL62" s="60"/>
      <c r="BM62" s="60"/>
      <c r="BN62" s="60"/>
      <c r="BO62" s="60"/>
      <c r="BP62" s="60"/>
      <c r="BQ62" s="60"/>
      <c r="BR62" s="60"/>
      <c r="BS62" s="60"/>
      <c r="BT62" s="60"/>
      <c r="BU62" s="60"/>
      <c r="BV62" s="60"/>
      <c r="BW62" s="60"/>
      <c r="BX62" s="60"/>
      <c r="BY62" s="60"/>
      <c r="BZ62" s="60"/>
      <c r="CA62" s="60"/>
      <c r="CB62" s="60"/>
      <c r="CC62" s="60"/>
      <c r="CD62" s="60"/>
      <c r="CE62" s="60"/>
      <c r="CF62" s="60"/>
      <c r="CG62" s="60"/>
      <c r="CH62" s="60"/>
      <c r="CI62" s="60"/>
      <c r="CJ62" s="60"/>
      <c r="CK62" s="60"/>
      <c r="CL62" s="60"/>
      <c r="CM62" s="60"/>
      <c r="CN62" s="60"/>
      <c r="CO62" s="60"/>
      <c r="CP62" s="60"/>
      <c r="CQ62" s="60"/>
      <c r="CR62" s="60"/>
      <c r="CS62" s="60"/>
      <c r="CT62" s="60"/>
      <c r="CU62" s="60"/>
    </row>
    <row r="63" spans="1:99" ht="15" customHeight="1" x14ac:dyDescent="0.25">
      <c r="A63" s="66" t="s">
        <v>39</v>
      </c>
      <c r="B63" s="66"/>
      <c r="C63" s="70"/>
      <c r="D63" s="70"/>
      <c r="E63" s="74"/>
      <c r="F63" s="74"/>
      <c r="G63" s="74"/>
      <c r="H63" s="74"/>
      <c r="I63" s="74"/>
      <c r="J63" s="74"/>
      <c r="K63" s="74"/>
      <c r="L63" s="66"/>
      <c r="M63" s="66"/>
      <c r="N63" s="66"/>
      <c r="O63" s="66"/>
      <c r="P63" s="66"/>
      <c r="Q63" s="66"/>
      <c r="R63" s="66"/>
      <c r="S63" s="66"/>
      <c r="T63" s="66"/>
      <c r="U63" s="66"/>
      <c r="V63" s="66"/>
      <c r="W63" s="66"/>
      <c r="X63" s="66"/>
      <c r="Y63" s="66"/>
      <c r="Z63" s="66"/>
      <c r="AA63" s="66"/>
      <c r="AB63" s="66"/>
      <c r="AC63" s="66"/>
      <c r="AD63" s="66"/>
      <c r="AE63" s="66"/>
      <c r="AF63" s="66"/>
      <c r="AG63" s="66"/>
      <c r="AH63" s="66"/>
      <c r="AI63" s="66"/>
      <c r="AJ63" s="66"/>
      <c r="AK63" s="66"/>
      <c r="AL63" s="66"/>
      <c r="AM63" s="66"/>
      <c r="AN63" s="66"/>
      <c r="AO63" s="66"/>
      <c r="AP63" s="66"/>
      <c r="AQ63" s="66"/>
      <c r="AR63" s="66"/>
      <c r="AS63" s="66"/>
      <c r="AT63" s="66"/>
      <c r="AU63" s="66"/>
      <c r="AV63" s="66"/>
      <c r="AW63" s="66"/>
      <c r="AX63" s="66"/>
      <c r="AY63" s="66"/>
      <c r="AZ63" s="66"/>
      <c r="BA63" s="66"/>
      <c r="BB63" s="66"/>
      <c r="BC63" s="66"/>
      <c r="BD63" s="66"/>
      <c r="BE63" s="66"/>
      <c r="BF63" s="66"/>
      <c r="BG63" s="66"/>
      <c r="BH63" s="66"/>
      <c r="BI63" s="66"/>
      <c r="BJ63" s="66"/>
      <c r="BK63" s="66"/>
      <c r="BL63" s="66"/>
      <c r="BM63" s="66"/>
      <c r="BN63" s="66"/>
      <c r="BO63" s="66"/>
      <c r="BP63" s="66"/>
      <c r="BQ63" s="66"/>
      <c r="BR63" s="66"/>
      <c r="BS63" s="66"/>
      <c r="BT63" s="66"/>
      <c r="BU63" s="66"/>
      <c r="BV63" s="66"/>
      <c r="BW63" s="66"/>
      <c r="BX63" s="66"/>
      <c r="BY63" s="66"/>
      <c r="BZ63" s="66"/>
      <c r="CA63" s="66"/>
      <c r="CB63" s="66"/>
      <c r="CC63" s="66"/>
      <c r="CD63" s="66"/>
      <c r="CE63" s="66"/>
      <c r="CF63" s="66"/>
      <c r="CG63" s="66"/>
      <c r="CH63" s="66"/>
      <c r="CI63" s="66"/>
      <c r="CJ63" s="66"/>
      <c r="CK63" s="66"/>
      <c r="CL63" s="66"/>
      <c r="CM63" s="66"/>
      <c r="CN63" s="66"/>
      <c r="CO63" s="66"/>
      <c r="CP63" s="66"/>
      <c r="CQ63" s="66"/>
      <c r="CR63" s="66"/>
      <c r="CS63" s="66"/>
      <c r="CT63" s="66"/>
      <c r="CU63" s="60"/>
    </row>
    <row r="64" spans="1:99" x14ac:dyDescent="0.25">
      <c r="A64" s="67"/>
      <c r="B64" s="60"/>
      <c r="C64" s="47"/>
      <c r="D64" s="47"/>
      <c r="E64" s="75"/>
      <c r="F64" s="75"/>
      <c r="G64" s="75"/>
      <c r="H64" s="75"/>
      <c r="I64" s="75"/>
      <c r="J64" s="75"/>
      <c r="K64" s="75"/>
      <c r="L64" s="60"/>
      <c r="M64" s="60"/>
      <c r="N64" s="60"/>
      <c r="O64" s="60"/>
      <c r="P64" s="60"/>
      <c r="Q64" s="60"/>
      <c r="R64" s="60"/>
      <c r="S64" s="60"/>
      <c r="T64" s="60"/>
      <c r="U64" s="60"/>
      <c r="V64" s="60"/>
      <c r="W64" s="60"/>
      <c r="X64" s="60"/>
      <c r="Y64" s="60"/>
      <c r="Z64" s="60"/>
      <c r="AA64" s="60"/>
      <c r="AB64" s="60"/>
      <c r="AC64" s="60"/>
      <c r="AD64" s="60"/>
      <c r="AE64" s="60"/>
      <c r="AF64" s="60"/>
      <c r="AG64" s="60"/>
      <c r="AH64" s="60"/>
      <c r="AI64" s="60"/>
      <c r="AJ64" s="60"/>
      <c r="AK64" s="60"/>
      <c r="AL64" s="60"/>
      <c r="AM64" s="60"/>
      <c r="AN64" s="60"/>
      <c r="AO64" s="60"/>
      <c r="AP64" s="60"/>
      <c r="AQ64" s="60"/>
      <c r="AR64" s="60"/>
      <c r="AS64" s="60"/>
      <c r="AT64" s="60"/>
      <c r="AU64" s="60"/>
      <c r="AV64" s="60"/>
      <c r="AW64" s="60"/>
      <c r="AX64" s="60"/>
      <c r="AY64" s="60"/>
      <c r="AZ64" s="60"/>
      <c r="BA64" s="60"/>
      <c r="BB64" s="60"/>
      <c r="BC64" s="60"/>
      <c r="BD64" s="60"/>
      <c r="BE64" s="60"/>
      <c r="BF64" s="60"/>
      <c r="BG64" s="60"/>
      <c r="BH64" s="60"/>
      <c r="BI64" s="60"/>
      <c r="BJ64" s="60"/>
      <c r="BK64" s="60"/>
      <c r="BL64" s="60"/>
      <c r="BM64" s="60"/>
      <c r="BN64" s="60"/>
      <c r="BO64" s="60"/>
      <c r="BP64" s="60"/>
      <c r="BQ64" s="60"/>
      <c r="BR64" s="60"/>
      <c r="BS64" s="60"/>
      <c r="BT64" s="60"/>
      <c r="BU64" s="60"/>
      <c r="BV64" s="60"/>
      <c r="BW64" s="60"/>
      <c r="BX64" s="60"/>
      <c r="BY64" s="60"/>
      <c r="BZ64" s="60"/>
      <c r="CA64" s="60"/>
      <c r="CB64" s="60"/>
      <c r="CC64" s="60"/>
      <c r="CD64" s="60"/>
      <c r="CE64" s="60"/>
      <c r="CF64" s="60"/>
      <c r="CG64" s="60"/>
      <c r="CH64" s="60"/>
      <c r="CI64" s="60"/>
      <c r="CJ64" s="60"/>
      <c r="CK64" s="60"/>
      <c r="CL64" s="60"/>
      <c r="CM64" s="60"/>
      <c r="CN64" s="60"/>
      <c r="CO64" s="60"/>
      <c r="CP64" s="60"/>
      <c r="CQ64" s="60"/>
      <c r="CR64" s="60"/>
      <c r="CS64" s="60"/>
      <c r="CT64" s="60"/>
      <c r="CU64" s="60"/>
    </row>
    <row r="65" spans="1:99" ht="15" customHeight="1" x14ac:dyDescent="0.25">
      <c r="A65" s="56" t="s">
        <v>27</v>
      </c>
      <c r="B65" s="57"/>
      <c r="C65" s="71" t="s">
        <v>32</v>
      </c>
      <c r="D65" s="71"/>
      <c r="E65" s="76"/>
      <c r="F65" s="76"/>
      <c r="G65" s="76"/>
      <c r="H65" s="76"/>
      <c r="I65" s="76"/>
      <c r="J65" s="76"/>
      <c r="K65" s="76"/>
      <c r="L65" s="57"/>
      <c r="M65" s="59" t="s">
        <v>10</v>
      </c>
      <c r="N65" s="60"/>
      <c r="O65" s="60"/>
      <c r="P65" s="60"/>
      <c r="Q65" s="60"/>
      <c r="R65" s="60"/>
      <c r="S65" s="60"/>
      <c r="T65" s="60"/>
      <c r="U65" s="60"/>
      <c r="V65" s="60"/>
      <c r="W65" s="60"/>
      <c r="X65" s="60"/>
      <c r="Y65" s="60"/>
      <c r="Z65" s="60"/>
      <c r="AA65" s="60"/>
      <c r="AB65" s="60"/>
      <c r="AC65" s="60"/>
      <c r="AD65" s="60"/>
      <c r="AE65" s="60"/>
      <c r="AF65" s="60"/>
      <c r="AG65" s="60"/>
      <c r="AH65" s="60"/>
      <c r="AI65" s="60"/>
      <c r="AJ65" s="60"/>
      <c r="AK65" s="60"/>
      <c r="AL65" s="60"/>
      <c r="AM65" s="60"/>
      <c r="AN65" s="60"/>
      <c r="AO65" s="60"/>
      <c r="AP65" s="60"/>
      <c r="AQ65" s="60"/>
      <c r="AR65" s="60"/>
      <c r="AS65" s="60"/>
      <c r="AT65" s="60"/>
      <c r="AU65" s="60"/>
      <c r="AV65" s="60"/>
      <c r="AW65" s="60"/>
      <c r="AX65" s="60"/>
      <c r="AY65" s="60"/>
      <c r="AZ65" s="60"/>
      <c r="BA65" s="60"/>
      <c r="BB65" s="60"/>
      <c r="BC65" s="60"/>
      <c r="BD65" s="60"/>
      <c r="BE65" s="60"/>
      <c r="BF65" s="60"/>
      <c r="BG65" s="60"/>
      <c r="BH65" s="60"/>
      <c r="BI65" s="60"/>
      <c r="BJ65" s="60"/>
      <c r="BK65" s="60"/>
      <c r="BL65" s="60"/>
      <c r="BM65" s="60"/>
      <c r="BN65" s="60"/>
      <c r="BO65" s="60"/>
      <c r="BP65" s="60"/>
      <c r="BQ65" s="60"/>
      <c r="BR65" s="60"/>
      <c r="BS65" s="60"/>
      <c r="BT65" s="60"/>
      <c r="BU65" s="60"/>
      <c r="BV65" s="60"/>
      <c r="BW65" s="60"/>
      <c r="BX65" s="60"/>
      <c r="BY65" s="60"/>
      <c r="BZ65" s="60"/>
      <c r="CA65" s="60"/>
      <c r="CB65" s="60"/>
      <c r="CC65" s="60"/>
      <c r="CD65" s="60"/>
      <c r="CE65" s="60"/>
      <c r="CF65" s="60"/>
      <c r="CG65" s="60"/>
      <c r="CH65" s="60"/>
      <c r="CI65" s="60"/>
      <c r="CJ65" s="60"/>
      <c r="CK65" s="60"/>
      <c r="CL65" s="60"/>
      <c r="CM65" s="60"/>
      <c r="CN65" s="60"/>
      <c r="CO65" s="60"/>
      <c r="CP65" s="60"/>
      <c r="CQ65" s="60"/>
      <c r="CR65" s="60"/>
      <c r="CS65" s="60"/>
      <c r="CT65" s="60"/>
      <c r="CU65" s="60"/>
    </row>
    <row r="66" spans="1:99" x14ac:dyDescent="0.25">
      <c r="A66" s="61" t="s">
        <v>33</v>
      </c>
      <c r="B66" s="62"/>
      <c r="C66" s="68" t="s">
        <v>1</v>
      </c>
      <c r="D66" s="68" t="s">
        <v>2</v>
      </c>
      <c r="E66" s="72" t="s">
        <v>3</v>
      </c>
      <c r="F66" s="72" t="s">
        <v>4</v>
      </c>
      <c r="G66" s="72" t="s">
        <v>5</v>
      </c>
      <c r="H66" s="72" t="s">
        <v>6</v>
      </c>
      <c r="I66" s="72" t="s">
        <v>7</v>
      </c>
      <c r="J66" s="72" t="s">
        <v>8</v>
      </c>
      <c r="K66" s="72" t="s">
        <v>9</v>
      </c>
      <c r="L66" s="62"/>
      <c r="M66" s="63" t="s">
        <v>34</v>
      </c>
      <c r="N66" s="60"/>
      <c r="O66" s="60"/>
      <c r="P66" s="60"/>
      <c r="Q66" s="60"/>
      <c r="R66" s="60"/>
      <c r="S66" s="60"/>
      <c r="T66" s="60"/>
      <c r="U66" s="60"/>
      <c r="V66" s="60"/>
      <c r="W66" s="60"/>
      <c r="X66" s="60"/>
      <c r="Y66" s="60"/>
      <c r="Z66" s="60"/>
      <c r="AA66" s="60"/>
      <c r="AB66" s="60"/>
      <c r="AC66" s="60"/>
      <c r="AD66" s="60"/>
      <c r="AE66" s="60"/>
      <c r="AF66" s="60"/>
      <c r="AG66" s="60"/>
      <c r="AH66" s="60"/>
      <c r="AI66" s="60"/>
      <c r="AJ66" s="60"/>
      <c r="AK66" s="60"/>
      <c r="AL66" s="60"/>
      <c r="AM66" s="60"/>
      <c r="AN66" s="60"/>
      <c r="AO66" s="60"/>
      <c r="AP66" s="60"/>
      <c r="AQ66" s="60"/>
      <c r="AR66" s="60"/>
      <c r="AS66" s="60"/>
      <c r="AT66" s="60"/>
      <c r="AU66" s="60"/>
      <c r="AV66" s="60"/>
      <c r="AW66" s="60"/>
      <c r="AX66" s="60"/>
      <c r="AY66" s="60"/>
      <c r="AZ66" s="60"/>
      <c r="BA66" s="60"/>
      <c r="BB66" s="60"/>
      <c r="BC66" s="60"/>
      <c r="BD66" s="60"/>
      <c r="BE66" s="60"/>
      <c r="BF66" s="60"/>
      <c r="BG66" s="60"/>
      <c r="BH66" s="60"/>
      <c r="BI66" s="60"/>
      <c r="BJ66" s="60"/>
      <c r="BK66" s="60"/>
      <c r="BL66" s="60"/>
      <c r="BM66" s="60"/>
      <c r="BN66" s="60"/>
      <c r="BO66" s="60"/>
      <c r="BP66" s="60"/>
      <c r="BQ66" s="60"/>
      <c r="BR66" s="60"/>
      <c r="BS66" s="60"/>
      <c r="BT66" s="60"/>
      <c r="BU66" s="60"/>
      <c r="BV66" s="60"/>
      <c r="BW66" s="60"/>
      <c r="BX66" s="60"/>
      <c r="BY66" s="60"/>
      <c r="BZ66" s="60"/>
      <c r="CA66" s="60"/>
      <c r="CB66" s="60"/>
      <c r="CC66" s="60"/>
      <c r="CD66" s="60"/>
      <c r="CE66" s="60"/>
      <c r="CF66" s="60"/>
      <c r="CG66" s="60"/>
      <c r="CH66" s="60"/>
      <c r="CI66" s="60"/>
      <c r="CJ66" s="60"/>
      <c r="CK66" s="60"/>
      <c r="CL66" s="60"/>
      <c r="CM66" s="60"/>
      <c r="CN66" s="60"/>
      <c r="CO66" s="60"/>
      <c r="CP66" s="60"/>
      <c r="CQ66" s="60"/>
      <c r="CR66" s="60"/>
      <c r="CS66" s="60"/>
      <c r="CT66" s="60"/>
      <c r="CU66" s="60"/>
    </row>
    <row r="67" spans="1:99" x14ac:dyDescent="0.25">
      <c r="A67" s="64" t="s">
        <v>71</v>
      </c>
      <c r="B67" s="65"/>
      <c r="C67" s="69">
        <v>0.44729999999999998</v>
      </c>
      <c r="D67" s="69">
        <v>0.78510000000000002</v>
      </c>
      <c r="E67" s="73">
        <v>77</v>
      </c>
      <c r="F67" s="73">
        <v>207</v>
      </c>
      <c r="G67" s="73">
        <v>149</v>
      </c>
      <c r="H67" s="73">
        <v>52</v>
      </c>
      <c r="I67" s="73">
        <v>28</v>
      </c>
      <c r="J67" s="73">
        <v>77</v>
      </c>
      <c r="K67" s="73">
        <v>596</v>
      </c>
      <c r="L67" s="65"/>
      <c r="M67" s="65" t="s">
        <v>49</v>
      </c>
      <c r="N67" s="60"/>
      <c r="O67" s="60"/>
      <c r="P67" s="60"/>
      <c r="Q67" s="60"/>
      <c r="R67" s="60"/>
      <c r="S67" s="60"/>
      <c r="T67" s="60"/>
      <c r="U67" s="60"/>
      <c r="V67" s="60"/>
      <c r="W67" s="60"/>
      <c r="X67" s="60"/>
      <c r="Y67" s="60"/>
      <c r="Z67" s="60"/>
      <c r="AA67" s="60"/>
      <c r="AB67" s="60"/>
      <c r="AC67" s="60"/>
      <c r="AD67" s="60"/>
      <c r="AE67" s="60"/>
      <c r="AF67" s="60"/>
      <c r="AG67" s="60"/>
      <c r="AH67" s="60"/>
      <c r="AI67" s="60"/>
      <c r="AJ67" s="60"/>
      <c r="AK67" s="60"/>
      <c r="AL67" s="60"/>
      <c r="AM67" s="60"/>
      <c r="AN67" s="60"/>
      <c r="AO67" s="60"/>
      <c r="AP67" s="60"/>
      <c r="AQ67" s="60"/>
      <c r="AR67" s="60"/>
      <c r="AS67" s="60"/>
      <c r="AT67" s="60"/>
      <c r="AU67" s="60"/>
      <c r="AV67" s="60"/>
      <c r="AW67" s="60"/>
      <c r="AX67" s="60"/>
      <c r="AY67" s="60"/>
      <c r="AZ67" s="60"/>
      <c r="BA67" s="60"/>
      <c r="BB67" s="60"/>
      <c r="BC67" s="60"/>
      <c r="BD67" s="60"/>
      <c r="BE67" s="60"/>
      <c r="BF67" s="60"/>
      <c r="BG67" s="60"/>
      <c r="BH67" s="60"/>
      <c r="BI67" s="60"/>
      <c r="BJ67" s="60"/>
      <c r="BK67" s="60"/>
      <c r="BL67" s="60"/>
      <c r="BM67" s="60"/>
      <c r="BN67" s="60"/>
      <c r="BO67" s="60"/>
      <c r="BP67" s="60"/>
      <c r="BQ67" s="60"/>
      <c r="BR67" s="60"/>
      <c r="BS67" s="60"/>
      <c r="BT67" s="60"/>
      <c r="BU67" s="60"/>
      <c r="BV67" s="60"/>
      <c r="BW67" s="60"/>
      <c r="BX67" s="60"/>
      <c r="BY67" s="60"/>
      <c r="BZ67" s="60"/>
      <c r="CA67" s="60"/>
      <c r="CB67" s="60"/>
      <c r="CC67" s="60"/>
      <c r="CD67" s="60"/>
      <c r="CE67" s="60"/>
      <c r="CF67" s="60"/>
      <c r="CG67" s="60"/>
      <c r="CH67" s="60"/>
      <c r="CI67" s="60"/>
      <c r="CJ67" s="60"/>
      <c r="CK67" s="60"/>
      <c r="CL67" s="60"/>
      <c r="CM67" s="60"/>
      <c r="CN67" s="60"/>
      <c r="CO67" s="60"/>
      <c r="CP67" s="60"/>
      <c r="CQ67" s="60"/>
      <c r="CR67" s="60"/>
      <c r="CS67" s="60"/>
      <c r="CT67" s="60"/>
      <c r="CU67" s="60"/>
    </row>
    <row r="68" spans="1:99" x14ac:dyDescent="0.25">
      <c r="A68" s="64" t="s">
        <v>72</v>
      </c>
      <c r="B68" s="65"/>
      <c r="C68" s="69">
        <v>0.49109999999999998</v>
      </c>
      <c r="D68" s="69">
        <v>0.82199999999999995</v>
      </c>
      <c r="E68" s="73">
        <v>51</v>
      </c>
      <c r="F68" s="73">
        <v>271</v>
      </c>
      <c r="G68" s="73">
        <v>134</v>
      </c>
      <c r="H68" s="73">
        <v>53</v>
      </c>
      <c r="I68" s="73">
        <v>25</v>
      </c>
      <c r="J68" s="73">
        <v>115</v>
      </c>
      <c r="K68" s="73">
        <v>590</v>
      </c>
      <c r="L68" s="65"/>
      <c r="M68" s="65" t="s">
        <v>47</v>
      </c>
      <c r="N68" s="60"/>
      <c r="O68" s="60"/>
      <c r="P68" s="60"/>
      <c r="Q68" s="60"/>
      <c r="R68" s="60"/>
      <c r="S68" s="60"/>
      <c r="T68" s="60"/>
      <c r="U68" s="60"/>
      <c r="V68" s="60"/>
      <c r="W68" s="60"/>
      <c r="X68" s="60"/>
      <c r="Y68" s="60"/>
      <c r="Z68" s="60"/>
      <c r="AA68" s="60"/>
      <c r="AB68" s="60"/>
      <c r="AC68" s="60"/>
      <c r="AD68" s="60"/>
      <c r="AE68" s="60"/>
      <c r="AF68" s="60"/>
      <c r="AG68" s="60"/>
      <c r="AH68" s="60"/>
      <c r="AI68" s="60"/>
      <c r="AJ68" s="60"/>
      <c r="AK68" s="60"/>
      <c r="AL68" s="60"/>
      <c r="AM68" s="60"/>
      <c r="AN68" s="60"/>
      <c r="AO68" s="60"/>
      <c r="AP68" s="60"/>
      <c r="AQ68" s="60"/>
      <c r="AR68" s="60"/>
      <c r="AS68" s="60"/>
      <c r="AT68" s="60"/>
      <c r="AU68" s="60"/>
      <c r="AV68" s="60"/>
      <c r="AW68" s="60"/>
      <c r="AX68" s="60"/>
      <c r="AY68" s="60"/>
      <c r="AZ68" s="60"/>
      <c r="BA68" s="60"/>
      <c r="BB68" s="60"/>
      <c r="BC68" s="60"/>
      <c r="BD68" s="60"/>
      <c r="BE68" s="60"/>
      <c r="BF68" s="60"/>
      <c r="BG68" s="60"/>
      <c r="BH68" s="60"/>
      <c r="BI68" s="60"/>
      <c r="BJ68" s="60"/>
      <c r="BK68" s="60"/>
      <c r="BL68" s="60"/>
      <c r="BM68" s="60"/>
      <c r="BN68" s="60"/>
      <c r="BO68" s="60"/>
      <c r="BP68" s="60"/>
      <c r="BQ68" s="60"/>
      <c r="BR68" s="60"/>
      <c r="BS68" s="60"/>
      <c r="BT68" s="60"/>
      <c r="BU68" s="60"/>
      <c r="BV68" s="60"/>
      <c r="BW68" s="60"/>
      <c r="BX68" s="60"/>
      <c r="BY68" s="60"/>
      <c r="BZ68" s="60"/>
      <c r="CA68" s="60"/>
      <c r="CB68" s="60"/>
      <c r="CC68" s="60"/>
      <c r="CD68" s="60"/>
      <c r="CE68" s="60"/>
      <c r="CF68" s="60"/>
      <c r="CG68" s="60"/>
      <c r="CH68" s="60"/>
      <c r="CI68" s="60"/>
      <c r="CJ68" s="60"/>
      <c r="CK68" s="60"/>
      <c r="CL68" s="60"/>
      <c r="CM68" s="60"/>
      <c r="CN68" s="60"/>
      <c r="CO68" s="60"/>
      <c r="CP68" s="60"/>
      <c r="CQ68" s="60"/>
      <c r="CR68" s="60"/>
      <c r="CS68" s="60"/>
      <c r="CT68" s="60"/>
      <c r="CU68" s="60"/>
    </row>
    <row r="69" spans="1:99" ht="15" customHeight="1" x14ac:dyDescent="0.25">
      <c r="A69" s="66" t="s">
        <v>39</v>
      </c>
      <c r="B69" s="66"/>
      <c r="C69" s="70"/>
      <c r="D69" s="70"/>
      <c r="E69" s="74"/>
      <c r="F69" s="74"/>
      <c r="G69" s="74"/>
      <c r="H69" s="74"/>
      <c r="I69" s="74"/>
      <c r="J69" s="74"/>
      <c r="K69" s="74"/>
      <c r="L69" s="66"/>
      <c r="M69" s="66"/>
      <c r="N69" s="66"/>
      <c r="O69" s="66"/>
      <c r="P69" s="66"/>
      <c r="Q69" s="66"/>
      <c r="R69" s="66"/>
      <c r="S69" s="66"/>
      <c r="T69" s="66"/>
      <c r="U69" s="66"/>
      <c r="V69" s="66"/>
      <c r="W69" s="66"/>
      <c r="X69" s="66"/>
      <c r="Y69" s="66"/>
      <c r="Z69" s="66"/>
      <c r="AA69" s="66"/>
      <c r="AB69" s="66"/>
      <c r="AC69" s="66"/>
      <c r="AD69" s="66"/>
      <c r="AE69" s="66"/>
      <c r="AF69" s="66"/>
      <c r="AG69" s="66"/>
      <c r="AH69" s="66"/>
      <c r="AI69" s="66"/>
      <c r="AJ69" s="66"/>
      <c r="AK69" s="66"/>
      <c r="AL69" s="66"/>
      <c r="AM69" s="66"/>
      <c r="AN69" s="66"/>
      <c r="AO69" s="66"/>
      <c r="AP69" s="66"/>
      <c r="AQ69" s="66"/>
      <c r="AR69" s="66"/>
      <c r="AS69" s="66"/>
      <c r="AT69" s="66"/>
      <c r="AU69" s="66"/>
      <c r="AV69" s="66"/>
      <c r="AW69" s="66"/>
      <c r="AX69" s="66"/>
      <c r="AY69" s="66"/>
      <c r="AZ69" s="66"/>
      <c r="BA69" s="66"/>
      <c r="BB69" s="66"/>
      <c r="BC69" s="66"/>
      <c r="BD69" s="66"/>
      <c r="BE69" s="66"/>
      <c r="BF69" s="66"/>
      <c r="BG69" s="66"/>
      <c r="BH69" s="66"/>
      <c r="BI69" s="66"/>
      <c r="BJ69" s="66"/>
      <c r="BK69" s="66"/>
      <c r="BL69" s="66"/>
      <c r="BM69" s="66"/>
      <c r="BN69" s="66"/>
      <c r="BO69" s="66"/>
      <c r="BP69" s="66"/>
      <c r="BQ69" s="66"/>
      <c r="BR69" s="66"/>
      <c r="BS69" s="66"/>
      <c r="BT69" s="66"/>
      <c r="BU69" s="66"/>
      <c r="BV69" s="66"/>
      <c r="BW69" s="66"/>
      <c r="BX69" s="66"/>
      <c r="BY69" s="66"/>
      <c r="BZ69" s="66"/>
      <c r="CA69" s="66"/>
      <c r="CB69" s="66"/>
      <c r="CC69" s="66"/>
      <c r="CD69" s="66"/>
      <c r="CE69" s="66"/>
      <c r="CF69" s="66"/>
      <c r="CG69" s="66"/>
      <c r="CH69" s="66"/>
      <c r="CI69" s="66"/>
      <c r="CJ69" s="66"/>
      <c r="CK69" s="66"/>
      <c r="CL69" s="66"/>
      <c r="CM69" s="66"/>
      <c r="CN69" s="66"/>
      <c r="CO69" s="66"/>
      <c r="CP69" s="66"/>
      <c r="CQ69" s="66"/>
      <c r="CR69" s="66"/>
      <c r="CS69" s="66"/>
      <c r="CT69" s="66"/>
      <c r="CU69" s="60"/>
    </row>
    <row r="70" spans="1:99" x14ac:dyDescent="0.25">
      <c r="A70" s="67"/>
      <c r="B70" s="60"/>
      <c r="C70" s="47"/>
      <c r="D70" s="47"/>
      <c r="E70" s="75"/>
      <c r="F70" s="75"/>
      <c r="G70" s="75"/>
      <c r="H70" s="75"/>
      <c r="I70" s="75"/>
      <c r="J70" s="75"/>
      <c r="K70" s="75"/>
      <c r="L70" s="60"/>
      <c r="M70" s="60"/>
      <c r="N70" s="60"/>
      <c r="O70" s="60"/>
      <c r="P70" s="60"/>
      <c r="Q70" s="60"/>
      <c r="R70" s="60"/>
      <c r="S70" s="60"/>
      <c r="T70" s="60"/>
      <c r="U70" s="60"/>
      <c r="V70" s="60"/>
      <c r="W70" s="60"/>
      <c r="X70" s="60"/>
      <c r="Y70" s="60"/>
      <c r="Z70" s="60"/>
      <c r="AA70" s="60"/>
      <c r="AB70" s="60"/>
      <c r="AC70" s="60"/>
      <c r="AD70" s="60"/>
      <c r="AE70" s="60"/>
      <c r="AF70" s="60"/>
      <c r="AG70" s="60"/>
      <c r="AH70" s="60"/>
      <c r="AI70" s="60"/>
      <c r="AJ70" s="60"/>
      <c r="AK70" s="60"/>
      <c r="AL70" s="60"/>
      <c r="AM70" s="60"/>
      <c r="AN70" s="60"/>
      <c r="AO70" s="60"/>
      <c r="AP70" s="60"/>
      <c r="AQ70" s="60"/>
      <c r="AR70" s="60"/>
      <c r="AS70" s="60"/>
      <c r="AT70" s="60"/>
      <c r="AU70" s="60"/>
      <c r="AV70" s="60"/>
      <c r="AW70" s="60"/>
      <c r="AX70" s="60"/>
      <c r="AY70" s="60"/>
      <c r="AZ70" s="60"/>
      <c r="BA70" s="60"/>
      <c r="BB70" s="60"/>
      <c r="BC70" s="60"/>
      <c r="BD70" s="60"/>
      <c r="BE70" s="60"/>
      <c r="BF70" s="60"/>
      <c r="BG70" s="60"/>
      <c r="BH70" s="60"/>
      <c r="BI70" s="60"/>
      <c r="BJ70" s="60"/>
      <c r="BK70" s="60"/>
      <c r="BL70" s="60"/>
      <c r="BM70" s="60"/>
      <c r="BN70" s="60"/>
      <c r="BO70" s="60"/>
      <c r="BP70" s="60"/>
      <c r="BQ70" s="60"/>
      <c r="BR70" s="60"/>
      <c r="BS70" s="60"/>
      <c r="BT70" s="60"/>
      <c r="BU70" s="60"/>
      <c r="BV70" s="60"/>
      <c r="BW70" s="60"/>
      <c r="BX70" s="60"/>
      <c r="BY70" s="60"/>
      <c r="BZ70" s="60"/>
      <c r="CA70" s="60"/>
      <c r="CB70" s="60"/>
      <c r="CC70" s="60"/>
      <c r="CD70" s="60"/>
      <c r="CE70" s="60"/>
      <c r="CF70" s="60"/>
      <c r="CG70" s="60"/>
      <c r="CH70" s="60"/>
      <c r="CI70" s="60"/>
      <c r="CJ70" s="60"/>
      <c r="CK70" s="60"/>
      <c r="CL70" s="60"/>
      <c r="CM70" s="60"/>
      <c r="CN70" s="60"/>
      <c r="CO70" s="60"/>
      <c r="CP70" s="60"/>
      <c r="CQ70" s="60"/>
      <c r="CR70" s="60"/>
      <c r="CS70" s="60"/>
      <c r="CT70" s="60"/>
      <c r="CU70" s="60"/>
    </row>
    <row r="71" spans="1:99" ht="15" customHeight="1" x14ac:dyDescent="0.25">
      <c r="A71" s="56" t="s">
        <v>27</v>
      </c>
      <c r="B71" s="57"/>
      <c r="C71" s="71" t="s">
        <v>32</v>
      </c>
      <c r="D71" s="71"/>
      <c r="E71" s="76"/>
      <c r="F71" s="76"/>
      <c r="G71" s="76"/>
      <c r="H71" s="76"/>
      <c r="I71" s="76"/>
      <c r="J71" s="76"/>
      <c r="K71" s="76"/>
      <c r="L71" s="57"/>
      <c r="M71" s="59" t="s">
        <v>10</v>
      </c>
      <c r="N71" s="60"/>
      <c r="O71" s="60"/>
      <c r="P71" s="60"/>
      <c r="Q71" s="60"/>
      <c r="R71" s="60"/>
      <c r="S71" s="60"/>
      <c r="T71" s="60"/>
      <c r="U71" s="60"/>
      <c r="V71" s="60"/>
      <c r="W71" s="60"/>
      <c r="X71" s="60"/>
      <c r="Y71" s="60"/>
      <c r="Z71" s="60"/>
      <c r="AA71" s="60"/>
      <c r="AB71" s="60"/>
      <c r="AC71" s="60"/>
      <c r="AD71" s="60"/>
      <c r="AE71" s="60"/>
      <c r="AF71" s="60"/>
      <c r="AG71" s="60"/>
      <c r="AH71" s="60"/>
      <c r="AI71" s="60"/>
      <c r="AJ71" s="60"/>
      <c r="AK71" s="60"/>
      <c r="AL71" s="60"/>
      <c r="AM71" s="60"/>
      <c r="AN71" s="60"/>
      <c r="AO71" s="60"/>
      <c r="AP71" s="60"/>
      <c r="AQ71" s="60"/>
      <c r="AR71" s="60"/>
      <c r="AS71" s="60"/>
      <c r="AT71" s="60"/>
      <c r="AU71" s="60"/>
      <c r="AV71" s="60"/>
      <c r="AW71" s="60"/>
      <c r="AX71" s="60"/>
      <c r="AY71" s="60"/>
      <c r="AZ71" s="60"/>
      <c r="BA71" s="60"/>
      <c r="BB71" s="60"/>
      <c r="BC71" s="60"/>
      <c r="BD71" s="60"/>
      <c r="BE71" s="60"/>
      <c r="BF71" s="60"/>
      <c r="BG71" s="60"/>
      <c r="BH71" s="60"/>
      <c r="BI71" s="60"/>
      <c r="BJ71" s="60"/>
      <c r="BK71" s="60"/>
      <c r="BL71" s="60"/>
      <c r="BM71" s="60"/>
      <c r="BN71" s="60"/>
      <c r="BO71" s="60"/>
      <c r="BP71" s="60"/>
      <c r="BQ71" s="60"/>
      <c r="BR71" s="60"/>
      <c r="BS71" s="60"/>
      <c r="BT71" s="60"/>
      <c r="BU71" s="60"/>
      <c r="BV71" s="60"/>
      <c r="BW71" s="60"/>
      <c r="BX71" s="60"/>
      <c r="BY71" s="60"/>
      <c r="BZ71" s="60"/>
      <c r="CA71" s="60"/>
      <c r="CB71" s="60"/>
      <c r="CC71" s="60"/>
      <c r="CD71" s="60"/>
      <c r="CE71" s="60"/>
      <c r="CF71" s="60"/>
      <c r="CG71" s="60"/>
      <c r="CH71" s="60"/>
      <c r="CI71" s="60"/>
      <c r="CJ71" s="60"/>
      <c r="CK71" s="60"/>
      <c r="CL71" s="60"/>
      <c r="CM71" s="60"/>
      <c r="CN71" s="60"/>
      <c r="CO71" s="60"/>
      <c r="CP71" s="60"/>
      <c r="CQ71" s="60"/>
      <c r="CR71" s="60"/>
      <c r="CS71" s="60"/>
      <c r="CT71" s="60"/>
      <c r="CU71" s="60"/>
    </row>
    <row r="72" spans="1:99" x14ac:dyDescent="0.25">
      <c r="A72" s="61" t="s">
        <v>33</v>
      </c>
      <c r="B72" s="62"/>
      <c r="C72" s="68" t="s">
        <v>1</v>
      </c>
      <c r="D72" s="68" t="s">
        <v>2</v>
      </c>
      <c r="E72" s="72" t="s">
        <v>3</v>
      </c>
      <c r="F72" s="72" t="s">
        <v>4</v>
      </c>
      <c r="G72" s="72" t="s">
        <v>5</v>
      </c>
      <c r="H72" s="72" t="s">
        <v>6</v>
      </c>
      <c r="I72" s="72" t="s">
        <v>7</v>
      </c>
      <c r="J72" s="72" t="s">
        <v>8</v>
      </c>
      <c r="K72" s="72" t="s">
        <v>9</v>
      </c>
      <c r="L72" s="62"/>
      <c r="M72" s="63" t="s">
        <v>34</v>
      </c>
      <c r="N72" s="60"/>
      <c r="O72" s="60"/>
      <c r="P72" s="60"/>
      <c r="Q72" s="60"/>
      <c r="R72" s="60"/>
      <c r="S72" s="60"/>
      <c r="T72" s="60"/>
      <c r="U72" s="60"/>
      <c r="V72" s="60"/>
      <c r="W72" s="60"/>
      <c r="X72" s="60"/>
      <c r="Y72" s="60"/>
      <c r="Z72" s="60"/>
      <c r="AA72" s="60"/>
      <c r="AB72" s="60"/>
      <c r="AC72" s="60"/>
      <c r="AD72" s="60"/>
      <c r="AE72" s="60"/>
      <c r="AF72" s="60"/>
      <c r="AG72" s="60"/>
      <c r="AH72" s="60"/>
      <c r="AI72" s="60"/>
      <c r="AJ72" s="60"/>
      <c r="AK72" s="60"/>
      <c r="AL72" s="60"/>
      <c r="AM72" s="60"/>
      <c r="AN72" s="60"/>
      <c r="AO72" s="60"/>
      <c r="AP72" s="60"/>
      <c r="AQ72" s="60"/>
      <c r="AR72" s="60"/>
      <c r="AS72" s="60"/>
      <c r="AT72" s="60"/>
      <c r="AU72" s="60"/>
      <c r="AV72" s="60"/>
      <c r="AW72" s="60"/>
      <c r="AX72" s="60"/>
      <c r="AY72" s="60"/>
      <c r="AZ72" s="60"/>
      <c r="BA72" s="60"/>
      <c r="BB72" s="60"/>
      <c r="BC72" s="60"/>
      <c r="BD72" s="60"/>
      <c r="BE72" s="60"/>
      <c r="BF72" s="60"/>
      <c r="BG72" s="60"/>
      <c r="BH72" s="60"/>
      <c r="BI72" s="60"/>
      <c r="BJ72" s="60"/>
      <c r="BK72" s="60"/>
      <c r="BL72" s="60"/>
      <c r="BM72" s="60"/>
      <c r="BN72" s="60"/>
      <c r="BO72" s="60"/>
      <c r="BP72" s="60"/>
      <c r="BQ72" s="60"/>
      <c r="BR72" s="60"/>
      <c r="BS72" s="60"/>
      <c r="BT72" s="60"/>
      <c r="BU72" s="60"/>
      <c r="BV72" s="60"/>
      <c r="BW72" s="60"/>
      <c r="BX72" s="60"/>
      <c r="BY72" s="60"/>
      <c r="BZ72" s="60"/>
      <c r="CA72" s="60"/>
      <c r="CB72" s="60"/>
      <c r="CC72" s="60"/>
      <c r="CD72" s="60"/>
      <c r="CE72" s="60"/>
      <c r="CF72" s="60"/>
      <c r="CG72" s="60"/>
      <c r="CH72" s="60"/>
      <c r="CI72" s="60"/>
      <c r="CJ72" s="60"/>
      <c r="CK72" s="60"/>
      <c r="CL72" s="60"/>
      <c r="CM72" s="60"/>
      <c r="CN72" s="60"/>
      <c r="CO72" s="60"/>
      <c r="CP72" s="60"/>
      <c r="CQ72" s="60"/>
      <c r="CR72" s="60"/>
      <c r="CS72" s="60"/>
      <c r="CT72" s="60"/>
      <c r="CU72" s="60"/>
    </row>
    <row r="73" spans="1:99" x14ac:dyDescent="0.25">
      <c r="A73" s="64" t="s">
        <v>73</v>
      </c>
      <c r="B73" s="65"/>
      <c r="C73" s="69">
        <v>0.45390000000000003</v>
      </c>
      <c r="D73" s="69">
        <v>0.7762</v>
      </c>
      <c r="E73" s="73">
        <v>67</v>
      </c>
      <c r="F73" s="73">
        <v>272</v>
      </c>
      <c r="G73" s="73">
        <v>171</v>
      </c>
      <c r="H73" s="73">
        <v>42</v>
      </c>
      <c r="I73" s="73">
        <v>16</v>
      </c>
      <c r="J73" s="73">
        <v>108</v>
      </c>
      <c r="K73" s="73">
        <v>690</v>
      </c>
      <c r="L73" s="65"/>
      <c r="M73" s="65" t="s">
        <v>47</v>
      </c>
      <c r="N73" s="60"/>
      <c r="O73" s="60"/>
      <c r="P73" s="60"/>
      <c r="Q73" s="60"/>
      <c r="R73" s="60"/>
      <c r="S73" s="60"/>
      <c r="T73" s="60"/>
      <c r="U73" s="60"/>
      <c r="V73" s="60"/>
      <c r="W73" s="60"/>
      <c r="X73" s="60"/>
      <c r="Y73" s="60"/>
      <c r="Z73" s="60"/>
      <c r="AA73" s="60"/>
      <c r="AB73" s="60"/>
      <c r="AC73" s="60"/>
      <c r="AD73" s="60"/>
      <c r="AE73" s="60"/>
      <c r="AF73" s="60"/>
      <c r="AG73" s="60"/>
      <c r="AH73" s="60"/>
      <c r="AI73" s="60"/>
      <c r="AJ73" s="60"/>
      <c r="AK73" s="60"/>
      <c r="AL73" s="60"/>
      <c r="AM73" s="60"/>
      <c r="AN73" s="60"/>
      <c r="AO73" s="60"/>
      <c r="AP73" s="60"/>
      <c r="AQ73" s="60"/>
      <c r="AR73" s="60"/>
      <c r="AS73" s="60"/>
      <c r="AT73" s="60"/>
      <c r="AU73" s="60"/>
      <c r="AV73" s="60"/>
      <c r="AW73" s="60"/>
      <c r="AX73" s="60"/>
      <c r="AY73" s="60"/>
      <c r="AZ73" s="60"/>
      <c r="BA73" s="60"/>
      <c r="BB73" s="60"/>
      <c r="BC73" s="60"/>
      <c r="BD73" s="60"/>
      <c r="BE73" s="60"/>
      <c r="BF73" s="60"/>
      <c r="BG73" s="60"/>
      <c r="BH73" s="60"/>
      <c r="BI73" s="60"/>
      <c r="BJ73" s="60"/>
      <c r="BK73" s="60"/>
      <c r="BL73" s="60"/>
      <c r="BM73" s="60"/>
      <c r="BN73" s="60"/>
      <c r="BO73" s="60"/>
      <c r="BP73" s="60"/>
      <c r="BQ73" s="60"/>
      <c r="BR73" s="60"/>
      <c r="BS73" s="60"/>
      <c r="BT73" s="60"/>
      <c r="BU73" s="60"/>
      <c r="BV73" s="60"/>
      <c r="BW73" s="60"/>
      <c r="BX73" s="60"/>
      <c r="BY73" s="60"/>
      <c r="BZ73" s="60"/>
      <c r="CA73" s="60"/>
      <c r="CB73" s="60"/>
      <c r="CC73" s="60"/>
      <c r="CD73" s="60"/>
      <c r="CE73" s="60"/>
      <c r="CF73" s="60"/>
      <c r="CG73" s="60"/>
      <c r="CH73" s="60"/>
      <c r="CI73" s="60"/>
      <c r="CJ73" s="60"/>
      <c r="CK73" s="60"/>
      <c r="CL73" s="60"/>
      <c r="CM73" s="60"/>
      <c r="CN73" s="60"/>
      <c r="CO73" s="60"/>
      <c r="CP73" s="60"/>
      <c r="CQ73" s="60"/>
      <c r="CR73" s="60"/>
      <c r="CS73" s="60"/>
      <c r="CT73" s="60"/>
      <c r="CU73" s="60"/>
    </row>
    <row r="74" spans="1:99" x14ac:dyDescent="0.25">
      <c r="A74" s="64" t="s">
        <v>74</v>
      </c>
      <c r="B74" s="65"/>
      <c r="C74" s="69">
        <v>0.43759999999999999</v>
      </c>
      <c r="D74" s="69">
        <v>0.84919999999999995</v>
      </c>
      <c r="E74" s="73">
        <v>73</v>
      </c>
      <c r="F74" s="73">
        <v>264</v>
      </c>
      <c r="G74" s="73">
        <v>140</v>
      </c>
      <c r="H74" s="73">
        <v>59</v>
      </c>
      <c r="I74" s="73">
        <v>26</v>
      </c>
      <c r="J74" s="73">
        <v>100</v>
      </c>
      <c r="K74" s="73">
        <v>622</v>
      </c>
      <c r="L74" s="65"/>
      <c r="M74" s="65" t="s">
        <v>49</v>
      </c>
      <c r="N74" s="60"/>
      <c r="O74" s="60"/>
      <c r="P74" s="60"/>
      <c r="Q74" s="60"/>
      <c r="R74" s="60"/>
      <c r="S74" s="60"/>
      <c r="T74" s="60"/>
      <c r="U74" s="60"/>
      <c r="V74" s="60"/>
      <c r="W74" s="60"/>
      <c r="X74" s="60"/>
      <c r="Y74" s="60"/>
      <c r="Z74" s="60"/>
      <c r="AA74" s="60"/>
      <c r="AB74" s="60"/>
      <c r="AC74" s="60"/>
      <c r="AD74" s="60"/>
      <c r="AE74" s="60"/>
      <c r="AF74" s="60"/>
      <c r="AG74" s="60"/>
      <c r="AH74" s="60"/>
      <c r="AI74" s="60"/>
      <c r="AJ74" s="60"/>
      <c r="AK74" s="60"/>
      <c r="AL74" s="60"/>
      <c r="AM74" s="60"/>
      <c r="AN74" s="60"/>
      <c r="AO74" s="60"/>
      <c r="AP74" s="60"/>
      <c r="AQ74" s="60"/>
      <c r="AR74" s="60"/>
      <c r="AS74" s="60"/>
      <c r="AT74" s="60"/>
      <c r="AU74" s="60"/>
      <c r="AV74" s="60"/>
      <c r="AW74" s="60"/>
      <c r="AX74" s="60"/>
      <c r="AY74" s="60"/>
      <c r="AZ74" s="60"/>
      <c r="BA74" s="60"/>
      <c r="BB74" s="60"/>
      <c r="BC74" s="60"/>
      <c r="BD74" s="60"/>
      <c r="BE74" s="60"/>
      <c r="BF74" s="60"/>
      <c r="BG74" s="60"/>
      <c r="BH74" s="60"/>
      <c r="BI74" s="60"/>
      <c r="BJ74" s="60"/>
      <c r="BK74" s="60"/>
      <c r="BL74" s="60"/>
      <c r="BM74" s="60"/>
      <c r="BN74" s="60"/>
      <c r="BO74" s="60"/>
      <c r="BP74" s="60"/>
      <c r="BQ74" s="60"/>
      <c r="BR74" s="60"/>
      <c r="BS74" s="60"/>
      <c r="BT74" s="60"/>
      <c r="BU74" s="60"/>
      <c r="BV74" s="60"/>
      <c r="BW74" s="60"/>
      <c r="BX74" s="60"/>
      <c r="BY74" s="60"/>
      <c r="BZ74" s="60"/>
      <c r="CA74" s="60"/>
      <c r="CB74" s="60"/>
      <c r="CC74" s="60"/>
      <c r="CD74" s="60"/>
      <c r="CE74" s="60"/>
      <c r="CF74" s="60"/>
      <c r="CG74" s="60"/>
      <c r="CH74" s="60"/>
      <c r="CI74" s="60"/>
      <c r="CJ74" s="60"/>
      <c r="CK74" s="60"/>
      <c r="CL74" s="60"/>
      <c r="CM74" s="60"/>
      <c r="CN74" s="60"/>
      <c r="CO74" s="60"/>
      <c r="CP74" s="60"/>
      <c r="CQ74" s="60"/>
      <c r="CR74" s="60"/>
      <c r="CS74" s="60"/>
      <c r="CT74" s="60"/>
      <c r="CU74" s="60"/>
    </row>
    <row r="75" spans="1:99" ht="15" customHeight="1" x14ac:dyDescent="0.25">
      <c r="A75" s="66" t="s">
        <v>39</v>
      </c>
      <c r="B75" s="66"/>
      <c r="C75" s="70"/>
      <c r="D75" s="70"/>
      <c r="E75" s="74"/>
      <c r="F75" s="74"/>
      <c r="G75" s="74"/>
      <c r="H75" s="74"/>
      <c r="I75" s="74"/>
      <c r="J75" s="74"/>
      <c r="K75" s="74"/>
      <c r="L75" s="66"/>
      <c r="M75" s="66"/>
      <c r="N75" s="66"/>
      <c r="O75" s="66"/>
      <c r="P75" s="66"/>
      <c r="Q75" s="66"/>
      <c r="R75" s="66"/>
      <c r="S75" s="66"/>
      <c r="T75" s="66"/>
      <c r="U75" s="66"/>
      <c r="V75" s="66"/>
      <c r="W75" s="66"/>
      <c r="X75" s="66"/>
      <c r="Y75" s="66"/>
      <c r="Z75" s="66"/>
      <c r="AA75" s="66"/>
      <c r="AB75" s="66"/>
      <c r="AC75" s="66"/>
      <c r="AD75" s="66"/>
      <c r="AE75" s="66"/>
      <c r="AF75" s="66"/>
      <c r="AG75" s="66"/>
      <c r="AH75" s="66"/>
      <c r="AI75" s="66"/>
      <c r="AJ75" s="66"/>
      <c r="AK75" s="66"/>
      <c r="AL75" s="66"/>
      <c r="AM75" s="66"/>
      <c r="AN75" s="66"/>
      <c r="AO75" s="66"/>
      <c r="AP75" s="66"/>
      <c r="AQ75" s="66"/>
      <c r="AR75" s="66"/>
      <c r="AS75" s="66"/>
      <c r="AT75" s="66"/>
      <c r="AU75" s="66"/>
      <c r="AV75" s="66"/>
      <c r="AW75" s="66"/>
      <c r="AX75" s="66"/>
      <c r="AY75" s="66"/>
      <c r="AZ75" s="66"/>
      <c r="BA75" s="66"/>
      <c r="BB75" s="66"/>
      <c r="BC75" s="66"/>
      <c r="BD75" s="66"/>
      <c r="BE75" s="66"/>
      <c r="BF75" s="66"/>
      <c r="BG75" s="66"/>
      <c r="BH75" s="66"/>
      <c r="BI75" s="66"/>
      <c r="BJ75" s="66"/>
      <c r="BK75" s="66"/>
      <c r="BL75" s="66"/>
      <c r="BM75" s="66"/>
      <c r="BN75" s="66"/>
      <c r="BO75" s="66"/>
      <c r="BP75" s="66"/>
      <c r="BQ75" s="66"/>
      <c r="BR75" s="66"/>
      <c r="BS75" s="66"/>
      <c r="BT75" s="66"/>
      <c r="BU75" s="66"/>
      <c r="BV75" s="66"/>
      <c r="BW75" s="66"/>
      <c r="BX75" s="66"/>
      <c r="BY75" s="66"/>
      <c r="BZ75" s="66"/>
      <c r="CA75" s="66"/>
      <c r="CB75" s="66"/>
      <c r="CC75" s="66"/>
      <c r="CD75" s="66"/>
      <c r="CE75" s="66"/>
      <c r="CF75" s="66"/>
      <c r="CG75" s="66"/>
      <c r="CH75" s="66"/>
      <c r="CI75" s="66"/>
      <c r="CJ75" s="66"/>
      <c r="CK75" s="66"/>
      <c r="CL75" s="66"/>
      <c r="CM75" s="66"/>
      <c r="CN75" s="66"/>
      <c r="CO75" s="66"/>
      <c r="CP75" s="66"/>
      <c r="CQ75" s="66"/>
      <c r="CR75" s="66"/>
      <c r="CS75" s="66"/>
      <c r="CT75" s="66"/>
      <c r="CU75" s="60"/>
    </row>
    <row r="76" spans="1:99" x14ac:dyDescent="0.25">
      <c r="A76" s="67"/>
      <c r="B76" s="60"/>
      <c r="C76" s="47"/>
      <c r="D76" s="47"/>
      <c r="E76" s="75"/>
      <c r="F76" s="75"/>
      <c r="G76" s="75"/>
      <c r="H76" s="75"/>
      <c r="I76" s="75"/>
      <c r="J76" s="75"/>
      <c r="K76" s="75"/>
      <c r="L76" s="60"/>
      <c r="M76" s="60"/>
      <c r="N76" s="60"/>
      <c r="O76" s="60"/>
      <c r="P76" s="60"/>
      <c r="Q76" s="60"/>
      <c r="R76" s="60"/>
      <c r="S76" s="60"/>
      <c r="T76" s="60"/>
      <c r="U76" s="60"/>
      <c r="V76" s="60"/>
      <c r="W76" s="60"/>
      <c r="X76" s="60"/>
      <c r="Y76" s="60"/>
      <c r="Z76" s="60"/>
      <c r="AA76" s="60"/>
      <c r="AB76" s="60"/>
      <c r="AC76" s="60"/>
      <c r="AD76" s="60"/>
      <c r="AE76" s="60"/>
      <c r="AF76" s="60"/>
      <c r="AG76" s="60"/>
      <c r="AH76" s="60"/>
      <c r="AI76" s="60"/>
      <c r="AJ76" s="60"/>
      <c r="AK76" s="60"/>
      <c r="AL76" s="60"/>
      <c r="AM76" s="60"/>
      <c r="AN76" s="60"/>
      <c r="AO76" s="60"/>
      <c r="AP76" s="60"/>
      <c r="AQ76" s="60"/>
      <c r="AR76" s="60"/>
      <c r="AS76" s="60"/>
      <c r="AT76" s="60"/>
      <c r="AU76" s="60"/>
      <c r="AV76" s="60"/>
      <c r="AW76" s="60"/>
      <c r="AX76" s="60"/>
      <c r="AY76" s="60"/>
      <c r="AZ76" s="60"/>
      <c r="BA76" s="60"/>
      <c r="BB76" s="60"/>
      <c r="BC76" s="60"/>
      <c r="BD76" s="60"/>
      <c r="BE76" s="60"/>
      <c r="BF76" s="60"/>
      <c r="BG76" s="60"/>
      <c r="BH76" s="60"/>
      <c r="BI76" s="60"/>
      <c r="BJ76" s="60"/>
      <c r="BK76" s="60"/>
      <c r="BL76" s="60"/>
      <c r="BM76" s="60"/>
      <c r="BN76" s="60"/>
      <c r="BO76" s="60"/>
      <c r="BP76" s="60"/>
      <c r="BQ76" s="60"/>
      <c r="BR76" s="60"/>
      <c r="BS76" s="60"/>
      <c r="BT76" s="60"/>
      <c r="BU76" s="60"/>
      <c r="BV76" s="60"/>
      <c r="BW76" s="60"/>
      <c r="BX76" s="60"/>
      <c r="BY76" s="60"/>
      <c r="BZ76" s="60"/>
      <c r="CA76" s="60"/>
      <c r="CB76" s="60"/>
      <c r="CC76" s="60"/>
      <c r="CD76" s="60"/>
      <c r="CE76" s="60"/>
      <c r="CF76" s="60"/>
      <c r="CG76" s="60"/>
      <c r="CH76" s="60"/>
      <c r="CI76" s="60"/>
      <c r="CJ76" s="60"/>
      <c r="CK76" s="60"/>
      <c r="CL76" s="60"/>
      <c r="CM76" s="60"/>
      <c r="CN76" s="60"/>
      <c r="CO76" s="60"/>
      <c r="CP76" s="60"/>
      <c r="CQ76" s="60"/>
      <c r="CR76" s="60"/>
      <c r="CS76" s="60"/>
      <c r="CT76" s="60"/>
      <c r="CU76" s="60"/>
    </row>
    <row r="77" spans="1:99" ht="15" customHeight="1" x14ac:dyDescent="0.25">
      <c r="A77" s="56" t="s">
        <v>27</v>
      </c>
      <c r="B77" s="57"/>
      <c r="C77" s="71" t="s">
        <v>32</v>
      </c>
      <c r="D77" s="71"/>
      <c r="E77" s="76"/>
      <c r="F77" s="76"/>
      <c r="G77" s="76"/>
      <c r="H77" s="76"/>
      <c r="I77" s="76"/>
      <c r="J77" s="76"/>
      <c r="K77" s="76"/>
      <c r="L77" s="57"/>
      <c r="M77" s="59" t="s">
        <v>10</v>
      </c>
      <c r="N77" s="60"/>
      <c r="O77" s="60"/>
      <c r="P77" s="60"/>
      <c r="Q77" s="60"/>
      <c r="R77" s="60"/>
      <c r="S77" s="60"/>
      <c r="T77" s="60"/>
      <c r="U77" s="60"/>
      <c r="V77" s="60"/>
      <c r="W77" s="60"/>
      <c r="X77" s="60"/>
      <c r="Y77" s="60"/>
      <c r="Z77" s="60"/>
      <c r="AA77" s="60"/>
      <c r="AB77" s="60"/>
      <c r="AC77" s="60"/>
      <c r="AD77" s="60"/>
      <c r="AE77" s="60"/>
      <c r="AF77" s="60"/>
      <c r="AG77" s="60"/>
      <c r="AH77" s="60"/>
      <c r="AI77" s="60"/>
      <c r="AJ77" s="60"/>
      <c r="AK77" s="60"/>
      <c r="AL77" s="60"/>
      <c r="AM77" s="60"/>
      <c r="AN77" s="60"/>
      <c r="AO77" s="60"/>
      <c r="AP77" s="60"/>
      <c r="AQ77" s="60"/>
      <c r="AR77" s="60"/>
      <c r="AS77" s="60"/>
      <c r="AT77" s="60"/>
      <c r="AU77" s="60"/>
      <c r="AV77" s="60"/>
      <c r="AW77" s="60"/>
      <c r="AX77" s="60"/>
      <c r="AY77" s="60"/>
      <c r="AZ77" s="60"/>
      <c r="BA77" s="60"/>
      <c r="BB77" s="60"/>
      <c r="BC77" s="60"/>
      <c r="BD77" s="60"/>
      <c r="BE77" s="60"/>
      <c r="BF77" s="60"/>
      <c r="BG77" s="60"/>
      <c r="BH77" s="60"/>
      <c r="BI77" s="60"/>
      <c r="BJ77" s="60"/>
      <c r="BK77" s="60"/>
      <c r="BL77" s="60"/>
      <c r="BM77" s="60"/>
      <c r="BN77" s="60"/>
      <c r="BO77" s="60"/>
      <c r="BP77" s="60"/>
      <c r="BQ77" s="60"/>
      <c r="BR77" s="60"/>
      <c r="BS77" s="60"/>
      <c r="BT77" s="60"/>
      <c r="BU77" s="60"/>
      <c r="BV77" s="60"/>
      <c r="BW77" s="60"/>
      <c r="BX77" s="60"/>
      <c r="BY77" s="60"/>
      <c r="BZ77" s="60"/>
      <c r="CA77" s="60"/>
      <c r="CB77" s="60"/>
      <c r="CC77" s="60"/>
      <c r="CD77" s="60"/>
      <c r="CE77" s="60"/>
      <c r="CF77" s="60"/>
      <c r="CG77" s="60"/>
      <c r="CH77" s="60"/>
      <c r="CI77" s="60"/>
      <c r="CJ77" s="60"/>
      <c r="CK77" s="60"/>
      <c r="CL77" s="60"/>
      <c r="CM77" s="60"/>
      <c r="CN77" s="60"/>
      <c r="CO77" s="60"/>
      <c r="CP77" s="60"/>
      <c r="CQ77" s="60"/>
      <c r="CR77" s="60"/>
      <c r="CS77" s="60"/>
      <c r="CT77" s="60"/>
      <c r="CU77" s="60"/>
    </row>
    <row r="78" spans="1:99" x14ac:dyDescent="0.25">
      <c r="A78" s="61" t="s">
        <v>33</v>
      </c>
      <c r="B78" s="62"/>
      <c r="C78" s="68" t="s">
        <v>1</v>
      </c>
      <c r="D78" s="68" t="s">
        <v>2</v>
      </c>
      <c r="E78" s="72" t="s">
        <v>3</v>
      </c>
      <c r="F78" s="72" t="s">
        <v>4</v>
      </c>
      <c r="G78" s="72" t="s">
        <v>5</v>
      </c>
      <c r="H78" s="72" t="s">
        <v>6</v>
      </c>
      <c r="I78" s="72" t="s">
        <v>7</v>
      </c>
      <c r="J78" s="72" t="s">
        <v>8</v>
      </c>
      <c r="K78" s="72" t="s">
        <v>9</v>
      </c>
      <c r="L78" s="62"/>
      <c r="M78" s="63" t="s">
        <v>34</v>
      </c>
      <c r="N78" s="60"/>
      <c r="O78" s="60"/>
      <c r="P78" s="60"/>
      <c r="Q78" s="60"/>
      <c r="R78" s="60"/>
      <c r="S78" s="60"/>
      <c r="T78" s="60"/>
      <c r="U78" s="60"/>
      <c r="V78" s="60"/>
      <c r="W78" s="60"/>
      <c r="X78" s="60"/>
      <c r="Y78" s="60"/>
      <c r="Z78" s="60"/>
      <c r="AA78" s="60"/>
      <c r="AB78" s="60"/>
      <c r="AC78" s="60"/>
      <c r="AD78" s="60"/>
      <c r="AE78" s="60"/>
      <c r="AF78" s="60"/>
      <c r="AG78" s="60"/>
      <c r="AH78" s="60"/>
      <c r="AI78" s="60"/>
      <c r="AJ78" s="60"/>
      <c r="AK78" s="60"/>
      <c r="AL78" s="60"/>
      <c r="AM78" s="60"/>
      <c r="AN78" s="60"/>
      <c r="AO78" s="60"/>
      <c r="AP78" s="60"/>
      <c r="AQ78" s="60"/>
      <c r="AR78" s="60"/>
      <c r="AS78" s="60"/>
      <c r="AT78" s="60"/>
      <c r="AU78" s="60"/>
      <c r="AV78" s="60"/>
      <c r="AW78" s="60"/>
      <c r="AX78" s="60"/>
      <c r="AY78" s="60"/>
      <c r="AZ78" s="60"/>
      <c r="BA78" s="60"/>
      <c r="BB78" s="60"/>
      <c r="BC78" s="60"/>
      <c r="BD78" s="60"/>
      <c r="BE78" s="60"/>
      <c r="BF78" s="60"/>
      <c r="BG78" s="60"/>
      <c r="BH78" s="60"/>
      <c r="BI78" s="60"/>
      <c r="BJ78" s="60"/>
      <c r="BK78" s="60"/>
      <c r="BL78" s="60"/>
      <c r="BM78" s="60"/>
      <c r="BN78" s="60"/>
      <c r="BO78" s="60"/>
      <c r="BP78" s="60"/>
      <c r="BQ78" s="60"/>
      <c r="BR78" s="60"/>
      <c r="BS78" s="60"/>
      <c r="BT78" s="60"/>
      <c r="BU78" s="60"/>
      <c r="BV78" s="60"/>
      <c r="BW78" s="60"/>
      <c r="BX78" s="60"/>
      <c r="BY78" s="60"/>
      <c r="BZ78" s="60"/>
      <c r="CA78" s="60"/>
      <c r="CB78" s="60"/>
      <c r="CC78" s="60"/>
      <c r="CD78" s="60"/>
      <c r="CE78" s="60"/>
      <c r="CF78" s="60"/>
      <c r="CG78" s="60"/>
      <c r="CH78" s="60"/>
      <c r="CI78" s="60"/>
      <c r="CJ78" s="60"/>
      <c r="CK78" s="60"/>
      <c r="CL78" s="60"/>
      <c r="CM78" s="60"/>
      <c r="CN78" s="60"/>
      <c r="CO78" s="60"/>
      <c r="CP78" s="60"/>
      <c r="CQ78" s="60"/>
      <c r="CR78" s="60"/>
      <c r="CS78" s="60"/>
      <c r="CT78" s="60"/>
      <c r="CU78" s="60"/>
    </row>
    <row r="79" spans="1:99" x14ac:dyDescent="0.25">
      <c r="A79" s="64" t="s">
        <v>75</v>
      </c>
      <c r="B79" s="65"/>
      <c r="C79" s="69">
        <v>0.46429999999999999</v>
      </c>
      <c r="D79" s="69">
        <v>0.83099999999999996</v>
      </c>
      <c r="E79" s="73">
        <v>58</v>
      </c>
      <c r="F79" s="73">
        <v>225</v>
      </c>
      <c r="G79" s="73">
        <v>122</v>
      </c>
      <c r="H79" s="73">
        <v>38</v>
      </c>
      <c r="I79" s="73">
        <v>26</v>
      </c>
      <c r="J79" s="73">
        <v>78</v>
      </c>
      <c r="K79" s="73">
        <v>618</v>
      </c>
      <c r="L79" s="65"/>
      <c r="M79" s="65" t="s">
        <v>77</v>
      </c>
      <c r="N79" s="60"/>
      <c r="O79" s="60"/>
      <c r="P79" s="60"/>
      <c r="Q79" s="60"/>
      <c r="R79" s="60"/>
      <c r="S79" s="60"/>
      <c r="T79" s="60"/>
      <c r="U79" s="60"/>
      <c r="V79" s="60"/>
      <c r="W79" s="60"/>
      <c r="X79" s="60"/>
      <c r="Y79" s="60"/>
      <c r="Z79" s="60"/>
      <c r="AA79" s="60"/>
      <c r="AB79" s="60"/>
      <c r="AC79" s="60"/>
      <c r="AD79" s="60"/>
      <c r="AE79" s="60"/>
      <c r="AF79" s="60"/>
      <c r="AG79" s="60"/>
      <c r="AH79" s="60"/>
      <c r="AI79" s="60"/>
      <c r="AJ79" s="60"/>
      <c r="AK79" s="60"/>
      <c r="AL79" s="60"/>
      <c r="AM79" s="60"/>
      <c r="AN79" s="60"/>
      <c r="AO79" s="60"/>
      <c r="AP79" s="60"/>
      <c r="AQ79" s="60"/>
      <c r="AR79" s="60"/>
      <c r="AS79" s="60"/>
      <c r="AT79" s="60"/>
      <c r="AU79" s="60"/>
      <c r="AV79" s="60"/>
      <c r="AW79" s="60"/>
      <c r="AX79" s="60"/>
      <c r="AY79" s="60"/>
      <c r="AZ79" s="60"/>
      <c r="BA79" s="60"/>
      <c r="BB79" s="60"/>
      <c r="BC79" s="60"/>
      <c r="BD79" s="60"/>
      <c r="BE79" s="60"/>
      <c r="BF79" s="60"/>
      <c r="BG79" s="60"/>
      <c r="BH79" s="60"/>
      <c r="BI79" s="60"/>
      <c r="BJ79" s="60"/>
      <c r="BK79" s="60"/>
      <c r="BL79" s="60"/>
      <c r="BM79" s="60"/>
      <c r="BN79" s="60"/>
      <c r="BO79" s="60"/>
      <c r="BP79" s="60"/>
      <c r="BQ79" s="60"/>
      <c r="BR79" s="60"/>
      <c r="BS79" s="60"/>
      <c r="BT79" s="60"/>
      <c r="BU79" s="60"/>
      <c r="BV79" s="60"/>
      <c r="BW79" s="60"/>
      <c r="BX79" s="60"/>
      <c r="BY79" s="60"/>
      <c r="BZ79" s="60"/>
      <c r="CA79" s="60"/>
      <c r="CB79" s="60"/>
      <c r="CC79" s="60"/>
      <c r="CD79" s="60"/>
      <c r="CE79" s="60"/>
      <c r="CF79" s="60"/>
      <c r="CG79" s="60"/>
      <c r="CH79" s="60"/>
      <c r="CI79" s="60"/>
      <c r="CJ79" s="60"/>
      <c r="CK79" s="60"/>
      <c r="CL79" s="60"/>
      <c r="CM79" s="60"/>
      <c r="CN79" s="60"/>
      <c r="CO79" s="60"/>
      <c r="CP79" s="60"/>
      <c r="CQ79" s="60"/>
      <c r="CR79" s="60"/>
      <c r="CS79" s="60"/>
      <c r="CT79" s="60"/>
      <c r="CU79" s="60"/>
    </row>
    <row r="80" spans="1:99" x14ac:dyDescent="0.25">
      <c r="A80" s="64" t="s">
        <v>76</v>
      </c>
      <c r="B80" s="65"/>
      <c r="C80" s="69">
        <v>0.4244</v>
      </c>
      <c r="D80" s="69">
        <v>0.73619999999999997</v>
      </c>
      <c r="E80" s="73">
        <v>69</v>
      </c>
      <c r="F80" s="73">
        <v>209</v>
      </c>
      <c r="G80" s="73">
        <v>122</v>
      </c>
      <c r="H80" s="73">
        <v>37</v>
      </c>
      <c r="I80" s="73">
        <v>21</v>
      </c>
      <c r="J80" s="73">
        <v>89</v>
      </c>
      <c r="K80" s="73">
        <v>627</v>
      </c>
      <c r="L80" s="65"/>
      <c r="M80" s="65" t="s">
        <v>78</v>
      </c>
      <c r="N80" s="60"/>
      <c r="O80" s="60"/>
      <c r="P80" s="60"/>
      <c r="Q80" s="60"/>
      <c r="R80" s="60"/>
      <c r="S80" s="60"/>
      <c r="T80" s="60"/>
      <c r="U80" s="60"/>
      <c r="V80" s="60"/>
      <c r="W80" s="60"/>
      <c r="X80" s="60"/>
      <c r="Y80" s="60"/>
      <c r="Z80" s="60"/>
      <c r="AA80" s="60"/>
      <c r="AB80" s="60"/>
      <c r="AC80" s="60"/>
      <c r="AD80" s="60"/>
      <c r="AE80" s="60"/>
      <c r="AF80" s="60"/>
      <c r="AG80" s="60"/>
      <c r="AH80" s="60"/>
      <c r="AI80" s="60"/>
      <c r="AJ80" s="60"/>
      <c r="AK80" s="60"/>
      <c r="AL80" s="60"/>
      <c r="AM80" s="60"/>
      <c r="AN80" s="60"/>
      <c r="AO80" s="60"/>
      <c r="AP80" s="60"/>
      <c r="AQ80" s="60"/>
      <c r="AR80" s="60"/>
      <c r="AS80" s="60"/>
      <c r="AT80" s="60"/>
      <c r="AU80" s="60"/>
      <c r="AV80" s="60"/>
      <c r="AW80" s="60"/>
      <c r="AX80" s="60"/>
      <c r="AY80" s="60"/>
      <c r="AZ80" s="60"/>
      <c r="BA80" s="60"/>
      <c r="BB80" s="60"/>
      <c r="BC80" s="60"/>
      <c r="BD80" s="60"/>
      <c r="BE80" s="60"/>
      <c r="BF80" s="60"/>
      <c r="BG80" s="60"/>
      <c r="BH80" s="60"/>
      <c r="BI80" s="60"/>
      <c r="BJ80" s="60"/>
      <c r="BK80" s="60"/>
      <c r="BL80" s="60"/>
      <c r="BM80" s="60"/>
      <c r="BN80" s="60"/>
      <c r="BO80" s="60"/>
      <c r="BP80" s="60"/>
      <c r="BQ80" s="60"/>
      <c r="BR80" s="60"/>
      <c r="BS80" s="60"/>
      <c r="BT80" s="60"/>
      <c r="BU80" s="60"/>
      <c r="BV80" s="60"/>
      <c r="BW80" s="60"/>
      <c r="BX80" s="60"/>
      <c r="BY80" s="60"/>
      <c r="BZ80" s="60"/>
      <c r="CA80" s="60"/>
      <c r="CB80" s="60"/>
      <c r="CC80" s="60"/>
      <c r="CD80" s="60"/>
      <c r="CE80" s="60"/>
      <c r="CF80" s="60"/>
      <c r="CG80" s="60"/>
      <c r="CH80" s="60"/>
      <c r="CI80" s="60"/>
      <c r="CJ80" s="60"/>
      <c r="CK80" s="60"/>
      <c r="CL80" s="60"/>
      <c r="CM80" s="60"/>
      <c r="CN80" s="60"/>
      <c r="CO80" s="60"/>
      <c r="CP80" s="60"/>
      <c r="CQ80" s="60"/>
      <c r="CR80" s="60"/>
      <c r="CS80" s="60"/>
      <c r="CT80" s="60"/>
      <c r="CU80" s="60"/>
    </row>
  </sheetData>
  <mergeCells count="1">
    <mergeCell ref="A1:D2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Clsst Général</vt:lpstr>
      <vt:lpstr>Week1</vt:lpstr>
      <vt:lpstr>Week2</vt:lpstr>
      <vt:lpstr>Week1!Extraire</vt:lpstr>
      <vt:lpstr>Week2!Extraire</vt:lpstr>
    </vt:vector>
  </TitlesOfParts>
  <Manager/>
  <Company>Microsoft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Gaetan POLIN</dc:creator>
  <cp:keywords/>
  <dc:description/>
  <cp:lastModifiedBy>Gaetan POLIN</cp:lastModifiedBy>
  <cp:revision/>
  <dcterms:created xsi:type="dcterms:W3CDTF">2017-10-28T20:03:24Z</dcterms:created>
  <dcterms:modified xsi:type="dcterms:W3CDTF">2017-10-30T11:30:45Z</dcterms:modified>
  <cp:category/>
  <cp:contentStatus/>
</cp:coreProperties>
</file>