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poli\OneDrive\FL\"/>
    </mc:Choice>
  </mc:AlternateContent>
  <bookViews>
    <workbookView xWindow="0" yWindow="0" windowWidth="24000" windowHeight="9600" activeTab="1"/>
  </bookViews>
  <sheets>
    <sheet name="Clsst Général" sheetId="1" r:id="rId1"/>
    <sheet name="Week1" sheetId="6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4" i="6" l="1"/>
  <c r="K34" i="6" s="1"/>
  <c r="A33" i="6"/>
  <c r="I33" i="6" s="1"/>
  <c r="A32" i="6"/>
  <c r="K32" i="6" s="1"/>
  <c r="A31" i="6"/>
  <c r="I31" i="6" s="1"/>
  <c r="A30" i="6"/>
  <c r="K30" i="6" s="1"/>
  <c r="A29" i="6"/>
  <c r="I29" i="6" s="1"/>
  <c r="A28" i="6"/>
  <c r="K28" i="6" s="1"/>
  <c r="A27" i="6"/>
  <c r="I27" i="6" s="1"/>
  <c r="A26" i="6"/>
  <c r="K26" i="6" s="1"/>
  <c r="A25" i="6"/>
  <c r="I25" i="6" s="1"/>
  <c r="A24" i="6"/>
  <c r="K24" i="6" s="1"/>
  <c r="A23" i="6"/>
  <c r="I23" i="6" s="1"/>
  <c r="A22" i="6"/>
  <c r="K22" i="6" s="1"/>
  <c r="A21" i="6"/>
  <c r="I21" i="6" s="1"/>
  <c r="A1" i="6"/>
  <c r="D22" i="6" l="1"/>
  <c r="D24" i="6"/>
  <c r="D26" i="6"/>
  <c r="D28" i="6"/>
  <c r="D30" i="6"/>
  <c r="D32" i="6"/>
  <c r="D34" i="6"/>
  <c r="H22" i="6"/>
  <c r="H24" i="6"/>
  <c r="H26" i="6"/>
  <c r="H28" i="6"/>
  <c r="H30" i="6"/>
  <c r="H32" i="6"/>
  <c r="H34" i="6"/>
  <c r="F21" i="6"/>
  <c r="J21" i="6"/>
  <c r="J25" i="6"/>
  <c r="F27" i="6"/>
  <c r="J27" i="6"/>
  <c r="F29" i="6"/>
  <c r="J29" i="6"/>
  <c r="J31" i="6"/>
  <c r="C21" i="6"/>
  <c r="G21" i="6"/>
  <c r="K21" i="6"/>
  <c r="E22" i="6"/>
  <c r="I22" i="6"/>
  <c r="C23" i="6"/>
  <c r="G23" i="6"/>
  <c r="K23" i="6"/>
  <c r="E24" i="6"/>
  <c r="I24" i="6"/>
  <c r="C25" i="6"/>
  <c r="G25" i="6"/>
  <c r="K25" i="6"/>
  <c r="E26" i="6"/>
  <c r="I26" i="6"/>
  <c r="C27" i="6"/>
  <c r="G27" i="6"/>
  <c r="K27" i="6"/>
  <c r="E28" i="6"/>
  <c r="I28" i="6"/>
  <c r="C29" i="6"/>
  <c r="G29" i="6"/>
  <c r="K29" i="6"/>
  <c r="E30" i="6"/>
  <c r="I30" i="6"/>
  <c r="C31" i="6"/>
  <c r="G31" i="6"/>
  <c r="K31" i="6"/>
  <c r="E32" i="6"/>
  <c r="I32" i="6"/>
  <c r="C33" i="6"/>
  <c r="G33" i="6"/>
  <c r="K33" i="6"/>
  <c r="E34" i="6"/>
  <c r="I34" i="6"/>
  <c r="F25" i="6"/>
  <c r="F33" i="6"/>
  <c r="J33" i="6"/>
  <c r="J22" i="6"/>
  <c r="D23" i="6"/>
  <c r="F24" i="6"/>
  <c r="J24" i="6"/>
  <c r="D25" i="6"/>
  <c r="H25" i="6"/>
  <c r="F26" i="6"/>
  <c r="J26" i="6"/>
  <c r="D27" i="6"/>
  <c r="H27" i="6"/>
  <c r="J30" i="6"/>
  <c r="D31" i="6"/>
  <c r="F32" i="6"/>
  <c r="J32" i="6"/>
  <c r="D33" i="6"/>
  <c r="H33" i="6"/>
  <c r="F34" i="6"/>
  <c r="J34" i="6"/>
  <c r="F23" i="6"/>
  <c r="J23" i="6"/>
  <c r="F31" i="6"/>
  <c r="D21" i="6"/>
  <c r="H21" i="6"/>
  <c r="H4" i="6" s="1"/>
  <c r="F22" i="6"/>
  <c r="H23" i="6"/>
  <c r="F28" i="6"/>
  <c r="J28" i="6"/>
  <c r="D29" i="6"/>
  <c r="H29" i="6"/>
  <c r="F30" i="6"/>
  <c r="H31" i="6"/>
  <c r="E21" i="6"/>
  <c r="C22" i="6"/>
  <c r="G22" i="6"/>
  <c r="E23" i="6"/>
  <c r="C24" i="6"/>
  <c r="G24" i="6"/>
  <c r="E25" i="6"/>
  <c r="C26" i="6"/>
  <c r="G26" i="6"/>
  <c r="E27" i="6"/>
  <c r="C28" i="6"/>
  <c r="G28" i="6"/>
  <c r="E29" i="6"/>
  <c r="C30" i="6"/>
  <c r="G30" i="6"/>
  <c r="E31" i="6"/>
  <c r="C32" i="6"/>
  <c r="G32" i="6"/>
  <c r="E33" i="6"/>
  <c r="C34" i="6"/>
  <c r="G34" i="6"/>
  <c r="K33" i="1"/>
  <c r="J33" i="1"/>
  <c r="I33" i="1"/>
  <c r="H33" i="1"/>
  <c r="G33" i="1"/>
  <c r="F33" i="1"/>
  <c r="E33" i="1"/>
  <c r="D33" i="1"/>
  <c r="C33" i="1"/>
  <c r="K31" i="1"/>
  <c r="J31" i="1"/>
  <c r="I31" i="1"/>
  <c r="H31" i="1"/>
  <c r="G31" i="1"/>
  <c r="F31" i="1"/>
  <c r="E31" i="1"/>
  <c r="D31" i="1"/>
  <c r="C31" i="1"/>
  <c r="K32" i="1"/>
  <c r="J32" i="1"/>
  <c r="I32" i="1"/>
  <c r="H32" i="1"/>
  <c r="G32" i="1"/>
  <c r="F32" i="1"/>
  <c r="E32" i="1"/>
  <c r="D32" i="1"/>
  <c r="C32" i="1"/>
  <c r="K29" i="1"/>
  <c r="J29" i="1"/>
  <c r="I29" i="1"/>
  <c r="H29" i="1"/>
  <c r="G29" i="1"/>
  <c r="F29" i="1"/>
  <c r="E29" i="1"/>
  <c r="D29" i="1"/>
  <c r="C29" i="1"/>
  <c r="K26" i="1"/>
  <c r="J26" i="1"/>
  <c r="I26" i="1"/>
  <c r="H26" i="1"/>
  <c r="G26" i="1"/>
  <c r="F26" i="1"/>
  <c r="E26" i="1"/>
  <c r="D26" i="1"/>
  <c r="C26" i="1"/>
  <c r="K30" i="1"/>
  <c r="J30" i="1"/>
  <c r="I30" i="1"/>
  <c r="H30" i="1"/>
  <c r="G30" i="1"/>
  <c r="F30" i="1"/>
  <c r="E30" i="1"/>
  <c r="D30" i="1"/>
  <c r="C30" i="1"/>
  <c r="K27" i="1"/>
  <c r="J27" i="1"/>
  <c r="I27" i="1"/>
  <c r="H27" i="1"/>
  <c r="G27" i="1"/>
  <c r="F27" i="1"/>
  <c r="E27" i="1"/>
  <c r="D27" i="1"/>
  <c r="C27" i="1"/>
  <c r="K25" i="1"/>
  <c r="J25" i="1"/>
  <c r="I25" i="1"/>
  <c r="H25" i="1"/>
  <c r="G25" i="1"/>
  <c r="F25" i="1"/>
  <c r="E25" i="1"/>
  <c r="D25" i="1"/>
  <c r="C25" i="1"/>
  <c r="K23" i="1"/>
  <c r="J23" i="1"/>
  <c r="I23" i="1"/>
  <c r="H23" i="1"/>
  <c r="G23" i="1"/>
  <c r="F23" i="1"/>
  <c r="E23" i="1"/>
  <c r="D23" i="1"/>
  <c r="C23" i="1"/>
  <c r="K28" i="1"/>
  <c r="J28" i="1"/>
  <c r="I28" i="1"/>
  <c r="H28" i="1"/>
  <c r="G28" i="1"/>
  <c r="F28" i="1"/>
  <c r="E28" i="1"/>
  <c r="D28" i="1"/>
  <c r="C28" i="1"/>
  <c r="K24" i="1"/>
  <c r="J24" i="1"/>
  <c r="I24" i="1"/>
  <c r="H24" i="1"/>
  <c r="G24" i="1"/>
  <c r="F24" i="1"/>
  <c r="E24" i="1"/>
  <c r="D24" i="1"/>
  <c r="C24" i="1"/>
  <c r="K21" i="1"/>
  <c r="J21" i="1"/>
  <c r="I21" i="1"/>
  <c r="H21" i="1"/>
  <c r="G21" i="1"/>
  <c r="F21" i="1"/>
  <c r="E21" i="1"/>
  <c r="D21" i="1"/>
  <c r="C21" i="1"/>
  <c r="K22" i="1"/>
  <c r="J22" i="1"/>
  <c r="I22" i="1"/>
  <c r="H22" i="1"/>
  <c r="G22" i="1"/>
  <c r="F22" i="1"/>
  <c r="E22" i="1"/>
  <c r="D22" i="1"/>
  <c r="C22" i="1"/>
  <c r="K20" i="1"/>
  <c r="J20" i="1"/>
  <c r="I20" i="1"/>
  <c r="H20" i="1"/>
  <c r="G20" i="1"/>
  <c r="F20" i="1"/>
  <c r="E20" i="1"/>
  <c r="D20" i="1"/>
  <c r="C20" i="1"/>
  <c r="A1" i="1"/>
  <c r="G6" i="6" l="1"/>
  <c r="D7" i="6"/>
  <c r="H16" i="6"/>
  <c r="K7" i="6"/>
  <c r="D12" i="6"/>
  <c r="H8" i="6"/>
  <c r="D8" i="6"/>
  <c r="K11" i="6"/>
  <c r="I4" i="6"/>
  <c r="G15" i="6"/>
  <c r="D4" i="6"/>
  <c r="H11" i="6"/>
  <c r="I6" i="6"/>
  <c r="H7" i="6"/>
  <c r="D16" i="6"/>
  <c r="D11" i="6"/>
  <c r="H13" i="6"/>
  <c r="C13" i="6"/>
  <c r="E10" i="6"/>
  <c r="G7" i="6"/>
  <c r="C15" i="6"/>
  <c r="J10" i="6"/>
  <c r="J6" i="6"/>
  <c r="I17" i="6"/>
  <c r="K12" i="6"/>
  <c r="K9" i="6"/>
  <c r="F12" i="6"/>
  <c r="D15" i="6"/>
  <c r="J13" i="6"/>
  <c r="J7" i="6"/>
  <c r="G14" i="6"/>
  <c r="I9" i="6"/>
  <c r="C7" i="6"/>
  <c r="C6" i="6"/>
  <c r="E4" i="6"/>
  <c r="G17" i="6"/>
  <c r="E12" i="6"/>
  <c r="G9" i="6"/>
  <c r="F17" i="6"/>
  <c r="F15" i="6"/>
  <c r="F13" i="6"/>
  <c r="F11" i="6"/>
  <c r="F9" i="6"/>
  <c r="F7" i="6"/>
  <c r="F14" i="6"/>
  <c r="E17" i="6"/>
  <c r="I15" i="6"/>
  <c r="C14" i="6"/>
  <c r="G12" i="6"/>
  <c r="K10" i="6"/>
  <c r="I7" i="6"/>
  <c r="G4" i="6"/>
  <c r="I14" i="6"/>
  <c r="D13" i="6"/>
  <c r="I12" i="6"/>
  <c r="I16" i="6"/>
  <c r="J17" i="6"/>
  <c r="J11" i="6"/>
  <c r="J14" i="6"/>
  <c r="C8" i="6"/>
  <c r="K4" i="6"/>
  <c r="K5" i="6"/>
  <c r="K13" i="6"/>
  <c r="E13" i="6"/>
  <c r="F6" i="6"/>
  <c r="J5" i="6"/>
  <c r="I13" i="6"/>
  <c r="F10" i="6"/>
  <c r="C17" i="6"/>
  <c r="E14" i="6"/>
  <c r="G11" i="6"/>
  <c r="C9" i="6"/>
  <c r="E6" i="6"/>
  <c r="J16" i="6"/>
  <c r="J4" i="6"/>
  <c r="H14" i="6"/>
  <c r="H12" i="6"/>
  <c r="H10" i="6"/>
  <c r="H6" i="6"/>
  <c r="H17" i="6"/>
  <c r="J8" i="6"/>
  <c r="K16" i="6"/>
  <c r="E15" i="6"/>
  <c r="C12" i="6"/>
  <c r="G10" i="6"/>
  <c r="K8" i="6"/>
  <c r="E7" i="6"/>
  <c r="C4" i="6"/>
  <c r="H9" i="6"/>
  <c r="I8" i="6"/>
  <c r="K17" i="6"/>
  <c r="I10" i="6"/>
  <c r="C5" i="6"/>
  <c r="J15" i="6"/>
  <c r="J9" i="6"/>
  <c r="C16" i="6"/>
  <c r="E11" i="6"/>
  <c r="E5" i="6"/>
  <c r="K6" i="6"/>
  <c r="F5" i="6"/>
  <c r="E9" i="6"/>
  <c r="I5" i="6"/>
  <c r="E16" i="6"/>
  <c r="G13" i="6"/>
  <c r="C11" i="6"/>
  <c r="E8" i="6"/>
  <c r="G5" i="6"/>
  <c r="F16" i="6"/>
  <c r="F4" i="6"/>
  <c r="D14" i="6"/>
  <c r="D10" i="6"/>
  <c r="D6" i="6"/>
  <c r="D5" i="6"/>
  <c r="F8" i="6"/>
  <c r="G16" i="6"/>
  <c r="K14" i="6"/>
  <c r="I11" i="6"/>
  <c r="C10" i="6"/>
  <c r="G8" i="6"/>
  <c r="J12" i="6"/>
  <c r="H15" i="6"/>
  <c r="H5" i="6"/>
  <c r="D17" i="6"/>
  <c r="D9" i="6"/>
  <c r="K15" i="6"/>
  <c r="C9" i="1"/>
  <c r="G9" i="1"/>
  <c r="K9" i="1"/>
  <c r="F12" i="1"/>
  <c r="J12" i="1"/>
  <c r="E11" i="1"/>
  <c r="I11" i="1"/>
  <c r="D8" i="1"/>
  <c r="H7" i="1"/>
  <c r="C7" i="1"/>
  <c r="G8" i="1"/>
  <c r="K5" i="1"/>
  <c r="F14" i="1"/>
  <c r="J14" i="1"/>
  <c r="E7" i="1"/>
  <c r="I7" i="1"/>
  <c r="D10" i="1"/>
  <c r="H10" i="1"/>
  <c r="C13" i="1"/>
  <c r="G13" i="1"/>
  <c r="K13" i="1"/>
  <c r="F4" i="1"/>
  <c r="J4" i="1"/>
  <c r="E8" i="1"/>
  <c r="I13" i="1"/>
  <c r="D15" i="1"/>
  <c r="H15" i="1"/>
  <c r="C17" i="1"/>
  <c r="G17" i="1"/>
  <c r="K17" i="1"/>
  <c r="F17" i="1"/>
  <c r="J5" i="1"/>
  <c r="D9" i="1"/>
  <c r="H9" i="1"/>
  <c r="C12" i="1"/>
  <c r="G12" i="1"/>
  <c r="K12" i="1"/>
  <c r="F11" i="1"/>
  <c r="J11" i="1"/>
  <c r="E6" i="1"/>
  <c r="I6" i="1"/>
  <c r="D5" i="1"/>
  <c r="H5" i="1"/>
  <c r="C14" i="1"/>
  <c r="G14" i="1"/>
  <c r="K14" i="1"/>
  <c r="F7" i="1"/>
  <c r="J7" i="1"/>
  <c r="E10" i="1"/>
  <c r="I10" i="1"/>
  <c r="D13" i="1"/>
  <c r="H13" i="1"/>
  <c r="C4" i="1"/>
  <c r="G4" i="1"/>
  <c r="K4" i="1"/>
  <c r="F8" i="1"/>
  <c r="J8" i="1"/>
  <c r="E15" i="1"/>
  <c r="I15" i="1"/>
  <c r="D17" i="1"/>
  <c r="H17" i="1"/>
  <c r="C16" i="1"/>
  <c r="G16" i="1"/>
  <c r="K16" i="1"/>
  <c r="I9" i="1"/>
  <c r="H12" i="1"/>
  <c r="K11" i="1"/>
  <c r="J6" i="1"/>
  <c r="H14" i="1"/>
  <c r="K7" i="1"/>
  <c r="J10" i="1"/>
  <c r="D4" i="1"/>
  <c r="C8" i="1"/>
  <c r="F15" i="1"/>
  <c r="I17" i="1"/>
  <c r="F9" i="1"/>
  <c r="I12" i="1"/>
  <c r="G6" i="1"/>
  <c r="G10" i="1"/>
  <c r="E9" i="1"/>
  <c r="D12" i="1"/>
  <c r="G11" i="1"/>
  <c r="E5" i="1"/>
  <c r="D14" i="1"/>
  <c r="G7" i="1"/>
  <c r="E13" i="1"/>
  <c r="H4" i="1"/>
  <c r="K8" i="1"/>
  <c r="E17" i="1"/>
  <c r="D16" i="1"/>
  <c r="J9" i="1"/>
  <c r="D11" i="1"/>
  <c r="C6" i="1"/>
  <c r="F5" i="1"/>
  <c r="E14" i="1"/>
  <c r="D7" i="1"/>
  <c r="C10" i="1"/>
  <c r="K10" i="1"/>
  <c r="J13" i="1"/>
  <c r="I4" i="1"/>
  <c r="H8" i="1"/>
  <c r="K15" i="1"/>
  <c r="J17" i="1"/>
  <c r="I16" i="1"/>
  <c r="D6" i="1"/>
  <c r="H6" i="1"/>
  <c r="C5" i="1"/>
  <c r="G5" i="1"/>
  <c r="I8" i="1"/>
  <c r="F16" i="1"/>
  <c r="J16" i="1"/>
  <c r="C11" i="1"/>
  <c r="F6" i="1"/>
  <c r="I5" i="1"/>
  <c r="F10" i="1"/>
  <c r="J15" i="1"/>
  <c r="H16" i="1"/>
  <c r="E12" i="1"/>
  <c r="H11" i="1"/>
  <c r="K6" i="1"/>
  <c r="I14" i="1"/>
  <c r="F13" i="1"/>
  <c r="E4" i="1"/>
  <c r="C15" i="1"/>
  <c r="G15" i="1"/>
  <c r="E16" i="1"/>
  <c r="L16" i="6" l="1"/>
  <c r="L33" i="6" s="1"/>
  <c r="L12" i="6"/>
  <c r="L29" i="6" s="1"/>
  <c r="L8" i="6"/>
  <c r="L14" i="6"/>
  <c r="L31" i="6" s="1"/>
  <c r="L11" i="6"/>
  <c r="L9" i="6"/>
  <c r="L6" i="6"/>
  <c r="L23" i="6" s="1"/>
  <c r="L17" i="6"/>
  <c r="L34" i="6" s="1"/>
  <c r="L7" i="6"/>
  <c r="L15" i="6"/>
  <c r="L32" i="6"/>
  <c r="L5" i="6"/>
  <c r="L22" i="6" s="1"/>
  <c r="L13" i="6"/>
  <c r="L4" i="6"/>
  <c r="L28" i="6"/>
  <c r="L26" i="6"/>
  <c r="L10" i="6"/>
  <c r="L15" i="1"/>
  <c r="L7" i="1"/>
  <c r="L12" i="1"/>
  <c r="L10" i="1"/>
  <c r="L25" i="1" s="1"/>
  <c r="L6" i="1"/>
  <c r="L4" i="1"/>
  <c r="L16" i="1"/>
  <c r="L5" i="1"/>
  <c r="L13" i="1"/>
  <c r="L14" i="1"/>
  <c r="L9" i="1"/>
  <c r="L17" i="1"/>
  <c r="L8" i="1"/>
  <c r="L11" i="1"/>
  <c r="M23" i="6" l="1"/>
  <c r="M33" i="6"/>
  <c r="M29" i="6"/>
  <c r="M32" i="6"/>
  <c r="M31" i="6"/>
  <c r="M28" i="6"/>
  <c r="M22" i="6"/>
  <c r="M15" i="6"/>
  <c r="M6" i="6"/>
  <c r="M8" i="6"/>
  <c r="L25" i="6"/>
  <c r="M25" i="6" s="1"/>
  <c r="M14" i="6"/>
  <c r="M16" i="6"/>
  <c r="L24" i="6"/>
  <c r="M24" i="6" s="1"/>
  <c r="M7" i="6"/>
  <c r="M9" i="6"/>
  <c r="M12" i="6"/>
  <c r="M11" i="6"/>
  <c r="M26" i="6"/>
  <c r="M17" i="6"/>
  <c r="M34" i="6"/>
  <c r="M5" i="6"/>
  <c r="M4" i="6"/>
  <c r="L21" i="6"/>
  <c r="M21" i="6" s="1"/>
  <c r="L30" i="6"/>
  <c r="M30" i="6" s="1"/>
  <c r="M13" i="6"/>
  <c r="L27" i="6"/>
  <c r="M27" i="6" s="1"/>
  <c r="M10" i="6"/>
  <c r="L30" i="1"/>
  <c r="L29" i="1"/>
  <c r="M29" i="1" s="1"/>
  <c r="L31" i="1"/>
  <c r="M31" i="1" s="1"/>
  <c r="L26" i="1"/>
  <c r="M26" i="1" s="1"/>
  <c r="L27" i="1"/>
  <c r="M27" i="1" s="1"/>
  <c r="L32" i="1"/>
  <c r="M32" i="1" s="1"/>
  <c r="L23" i="1"/>
  <c r="M23" i="1" s="1"/>
  <c r="L24" i="1"/>
  <c r="M24" i="1" s="1"/>
  <c r="L20" i="1"/>
  <c r="M20" i="1" s="1"/>
  <c r="L28" i="1"/>
  <c r="M28" i="1" s="1"/>
  <c r="L22" i="1"/>
  <c r="M22" i="1" s="1"/>
  <c r="L33" i="1"/>
  <c r="M33" i="1" s="1"/>
  <c r="L21" i="1"/>
  <c r="M21" i="1" s="1"/>
  <c r="M25" i="1"/>
  <c r="M30" i="1"/>
  <c r="M17" i="1"/>
  <c r="M15" i="1"/>
  <c r="M12" i="1"/>
  <c r="M16" i="1"/>
  <c r="M11" i="1"/>
  <c r="M5" i="1"/>
  <c r="M13" i="1"/>
  <c r="M7" i="1"/>
  <c r="M9" i="1"/>
  <c r="M10" i="1"/>
  <c r="M8" i="1"/>
  <c r="M14" i="1"/>
  <c r="M4" i="1"/>
  <c r="M6" i="1"/>
</calcChain>
</file>

<file path=xl/sharedStrings.xml><?xml version="1.0" encoding="utf-8"?>
<sst xmlns="http://schemas.openxmlformats.org/spreadsheetml/2006/main" count="216" uniqueCount="45">
  <si>
    <t>RK</t>
  </si>
  <si>
    <t>TEAM</t>
  </si>
  <si>
    <t>PLAYERS</t>
  </si>
  <si>
    <t>FG%</t>
  </si>
  <si>
    <t>FT%</t>
  </si>
  <si>
    <t>3PM</t>
  </si>
  <si>
    <t>REB</t>
  </si>
  <si>
    <t>AST</t>
  </si>
  <si>
    <t>STL</t>
  </si>
  <si>
    <t>BLK</t>
  </si>
  <si>
    <t>TO</t>
  </si>
  <si>
    <t>PTS</t>
  </si>
  <si>
    <t>Tuamotu Sharks</t>
  </si>
  <si>
    <t>Team Huzaki</t>
  </si>
  <si>
    <t>Les Cougars de BK</t>
  </si>
  <si>
    <t>Dominion Teemoboyz</t>
  </si>
  <si>
    <t>Taggart BC</t>
  </si>
  <si>
    <t xml:space="preserve">Antigua Boyz </t>
  </si>
  <si>
    <t>Wabaki Falcons</t>
  </si>
  <si>
    <t xml:space="preserve">Nemausus Gladiators </t>
  </si>
  <si>
    <t>Les Lents BÃ©arnais</t>
  </si>
  <si>
    <t>Paris The Flash</t>
  </si>
  <si>
    <t>Team Gruber</t>
  </si>
  <si>
    <t>Venomous Vicious Vipers</t>
  </si>
  <si>
    <t>Red Eyes Crew</t>
  </si>
  <si>
    <t>Cergy SlowMo</t>
  </si>
  <si>
    <t>TOTAL</t>
  </si>
  <si>
    <t>CLASSEMENT</t>
  </si>
  <si>
    <t>NAME</t>
  </si>
  <si>
    <t>Les Lents BÃ©arnais (1-1)</t>
  </si>
  <si>
    <t>Tuamotu Sharks (2-0)</t>
  </si>
  <si>
    <t>Full Box Score</t>
  </si>
  <si>
    <t>STATISTICS</t>
  </si>
  <si>
    <t>Antigua Boyz (1-1)</t>
  </si>
  <si>
    <t>Nemausus Gladiators (1-1)</t>
  </si>
  <si>
    <t>Cergy SlowMo (0-2)</t>
  </si>
  <si>
    <t>Les Cougars de BK (2-0)</t>
  </si>
  <si>
    <t>Wabaki Falcons (1-1)</t>
  </si>
  <si>
    <t>Team Huzaki (2-0)</t>
  </si>
  <si>
    <t>Taggart BC (1-1)</t>
  </si>
  <si>
    <t>Venomous Vicious Vipers (0-2)</t>
  </si>
  <si>
    <t>Paris The Flash (1-1)</t>
  </si>
  <si>
    <t>Red Eyes Crew (0-2)</t>
  </si>
  <si>
    <t>Dominion Teemoboyz (2-0)</t>
  </si>
  <si>
    <t>Team Gruber (0-2)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</si>
</sst>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F8F41"/>
        <bgColor indexed="64"/>
      </patternFill>
    </fill>
    <fill>
      <patternFill patternType="solid">
        <fgColor rgb="FFEEC49A"/>
        <bgColor indexed="64"/>
      </patternFill>
    </fill>
    <fill>
      <patternFill patternType="solid">
        <fgColor rgb="FFF2F2E8"/>
        <bgColor indexed="64"/>
      </patternFill>
    </fill>
    <fill>
      <patternFill patternType="solid">
        <fgColor rgb="FFF8F8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A4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0" fillId="2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4" borderId="0" xfId="0" applyFill="1" applyAlignment="1">
      <alignment horizontal="center" vertical="center" wrapText="1"/>
    </xf>
    <xf numFmtId="0" fontId="3" fillId="4" borderId="0" xfId="2" applyFill="1" applyAlignment="1">
      <alignment horizontal="left" vertical="center" wrapText="1"/>
    </xf>
    <xf numFmtId="0" fontId="0" fillId="4" borderId="0" xfId="0" applyFill="1" applyAlignment="1">
      <alignment horizontal="right" vertical="center" wrapText="1"/>
    </xf>
    <xf numFmtId="0" fontId="0" fillId="5" borderId="0" xfId="0" applyFill="1" applyAlignment="1">
      <alignment horizontal="center" vertical="center" wrapText="1"/>
    </xf>
    <xf numFmtId="0" fontId="3" fillId="5" borderId="0" xfId="2" applyFill="1" applyAlignment="1">
      <alignment horizontal="left" vertical="center" wrapText="1"/>
    </xf>
    <xf numFmtId="0" fontId="0" fillId="5" borderId="0" xfId="0" applyFill="1" applyAlignment="1">
      <alignment horizontal="right" vertical="center" wrapText="1"/>
    </xf>
    <xf numFmtId="0" fontId="2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right" vertical="center" wrapText="1"/>
    </xf>
    <xf numFmtId="0" fontId="0" fillId="0" borderId="0" xfId="0" applyAlignment="1" applyProtection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2" fillId="7" borderId="1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3" fillId="4" borderId="0" xfId="2" applyFill="1" applyAlignment="1">
      <alignment vertical="center" wrapText="1"/>
    </xf>
    <xf numFmtId="0" fontId="0" fillId="0" borderId="0" xfId="0" applyAlignment="1">
      <alignment vertical="center" wrapText="1"/>
    </xf>
    <xf numFmtId="0" fontId="2" fillId="8" borderId="0" xfId="0" applyFont="1" applyFill="1" applyAlignment="1">
      <alignment horizontal="left" vertical="center" wrapText="1"/>
    </xf>
    <xf numFmtId="0" fontId="0" fillId="8" borderId="0" xfId="0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0" fillId="0" borderId="1" xfId="1" applyNumberFormat="1" applyFont="1" applyBorder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0" fontId="5" fillId="6" borderId="1" xfId="2" applyFont="1" applyFill="1" applyBorder="1" applyAlignment="1">
      <alignment horizontal="center" vertical="center" wrapText="1"/>
    </xf>
    <xf numFmtId="164" fontId="0" fillId="0" borderId="1" xfId="1" applyNumberFormat="1" applyFont="1" applyBorder="1" applyAlignment="1" applyProtection="1">
      <alignment horizontal="center" vertical="center" wrapText="1"/>
    </xf>
    <xf numFmtId="1" fontId="0" fillId="0" borderId="1" xfId="1" applyNumberFormat="1" applyFont="1" applyBorder="1" applyAlignment="1" applyProtection="1">
      <alignment horizontal="center" vertical="center" wrapText="1"/>
    </xf>
    <xf numFmtId="0" fontId="3" fillId="0" borderId="0" xfId="2" applyFill="1" applyAlignment="1">
      <alignment horizontal="center" vertical="center" wrapText="1"/>
    </xf>
    <xf numFmtId="164" fontId="0" fillId="0" borderId="0" xfId="1" applyNumberFormat="1" applyFont="1" applyFill="1" applyAlignment="1" applyProtection="1">
      <alignment horizontal="center" vertical="center" wrapText="1"/>
    </xf>
    <xf numFmtId="1" fontId="0" fillId="0" borderId="0" xfId="1" applyNumberFormat="1" applyFont="1" applyFill="1" applyAlignment="1" applyProtection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left" wrapText="1"/>
    </xf>
    <xf numFmtId="0" fontId="0" fillId="2" borderId="0" xfId="0" applyFill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3" fillId="0" borderId="0" xfId="2" applyAlignment="1">
      <alignment horizontal="right" vertical="center" wrapText="1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M_FEUILL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games.espn.com/fba/clubhouse?leagueId=3409&amp;teamId=8&amp;seasonId=2018" TargetMode="External"/><Relationship Id="rId13" Type="http://schemas.openxmlformats.org/officeDocument/2006/relationships/hyperlink" Target="http://games.espn.com/fba/clubhouse?leagueId=3409&amp;teamId=12&amp;seasonId=2018" TargetMode="External"/><Relationship Id="rId3" Type="http://schemas.openxmlformats.org/officeDocument/2006/relationships/hyperlink" Target="http://games.espn.com/fba/clubhouse?leagueId=3409&amp;teamId=2&amp;seasonId=2018" TargetMode="External"/><Relationship Id="rId7" Type="http://schemas.openxmlformats.org/officeDocument/2006/relationships/hyperlink" Target="http://games.espn.com/fba/clubhouse?leagueId=3409&amp;teamId=10&amp;seasonId=2018" TargetMode="External"/><Relationship Id="rId12" Type="http://schemas.openxmlformats.org/officeDocument/2006/relationships/hyperlink" Target="http://games.espn.com/fba/clubhouse?leagueId=3409&amp;teamId=14&amp;seasonId=2018" TargetMode="External"/><Relationship Id="rId2" Type="http://schemas.openxmlformats.org/officeDocument/2006/relationships/hyperlink" Target="http://games.espn.com/fba/clubhouse?leagueId=3409&amp;teamId=5&amp;seasonId=2018" TargetMode="External"/><Relationship Id="rId1" Type="http://schemas.openxmlformats.org/officeDocument/2006/relationships/hyperlink" Target="http://games.espn.com/fba/clubhouse?leagueId=3409&amp;teamId=6&amp;seasonId=2018" TargetMode="External"/><Relationship Id="rId6" Type="http://schemas.openxmlformats.org/officeDocument/2006/relationships/hyperlink" Target="http://games.espn.com/fba/clubhouse?leagueId=3409&amp;teamId=11&amp;seasonId=2018" TargetMode="External"/><Relationship Id="rId11" Type="http://schemas.openxmlformats.org/officeDocument/2006/relationships/hyperlink" Target="http://games.espn.com/fba/clubhouse?leagueId=3409&amp;teamId=16&amp;seasonId=2018" TargetMode="External"/><Relationship Id="rId5" Type="http://schemas.openxmlformats.org/officeDocument/2006/relationships/hyperlink" Target="http://games.espn.com/fba/clubhouse?leagueId=3409&amp;teamId=15&amp;seasonId=2018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games.espn.com/fba/clubhouse?leagueId=3409&amp;teamId=4&amp;seasonId=2018" TargetMode="External"/><Relationship Id="rId4" Type="http://schemas.openxmlformats.org/officeDocument/2006/relationships/hyperlink" Target="http://games.espn.com/fba/clubhouse?leagueId=3409&amp;teamId=1&amp;seasonId=2018" TargetMode="External"/><Relationship Id="rId9" Type="http://schemas.openxmlformats.org/officeDocument/2006/relationships/hyperlink" Target="http://games.espn.com/fba/clubhouse?leagueId=3409&amp;teamId=7&amp;seasonId=2018" TargetMode="External"/><Relationship Id="rId14" Type="http://schemas.openxmlformats.org/officeDocument/2006/relationships/hyperlink" Target="http://games.espn.com/fba/clubhouse?leagueId=3409&amp;teamId=3&amp;seasonId=2018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games.espn.com/fba/clubhouse?leagueId=3409&amp;teamId=2&amp;seasonId=2018" TargetMode="External"/><Relationship Id="rId13" Type="http://schemas.openxmlformats.org/officeDocument/2006/relationships/hyperlink" Target="http://games.espn.com/fba/clubhouse?leagueId=3409&amp;teamId=15&amp;seasonId=2018" TargetMode="External"/><Relationship Id="rId18" Type="http://schemas.openxmlformats.org/officeDocument/2006/relationships/hyperlink" Target="http://games.espn.com/fba/boxscorefull?leagueId=3409&amp;teamId=4&amp;scoringPeriodId=6&amp;seasonId=2018&amp;view=matchup&amp;version=full" TargetMode="External"/><Relationship Id="rId3" Type="http://schemas.openxmlformats.org/officeDocument/2006/relationships/hyperlink" Target="http://games.espn.com/fba/boxscorefull?leagueId=3409&amp;teamId=7&amp;scoringPeriodId=6&amp;seasonId=2018&amp;view=matchup&amp;version=full" TargetMode="External"/><Relationship Id="rId21" Type="http://schemas.openxmlformats.org/officeDocument/2006/relationships/printerSettings" Target="../printerSettings/printerSettings2.bin"/><Relationship Id="rId7" Type="http://schemas.openxmlformats.org/officeDocument/2006/relationships/hyperlink" Target="http://games.espn.com/fba/clubhouse?leagueId=3409&amp;teamId=3&amp;seasonId=2018" TargetMode="External"/><Relationship Id="rId12" Type="http://schemas.openxmlformats.org/officeDocument/2006/relationships/hyperlink" Target="http://games.espn.com/fba/boxscorefull?leagueId=3409&amp;teamId=10&amp;scoringPeriodId=6&amp;seasonId=2018&amp;view=matchup&amp;version=full" TargetMode="External"/><Relationship Id="rId17" Type="http://schemas.openxmlformats.org/officeDocument/2006/relationships/hyperlink" Target="http://games.espn.com/fba/clubhouse?leagueId=3409&amp;teamId=12&amp;seasonId=2018" TargetMode="External"/><Relationship Id="rId2" Type="http://schemas.openxmlformats.org/officeDocument/2006/relationships/hyperlink" Target="http://games.espn.com/fba/clubhouse?leagueId=3409&amp;teamId=6&amp;seasonId=2018" TargetMode="External"/><Relationship Id="rId16" Type="http://schemas.openxmlformats.org/officeDocument/2006/relationships/hyperlink" Target="http://games.espn.com/fba/clubhouse?leagueId=3409&amp;teamId=4&amp;seasonId=2018" TargetMode="External"/><Relationship Id="rId20" Type="http://schemas.openxmlformats.org/officeDocument/2006/relationships/hyperlink" Target="http://games.espn.com/fba/clubhouse?leagueId=3409&amp;teamId=16&amp;seasonId=2018" TargetMode="External"/><Relationship Id="rId1" Type="http://schemas.openxmlformats.org/officeDocument/2006/relationships/hyperlink" Target="http://games.espn.com/fba/clubhouse?leagueId=3409&amp;teamId=7&amp;seasonId=2018" TargetMode="External"/><Relationship Id="rId6" Type="http://schemas.openxmlformats.org/officeDocument/2006/relationships/hyperlink" Target="http://games.espn.com/fba/boxscorefull?leagueId=3409&amp;teamId=11&amp;scoringPeriodId=6&amp;seasonId=2018&amp;view=matchup&amp;version=full" TargetMode="External"/><Relationship Id="rId11" Type="http://schemas.openxmlformats.org/officeDocument/2006/relationships/hyperlink" Target="http://games.espn.com/fba/clubhouse?leagueId=3409&amp;teamId=5&amp;seasonId=2018" TargetMode="External"/><Relationship Id="rId5" Type="http://schemas.openxmlformats.org/officeDocument/2006/relationships/hyperlink" Target="http://games.espn.com/fba/clubhouse?leagueId=3409&amp;teamId=8&amp;seasonId=2018" TargetMode="External"/><Relationship Id="rId15" Type="http://schemas.openxmlformats.org/officeDocument/2006/relationships/hyperlink" Target="http://games.espn.com/fba/boxscorefull?leagueId=3409&amp;teamId=15&amp;scoringPeriodId=6&amp;seasonId=2018&amp;view=matchup&amp;version=full" TargetMode="External"/><Relationship Id="rId10" Type="http://schemas.openxmlformats.org/officeDocument/2006/relationships/hyperlink" Target="http://games.espn.com/fba/clubhouse?leagueId=3409&amp;teamId=10&amp;seasonId=2018" TargetMode="External"/><Relationship Id="rId19" Type="http://schemas.openxmlformats.org/officeDocument/2006/relationships/hyperlink" Target="http://games.espn.com/fba/clubhouse?leagueId=3409&amp;teamId=1&amp;seasonId=2018" TargetMode="External"/><Relationship Id="rId4" Type="http://schemas.openxmlformats.org/officeDocument/2006/relationships/hyperlink" Target="http://games.espn.com/fba/clubhouse?leagueId=3409&amp;teamId=11&amp;seasonId=2018" TargetMode="External"/><Relationship Id="rId9" Type="http://schemas.openxmlformats.org/officeDocument/2006/relationships/hyperlink" Target="http://games.espn.com/fba/boxscorefull?leagueId=3409&amp;teamId=3&amp;scoringPeriodId=6&amp;seasonId=2018&amp;view=matchup&amp;version=full" TargetMode="External"/><Relationship Id="rId14" Type="http://schemas.openxmlformats.org/officeDocument/2006/relationships/hyperlink" Target="http://games.espn.com/fba/clubhouse?leagueId=3409&amp;teamId=14&amp;seasonId=20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1"/>
  <sheetViews>
    <sheetView topLeftCell="A19" workbookViewId="0">
      <selection activeCell="A42" sqref="A42"/>
    </sheetView>
  </sheetViews>
  <sheetFormatPr baseColWidth="10" defaultRowHeight="15" x14ac:dyDescent="0.25"/>
  <cols>
    <col min="1" max="1" width="28.5703125" customWidth="1"/>
    <col min="2" max="2" width="0" hidden="1" customWidth="1"/>
    <col min="3" max="12" width="8.5703125" customWidth="1"/>
    <col min="13" max="13" width="15.5703125" customWidth="1"/>
  </cols>
  <sheetData>
    <row r="1" spans="1:13" ht="37.5" customHeight="1" x14ac:dyDescent="0.25">
      <c r="A1" s="42" t="str">
        <f ca="1">"CLASSEMENT EN ROTO "&amp;[1]!NOM_FEUILLE(F1)</f>
        <v>CLASSEMENT EN ROTO Clsst Général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15" hidden="1" customHeight="1" x14ac:dyDescent="0.25">
      <c r="A2" s="16"/>
      <c r="B2" s="16"/>
      <c r="C2" s="16">
        <v>2</v>
      </c>
      <c r="D2" s="16">
        <v>2</v>
      </c>
      <c r="E2" s="16">
        <v>2</v>
      </c>
      <c r="F2" s="16">
        <v>2</v>
      </c>
      <c r="G2" s="16">
        <v>1</v>
      </c>
      <c r="H2" s="16"/>
      <c r="I2" s="16">
        <v>1</v>
      </c>
      <c r="J2" s="16">
        <v>1</v>
      </c>
      <c r="K2" s="16">
        <v>2</v>
      </c>
      <c r="L2" s="16">
        <v>1</v>
      </c>
      <c r="M2" s="16">
        <v>1</v>
      </c>
    </row>
    <row r="3" spans="1:13" ht="18.75" customHeight="1" x14ac:dyDescent="0.25">
      <c r="A3" s="11"/>
      <c r="B3" s="11"/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12" t="s">
        <v>9</v>
      </c>
      <c r="J3" s="12" t="s">
        <v>10</v>
      </c>
      <c r="K3" s="12" t="s">
        <v>11</v>
      </c>
      <c r="L3" s="13" t="s">
        <v>26</v>
      </c>
      <c r="M3" s="13" t="s">
        <v>27</v>
      </c>
    </row>
    <row r="4" spans="1:13" ht="18.75" customHeight="1" x14ac:dyDescent="0.25">
      <c r="A4" s="24" t="s">
        <v>15</v>
      </c>
      <c r="B4" s="14"/>
      <c r="C4" s="14">
        <f>RANK(C20,$C$20:$C$33,1)+(COUNT($C$20:$C$33)+1-RANK(C20,$C$20:$C$33,0)-RANK(C20,$C$20:$C$33,1))/2</f>
        <v>11</v>
      </c>
      <c r="D4" s="14">
        <f t="shared" ref="D4:I17" si="0">RANK(D20,D$20:D$33,1)+(COUNT(D$20:D$33)+1-RANK(D20,D$20:D$33,0)-RANK(D20,D$20:D$33,1))/2</f>
        <v>14</v>
      </c>
      <c r="E4" s="14">
        <f t="shared" si="0"/>
        <v>14</v>
      </c>
      <c r="F4" s="14">
        <f t="shared" si="0"/>
        <v>14</v>
      </c>
      <c r="G4" s="14">
        <f t="shared" si="0"/>
        <v>13</v>
      </c>
      <c r="H4" s="14">
        <f t="shared" si="0"/>
        <v>14</v>
      </c>
      <c r="I4" s="14">
        <f t="shared" si="0"/>
        <v>10</v>
      </c>
      <c r="J4" s="14">
        <f t="shared" ref="J4:J17" si="1">RANK(J20,J$20:J$33,0)+(COUNT(J$20:J$33)+1-RANK(J20,J$20:J$33,1)-RANK(J20,J$20:J$33,0))/2</f>
        <v>4</v>
      </c>
      <c r="K4" s="14">
        <f t="shared" ref="K4:K17" si="2">RANK(K20,K$20:K$33,1)+(COUNT(K$20:K$33)+1-RANK(K20,K$20:K$33,0)-RANK(K20,K$20:K$33,1))/2</f>
        <v>14</v>
      </c>
      <c r="L4" s="15">
        <f t="shared" ref="L4:L17" si="3">SUM(C4:K4)</f>
        <v>108</v>
      </c>
      <c r="M4" s="15">
        <f t="shared" ref="M4:M17" si="4">RANK(L4,$L$4:$L$17)</f>
        <v>1</v>
      </c>
    </row>
    <row r="5" spans="1:13" ht="18.75" customHeight="1" x14ac:dyDescent="0.25">
      <c r="A5" s="24" t="s">
        <v>13</v>
      </c>
      <c r="B5" s="14"/>
      <c r="C5" s="14">
        <f>RANK(C21,$C$20:$C$33,1)+(COUNT($C$20:$C$33)+1-RANK(C21,$C$20:$C$33,0)-RANK(C21,$C$20:$C$33,1))/2</f>
        <v>3</v>
      </c>
      <c r="D5" s="14">
        <f t="shared" si="0"/>
        <v>13</v>
      </c>
      <c r="E5" s="14">
        <f t="shared" si="0"/>
        <v>11</v>
      </c>
      <c r="F5" s="14">
        <f t="shared" si="0"/>
        <v>2</v>
      </c>
      <c r="G5" s="14">
        <f t="shared" si="0"/>
        <v>11</v>
      </c>
      <c r="H5" s="14">
        <f t="shared" si="0"/>
        <v>11</v>
      </c>
      <c r="I5" s="14">
        <f t="shared" si="0"/>
        <v>7.5</v>
      </c>
      <c r="J5" s="14">
        <f t="shared" si="1"/>
        <v>11</v>
      </c>
      <c r="K5" s="14">
        <f t="shared" si="2"/>
        <v>7</v>
      </c>
      <c r="L5" s="15">
        <f t="shared" si="3"/>
        <v>76.5</v>
      </c>
      <c r="M5" s="15">
        <f t="shared" si="4"/>
        <v>5</v>
      </c>
    </row>
    <row r="6" spans="1:13" ht="18.75" customHeight="1" x14ac:dyDescent="0.25">
      <c r="A6" s="24" t="s">
        <v>20</v>
      </c>
      <c r="B6" s="14"/>
      <c r="C6" s="14">
        <f>RANK(C22,$C$20:$C$33,1)+(COUNT($C$20:$C$33)+1-RANK(C22,$C$20:$C$33,0)-RANK(C22,$C$20:$C$33,1))/2</f>
        <v>6</v>
      </c>
      <c r="D6" s="14">
        <f t="shared" si="0"/>
        <v>12</v>
      </c>
      <c r="E6" s="14">
        <f t="shared" si="0"/>
        <v>3</v>
      </c>
      <c r="F6" s="14">
        <f t="shared" si="0"/>
        <v>1</v>
      </c>
      <c r="G6" s="14">
        <f t="shared" si="0"/>
        <v>3</v>
      </c>
      <c r="H6" s="14">
        <f t="shared" si="0"/>
        <v>2</v>
      </c>
      <c r="I6" s="14">
        <f t="shared" si="0"/>
        <v>4</v>
      </c>
      <c r="J6" s="14">
        <f t="shared" si="1"/>
        <v>12.5</v>
      </c>
      <c r="K6" s="14">
        <f t="shared" si="2"/>
        <v>1</v>
      </c>
      <c r="L6" s="15">
        <f t="shared" si="3"/>
        <v>44.5</v>
      </c>
      <c r="M6" s="15">
        <f t="shared" si="4"/>
        <v>13</v>
      </c>
    </row>
    <row r="7" spans="1:13" ht="18.75" customHeight="1" x14ac:dyDescent="0.25">
      <c r="A7" s="24" t="s">
        <v>12</v>
      </c>
      <c r="B7" s="14"/>
      <c r="C7" s="14">
        <f>RANK(C23,$C$20:$C$33,1)+(COUNT($C$20:$C$33)+1-RANK(C23,$C$20:$C$33,0)-RANK(C23,$C$20:$C$33,1))/2</f>
        <v>7.5</v>
      </c>
      <c r="D7" s="14">
        <f t="shared" si="0"/>
        <v>11</v>
      </c>
      <c r="E7" s="14">
        <f t="shared" si="0"/>
        <v>10</v>
      </c>
      <c r="F7" s="14">
        <f t="shared" si="0"/>
        <v>11</v>
      </c>
      <c r="G7" s="14">
        <f t="shared" si="0"/>
        <v>8</v>
      </c>
      <c r="H7" s="14">
        <f t="shared" si="0"/>
        <v>8</v>
      </c>
      <c r="I7" s="14">
        <f t="shared" si="0"/>
        <v>11</v>
      </c>
      <c r="J7" s="14">
        <f t="shared" si="1"/>
        <v>3</v>
      </c>
      <c r="K7" s="14">
        <f t="shared" si="2"/>
        <v>13</v>
      </c>
      <c r="L7" s="15">
        <f t="shared" si="3"/>
        <v>82.5</v>
      </c>
      <c r="M7" s="15">
        <f t="shared" si="4"/>
        <v>3</v>
      </c>
    </row>
    <row r="8" spans="1:13" ht="18.75" customHeight="1" x14ac:dyDescent="0.25">
      <c r="A8" s="24" t="s">
        <v>16</v>
      </c>
      <c r="B8" s="14"/>
      <c r="C8" s="14">
        <f>RANK(C24,$C$20:$C$33,1)+(COUNT($C$20:$C$33)+1-RANK(C24,$C$20:$C$33,0)-RANK(C24,$C$20:$C$33,1))/2</f>
        <v>13</v>
      </c>
      <c r="D8" s="14">
        <f t="shared" si="0"/>
        <v>10</v>
      </c>
      <c r="E8" s="14">
        <f t="shared" si="0"/>
        <v>4</v>
      </c>
      <c r="F8" s="14">
        <f t="shared" si="0"/>
        <v>9</v>
      </c>
      <c r="G8" s="14">
        <f t="shared" si="0"/>
        <v>1</v>
      </c>
      <c r="H8" s="14">
        <f t="shared" si="0"/>
        <v>7</v>
      </c>
      <c r="I8" s="14">
        <f t="shared" si="0"/>
        <v>12</v>
      </c>
      <c r="J8" s="14">
        <f t="shared" si="1"/>
        <v>14</v>
      </c>
      <c r="K8" s="14">
        <f t="shared" si="2"/>
        <v>3</v>
      </c>
      <c r="L8" s="15">
        <f t="shared" si="3"/>
        <v>73</v>
      </c>
      <c r="M8" s="15">
        <f t="shared" si="4"/>
        <v>6</v>
      </c>
    </row>
    <row r="9" spans="1:13" ht="18.75" customHeight="1" x14ac:dyDescent="0.25">
      <c r="A9" s="24" t="s">
        <v>21</v>
      </c>
      <c r="B9" s="14"/>
      <c r="C9" s="14">
        <f>RANK(C25,C$20:C$33,1)+(COUNT(C$20:C$33)+1-RANK(C25,C$20:C$33,0)-RANK(C25,C$20:C$33,1))/2</f>
        <v>14</v>
      </c>
      <c r="D9" s="14">
        <f t="shared" si="0"/>
        <v>9</v>
      </c>
      <c r="E9" s="14">
        <f t="shared" si="0"/>
        <v>6</v>
      </c>
      <c r="F9" s="14">
        <f t="shared" si="0"/>
        <v>10</v>
      </c>
      <c r="G9" s="14">
        <f t="shared" si="0"/>
        <v>12</v>
      </c>
      <c r="H9" s="14">
        <f t="shared" si="0"/>
        <v>10</v>
      </c>
      <c r="I9" s="14">
        <f t="shared" si="0"/>
        <v>9</v>
      </c>
      <c r="J9" s="14">
        <f t="shared" si="1"/>
        <v>5</v>
      </c>
      <c r="K9" s="14">
        <f t="shared" si="2"/>
        <v>8</v>
      </c>
      <c r="L9" s="15">
        <f t="shared" si="3"/>
        <v>83</v>
      </c>
      <c r="M9" s="15">
        <f t="shared" si="4"/>
        <v>2</v>
      </c>
    </row>
    <row r="10" spans="1:13" ht="18.75" customHeight="1" x14ac:dyDescent="0.25">
      <c r="A10" s="24" t="s">
        <v>22</v>
      </c>
      <c r="B10" s="14"/>
      <c r="C10" s="14">
        <f t="shared" ref="C10:C17" si="5">RANK(C26,$C$20:$C$33,1)+(COUNT($C$20:$C$33)+1-RANK(C26,$C$20:$C$33,0)-RANK(C26,$C$20:$C$33,1))/2</f>
        <v>1</v>
      </c>
      <c r="D10" s="14">
        <f t="shared" si="0"/>
        <v>8</v>
      </c>
      <c r="E10" s="14">
        <f t="shared" si="0"/>
        <v>13</v>
      </c>
      <c r="F10" s="14">
        <f t="shared" si="0"/>
        <v>6</v>
      </c>
      <c r="G10" s="14">
        <f t="shared" si="0"/>
        <v>9.5</v>
      </c>
      <c r="H10" s="14">
        <f t="shared" si="0"/>
        <v>5.5</v>
      </c>
      <c r="I10" s="14">
        <f t="shared" si="0"/>
        <v>7.5</v>
      </c>
      <c r="J10" s="14">
        <f t="shared" si="1"/>
        <v>7</v>
      </c>
      <c r="K10" s="14">
        <f t="shared" si="2"/>
        <v>11</v>
      </c>
      <c r="L10" s="15">
        <f t="shared" si="3"/>
        <v>68.5</v>
      </c>
      <c r="M10" s="15">
        <f t="shared" si="4"/>
        <v>7</v>
      </c>
    </row>
    <row r="11" spans="1:13" ht="18.75" customHeight="1" x14ac:dyDescent="0.25">
      <c r="A11" s="24" t="s">
        <v>17</v>
      </c>
      <c r="B11" s="14"/>
      <c r="C11" s="14">
        <f t="shared" si="5"/>
        <v>7.5</v>
      </c>
      <c r="D11" s="14">
        <f t="shared" si="0"/>
        <v>7</v>
      </c>
      <c r="E11" s="14">
        <f t="shared" si="0"/>
        <v>5</v>
      </c>
      <c r="F11" s="14">
        <f t="shared" si="0"/>
        <v>7</v>
      </c>
      <c r="G11" s="14">
        <f t="shared" si="0"/>
        <v>4</v>
      </c>
      <c r="H11" s="14">
        <f t="shared" si="0"/>
        <v>5.5</v>
      </c>
      <c r="I11" s="14">
        <f t="shared" si="0"/>
        <v>14</v>
      </c>
      <c r="J11" s="14">
        <f t="shared" si="1"/>
        <v>6</v>
      </c>
      <c r="K11" s="14">
        <f t="shared" si="2"/>
        <v>6</v>
      </c>
      <c r="L11" s="15">
        <f t="shared" si="3"/>
        <v>62</v>
      </c>
      <c r="M11" s="15">
        <f t="shared" si="4"/>
        <v>8</v>
      </c>
    </row>
    <row r="12" spans="1:13" ht="18.75" customHeight="1" x14ac:dyDescent="0.25">
      <c r="A12" s="24" t="s">
        <v>14</v>
      </c>
      <c r="B12" s="14"/>
      <c r="C12" s="14">
        <f t="shared" si="5"/>
        <v>12</v>
      </c>
      <c r="D12" s="14">
        <f t="shared" si="0"/>
        <v>6</v>
      </c>
      <c r="E12" s="14">
        <f t="shared" si="0"/>
        <v>8</v>
      </c>
      <c r="F12" s="14">
        <f t="shared" si="0"/>
        <v>5</v>
      </c>
      <c r="G12" s="14">
        <f t="shared" si="0"/>
        <v>6</v>
      </c>
      <c r="H12" s="14">
        <f t="shared" si="0"/>
        <v>1</v>
      </c>
      <c r="I12" s="14">
        <f t="shared" si="0"/>
        <v>1</v>
      </c>
      <c r="J12" s="14">
        <f t="shared" si="1"/>
        <v>10</v>
      </c>
      <c r="K12" s="14">
        <f t="shared" si="2"/>
        <v>4</v>
      </c>
      <c r="L12" s="15">
        <f t="shared" si="3"/>
        <v>53</v>
      </c>
      <c r="M12" s="15">
        <f t="shared" si="4"/>
        <v>12</v>
      </c>
    </row>
    <row r="13" spans="1:13" ht="18.75" customHeight="1" x14ac:dyDescent="0.25">
      <c r="A13" s="24" t="s">
        <v>23</v>
      </c>
      <c r="B13" s="14"/>
      <c r="C13" s="14">
        <f t="shared" si="5"/>
        <v>9</v>
      </c>
      <c r="D13" s="14">
        <f t="shared" si="0"/>
        <v>5</v>
      </c>
      <c r="E13" s="14">
        <f t="shared" si="0"/>
        <v>1</v>
      </c>
      <c r="F13" s="14">
        <f t="shared" si="0"/>
        <v>8</v>
      </c>
      <c r="G13" s="14">
        <f t="shared" si="0"/>
        <v>5</v>
      </c>
      <c r="H13" s="14">
        <f t="shared" si="0"/>
        <v>3</v>
      </c>
      <c r="I13" s="14">
        <f t="shared" si="0"/>
        <v>13</v>
      </c>
      <c r="J13" s="14">
        <f t="shared" si="1"/>
        <v>9</v>
      </c>
      <c r="K13" s="14">
        <f t="shared" si="2"/>
        <v>2</v>
      </c>
      <c r="L13" s="15">
        <f t="shared" si="3"/>
        <v>55</v>
      </c>
      <c r="M13" s="15">
        <f t="shared" si="4"/>
        <v>11</v>
      </c>
    </row>
    <row r="14" spans="1:13" ht="18.75" customHeight="1" x14ac:dyDescent="0.25">
      <c r="A14" s="24" t="s">
        <v>24</v>
      </c>
      <c r="B14" s="14"/>
      <c r="C14" s="14">
        <f t="shared" si="5"/>
        <v>10</v>
      </c>
      <c r="D14" s="14">
        <f t="shared" si="0"/>
        <v>4</v>
      </c>
      <c r="E14" s="14">
        <f t="shared" si="0"/>
        <v>12</v>
      </c>
      <c r="F14" s="14">
        <f t="shared" si="0"/>
        <v>13</v>
      </c>
      <c r="G14" s="14">
        <f t="shared" si="0"/>
        <v>14</v>
      </c>
      <c r="H14" s="14">
        <f t="shared" si="0"/>
        <v>9</v>
      </c>
      <c r="I14" s="14">
        <f t="shared" si="0"/>
        <v>2</v>
      </c>
      <c r="J14" s="14">
        <f t="shared" si="1"/>
        <v>1</v>
      </c>
      <c r="K14" s="14">
        <f t="shared" si="2"/>
        <v>12</v>
      </c>
      <c r="L14" s="15">
        <f t="shared" si="3"/>
        <v>77</v>
      </c>
      <c r="M14" s="15">
        <f t="shared" si="4"/>
        <v>4</v>
      </c>
    </row>
    <row r="15" spans="1:13" ht="18.75" customHeight="1" x14ac:dyDescent="0.25">
      <c r="A15" s="24" t="s">
        <v>19</v>
      </c>
      <c r="B15" s="14"/>
      <c r="C15" s="14">
        <f t="shared" si="5"/>
        <v>2</v>
      </c>
      <c r="D15" s="14">
        <f t="shared" si="0"/>
        <v>3</v>
      </c>
      <c r="E15" s="14">
        <f t="shared" si="0"/>
        <v>9</v>
      </c>
      <c r="F15" s="14">
        <f t="shared" si="0"/>
        <v>3</v>
      </c>
      <c r="G15" s="14">
        <f t="shared" si="0"/>
        <v>7</v>
      </c>
      <c r="H15" s="14">
        <f t="shared" si="0"/>
        <v>12</v>
      </c>
      <c r="I15" s="14">
        <f t="shared" si="0"/>
        <v>3</v>
      </c>
      <c r="J15" s="14">
        <f t="shared" si="1"/>
        <v>12.5</v>
      </c>
      <c r="K15" s="14">
        <f t="shared" si="2"/>
        <v>10</v>
      </c>
      <c r="L15" s="15">
        <f t="shared" si="3"/>
        <v>61.5</v>
      </c>
      <c r="M15" s="15">
        <f t="shared" si="4"/>
        <v>9</v>
      </c>
    </row>
    <row r="16" spans="1:13" ht="18.75" customHeight="1" x14ac:dyDescent="0.25">
      <c r="A16" s="24" t="s">
        <v>18</v>
      </c>
      <c r="B16" s="14"/>
      <c r="C16" s="14">
        <f t="shared" si="5"/>
        <v>4</v>
      </c>
      <c r="D16" s="14">
        <f t="shared" si="0"/>
        <v>2</v>
      </c>
      <c r="E16" s="14">
        <f t="shared" si="0"/>
        <v>2</v>
      </c>
      <c r="F16" s="14">
        <f t="shared" si="0"/>
        <v>12</v>
      </c>
      <c r="G16" s="14">
        <f t="shared" si="0"/>
        <v>9.5</v>
      </c>
      <c r="H16" s="14">
        <f t="shared" si="0"/>
        <v>13</v>
      </c>
      <c r="I16" s="14">
        <f t="shared" si="0"/>
        <v>6</v>
      </c>
      <c r="J16" s="14">
        <f t="shared" si="1"/>
        <v>2</v>
      </c>
      <c r="K16" s="14">
        <f t="shared" si="2"/>
        <v>9</v>
      </c>
      <c r="L16" s="15">
        <f t="shared" si="3"/>
        <v>59.5</v>
      </c>
      <c r="M16" s="15">
        <f t="shared" si="4"/>
        <v>10</v>
      </c>
    </row>
    <row r="17" spans="1:13" ht="18.75" customHeight="1" x14ac:dyDescent="0.25">
      <c r="A17" s="24" t="s">
        <v>25</v>
      </c>
      <c r="B17" s="14"/>
      <c r="C17" s="14">
        <f t="shared" si="5"/>
        <v>5</v>
      </c>
      <c r="D17" s="14">
        <f t="shared" si="0"/>
        <v>1</v>
      </c>
      <c r="E17" s="14">
        <f t="shared" si="0"/>
        <v>7</v>
      </c>
      <c r="F17" s="14">
        <f t="shared" si="0"/>
        <v>4</v>
      </c>
      <c r="G17" s="14">
        <f t="shared" si="0"/>
        <v>2</v>
      </c>
      <c r="H17" s="14">
        <f t="shared" si="0"/>
        <v>4</v>
      </c>
      <c r="I17" s="14">
        <f t="shared" si="0"/>
        <v>5</v>
      </c>
      <c r="J17" s="14">
        <f t="shared" si="1"/>
        <v>8</v>
      </c>
      <c r="K17" s="14">
        <f t="shared" si="2"/>
        <v>5</v>
      </c>
      <c r="L17" s="15">
        <f t="shared" si="3"/>
        <v>41</v>
      </c>
      <c r="M17" s="15">
        <f t="shared" si="4"/>
        <v>14</v>
      </c>
    </row>
    <row r="19" spans="1:13" ht="17.25" customHeight="1" x14ac:dyDescent="0.25">
      <c r="A19" s="11"/>
      <c r="B19" s="11"/>
      <c r="C19" s="12" t="s">
        <v>3</v>
      </c>
      <c r="D19" s="12" t="s">
        <v>4</v>
      </c>
      <c r="E19" s="12" t="s">
        <v>5</v>
      </c>
      <c r="F19" s="12" t="s">
        <v>6</v>
      </c>
      <c r="G19" s="12" t="s">
        <v>7</v>
      </c>
      <c r="H19" s="12" t="s">
        <v>8</v>
      </c>
      <c r="I19" s="12" t="s">
        <v>9</v>
      </c>
      <c r="J19" s="12" t="s">
        <v>10</v>
      </c>
      <c r="K19" s="12" t="s">
        <v>11</v>
      </c>
      <c r="L19" s="13" t="s">
        <v>26</v>
      </c>
      <c r="M19" s="13" t="s">
        <v>27</v>
      </c>
    </row>
    <row r="20" spans="1:13" ht="17.25" customHeight="1" x14ac:dyDescent="0.25">
      <c r="A20" s="24" t="s">
        <v>15</v>
      </c>
      <c r="B20" s="11"/>
      <c r="C20" s="25">
        <f t="shared" ref="C20:C33" si="6">VLOOKUP($A20,$B$38:$L$51,3,0)</f>
        <v>0.46829999999999999</v>
      </c>
      <c r="D20" s="25">
        <f t="shared" ref="D20:D33" si="7">VLOOKUP($A20,$B$38:$L$51,4,0)</f>
        <v>0.8367</v>
      </c>
      <c r="E20" s="25">
        <f t="shared" ref="E20:E33" si="8">VLOOKUP($A20,$B$38:$L$51,5,0)</f>
        <v>166</v>
      </c>
      <c r="F20" s="25">
        <f t="shared" ref="F20:F33" si="9">VLOOKUP($A20,$B$38:$L$51,6,0)</f>
        <v>588</v>
      </c>
      <c r="G20" s="25">
        <f t="shared" ref="G20:G33" si="10">VLOOKUP($A20,$B$38:$L$51,7,0)</f>
        <v>302</v>
      </c>
      <c r="H20" s="25">
        <f t="shared" ref="H20:H33" si="11">VLOOKUP($A20,$B$38:$L$51,8,0)</f>
        <v>128</v>
      </c>
      <c r="I20" s="25">
        <f t="shared" ref="I20:I33" si="12">VLOOKUP($A20,$B$38:$L$51,9,0)</f>
        <v>61</v>
      </c>
      <c r="J20" s="25">
        <f t="shared" ref="J20:J33" si="13">VLOOKUP($A20,$B$38:$L$51,10,0)</f>
        <v>202</v>
      </c>
      <c r="K20" s="25">
        <f t="shared" ref="K20:K33" si="14">VLOOKUP($A20,$B$38:$L$51,11,0)</f>
        <v>1465</v>
      </c>
      <c r="L20" s="15">
        <f t="shared" ref="L20:L33" si="15">L4</f>
        <v>108</v>
      </c>
      <c r="M20" s="15">
        <f t="shared" ref="M20:M33" si="16">RANK(L20,$L$4:$L$17)</f>
        <v>1</v>
      </c>
    </row>
    <row r="21" spans="1:13" ht="17.25" customHeight="1" x14ac:dyDescent="0.25">
      <c r="A21" s="24" t="s">
        <v>13</v>
      </c>
      <c r="B21" s="11"/>
      <c r="C21" s="25">
        <f t="shared" si="6"/>
        <v>0.43719999999999998</v>
      </c>
      <c r="D21" s="25">
        <f t="shared" si="7"/>
        <v>0.8286</v>
      </c>
      <c r="E21" s="25">
        <f t="shared" si="8"/>
        <v>132</v>
      </c>
      <c r="F21" s="25">
        <f t="shared" si="9"/>
        <v>413</v>
      </c>
      <c r="G21" s="25">
        <f t="shared" si="10"/>
        <v>289</v>
      </c>
      <c r="H21" s="25">
        <f t="shared" si="11"/>
        <v>107</v>
      </c>
      <c r="I21" s="25">
        <f t="shared" si="12"/>
        <v>50</v>
      </c>
      <c r="J21" s="25">
        <f t="shared" si="13"/>
        <v>157</v>
      </c>
      <c r="K21" s="25">
        <f t="shared" si="14"/>
        <v>1185</v>
      </c>
      <c r="L21" s="15">
        <f t="shared" si="15"/>
        <v>76.5</v>
      </c>
      <c r="M21" s="15">
        <f t="shared" si="16"/>
        <v>5</v>
      </c>
    </row>
    <row r="22" spans="1:13" ht="17.25" customHeight="1" x14ac:dyDescent="0.25">
      <c r="A22" s="24" t="s">
        <v>20</v>
      </c>
      <c r="B22" s="11"/>
      <c r="C22" s="25">
        <f t="shared" si="6"/>
        <v>0.44750000000000001</v>
      </c>
      <c r="D22" s="25">
        <f t="shared" si="7"/>
        <v>0.80830000000000002</v>
      </c>
      <c r="E22" s="25">
        <f t="shared" si="8"/>
        <v>88</v>
      </c>
      <c r="F22" s="25">
        <f t="shared" si="9"/>
        <v>402</v>
      </c>
      <c r="G22" s="25">
        <f t="shared" si="10"/>
        <v>207</v>
      </c>
      <c r="H22" s="25">
        <f t="shared" si="11"/>
        <v>74</v>
      </c>
      <c r="I22" s="25">
        <f t="shared" si="12"/>
        <v>46</v>
      </c>
      <c r="J22" s="25">
        <f t="shared" si="13"/>
        <v>156</v>
      </c>
      <c r="K22" s="25">
        <f t="shared" si="14"/>
        <v>1045</v>
      </c>
      <c r="L22" s="15">
        <f t="shared" si="15"/>
        <v>44.5</v>
      </c>
      <c r="M22" s="15">
        <f t="shared" si="16"/>
        <v>13</v>
      </c>
    </row>
    <row r="23" spans="1:13" ht="17.25" customHeight="1" x14ac:dyDescent="0.25">
      <c r="A23" s="24" t="s">
        <v>12</v>
      </c>
      <c r="B23" s="11"/>
      <c r="C23" s="25">
        <f t="shared" si="6"/>
        <v>0.45079999999999998</v>
      </c>
      <c r="D23" s="25">
        <f t="shared" si="7"/>
        <v>0.79320000000000002</v>
      </c>
      <c r="E23" s="25">
        <f t="shared" si="8"/>
        <v>131</v>
      </c>
      <c r="F23" s="25">
        <f t="shared" si="9"/>
        <v>545</v>
      </c>
      <c r="G23" s="25">
        <f t="shared" si="10"/>
        <v>260</v>
      </c>
      <c r="H23" s="25">
        <f t="shared" si="11"/>
        <v>85</v>
      </c>
      <c r="I23" s="25">
        <f t="shared" si="12"/>
        <v>65</v>
      </c>
      <c r="J23" s="25">
        <f t="shared" si="13"/>
        <v>203</v>
      </c>
      <c r="K23" s="25">
        <f t="shared" si="14"/>
        <v>1396</v>
      </c>
      <c r="L23" s="15">
        <f t="shared" si="15"/>
        <v>82.5</v>
      </c>
      <c r="M23" s="15">
        <f t="shared" si="16"/>
        <v>3</v>
      </c>
    </row>
    <row r="24" spans="1:13" ht="17.25" customHeight="1" x14ac:dyDescent="0.25">
      <c r="A24" s="24" t="s">
        <v>16</v>
      </c>
      <c r="B24" s="11"/>
      <c r="C24" s="25">
        <f t="shared" si="6"/>
        <v>0.48170000000000002</v>
      </c>
      <c r="D24" s="25">
        <f t="shared" si="7"/>
        <v>0.79120000000000001</v>
      </c>
      <c r="E24" s="25">
        <f t="shared" si="8"/>
        <v>96</v>
      </c>
      <c r="F24" s="25">
        <f t="shared" si="9"/>
        <v>534</v>
      </c>
      <c r="G24" s="25">
        <f t="shared" si="10"/>
        <v>163</v>
      </c>
      <c r="H24" s="25">
        <f t="shared" si="11"/>
        <v>83</v>
      </c>
      <c r="I24" s="25">
        <f t="shared" si="12"/>
        <v>70</v>
      </c>
      <c r="J24" s="25">
        <f t="shared" si="13"/>
        <v>155</v>
      </c>
      <c r="K24" s="25">
        <f t="shared" si="14"/>
        <v>1135</v>
      </c>
      <c r="L24" s="15">
        <f t="shared" si="15"/>
        <v>73</v>
      </c>
      <c r="M24" s="15">
        <f t="shared" si="16"/>
        <v>6</v>
      </c>
    </row>
    <row r="25" spans="1:13" ht="17.25" customHeight="1" x14ac:dyDescent="0.25">
      <c r="A25" s="24" t="s">
        <v>21</v>
      </c>
      <c r="B25" s="11"/>
      <c r="C25" s="25">
        <f t="shared" si="6"/>
        <v>0.49619999999999997</v>
      </c>
      <c r="D25" s="25">
        <f t="shared" si="7"/>
        <v>0.78569999999999995</v>
      </c>
      <c r="E25" s="25">
        <f t="shared" si="8"/>
        <v>100</v>
      </c>
      <c r="F25" s="25">
        <f t="shared" si="9"/>
        <v>544</v>
      </c>
      <c r="G25" s="25">
        <f t="shared" si="10"/>
        <v>295</v>
      </c>
      <c r="H25" s="25">
        <f t="shared" si="11"/>
        <v>90</v>
      </c>
      <c r="I25" s="25">
        <f t="shared" si="12"/>
        <v>54</v>
      </c>
      <c r="J25" s="25">
        <f t="shared" si="13"/>
        <v>200</v>
      </c>
      <c r="K25" s="25">
        <f t="shared" si="14"/>
        <v>1233</v>
      </c>
      <c r="L25" s="15">
        <f t="shared" si="15"/>
        <v>83</v>
      </c>
      <c r="M25" s="15">
        <f t="shared" si="16"/>
        <v>2</v>
      </c>
    </row>
    <row r="26" spans="1:13" ht="17.25" customHeight="1" x14ac:dyDescent="0.25">
      <c r="A26" s="24" t="s">
        <v>22</v>
      </c>
      <c r="B26" s="11"/>
      <c r="C26" s="25">
        <f t="shared" si="6"/>
        <v>0.4279</v>
      </c>
      <c r="D26" s="25">
        <f t="shared" si="7"/>
        <v>0.78159999999999996</v>
      </c>
      <c r="E26" s="25">
        <f t="shared" si="8"/>
        <v>144</v>
      </c>
      <c r="F26" s="25">
        <f t="shared" si="9"/>
        <v>479</v>
      </c>
      <c r="G26" s="25">
        <f t="shared" si="10"/>
        <v>263</v>
      </c>
      <c r="H26" s="25">
        <f t="shared" si="11"/>
        <v>79</v>
      </c>
      <c r="I26" s="25">
        <f t="shared" si="12"/>
        <v>50</v>
      </c>
      <c r="J26" s="25">
        <f t="shared" si="13"/>
        <v>186</v>
      </c>
      <c r="K26" s="25">
        <f t="shared" si="14"/>
        <v>1353</v>
      </c>
      <c r="L26" s="15">
        <f t="shared" si="15"/>
        <v>68.5</v>
      </c>
      <c r="M26" s="15">
        <f t="shared" si="16"/>
        <v>7</v>
      </c>
    </row>
    <row r="27" spans="1:13" ht="17.25" customHeight="1" x14ac:dyDescent="0.25">
      <c r="A27" s="24" t="s">
        <v>17</v>
      </c>
      <c r="B27" s="11"/>
      <c r="C27" s="25">
        <f t="shared" si="6"/>
        <v>0.45079999999999998</v>
      </c>
      <c r="D27" s="25">
        <f t="shared" si="7"/>
        <v>0.78139999999999998</v>
      </c>
      <c r="E27" s="25">
        <f t="shared" si="8"/>
        <v>99</v>
      </c>
      <c r="F27" s="25">
        <f t="shared" si="9"/>
        <v>517</v>
      </c>
      <c r="G27" s="25">
        <f t="shared" si="10"/>
        <v>236</v>
      </c>
      <c r="H27" s="25">
        <f t="shared" si="11"/>
        <v>79</v>
      </c>
      <c r="I27" s="25">
        <f t="shared" si="12"/>
        <v>73</v>
      </c>
      <c r="J27" s="25">
        <f t="shared" si="13"/>
        <v>193</v>
      </c>
      <c r="K27" s="25">
        <f t="shared" si="14"/>
        <v>1179</v>
      </c>
      <c r="L27" s="15">
        <f t="shared" si="15"/>
        <v>62</v>
      </c>
      <c r="M27" s="15">
        <f t="shared" si="16"/>
        <v>8</v>
      </c>
    </row>
    <row r="28" spans="1:13" ht="17.25" customHeight="1" x14ac:dyDescent="0.25">
      <c r="A28" s="24" t="s">
        <v>14</v>
      </c>
      <c r="B28" s="11"/>
      <c r="C28" s="25">
        <f t="shared" si="6"/>
        <v>0.47299999999999998</v>
      </c>
      <c r="D28" s="25">
        <f t="shared" si="7"/>
        <v>0.78100000000000003</v>
      </c>
      <c r="E28" s="25">
        <f t="shared" si="8"/>
        <v>114</v>
      </c>
      <c r="F28" s="25">
        <f t="shared" si="9"/>
        <v>455</v>
      </c>
      <c r="G28" s="25">
        <f t="shared" si="10"/>
        <v>254</v>
      </c>
      <c r="H28" s="25">
        <f t="shared" si="11"/>
        <v>65</v>
      </c>
      <c r="I28" s="25">
        <f t="shared" si="12"/>
        <v>38</v>
      </c>
      <c r="J28" s="25">
        <f t="shared" si="13"/>
        <v>158</v>
      </c>
      <c r="K28" s="25">
        <f t="shared" si="14"/>
        <v>1138</v>
      </c>
      <c r="L28" s="15">
        <f t="shared" si="15"/>
        <v>53</v>
      </c>
      <c r="M28" s="15">
        <f t="shared" si="16"/>
        <v>12</v>
      </c>
    </row>
    <row r="29" spans="1:13" ht="17.25" customHeight="1" x14ac:dyDescent="0.25">
      <c r="A29" s="24" t="s">
        <v>23</v>
      </c>
      <c r="B29" s="11"/>
      <c r="C29" s="25">
        <f t="shared" si="6"/>
        <v>0.45329999999999998</v>
      </c>
      <c r="D29" s="25">
        <f t="shared" si="7"/>
        <v>0.77229999999999999</v>
      </c>
      <c r="E29" s="25">
        <f t="shared" si="8"/>
        <v>79</v>
      </c>
      <c r="F29" s="25">
        <f t="shared" si="9"/>
        <v>529</v>
      </c>
      <c r="G29" s="25">
        <f t="shared" si="10"/>
        <v>247</v>
      </c>
      <c r="H29" s="25">
        <f t="shared" si="11"/>
        <v>75</v>
      </c>
      <c r="I29" s="25">
        <f t="shared" si="12"/>
        <v>71</v>
      </c>
      <c r="J29" s="25">
        <f t="shared" si="13"/>
        <v>161</v>
      </c>
      <c r="K29" s="25">
        <f t="shared" si="14"/>
        <v>1126</v>
      </c>
      <c r="L29" s="15">
        <f t="shared" si="15"/>
        <v>55</v>
      </c>
      <c r="M29" s="15">
        <f t="shared" si="16"/>
        <v>11</v>
      </c>
    </row>
    <row r="30" spans="1:13" ht="17.25" customHeight="1" x14ac:dyDescent="0.25">
      <c r="A30" s="24" t="s">
        <v>24</v>
      </c>
      <c r="B30" s="11"/>
      <c r="C30" s="25">
        <f t="shared" si="6"/>
        <v>0.45789999999999997</v>
      </c>
      <c r="D30" s="25">
        <f t="shared" si="7"/>
        <v>0.75319999999999998</v>
      </c>
      <c r="E30" s="25">
        <f t="shared" si="8"/>
        <v>138</v>
      </c>
      <c r="F30" s="25">
        <f t="shared" si="9"/>
        <v>569</v>
      </c>
      <c r="G30" s="25">
        <f t="shared" si="10"/>
        <v>326</v>
      </c>
      <c r="H30" s="25">
        <f t="shared" si="11"/>
        <v>87</v>
      </c>
      <c r="I30" s="25">
        <f t="shared" si="12"/>
        <v>39</v>
      </c>
      <c r="J30" s="25">
        <f t="shared" si="13"/>
        <v>214</v>
      </c>
      <c r="K30" s="25">
        <f t="shared" si="14"/>
        <v>1392</v>
      </c>
      <c r="L30" s="15">
        <f t="shared" si="15"/>
        <v>77</v>
      </c>
      <c r="M30" s="15">
        <f t="shared" si="16"/>
        <v>4</v>
      </c>
    </row>
    <row r="31" spans="1:13" ht="17.25" customHeight="1" x14ac:dyDescent="0.25">
      <c r="A31" s="24" t="s">
        <v>19</v>
      </c>
      <c r="B31" s="11"/>
      <c r="C31" s="25">
        <f t="shared" si="6"/>
        <v>0.43059999999999998</v>
      </c>
      <c r="D31" s="25">
        <f t="shared" si="7"/>
        <v>0.74129999999999996</v>
      </c>
      <c r="E31" s="25">
        <f t="shared" si="8"/>
        <v>127</v>
      </c>
      <c r="F31" s="25">
        <f t="shared" si="9"/>
        <v>420</v>
      </c>
      <c r="G31" s="25">
        <f t="shared" si="10"/>
        <v>256</v>
      </c>
      <c r="H31" s="25">
        <f t="shared" si="11"/>
        <v>109</v>
      </c>
      <c r="I31" s="25">
        <f t="shared" si="12"/>
        <v>43</v>
      </c>
      <c r="J31" s="25">
        <f t="shared" si="13"/>
        <v>156</v>
      </c>
      <c r="K31" s="25">
        <f t="shared" si="14"/>
        <v>1269</v>
      </c>
      <c r="L31" s="15">
        <f t="shared" si="15"/>
        <v>61.5</v>
      </c>
      <c r="M31" s="15">
        <f t="shared" si="16"/>
        <v>9</v>
      </c>
    </row>
    <row r="32" spans="1:13" ht="17.25" customHeight="1" x14ac:dyDescent="0.25">
      <c r="A32" s="24" t="s">
        <v>18</v>
      </c>
      <c r="B32" s="11"/>
      <c r="C32" s="25">
        <f t="shared" si="6"/>
        <v>0.44309999999999999</v>
      </c>
      <c r="D32" s="25">
        <f t="shared" si="7"/>
        <v>0.73309999999999997</v>
      </c>
      <c r="E32" s="25">
        <f t="shared" si="8"/>
        <v>83</v>
      </c>
      <c r="F32" s="25">
        <f t="shared" si="9"/>
        <v>560</v>
      </c>
      <c r="G32" s="25">
        <f t="shared" si="10"/>
        <v>263</v>
      </c>
      <c r="H32" s="25">
        <f t="shared" si="11"/>
        <v>110</v>
      </c>
      <c r="I32" s="25">
        <f t="shared" si="12"/>
        <v>49</v>
      </c>
      <c r="J32" s="25">
        <f t="shared" si="13"/>
        <v>212</v>
      </c>
      <c r="K32" s="25">
        <f t="shared" si="14"/>
        <v>1256</v>
      </c>
      <c r="L32" s="15">
        <f t="shared" si="15"/>
        <v>59.5</v>
      </c>
      <c r="M32" s="15">
        <f t="shared" si="16"/>
        <v>10</v>
      </c>
    </row>
    <row r="33" spans="1:13" ht="17.25" customHeight="1" x14ac:dyDescent="0.25">
      <c r="A33" s="24" t="s">
        <v>25</v>
      </c>
      <c r="B33" s="11"/>
      <c r="C33" s="25">
        <f t="shared" si="6"/>
        <v>0.44640000000000002</v>
      </c>
      <c r="D33" s="25">
        <f t="shared" si="7"/>
        <v>0.65610000000000002</v>
      </c>
      <c r="E33" s="25">
        <f t="shared" si="8"/>
        <v>106</v>
      </c>
      <c r="F33" s="25">
        <f t="shared" si="9"/>
        <v>449</v>
      </c>
      <c r="G33" s="25">
        <f t="shared" si="10"/>
        <v>201</v>
      </c>
      <c r="H33" s="25">
        <f t="shared" si="11"/>
        <v>78</v>
      </c>
      <c r="I33" s="25">
        <f t="shared" si="12"/>
        <v>47</v>
      </c>
      <c r="J33" s="25">
        <f t="shared" si="13"/>
        <v>165</v>
      </c>
      <c r="K33" s="25">
        <f t="shared" si="14"/>
        <v>1159</v>
      </c>
      <c r="L33" s="15">
        <f t="shared" si="15"/>
        <v>41</v>
      </c>
      <c r="M33" s="15">
        <f t="shared" si="16"/>
        <v>14</v>
      </c>
    </row>
    <row r="36" spans="1:13" ht="15" customHeight="1" x14ac:dyDescent="0.25">
      <c r="A36" s="39" t="s">
        <v>0</v>
      </c>
      <c r="B36" s="40" t="s">
        <v>1</v>
      </c>
      <c r="C36" s="1"/>
      <c r="D36" s="41" t="s">
        <v>2</v>
      </c>
      <c r="E36" s="41"/>
      <c r="F36" s="41"/>
      <c r="G36" s="41"/>
      <c r="H36" s="41"/>
      <c r="I36" s="41"/>
      <c r="J36" s="41"/>
      <c r="K36" s="41"/>
      <c r="L36" s="41"/>
    </row>
    <row r="37" spans="1:13" x14ac:dyDescent="0.25">
      <c r="A37" s="39"/>
      <c r="B37" s="40"/>
      <c r="C37" s="2"/>
      <c r="D37" s="2" t="s">
        <v>3</v>
      </c>
      <c r="E37" s="2" t="s">
        <v>4</v>
      </c>
      <c r="F37" s="2" t="s">
        <v>5</v>
      </c>
      <c r="G37" s="2" t="s">
        <v>6</v>
      </c>
      <c r="H37" s="2" t="s">
        <v>7</v>
      </c>
      <c r="I37" s="2" t="s">
        <v>8</v>
      </c>
      <c r="J37" s="2" t="s">
        <v>9</v>
      </c>
      <c r="K37" s="2" t="s">
        <v>10</v>
      </c>
      <c r="L37" s="2" t="s">
        <v>11</v>
      </c>
    </row>
    <row r="38" spans="1:13" ht="30" x14ac:dyDescent="0.25">
      <c r="A38" s="3">
        <v>1</v>
      </c>
      <c r="B38" s="4" t="s">
        <v>12</v>
      </c>
      <c r="C38" s="5"/>
      <c r="D38" s="5">
        <v>0.45079999999999998</v>
      </c>
      <c r="E38" s="5">
        <v>0.79320000000000002</v>
      </c>
      <c r="F38" s="5">
        <v>131</v>
      </c>
      <c r="G38" s="5">
        <v>545</v>
      </c>
      <c r="H38" s="5">
        <v>260</v>
      </c>
      <c r="I38" s="5">
        <v>85</v>
      </c>
      <c r="J38" s="5">
        <v>65</v>
      </c>
      <c r="K38" s="5">
        <v>203</v>
      </c>
      <c r="L38" s="5">
        <v>1396</v>
      </c>
    </row>
    <row r="39" spans="1:13" ht="30" x14ac:dyDescent="0.25">
      <c r="A39" s="6">
        <v>2</v>
      </c>
      <c r="B39" s="7" t="s">
        <v>13</v>
      </c>
      <c r="C39" s="8"/>
      <c r="D39" s="8">
        <v>0.43719999999999998</v>
      </c>
      <c r="E39" s="8">
        <v>0.8286</v>
      </c>
      <c r="F39" s="8">
        <v>132</v>
      </c>
      <c r="G39" s="8">
        <v>413</v>
      </c>
      <c r="H39" s="8">
        <v>289</v>
      </c>
      <c r="I39" s="8">
        <v>107</v>
      </c>
      <c r="J39" s="8">
        <v>50</v>
      </c>
      <c r="K39" s="8">
        <v>157</v>
      </c>
      <c r="L39" s="8">
        <v>1185</v>
      </c>
    </row>
    <row r="40" spans="1:13" ht="30" x14ac:dyDescent="0.25">
      <c r="A40" s="3">
        <v>3</v>
      </c>
      <c r="B40" s="4" t="s">
        <v>14</v>
      </c>
      <c r="C40" s="5"/>
      <c r="D40" s="5">
        <v>0.47299999999999998</v>
      </c>
      <c r="E40" s="5">
        <v>0.78100000000000003</v>
      </c>
      <c r="F40" s="5">
        <v>114</v>
      </c>
      <c r="G40" s="5">
        <v>455</v>
      </c>
      <c r="H40" s="5">
        <v>254</v>
      </c>
      <c r="I40" s="5">
        <v>65</v>
      </c>
      <c r="J40" s="5">
        <v>38</v>
      </c>
      <c r="K40" s="5">
        <v>158</v>
      </c>
      <c r="L40" s="5">
        <v>1138</v>
      </c>
    </row>
    <row r="41" spans="1:13" ht="30" x14ac:dyDescent="0.25">
      <c r="A41" s="6">
        <v>4</v>
      </c>
      <c r="B41" s="7" t="s">
        <v>15</v>
      </c>
      <c r="C41" s="8"/>
      <c r="D41" s="8">
        <v>0.46829999999999999</v>
      </c>
      <c r="E41" s="8">
        <v>0.8367</v>
      </c>
      <c r="F41" s="8">
        <v>166</v>
      </c>
      <c r="G41" s="8">
        <v>588</v>
      </c>
      <c r="H41" s="8">
        <v>302</v>
      </c>
      <c r="I41" s="8">
        <v>128</v>
      </c>
      <c r="J41" s="8">
        <v>61</v>
      </c>
      <c r="K41" s="8">
        <v>202</v>
      </c>
      <c r="L41" s="8">
        <v>1465</v>
      </c>
    </row>
    <row r="42" spans="1:13" x14ac:dyDescent="0.25">
      <c r="A42" s="3">
        <v>5</v>
      </c>
      <c r="B42" s="4" t="s">
        <v>16</v>
      </c>
      <c r="C42" s="5"/>
      <c r="D42" s="5">
        <v>0.48170000000000002</v>
      </c>
      <c r="E42" s="5">
        <v>0.79120000000000001</v>
      </c>
      <c r="F42" s="5">
        <v>96</v>
      </c>
      <c r="G42" s="5">
        <v>534</v>
      </c>
      <c r="H42" s="5">
        <v>163</v>
      </c>
      <c r="I42" s="5">
        <v>83</v>
      </c>
      <c r="J42" s="5">
        <v>70</v>
      </c>
      <c r="K42" s="5">
        <v>155</v>
      </c>
      <c r="L42" s="5">
        <v>1135</v>
      </c>
    </row>
    <row r="43" spans="1:13" ht="30" x14ac:dyDescent="0.25">
      <c r="A43" s="6">
        <v>6</v>
      </c>
      <c r="B43" s="7" t="s">
        <v>17</v>
      </c>
      <c r="C43" s="8"/>
      <c r="D43" s="8">
        <v>0.45079999999999998</v>
      </c>
      <c r="E43" s="8">
        <v>0.78139999999999998</v>
      </c>
      <c r="F43" s="8">
        <v>99</v>
      </c>
      <c r="G43" s="8">
        <v>517</v>
      </c>
      <c r="H43" s="8">
        <v>236</v>
      </c>
      <c r="I43" s="8">
        <v>79</v>
      </c>
      <c r="J43" s="8">
        <v>73</v>
      </c>
      <c r="K43" s="8">
        <v>193</v>
      </c>
      <c r="L43" s="8">
        <v>1179</v>
      </c>
    </row>
    <row r="44" spans="1:13" ht="30" x14ac:dyDescent="0.25">
      <c r="A44" s="3">
        <v>7</v>
      </c>
      <c r="B44" s="4" t="s">
        <v>18</v>
      </c>
      <c r="C44" s="5"/>
      <c r="D44" s="5">
        <v>0.44309999999999999</v>
      </c>
      <c r="E44" s="5">
        <v>0.73309999999999997</v>
      </c>
      <c r="F44" s="5">
        <v>83</v>
      </c>
      <c r="G44" s="5">
        <v>560</v>
      </c>
      <c r="H44" s="5">
        <v>263</v>
      </c>
      <c r="I44" s="5">
        <v>110</v>
      </c>
      <c r="J44" s="5">
        <v>49</v>
      </c>
      <c r="K44" s="5">
        <v>212</v>
      </c>
      <c r="L44" s="5">
        <v>1256</v>
      </c>
    </row>
    <row r="45" spans="1:13" ht="30" x14ac:dyDescent="0.25">
      <c r="A45" s="6">
        <v>8</v>
      </c>
      <c r="B45" s="7" t="s">
        <v>19</v>
      </c>
      <c r="C45" s="8"/>
      <c r="D45" s="8">
        <v>0.43059999999999998</v>
      </c>
      <c r="E45" s="8">
        <v>0.74129999999999996</v>
      </c>
      <c r="F45" s="8">
        <v>127</v>
      </c>
      <c r="G45" s="8">
        <v>420</v>
      </c>
      <c r="H45" s="8">
        <v>256</v>
      </c>
      <c r="I45" s="8">
        <v>109</v>
      </c>
      <c r="J45" s="8">
        <v>43</v>
      </c>
      <c r="K45" s="8">
        <v>156</v>
      </c>
      <c r="L45" s="8">
        <v>1269</v>
      </c>
    </row>
    <row r="46" spans="1:13" ht="30" x14ac:dyDescent="0.25">
      <c r="A46" s="9">
        <v>9</v>
      </c>
      <c r="B46" s="4" t="s">
        <v>20</v>
      </c>
      <c r="C46" s="10"/>
      <c r="D46" s="10">
        <v>0.44750000000000001</v>
      </c>
      <c r="E46" s="10">
        <v>0.80830000000000002</v>
      </c>
      <c r="F46" s="10">
        <v>88</v>
      </c>
      <c r="G46" s="10">
        <v>402</v>
      </c>
      <c r="H46" s="10">
        <v>207</v>
      </c>
      <c r="I46" s="10">
        <v>74</v>
      </c>
      <c r="J46" s="10">
        <v>46</v>
      </c>
      <c r="K46" s="10">
        <v>156</v>
      </c>
      <c r="L46" s="10">
        <v>1045</v>
      </c>
    </row>
    <row r="47" spans="1:13" ht="30" x14ac:dyDescent="0.25">
      <c r="A47" s="6">
        <v>10</v>
      </c>
      <c r="B47" s="7" t="s">
        <v>21</v>
      </c>
      <c r="C47" s="8"/>
      <c r="D47" s="8">
        <v>0.49619999999999997</v>
      </c>
      <c r="E47" s="8">
        <v>0.78569999999999995</v>
      </c>
      <c r="F47" s="8">
        <v>100</v>
      </c>
      <c r="G47" s="8">
        <v>544</v>
      </c>
      <c r="H47" s="8">
        <v>295</v>
      </c>
      <c r="I47" s="8">
        <v>90</v>
      </c>
      <c r="J47" s="8">
        <v>54</v>
      </c>
      <c r="K47" s="8">
        <v>200</v>
      </c>
      <c r="L47" s="8">
        <v>1233</v>
      </c>
    </row>
    <row r="48" spans="1:13" ht="30" x14ac:dyDescent="0.25">
      <c r="A48" s="3">
        <v>11</v>
      </c>
      <c r="B48" s="4" t="s">
        <v>22</v>
      </c>
      <c r="C48" s="5"/>
      <c r="D48" s="5">
        <v>0.4279</v>
      </c>
      <c r="E48" s="5">
        <v>0.78159999999999996</v>
      </c>
      <c r="F48" s="5">
        <v>144</v>
      </c>
      <c r="G48" s="5">
        <v>479</v>
      </c>
      <c r="H48" s="5">
        <v>263</v>
      </c>
      <c r="I48" s="5">
        <v>79</v>
      </c>
      <c r="J48" s="5">
        <v>50</v>
      </c>
      <c r="K48" s="5">
        <v>186</v>
      </c>
      <c r="L48" s="5">
        <v>1353</v>
      </c>
    </row>
    <row r="49" spans="1:12" ht="45" x14ac:dyDescent="0.25">
      <c r="A49" s="6">
        <v>12</v>
      </c>
      <c r="B49" s="7" t="s">
        <v>23</v>
      </c>
      <c r="C49" s="8"/>
      <c r="D49" s="8">
        <v>0.45329999999999998</v>
      </c>
      <c r="E49" s="8">
        <v>0.77229999999999999</v>
      </c>
      <c r="F49" s="8">
        <v>79</v>
      </c>
      <c r="G49" s="8">
        <v>529</v>
      </c>
      <c r="H49" s="8">
        <v>247</v>
      </c>
      <c r="I49" s="8">
        <v>75</v>
      </c>
      <c r="J49" s="8">
        <v>71</v>
      </c>
      <c r="K49" s="8">
        <v>161</v>
      </c>
      <c r="L49" s="8">
        <v>1126</v>
      </c>
    </row>
    <row r="50" spans="1:12" ht="30" x14ac:dyDescent="0.25">
      <c r="A50" s="3">
        <v>13</v>
      </c>
      <c r="B50" s="4" t="s">
        <v>24</v>
      </c>
      <c r="C50" s="5"/>
      <c r="D50" s="5">
        <v>0.45789999999999997</v>
      </c>
      <c r="E50" s="5">
        <v>0.75319999999999998</v>
      </c>
      <c r="F50" s="5">
        <v>138</v>
      </c>
      <c r="G50" s="5">
        <v>569</v>
      </c>
      <c r="H50" s="5">
        <v>326</v>
      </c>
      <c r="I50" s="5">
        <v>87</v>
      </c>
      <c r="J50" s="5">
        <v>39</v>
      </c>
      <c r="K50" s="5">
        <v>214</v>
      </c>
      <c r="L50" s="5">
        <v>1392</v>
      </c>
    </row>
    <row r="51" spans="1:12" ht="30" x14ac:dyDescent="0.25">
      <c r="A51" s="6">
        <v>14</v>
      </c>
      <c r="B51" s="7" t="s">
        <v>25</v>
      </c>
      <c r="C51" s="8"/>
      <c r="D51" s="8">
        <v>0.44640000000000002</v>
      </c>
      <c r="E51" s="8">
        <v>0.65610000000000002</v>
      </c>
      <c r="F51" s="8">
        <v>106</v>
      </c>
      <c r="G51" s="8">
        <v>449</v>
      </c>
      <c r="H51" s="8">
        <v>201</v>
      </c>
      <c r="I51" s="8">
        <v>78</v>
      </c>
      <c r="J51" s="8">
        <v>47</v>
      </c>
      <c r="K51" s="8">
        <v>165</v>
      </c>
      <c r="L51" s="8">
        <v>1159</v>
      </c>
    </row>
  </sheetData>
  <sortState ref="A20:M33">
    <sortCondition descending="1" ref="D23"/>
  </sortState>
  <mergeCells count="4">
    <mergeCell ref="A36:A37"/>
    <mergeCell ref="B36:B37"/>
    <mergeCell ref="D36:L36"/>
    <mergeCell ref="A1:M1"/>
  </mergeCells>
  <hyperlinks>
    <hyperlink ref="B38" r:id="rId1" tooltip="Tuamotu Sharks (Gigy BeardMan)" display="http://games.espn.com/fba/clubhouse?leagueId=3409&amp;teamId=6&amp;seasonId=2018"/>
    <hyperlink ref="B39" r:id="rId2" tooltip="Team Huzaki (huzaki kioyti)" display="http://games.espn.com/fba/clubhouse?leagueId=3409&amp;teamId=5&amp;seasonId=2018"/>
    <hyperlink ref="B40" r:id="rId3" tooltip="Les Cougars de BK (Billy King)" display="http://games.espn.com/fba/clubhouse?leagueId=3409&amp;teamId=2&amp;seasonId=2018"/>
    <hyperlink ref="B41" r:id="rId4" tooltip="Dominion Teemoboyz (Guy Larry)" display="http://games.espn.com/fba/clubhouse?leagueId=3409&amp;teamId=1&amp;seasonId=2018"/>
    <hyperlink ref="B42" r:id="rId5" tooltip="Taggart BC (Olivier Hays)" display="http://games.espn.com/fba/clubhouse?leagueId=3409&amp;teamId=15&amp;seasonId=2018"/>
    <hyperlink ref="B43" r:id="rId6" tooltip="Antigua  Boyz  (Kevin Mouchague)" display="http://games.espn.com/fba/clubhouse?leagueId=3409&amp;teamId=11&amp;seasonId=2018"/>
    <hyperlink ref="B44" r:id="rId7" tooltip="Wabaki Falcons (Yohann Billard)" display="http://games.espn.com/fba/clubhouse?leagueId=3409&amp;teamId=10&amp;seasonId=2018"/>
    <hyperlink ref="B45" r:id="rId8" tooltip="Nemausus  Gladiators  (valadier thibaut)" display="http://games.espn.com/fba/clubhouse?leagueId=3409&amp;teamId=8&amp;seasonId=2018"/>
    <hyperlink ref="B46" r:id="rId9" tooltip="Les Lents BÃ©arnais (Gaetan Polin)" display="http://games.espn.com/fba/clubhouse?leagueId=3409&amp;teamId=7&amp;seasonId=2018"/>
    <hyperlink ref="B47" r:id="rId10" tooltip="Paris The Flash (Guillaume L)" display="http://games.espn.com/fba/clubhouse?leagueId=3409&amp;teamId=4&amp;seasonId=2018"/>
    <hyperlink ref="B48" r:id="rId11" tooltip="Team Gruber (Hans Gruber)" display="http://games.espn.com/fba/clubhouse?leagueId=3409&amp;teamId=16&amp;seasonId=2018"/>
    <hyperlink ref="B49" r:id="rId12" tooltip="Venomous Vicious Vipers (Slam Dunk)" display="http://games.espn.com/fba/clubhouse?leagueId=3409&amp;teamId=14&amp;seasonId=2018"/>
    <hyperlink ref="B50" r:id="rId13" tooltip="Red Eyes Crew (Rec Two)" display="http://games.espn.com/fba/clubhouse?leagueId=3409&amp;teamId=12&amp;seasonId=2018"/>
    <hyperlink ref="B51" r:id="rId14" tooltip="Cergy SlowMo (Lagiggz Gigi)" display="http://games.espn.com/fba/clubhouse?leagueId=3409&amp;teamId=3&amp;seasonId=2018"/>
  </hyperlinks>
  <pageMargins left="0.7" right="0.7" top="0.75" bottom="0.75" header="0.3" footer="0.3"/>
  <pageSetup paperSize="9" orientation="portrait" horizontalDpi="4294967293" verticalDpi="4294967293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V76"/>
  <sheetViews>
    <sheetView tabSelected="1" workbookViewId="0">
      <selection activeCell="O38" sqref="O38"/>
    </sheetView>
  </sheetViews>
  <sheetFormatPr baseColWidth="10" defaultRowHeight="15" x14ac:dyDescent="0.25"/>
  <cols>
    <col min="1" max="1" width="28.5703125" customWidth="1"/>
    <col min="2" max="2" width="0" hidden="1" customWidth="1"/>
    <col min="3" max="12" width="8.5703125" customWidth="1"/>
    <col min="13" max="13" width="15.5703125" customWidth="1"/>
  </cols>
  <sheetData>
    <row r="1" spans="1:13" ht="37.5" customHeight="1" x14ac:dyDescent="0.25">
      <c r="A1" s="42" t="str">
        <f ca="1">"CLASSEMENT EN ROTO "&amp;[1]!NOM_FEUILLE(F1)</f>
        <v>CLASSEMENT EN ROTO Week1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15" hidden="1" customHeight="1" x14ac:dyDescent="0.25">
      <c r="A2" s="16"/>
      <c r="B2" s="16"/>
      <c r="C2" s="16">
        <v>2</v>
      </c>
      <c r="D2" s="16">
        <v>2</v>
      </c>
      <c r="E2" s="16">
        <v>2</v>
      </c>
      <c r="F2" s="16">
        <v>2</v>
      </c>
      <c r="G2" s="16">
        <v>1</v>
      </c>
      <c r="H2" s="16"/>
      <c r="I2" s="16">
        <v>1</v>
      </c>
      <c r="J2" s="16">
        <v>1</v>
      </c>
      <c r="K2" s="16">
        <v>2</v>
      </c>
      <c r="L2" s="16">
        <v>1</v>
      </c>
      <c r="M2" s="16">
        <v>1</v>
      </c>
    </row>
    <row r="3" spans="1:13" ht="18.75" customHeight="1" x14ac:dyDescent="0.25">
      <c r="A3" s="11"/>
      <c r="B3" s="11"/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12" t="s">
        <v>9</v>
      </c>
      <c r="J3" s="12" t="s">
        <v>10</v>
      </c>
      <c r="K3" s="12" t="s">
        <v>11</v>
      </c>
      <c r="L3" s="13" t="s">
        <v>26</v>
      </c>
      <c r="M3" s="13" t="s">
        <v>27</v>
      </c>
    </row>
    <row r="4" spans="1:13" ht="18.75" customHeight="1" x14ac:dyDescent="0.25">
      <c r="A4" s="24" t="s">
        <v>15</v>
      </c>
      <c r="B4" s="14"/>
      <c r="C4" s="14">
        <f>RANK(C21,$C$21:$C$34,1)+(COUNT($C$21:$C$34)+1-RANK(C21,$C$21:$C$34,0)-RANK(C21,$C$21:$C$34,1))/2</f>
        <v>5</v>
      </c>
      <c r="D4" s="14">
        <f t="shared" ref="D4:I17" si="0">RANK(D21,D$21:D$34,1)+(COUNT(D$21:D$34)+1-RANK(D21,D$21:D$34,0)-RANK(D21,D$21:D$34,1))/2</f>
        <v>8</v>
      </c>
      <c r="E4" s="14">
        <f t="shared" si="0"/>
        <v>2</v>
      </c>
      <c r="F4" s="14">
        <f t="shared" si="0"/>
        <v>1</v>
      </c>
      <c r="G4" s="14">
        <f t="shared" si="0"/>
        <v>1</v>
      </c>
      <c r="H4" s="14">
        <f t="shared" si="0"/>
        <v>1.5</v>
      </c>
      <c r="I4" s="14">
        <f t="shared" si="0"/>
        <v>1</v>
      </c>
      <c r="J4" s="14">
        <f t="shared" ref="J4:J17" si="1">RANK(J21,J$21:J$34,0)+(COUNT(J$21:J$34)+1-RANK(J21,J$21:J$34,1)-RANK(J21,J$21:J$34,0))/2</f>
        <v>8.5</v>
      </c>
      <c r="K4" s="14">
        <f t="shared" ref="K4:K17" si="2">RANK(K21,K$21:K$34,1)+(COUNT(K$21:K$34)+1-RANK(K21,K$21:K$34,0)-RANK(K21,K$21:K$34,1))/2</f>
        <v>1</v>
      </c>
      <c r="L4" s="15">
        <f t="shared" ref="L4:L17" si="3">SUM(C4:K4)</f>
        <v>29</v>
      </c>
      <c r="M4" s="15">
        <f t="shared" ref="M4:M17" si="4">RANK(L4,$L$4:$L$17)</f>
        <v>14</v>
      </c>
    </row>
    <row r="5" spans="1:13" ht="18.75" customHeight="1" x14ac:dyDescent="0.25">
      <c r="A5" s="24" t="s">
        <v>13</v>
      </c>
      <c r="B5" s="14"/>
      <c r="C5" s="14">
        <f>RANK(C22,$C$21:$C$34,1)+(COUNT($C$21:$C$34)+1-RANK(C22,$C$21:$C$34,0)-RANK(C22,$C$21:$C$34,1))/2</f>
        <v>8</v>
      </c>
      <c r="D5" s="14">
        <f t="shared" si="0"/>
        <v>4</v>
      </c>
      <c r="E5" s="14">
        <f t="shared" si="0"/>
        <v>11</v>
      </c>
      <c r="F5" s="14">
        <f t="shared" si="0"/>
        <v>13</v>
      </c>
      <c r="G5" s="14">
        <f t="shared" si="0"/>
        <v>7</v>
      </c>
      <c r="H5" s="14">
        <f t="shared" si="0"/>
        <v>8.5</v>
      </c>
      <c r="I5" s="14">
        <f t="shared" si="0"/>
        <v>12</v>
      </c>
      <c r="J5" s="14">
        <f t="shared" si="1"/>
        <v>1</v>
      </c>
      <c r="K5" s="14">
        <f t="shared" si="2"/>
        <v>13</v>
      </c>
      <c r="L5" s="15">
        <f t="shared" si="3"/>
        <v>77.5</v>
      </c>
      <c r="M5" s="15">
        <f t="shared" si="4"/>
        <v>4</v>
      </c>
    </row>
    <row r="6" spans="1:13" ht="18.75" customHeight="1" x14ac:dyDescent="0.25">
      <c r="A6" s="24" t="s">
        <v>20</v>
      </c>
      <c r="B6" s="14"/>
      <c r="C6" s="14">
        <f>RANK(C23,$C$21:$C$34,1)+(COUNT($C$21:$C$34)+1-RANK(C23,$C$21:$C$34,0)-RANK(C23,$C$21:$C$34,1))/2</f>
        <v>7</v>
      </c>
      <c r="D6" s="14">
        <f t="shared" si="0"/>
        <v>12</v>
      </c>
      <c r="E6" s="14">
        <f t="shared" si="0"/>
        <v>4.5</v>
      </c>
      <c r="F6" s="14">
        <f t="shared" si="0"/>
        <v>5</v>
      </c>
      <c r="G6" s="14">
        <f t="shared" si="0"/>
        <v>5</v>
      </c>
      <c r="H6" s="14">
        <f t="shared" si="0"/>
        <v>1.5</v>
      </c>
      <c r="I6" s="14">
        <f t="shared" si="0"/>
        <v>9</v>
      </c>
      <c r="J6" s="14">
        <f t="shared" si="1"/>
        <v>3</v>
      </c>
      <c r="K6" s="14">
        <f t="shared" si="2"/>
        <v>8</v>
      </c>
      <c r="L6" s="15">
        <f t="shared" si="3"/>
        <v>55</v>
      </c>
      <c r="M6" s="15">
        <f t="shared" si="4"/>
        <v>11</v>
      </c>
    </row>
    <row r="7" spans="1:13" ht="18.75" customHeight="1" x14ac:dyDescent="0.25">
      <c r="A7" s="24" t="s">
        <v>12</v>
      </c>
      <c r="B7" s="14"/>
      <c r="C7" s="14">
        <f>RANK(C24,$C$21:$C$34,1)+(COUNT($C$21:$C$34)+1-RANK(C24,$C$21:$C$34,0)-RANK(C24,$C$21:$C$34,1))/2</f>
        <v>3</v>
      </c>
      <c r="D7" s="14">
        <f t="shared" si="0"/>
        <v>7</v>
      </c>
      <c r="E7" s="14">
        <f t="shared" si="0"/>
        <v>12.5</v>
      </c>
      <c r="F7" s="14">
        <f t="shared" si="0"/>
        <v>7</v>
      </c>
      <c r="G7" s="14">
        <f t="shared" si="0"/>
        <v>13.5</v>
      </c>
      <c r="H7" s="14">
        <f t="shared" si="0"/>
        <v>14</v>
      </c>
      <c r="I7" s="14">
        <f t="shared" si="0"/>
        <v>10</v>
      </c>
      <c r="J7" s="14">
        <f t="shared" si="1"/>
        <v>10</v>
      </c>
      <c r="K7" s="14">
        <f t="shared" si="2"/>
        <v>12</v>
      </c>
      <c r="L7" s="15">
        <f t="shared" si="3"/>
        <v>89</v>
      </c>
      <c r="M7" s="15">
        <f t="shared" si="4"/>
        <v>2</v>
      </c>
    </row>
    <row r="8" spans="1:13" ht="18.75" customHeight="1" x14ac:dyDescent="0.25">
      <c r="A8" s="24" t="s">
        <v>16</v>
      </c>
      <c r="B8" s="14"/>
      <c r="C8" s="14">
        <f>RANK(C25,$C$21:$C$34,1)+(COUNT($C$21:$C$34)+1-RANK(C25,$C$21:$C$34,0)-RANK(C25,$C$21:$C$34,1))/2</f>
        <v>6</v>
      </c>
      <c r="D8" s="14">
        <f t="shared" si="0"/>
        <v>1</v>
      </c>
      <c r="E8" s="14">
        <f t="shared" si="0"/>
        <v>6</v>
      </c>
      <c r="F8" s="14">
        <f t="shared" si="0"/>
        <v>3</v>
      </c>
      <c r="G8" s="14">
        <f t="shared" si="0"/>
        <v>3</v>
      </c>
      <c r="H8" s="14">
        <f t="shared" si="0"/>
        <v>6.5</v>
      </c>
      <c r="I8" s="14">
        <f t="shared" si="0"/>
        <v>5</v>
      </c>
      <c r="J8" s="14">
        <f t="shared" si="1"/>
        <v>7</v>
      </c>
      <c r="K8" s="14">
        <f t="shared" si="2"/>
        <v>6</v>
      </c>
      <c r="L8" s="15">
        <f t="shared" si="3"/>
        <v>43.5</v>
      </c>
      <c r="M8" s="15">
        <f t="shared" si="4"/>
        <v>13</v>
      </c>
    </row>
    <row r="9" spans="1:13" ht="18.75" customHeight="1" x14ac:dyDescent="0.25">
      <c r="A9" s="24" t="s">
        <v>21</v>
      </c>
      <c r="B9" s="14"/>
      <c r="C9" s="14">
        <f>RANK(C26,C$21:C$34,1)+(COUNT(C$21:C$34)+1-RANK(C26,C$21:C$34,0)-RANK(C26,C$21:C$34,1))/2</f>
        <v>12</v>
      </c>
      <c r="D9" s="14">
        <f t="shared" si="0"/>
        <v>3</v>
      </c>
      <c r="E9" s="14">
        <f t="shared" si="0"/>
        <v>8</v>
      </c>
      <c r="F9" s="14">
        <f t="shared" si="0"/>
        <v>4</v>
      </c>
      <c r="G9" s="14">
        <f t="shared" si="0"/>
        <v>10</v>
      </c>
      <c r="H9" s="14">
        <f t="shared" si="0"/>
        <v>3</v>
      </c>
      <c r="I9" s="14">
        <f t="shared" si="0"/>
        <v>2</v>
      </c>
      <c r="J9" s="14">
        <f t="shared" si="1"/>
        <v>12</v>
      </c>
      <c r="K9" s="14">
        <f t="shared" si="2"/>
        <v>2</v>
      </c>
      <c r="L9" s="15">
        <f t="shared" si="3"/>
        <v>56</v>
      </c>
      <c r="M9" s="15">
        <f t="shared" si="4"/>
        <v>10</v>
      </c>
    </row>
    <row r="10" spans="1:13" ht="18.75" customHeight="1" x14ac:dyDescent="0.25">
      <c r="A10" s="24" t="s">
        <v>22</v>
      </c>
      <c r="B10" s="14"/>
      <c r="C10" s="14">
        <f t="shared" ref="C10:C17" si="5">RANK(C27,$C$21:$C$34,1)+(COUNT($C$21:$C$34)+1-RANK(C27,$C$21:$C$34,0)-RANK(C27,$C$21:$C$34,1))/2</f>
        <v>2</v>
      </c>
      <c r="D10" s="14">
        <f t="shared" si="0"/>
        <v>6</v>
      </c>
      <c r="E10" s="14">
        <f t="shared" si="0"/>
        <v>1</v>
      </c>
      <c r="F10" s="14">
        <f t="shared" si="0"/>
        <v>12</v>
      </c>
      <c r="G10" s="14">
        <f t="shared" si="0"/>
        <v>6</v>
      </c>
      <c r="H10" s="14">
        <f t="shared" si="0"/>
        <v>11</v>
      </c>
      <c r="I10" s="14">
        <f t="shared" si="0"/>
        <v>6</v>
      </c>
      <c r="J10" s="14">
        <f t="shared" si="1"/>
        <v>4</v>
      </c>
      <c r="K10" s="14">
        <f t="shared" si="2"/>
        <v>7</v>
      </c>
      <c r="L10" s="15">
        <f t="shared" si="3"/>
        <v>55</v>
      </c>
      <c r="M10" s="15">
        <f t="shared" si="4"/>
        <v>11</v>
      </c>
    </row>
    <row r="11" spans="1:13" ht="18.75" customHeight="1" x14ac:dyDescent="0.25">
      <c r="A11" s="24" t="s">
        <v>17</v>
      </c>
      <c r="B11" s="14"/>
      <c r="C11" s="14">
        <f t="shared" si="5"/>
        <v>4</v>
      </c>
      <c r="D11" s="14">
        <f t="shared" si="0"/>
        <v>14</v>
      </c>
      <c r="E11" s="14">
        <f t="shared" si="0"/>
        <v>7</v>
      </c>
      <c r="F11" s="14">
        <f t="shared" si="0"/>
        <v>2</v>
      </c>
      <c r="G11" s="14">
        <f t="shared" si="0"/>
        <v>9</v>
      </c>
      <c r="H11" s="14">
        <f t="shared" si="0"/>
        <v>10</v>
      </c>
      <c r="I11" s="14">
        <f t="shared" si="0"/>
        <v>4</v>
      </c>
      <c r="J11" s="14">
        <f t="shared" si="1"/>
        <v>13</v>
      </c>
      <c r="K11" s="14">
        <f t="shared" si="2"/>
        <v>4</v>
      </c>
      <c r="L11" s="15">
        <f t="shared" si="3"/>
        <v>67</v>
      </c>
      <c r="M11" s="15">
        <f t="shared" si="4"/>
        <v>9</v>
      </c>
    </row>
    <row r="12" spans="1:13" ht="18.75" customHeight="1" x14ac:dyDescent="0.25">
      <c r="A12" s="24" t="s">
        <v>14</v>
      </c>
      <c r="B12" s="14"/>
      <c r="C12" s="14">
        <f t="shared" si="5"/>
        <v>9</v>
      </c>
      <c r="D12" s="14">
        <f t="shared" si="0"/>
        <v>10</v>
      </c>
      <c r="E12" s="14">
        <f t="shared" si="0"/>
        <v>9</v>
      </c>
      <c r="F12" s="14">
        <f t="shared" si="0"/>
        <v>8</v>
      </c>
      <c r="G12" s="14">
        <f t="shared" si="0"/>
        <v>2</v>
      </c>
      <c r="H12" s="14">
        <f t="shared" si="0"/>
        <v>12</v>
      </c>
      <c r="I12" s="14">
        <f t="shared" si="0"/>
        <v>12</v>
      </c>
      <c r="J12" s="14">
        <f t="shared" si="1"/>
        <v>14</v>
      </c>
      <c r="K12" s="14">
        <f t="shared" si="2"/>
        <v>5</v>
      </c>
      <c r="L12" s="15">
        <f t="shared" si="3"/>
        <v>81</v>
      </c>
      <c r="M12" s="15">
        <f t="shared" si="4"/>
        <v>3</v>
      </c>
    </row>
    <row r="13" spans="1:13" ht="18.75" customHeight="1" x14ac:dyDescent="0.25">
      <c r="A13" s="24" t="s">
        <v>23</v>
      </c>
      <c r="B13" s="14"/>
      <c r="C13" s="14">
        <f t="shared" si="5"/>
        <v>10</v>
      </c>
      <c r="D13" s="14">
        <f t="shared" si="0"/>
        <v>9</v>
      </c>
      <c r="E13" s="14">
        <f t="shared" si="0"/>
        <v>3</v>
      </c>
      <c r="F13" s="14">
        <f t="shared" si="0"/>
        <v>11</v>
      </c>
      <c r="G13" s="14">
        <f t="shared" si="0"/>
        <v>4</v>
      </c>
      <c r="H13" s="14">
        <f t="shared" si="0"/>
        <v>8.5</v>
      </c>
      <c r="I13" s="14">
        <f t="shared" si="0"/>
        <v>14</v>
      </c>
      <c r="J13" s="14">
        <f t="shared" si="1"/>
        <v>6</v>
      </c>
      <c r="K13" s="14">
        <f t="shared" si="2"/>
        <v>3</v>
      </c>
      <c r="L13" s="15">
        <f t="shared" si="3"/>
        <v>68.5</v>
      </c>
      <c r="M13" s="15">
        <f t="shared" si="4"/>
        <v>8</v>
      </c>
    </row>
    <row r="14" spans="1:13" ht="18.75" customHeight="1" x14ac:dyDescent="0.25">
      <c r="A14" s="24" t="s">
        <v>24</v>
      </c>
      <c r="B14" s="14"/>
      <c r="C14" s="14">
        <f t="shared" si="5"/>
        <v>13</v>
      </c>
      <c r="D14" s="14">
        <f t="shared" si="0"/>
        <v>2</v>
      </c>
      <c r="E14" s="14">
        <f t="shared" si="0"/>
        <v>4.5</v>
      </c>
      <c r="F14" s="14">
        <f t="shared" si="0"/>
        <v>9.5</v>
      </c>
      <c r="G14" s="14">
        <f t="shared" si="0"/>
        <v>12</v>
      </c>
      <c r="H14" s="14">
        <f t="shared" si="0"/>
        <v>6.5</v>
      </c>
      <c r="I14" s="14">
        <f t="shared" si="0"/>
        <v>7</v>
      </c>
      <c r="J14" s="14">
        <f t="shared" si="1"/>
        <v>11</v>
      </c>
      <c r="K14" s="14">
        <f t="shared" si="2"/>
        <v>9</v>
      </c>
      <c r="L14" s="15">
        <f t="shared" si="3"/>
        <v>74.5</v>
      </c>
      <c r="M14" s="15">
        <f t="shared" si="4"/>
        <v>5</v>
      </c>
    </row>
    <row r="15" spans="1:13" ht="18.75" customHeight="1" x14ac:dyDescent="0.25">
      <c r="A15" s="24" t="s">
        <v>19</v>
      </c>
      <c r="B15" s="14"/>
      <c r="C15" s="14">
        <f t="shared" si="5"/>
        <v>11</v>
      </c>
      <c r="D15" s="14">
        <f t="shared" si="0"/>
        <v>5</v>
      </c>
      <c r="E15" s="14">
        <f t="shared" si="0"/>
        <v>10</v>
      </c>
      <c r="F15" s="14">
        <f t="shared" si="0"/>
        <v>9.5</v>
      </c>
      <c r="G15" s="14">
        <f t="shared" si="0"/>
        <v>11</v>
      </c>
      <c r="H15" s="14">
        <f t="shared" si="0"/>
        <v>5</v>
      </c>
      <c r="I15" s="14">
        <f t="shared" si="0"/>
        <v>3</v>
      </c>
      <c r="J15" s="14">
        <f t="shared" si="1"/>
        <v>5</v>
      </c>
      <c r="K15" s="14">
        <f t="shared" si="2"/>
        <v>10</v>
      </c>
      <c r="L15" s="15">
        <f t="shared" si="3"/>
        <v>69.5</v>
      </c>
      <c r="M15" s="15">
        <f t="shared" si="4"/>
        <v>7</v>
      </c>
    </row>
    <row r="16" spans="1:13" ht="18.75" customHeight="1" x14ac:dyDescent="0.25">
      <c r="A16" s="24" t="s">
        <v>18</v>
      </c>
      <c r="B16" s="14"/>
      <c r="C16" s="14">
        <f t="shared" si="5"/>
        <v>14</v>
      </c>
      <c r="D16" s="14">
        <f t="shared" si="0"/>
        <v>13</v>
      </c>
      <c r="E16" s="14">
        <f t="shared" si="0"/>
        <v>14</v>
      </c>
      <c r="F16" s="14">
        <f t="shared" si="0"/>
        <v>14</v>
      </c>
      <c r="G16" s="14">
        <f t="shared" si="0"/>
        <v>13.5</v>
      </c>
      <c r="H16" s="14">
        <f t="shared" si="0"/>
        <v>13</v>
      </c>
      <c r="I16" s="14">
        <f t="shared" si="0"/>
        <v>12</v>
      </c>
      <c r="J16" s="14">
        <f t="shared" si="1"/>
        <v>2</v>
      </c>
      <c r="K16" s="14">
        <f t="shared" si="2"/>
        <v>14</v>
      </c>
      <c r="L16" s="15">
        <f t="shared" si="3"/>
        <v>109.5</v>
      </c>
      <c r="M16" s="15">
        <f t="shared" si="4"/>
        <v>1</v>
      </c>
    </row>
    <row r="17" spans="1:14" ht="18.75" customHeight="1" x14ac:dyDescent="0.25">
      <c r="A17" s="24" t="s">
        <v>25</v>
      </c>
      <c r="B17" s="14"/>
      <c r="C17" s="14">
        <f t="shared" si="5"/>
        <v>1</v>
      </c>
      <c r="D17" s="14">
        <f t="shared" si="0"/>
        <v>11</v>
      </c>
      <c r="E17" s="14">
        <f t="shared" si="0"/>
        <v>12.5</v>
      </c>
      <c r="F17" s="14">
        <f t="shared" si="0"/>
        <v>6</v>
      </c>
      <c r="G17" s="14">
        <f t="shared" si="0"/>
        <v>8</v>
      </c>
      <c r="H17" s="14">
        <f t="shared" si="0"/>
        <v>4</v>
      </c>
      <c r="I17" s="14">
        <f t="shared" si="0"/>
        <v>8</v>
      </c>
      <c r="J17" s="14">
        <f t="shared" si="1"/>
        <v>8.5</v>
      </c>
      <c r="K17" s="14">
        <f t="shared" si="2"/>
        <v>11</v>
      </c>
      <c r="L17" s="15">
        <f t="shared" si="3"/>
        <v>70</v>
      </c>
      <c r="M17" s="15">
        <f t="shared" si="4"/>
        <v>6</v>
      </c>
    </row>
    <row r="18" spans="1:14" ht="18.75" customHeight="1" x14ac:dyDescent="0.25">
      <c r="A18" s="26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8"/>
      <c r="M18" s="28"/>
      <c r="N18" s="27"/>
    </row>
    <row r="20" spans="1:14" ht="18.75" customHeight="1" x14ac:dyDescent="0.25">
      <c r="A20" s="11"/>
      <c r="B20" s="11"/>
      <c r="C20" s="36" t="s">
        <v>3</v>
      </c>
      <c r="D20" s="36" t="s">
        <v>4</v>
      </c>
      <c r="E20" s="36" t="s">
        <v>5</v>
      </c>
      <c r="F20" s="36" t="s">
        <v>6</v>
      </c>
      <c r="G20" s="36" t="s">
        <v>7</v>
      </c>
      <c r="H20" s="36" t="s">
        <v>8</v>
      </c>
      <c r="I20" s="36" t="s">
        <v>9</v>
      </c>
      <c r="J20" s="36" t="s">
        <v>10</v>
      </c>
      <c r="K20" s="36" t="s">
        <v>11</v>
      </c>
      <c r="L20" s="37" t="s">
        <v>26</v>
      </c>
      <c r="M20" s="37" t="s">
        <v>27</v>
      </c>
    </row>
    <row r="21" spans="1:14" ht="18.75" customHeight="1" x14ac:dyDescent="0.25">
      <c r="A21" s="30" t="str">
        <f>A39</f>
        <v>Les Lents BÃ©arnais (1-1)</v>
      </c>
      <c r="B21" s="14"/>
      <c r="C21" s="31">
        <f t="shared" ref="C21:C34" si="6">VLOOKUP($A21,$A$37:$M$76,3,0)</f>
        <v>0.43369999999999997</v>
      </c>
      <c r="D21" s="31">
        <f t="shared" ref="D21:D34" si="7">VLOOKUP($A21,$A$37:$M$76,4,0)</f>
        <v>0.77</v>
      </c>
      <c r="E21" s="32">
        <f t="shared" ref="E21:E34" si="8">VLOOKUP($A21,$A$37:$M$76,5,0)</f>
        <v>27</v>
      </c>
      <c r="F21" s="32">
        <f t="shared" ref="F21:F34" si="9">VLOOKUP($A21,$A$37:$M$76,6,0)</f>
        <v>118</v>
      </c>
      <c r="G21" s="32">
        <f t="shared" ref="G21:G34" si="10">VLOOKUP($A21,$A$37:$M$76,7,0)</f>
        <v>66</v>
      </c>
      <c r="H21" s="32">
        <f t="shared" ref="H21:H34" si="11">VLOOKUP($A21,$A$37:$M$76,8,0)</f>
        <v>22</v>
      </c>
      <c r="I21" s="32">
        <f t="shared" ref="I21:I34" si="12">VLOOKUP($A21,$A$37:$M$76,9,0)</f>
        <v>7</v>
      </c>
      <c r="J21" s="32">
        <f t="shared" ref="J21:J34" si="13">VLOOKUP($A21,$A$37:$M$76,10,0)</f>
        <v>64</v>
      </c>
      <c r="K21" s="32">
        <f t="shared" ref="K21:K34" si="14">VLOOKUP($A21,$A$38:$M$77,11,0)</f>
        <v>346</v>
      </c>
      <c r="L21" s="15">
        <f t="shared" ref="L21:L34" si="15">L4</f>
        <v>29</v>
      </c>
      <c r="M21" s="15">
        <f t="shared" ref="M21:M34" si="16">RANK(L21,$L$4:$L$17)</f>
        <v>14</v>
      </c>
    </row>
    <row r="22" spans="1:14" ht="18.75" customHeight="1" x14ac:dyDescent="0.25">
      <c r="A22" s="30" t="str">
        <f>A40</f>
        <v>Tuamotu Sharks (2-0)</v>
      </c>
      <c r="B22" s="14"/>
      <c r="C22" s="31">
        <f t="shared" si="6"/>
        <v>0.4471</v>
      </c>
      <c r="D22" s="31">
        <f t="shared" si="7"/>
        <v>0.76119999999999999</v>
      </c>
      <c r="E22" s="32">
        <f t="shared" si="8"/>
        <v>51</v>
      </c>
      <c r="F22" s="32">
        <f t="shared" si="9"/>
        <v>232</v>
      </c>
      <c r="G22" s="32">
        <f t="shared" si="10"/>
        <v>96</v>
      </c>
      <c r="H22" s="32">
        <f t="shared" si="11"/>
        <v>32</v>
      </c>
      <c r="I22" s="32">
        <f t="shared" si="12"/>
        <v>28</v>
      </c>
      <c r="J22" s="32">
        <f t="shared" si="13"/>
        <v>96</v>
      </c>
      <c r="K22" s="32">
        <f t="shared" si="14"/>
        <v>559</v>
      </c>
      <c r="L22" s="15">
        <f t="shared" si="15"/>
        <v>77.5</v>
      </c>
      <c r="M22" s="15">
        <f t="shared" si="16"/>
        <v>4</v>
      </c>
    </row>
    <row r="23" spans="1:14" ht="18.75" customHeight="1" x14ac:dyDescent="0.25">
      <c r="A23" s="30" t="str">
        <f>A45</f>
        <v>Antigua Boyz (1-1)</v>
      </c>
      <c r="B23" s="14"/>
      <c r="C23" s="31">
        <f t="shared" si="6"/>
        <v>0.44650000000000001</v>
      </c>
      <c r="D23" s="31">
        <f t="shared" si="7"/>
        <v>0.81310000000000004</v>
      </c>
      <c r="E23" s="32">
        <f t="shared" si="8"/>
        <v>33</v>
      </c>
      <c r="F23" s="32">
        <f t="shared" si="9"/>
        <v>178</v>
      </c>
      <c r="G23" s="32">
        <f t="shared" si="10"/>
        <v>84</v>
      </c>
      <c r="H23" s="32">
        <f t="shared" si="11"/>
        <v>22</v>
      </c>
      <c r="I23" s="32">
        <f t="shared" si="12"/>
        <v>24</v>
      </c>
      <c r="J23" s="32">
        <f t="shared" si="13"/>
        <v>82</v>
      </c>
      <c r="K23" s="32">
        <f t="shared" si="14"/>
        <v>454</v>
      </c>
      <c r="L23" s="15">
        <f t="shared" si="15"/>
        <v>55</v>
      </c>
      <c r="M23" s="15">
        <f t="shared" si="16"/>
        <v>11</v>
      </c>
    </row>
    <row r="24" spans="1:14" ht="18.75" customHeight="1" x14ac:dyDescent="0.25">
      <c r="A24" s="30" t="str">
        <f>A46</f>
        <v>Nemausus Gladiators (1-1)</v>
      </c>
      <c r="B24" s="14"/>
      <c r="C24" s="31">
        <f t="shared" si="6"/>
        <v>0.42609999999999998</v>
      </c>
      <c r="D24" s="31">
        <f t="shared" si="7"/>
        <v>0.76859999999999995</v>
      </c>
      <c r="E24" s="32">
        <f t="shared" si="8"/>
        <v>52</v>
      </c>
      <c r="F24" s="32">
        <f t="shared" si="9"/>
        <v>192</v>
      </c>
      <c r="G24" s="32">
        <f t="shared" si="10"/>
        <v>123</v>
      </c>
      <c r="H24" s="32">
        <f t="shared" si="11"/>
        <v>48</v>
      </c>
      <c r="I24" s="32">
        <f t="shared" si="12"/>
        <v>26</v>
      </c>
      <c r="J24" s="32">
        <f t="shared" si="13"/>
        <v>62</v>
      </c>
      <c r="K24" s="32">
        <f t="shared" si="14"/>
        <v>543</v>
      </c>
      <c r="L24" s="15">
        <f t="shared" si="15"/>
        <v>89</v>
      </c>
      <c r="M24" s="15">
        <f t="shared" si="16"/>
        <v>2</v>
      </c>
    </row>
    <row r="25" spans="1:14" ht="18.75" customHeight="1" x14ac:dyDescent="0.25">
      <c r="A25" s="30" t="str">
        <f>A51</f>
        <v>Cergy SlowMo (0-2)</v>
      </c>
      <c r="B25" s="14"/>
      <c r="C25" s="31">
        <f t="shared" si="6"/>
        <v>0.44</v>
      </c>
      <c r="D25" s="31">
        <f t="shared" si="7"/>
        <v>0.7</v>
      </c>
      <c r="E25" s="32">
        <f t="shared" si="8"/>
        <v>34</v>
      </c>
      <c r="F25" s="32">
        <f t="shared" si="9"/>
        <v>154</v>
      </c>
      <c r="G25" s="32">
        <f t="shared" si="10"/>
        <v>75</v>
      </c>
      <c r="H25" s="32">
        <f t="shared" si="11"/>
        <v>29</v>
      </c>
      <c r="I25" s="32">
        <f t="shared" si="12"/>
        <v>19</v>
      </c>
      <c r="J25" s="32">
        <f t="shared" si="13"/>
        <v>65</v>
      </c>
      <c r="K25" s="32">
        <f t="shared" si="14"/>
        <v>448</v>
      </c>
      <c r="L25" s="15">
        <f t="shared" si="15"/>
        <v>43.5</v>
      </c>
      <c r="M25" s="15">
        <f t="shared" si="16"/>
        <v>13</v>
      </c>
    </row>
    <row r="26" spans="1:14" ht="18.75" customHeight="1" x14ac:dyDescent="0.25">
      <c r="A26" s="30" t="str">
        <f>A52</f>
        <v>Les Cougars de BK (2-0)</v>
      </c>
      <c r="B26" s="14"/>
      <c r="C26" s="31">
        <f t="shared" si="6"/>
        <v>0.47089999999999999</v>
      </c>
      <c r="D26" s="31">
        <f t="shared" si="7"/>
        <v>0.75380000000000003</v>
      </c>
      <c r="E26" s="32">
        <f t="shared" si="8"/>
        <v>40</v>
      </c>
      <c r="F26" s="32">
        <f t="shared" si="9"/>
        <v>173</v>
      </c>
      <c r="G26" s="32">
        <f t="shared" si="10"/>
        <v>105</v>
      </c>
      <c r="H26" s="32">
        <f t="shared" si="11"/>
        <v>24</v>
      </c>
      <c r="I26" s="32">
        <f t="shared" si="12"/>
        <v>11</v>
      </c>
      <c r="J26" s="32">
        <f t="shared" si="13"/>
        <v>59</v>
      </c>
      <c r="K26" s="32">
        <f t="shared" si="14"/>
        <v>413</v>
      </c>
      <c r="L26" s="15">
        <f t="shared" si="15"/>
        <v>56</v>
      </c>
      <c r="M26" s="15">
        <f t="shared" si="16"/>
        <v>10</v>
      </c>
    </row>
    <row r="27" spans="1:14" ht="18.75" customHeight="1" x14ac:dyDescent="0.25">
      <c r="A27" s="30" t="str">
        <f>A57</f>
        <v>Wabaki Falcons (1-1)</v>
      </c>
      <c r="B27" s="14"/>
      <c r="C27" s="31">
        <f t="shared" si="6"/>
        <v>0.4249</v>
      </c>
      <c r="D27" s="31">
        <f t="shared" si="7"/>
        <v>0.76739999999999997</v>
      </c>
      <c r="E27" s="32">
        <f t="shared" si="8"/>
        <v>24</v>
      </c>
      <c r="F27" s="32">
        <f t="shared" si="9"/>
        <v>225</v>
      </c>
      <c r="G27" s="32">
        <f t="shared" si="10"/>
        <v>86</v>
      </c>
      <c r="H27" s="32">
        <f t="shared" si="11"/>
        <v>42</v>
      </c>
      <c r="I27" s="32">
        <f t="shared" si="12"/>
        <v>20</v>
      </c>
      <c r="J27" s="32">
        <f t="shared" si="13"/>
        <v>78</v>
      </c>
      <c r="K27" s="32">
        <f t="shared" si="14"/>
        <v>451</v>
      </c>
      <c r="L27" s="15">
        <f t="shared" si="15"/>
        <v>55</v>
      </c>
      <c r="M27" s="15">
        <f t="shared" si="16"/>
        <v>11</v>
      </c>
    </row>
    <row r="28" spans="1:14" ht="18.75" customHeight="1" x14ac:dyDescent="0.25">
      <c r="A28" s="30" t="str">
        <f>A58</f>
        <v>Team Huzaki (2-0)</v>
      </c>
      <c r="B28" s="38"/>
      <c r="C28" s="31">
        <f t="shared" si="6"/>
        <v>0.43159999999999998</v>
      </c>
      <c r="D28" s="31">
        <f t="shared" si="7"/>
        <v>0.87360000000000004</v>
      </c>
      <c r="E28" s="32">
        <f t="shared" si="8"/>
        <v>38</v>
      </c>
      <c r="F28" s="32">
        <f t="shared" si="9"/>
        <v>148</v>
      </c>
      <c r="G28" s="32">
        <f t="shared" si="10"/>
        <v>104</v>
      </c>
      <c r="H28" s="32">
        <f t="shared" si="11"/>
        <v>39</v>
      </c>
      <c r="I28" s="32">
        <f t="shared" si="12"/>
        <v>17</v>
      </c>
      <c r="J28" s="32">
        <f t="shared" si="13"/>
        <v>54</v>
      </c>
      <c r="K28" s="32">
        <f t="shared" si="14"/>
        <v>436</v>
      </c>
      <c r="L28" s="15">
        <f t="shared" si="15"/>
        <v>67</v>
      </c>
      <c r="M28" s="15">
        <f t="shared" si="16"/>
        <v>9</v>
      </c>
    </row>
    <row r="29" spans="1:14" ht="18.75" customHeight="1" x14ac:dyDescent="0.25">
      <c r="A29" s="30" t="str">
        <f>A63</f>
        <v>Taggart BC (1-1)</v>
      </c>
      <c r="B29" s="38"/>
      <c r="C29" s="31">
        <f t="shared" si="6"/>
        <v>0.44890000000000002</v>
      </c>
      <c r="D29" s="31">
        <f t="shared" si="7"/>
        <v>0.79800000000000004</v>
      </c>
      <c r="E29" s="32">
        <f t="shared" si="8"/>
        <v>43</v>
      </c>
      <c r="F29" s="32">
        <f t="shared" si="9"/>
        <v>199</v>
      </c>
      <c r="G29" s="32">
        <f t="shared" si="10"/>
        <v>69</v>
      </c>
      <c r="H29" s="32">
        <f t="shared" si="11"/>
        <v>44</v>
      </c>
      <c r="I29" s="32">
        <f t="shared" si="12"/>
        <v>28</v>
      </c>
      <c r="J29" s="32">
        <f t="shared" si="13"/>
        <v>52</v>
      </c>
      <c r="K29" s="32">
        <f t="shared" si="14"/>
        <v>438</v>
      </c>
      <c r="L29" s="15">
        <f t="shared" si="15"/>
        <v>81</v>
      </c>
      <c r="M29" s="15">
        <f t="shared" si="16"/>
        <v>3</v>
      </c>
    </row>
    <row r="30" spans="1:14" ht="18.75" customHeight="1" x14ac:dyDescent="0.25">
      <c r="A30" s="30" t="str">
        <f>A64</f>
        <v>Venomous Vicious Vipers (0-2)</v>
      </c>
      <c r="B30" s="38"/>
      <c r="C30" s="31">
        <f t="shared" si="6"/>
        <v>0.45179999999999998</v>
      </c>
      <c r="D30" s="31">
        <f t="shared" si="7"/>
        <v>0.78669999999999995</v>
      </c>
      <c r="E30" s="32">
        <f t="shared" si="8"/>
        <v>29</v>
      </c>
      <c r="F30" s="32">
        <f t="shared" si="9"/>
        <v>210</v>
      </c>
      <c r="G30" s="32">
        <f t="shared" si="10"/>
        <v>79</v>
      </c>
      <c r="H30" s="32">
        <f t="shared" si="11"/>
        <v>32</v>
      </c>
      <c r="I30" s="32">
        <f t="shared" si="12"/>
        <v>31</v>
      </c>
      <c r="J30" s="32">
        <f t="shared" si="13"/>
        <v>68</v>
      </c>
      <c r="K30" s="32">
        <f t="shared" si="14"/>
        <v>416</v>
      </c>
      <c r="L30" s="15">
        <f t="shared" si="15"/>
        <v>68.5</v>
      </c>
      <c r="M30" s="15">
        <f t="shared" si="16"/>
        <v>8</v>
      </c>
    </row>
    <row r="31" spans="1:14" ht="18.75" customHeight="1" x14ac:dyDescent="0.25">
      <c r="A31" s="30" t="str">
        <f>A69</f>
        <v>Paris The Flash (1-1)</v>
      </c>
      <c r="B31" s="38"/>
      <c r="C31" s="31">
        <f t="shared" si="6"/>
        <v>0.49199999999999999</v>
      </c>
      <c r="D31" s="31">
        <f t="shared" si="7"/>
        <v>0.73270000000000002</v>
      </c>
      <c r="E31" s="32">
        <f t="shared" si="8"/>
        <v>33</v>
      </c>
      <c r="F31" s="32">
        <f t="shared" si="9"/>
        <v>209</v>
      </c>
      <c r="G31" s="32">
        <f t="shared" si="10"/>
        <v>121</v>
      </c>
      <c r="H31" s="32">
        <f t="shared" si="11"/>
        <v>29</v>
      </c>
      <c r="I31" s="32">
        <f t="shared" si="12"/>
        <v>22</v>
      </c>
      <c r="J31" s="32">
        <f t="shared" si="13"/>
        <v>60</v>
      </c>
      <c r="K31" s="32">
        <f t="shared" si="14"/>
        <v>475</v>
      </c>
      <c r="L31" s="15">
        <f t="shared" si="15"/>
        <v>74.5</v>
      </c>
      <c r="M31" s="15">
        <f t="shared" si="16"/>
        <v>5</v>
      </c>
    </row>
    <row r="32" spans="1:14" ht="18.75" customHeight="1" x14ac:dyDescent="0.25">
      <c r="A32" s="30" t="str">
        <f>A70</f>
        <v>Red Eyes Crew (0-2)</v>
      </c>
      <c r="B32" s="38"/>
      <c r="C32" s="31">
        <f t="shared" si="6"/>
        <v>0.45269999999999999</v>
      </c>
      <c r="D32" s="31">
        <f t="shared" si="7"/>
        <v>0.76229999999999998</v>
      </c>
      <c r="E32" s="32">
        <f t="shared" si="8"/>
        <v>49</v>
      </c>
      <c r="F32" s="32">
        <f t="shared" si="9"/>
        <v>209</v>
      </c>
      <c r="G32" s="32">
        <f t="shared" si="10"/>
        <v>111</v>
      </c>
      <c r="H32" s="32">
        <f t="shared" si="11"/>
        <v>28</v>
      </c>
      <c r="I32" s="32">
        <f t="shared" si="12"/>
        <v>14</v>
      </c>
      <c r="J32" s="32">
        <f t="shared" si="13"/>
        <v>73</v>
      </c>
      <c r="K32" s="32">
        <f t="shared" si="14"/>
        <v>506</v>
      </c>
      <c r="L32" s="15">
        <f t="shared" si="15"/>
        <v>69.5</v>
      </c>
      <c r="M32" s="15">
        <f t="shared" si="16"/>
        <v>7</v>
      </c>
    </row>
    <row r="33" spans="1:100" ht="18.75" customHeight="1" x14ac:dyDescent="0.25">
      <c r="A33" s="30" t="str">
        <f>A75</f>
        <v>Dominion Teemoboyz (2-0)</v>
      </c>
      <c r="B33" s="38"/>
      <c r="C33" s="31">
        <f t="shared" si="6"/>
        <v>0.49680000000000002</v>
      </c>
      <c r="D33" s="31">
        <f t="shared" si="7"/>
        <v>0.82479999999999998</v>
      </c>
      <c r="E33" s="32">
        <f t="shared" si="8"/>
        <v>69</v>
      </c>
      <c r="F33" s="32">
        <f t="shared" si="9"/>
        <v>262</v>
      </c>
      <c r="G33" s="32">
        <f t="shared" si="10"/>
        <v>123</v>
      </c>
      <c r="H33" s="32">
        <f t="shared" si="11"/>
        <v>46</v>
      </c>
      <c r="I33" s="32">
        <f t="shared" si="12"/>
        <v>28</v>
      </c>
      <c r="J33" s="32">
        <f t="shared" si="13"/>
        <v>86</v>
      </c>
      <c r="K33" s="32">
        <f t="shared" si="14"/>
        <v>654</v>
      </c>
      <c r="L33" s="15">
        <f t="shared" si="15"/>
        <v>109.5</v>
      </c>
      <c r="M33" s="15">
        <f t="shared" si="16"/>
        <v>1</v>
      </c>
    </row>
    <row r="34" spans="1:100" ht="18.75" customHeight="1" x14ac:dyDescent="0.25">
      <c r="A34" s="30" t="str">
        <f>A76</f>
        <v>Team Gruber (0-2)</v>
      </c>
      <c r="B34" s="38"/>
      <c r="C34" s="31">
        <f t="shared" si="6"/>
        <v>0.41860000000000003</v>
      </c>
      <c r="D34" s="31">
        <f t="shared" si="7"/>
        <v>0.81299999999999994</v>
      </c>
      <c r="E34" s="32">
        <f t="shared" si="8"/>
        <v>52</v>
      </c>
      <c r="F34" s="32">
        <f t="shared" si="9"/>
        <v>187</v>
      </c>
      <c r="G34" s="32">
        <f t="shared" si="10"/>
        <v>100</v>
      </c>
      <c r="H34" s="32">
        <f t="shared" si="11"/>
        <v>26</v>
      </c>
      <c r="I34" s="32">
        <f t="shared" si="12"/>
        <v>23</v>
      </c>
      <c r="J34" s="32">
        <f t="shared" si="13"/>
        <v>64</v>
      </c>
      <c r="K34" s="32">
        <f t="shared" si="14"/>
        <v>512</v>
      </c>
      <c r="L34" s="15">
        <f t="shared" si="15"/>
        <v>70</v>
      </c>
      <c r="M34" s="15">
        <f t="shared" si="16"/>
        <v>6</v>
      </c>
    </row>
    <row r="35" spans="1:100" ht="17.25" customHeight="1" x14ac:dyDescent="0.25">
      <c r="A35" s="33"/>
      <c r="B35" s="27"/>
      <c r="C35" s="34"/>
      <c r="D35" s="34"/>
      <c r="E35" s="35"/>
      <c r="F35" s="35"/>
      <c r="G35" s="35"/>
      <c r="H35" s="35"/>
      <c r="I35" s="35"/>
      <c r="J35" s="35"/>
      <c r="K35" s="35"/>
      <c r="L35" s="28"/>
      <c r="M35" s="28"/>
      <c r="N35" s="27"/>
    </row>
    <row r="37" spans="1:100" ht="15" customHeight="1" x14ac:dyDescent="0.25">
      <c r="A37" s="22" t="s">
        <v>1</v>
      </c>
      <c r="B37" s="23"/>
      <c r="C37" s="43" t="s">
        <v>32</v>
      </c>
      <c r="D37" s="43"/>
      <c r="E37" s="43"/>
      <c r="F37" s="43"/>
      <c r="G37" s="43"/>
      <c r="H37" s="43"/>
      <c r="I37" s="43"/>
      <c r="J37" s="43"/>
      <c r="K37" s="43"/>
    </row>
    <row r="38" spans="1:100" x14ac:dyDescent="0.25">
      <c r="A38" s="17" t="s">
        <v>28</v>
      </c>
      <c r="B38" s="1"/>
      <c r="C38" s="18" t="s">
        <v>3</v>
      </c>
      <c r="D38" s="18" t="s">
        <v>4</v>
      </c>
      <c r="E38" s="18" t="s">
        <v>5</v>
      </c>
      <c r="F38" s="18" t="s">
        <v>6</v>
      </c>
      <c r="G38" s="18" t="s">
        <v>7</v>
      </c>
      <c r="H38" s="18" t="s">
        <v>8</v>
      </c>
      <c r="I38" s="18" t="s">
        <v>9</v>
      </c>
      <c r="J38" s="18" t="s">
        <v>10</v>
      </c>
      <c r="K38" s="18" t="s">
        <v>11</v>
      </c>
    </row>
    <row r="39" spans="1:100" x14ac:dyDescent="0.25">
      <c r="A39" s="20" t="s">
        <v>29</v>
      </c>
      <c r="B39" s="19"/>
      <c r="C39" s="19">
        <v>0.43369999999999997</v>
      </c>
      <c r="D39" s="19">
        <v>0.77</v>
      </c>
      <c r="E39" s="19">
        <v>27</v>
      </c>
      <c r="F39" s="19">
        <v>118</v>
      </c>
      <c r="G39" s="19">
        <v>66</v>
      </c>
      <c r="H39" s="19">
        <v>22</v>
      </c>
      <c r="I39" s="19">
        <v>7</v>
      </c>
      <c r="J39" s="19">
        <v>64</v>
      </c>
      <c r="K39" s="19">
        <v>346</v>
      </c>
    </row>
    <row r="40" spans="1:100" x14ac:dyDescent="0.25">
      <c r="A40" s="20" t="s">
        <v>30</v>
      </c>
      <c r="B40" s="19"/>
      <c r="C40" s="19">
        <v>0.4471</v>
      </c>
      <c r="D40" s="19">
        <v>0.76119999999999999</v>
      </c>
      <c r="E40" s="19">
        <v>51</v>
      </c>
      <c r="F40" s="19">
        <v>232</v>
      </c>
      <c r="G40" s="19">
        <v>96</v>
      </c>
      <c r="H40" s="19">
        <v>32</v>
      </c>
      <c r="I40" s="19">
        <v>28</v>
      </c>
      <c r="J40" s="19">
        <v>96</v>
      </c>
      <c r="K40" s="19">
        <v>559</v>
      </c>
    </row>
    <row r="41" spans="1:100" ht="15" customHeight="1" x14ac:dyDescent="0.25">
      <c r="A41" s="44" t="s">
        <v>31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4"/>
      <c r="BY41" s="44"/>
      <c r="BZ41" s="44"/>
      <c r="CA41" s="44"/>
      <c r="CB41" s="44"/>
      <c r="CC41" s="44"/>
      <c r="CD41" s="44"/>
      <c r="CE41" s="44"/>
      <c r="CF41" s="44"/>
      <c r="CG41" s="44"/>
      <c r="CH41" s="44"/>
      <c r="CI41" s="44"/>
      <c r="CJ41" s="44"/>
      <c r="CK41" s="44"/>
      <c r="CL41" s="44"/>
      <c r="CM41" s="44"/>
      <c r="CN41" s="44"/>
      <c r="CO41" s="44"/>
      <c r="CP41" s="44"/>
      <c r="CQ41" s="44"/>
      <c r="CR41" s="44"/>
      <c r="CS41" s="44"/>
      <c r="CT41" s="44"/>
      <c r="CU41" s="44"/>
      <c r="CV41" s="44"/>
    </row>
    <row r="42" spans="1:100" x14ac:dyDescent="0.25">
      <c r="A42" s="21"/>
    </row>
    <row r="43" spans="1:100" ht="15" customHeight="1" x14ac:dyDescent="0.25">
      <c r="A43" s="22" t="s">
        <v>1</v>
      </c>
      <c r="B43" s="23"/>
      <c r="C43" s="43" t="s">
        <v>32</v>
      </c>
      <c r="D43" s="43"/>
      <c r="E43" s="43"/>
      <c r="F43" s="43"/>
      <c r="G43" s="43"/>
      <c r="H43" s="43"/>
      <c r="I43" s="43"/>
      <c r="J43" s="43"/>
      <c r="K43" s="43"/>
    </row>
    <row r="44" spans="1:100" x14ac:dyDescent="0.25">
      <c r="A44" s="17" t="s">
        <v>28</v>
      </c>
      <c r="B44" s="1"/>
      <c r="C44" s="18" t="s">
        <v>3</v>
      </c>
      <c r="D44" s="18" t="s">
        <v>4</v>
      </c>
      <c r="E44" s="18" t="s">
        <v>5</v>
      </c>
      <c r="F44" s="18" t="s">
        <v>6</v>
      </c>
      <c r="G44" s="18" t="s">
        <v>7</v>
      </c>
      <c r="H44" s="18" t="s">
        <v>8</v>
      </c>
      <c r="I44" s="18" t="s">
        <v>9</v>
      </c>
      <c r="J44" s="18" t="s">
        <v>10</v>
      </c>
      <c r="K44" s="18" t="s">
        <v>11</v>
      </c>
    </row>
    <row r="45" spans="1:100" x14ac:dyDescent="0.25">
      <c r="A45" s="20" t="s">
        <v>33</v>
      </c>
      <c r="B45" s="19"/>
      <c r="C45" s="19">
        <v>0.44650000000000001</v>
      </c>
      <c r="D45" s="19">
        <v>0.81310000000000004</v>
      </c>
      <c r="E45" s="19">
        <v>33</v>
      </c>
      <c r="F45" s="19">
        <v>178</v>
      </c>
      <c r="G45" s="19">
        <v>84</v>
      </c>
      <c r="H45" s="19">
        <v>22</v>
      </c>
      <c r="I45" s="19">
        <v>24</v>
      </c>
      <c r="J45" s="19">
        <v>82</v>
      </c>
      <c r="K45" s="19">
        <v>454</v>
      </c>
    </row>
    <row r="46" spans="1:100" x14ac:dyDescent="0.25">
      <c r="A46" s="20" t="s">
        <v>34</v>
      </c>
      <c r="B46" s="19"/>
      <c r="C46" s="19">
        <v>0.42609999999999998</v>
      </c>
      <c r="D46" s="19">
        <v>0.76859999999999995</v>
      </c>
      <c r="E46" s="19">
        <v>52</v>
      </c>
      <c r="F46" s="19">
        <v>192</v>
      </c>
      <c r="G46" s="19">
        <v>123</v>
      </c>
      <c r="H46" s="19">
        <v>48</v>
      </c>
      <c r="I46" s="19">
        <v>26</v>
      </c>
      <c r="J46" s="19">
        <v>62</v>
      </c>
      <c r="K46" s="19">
        <v>543</v>
      </c>
    </row>
    <row r="47" spans="1:100" ht="15" customHeight="1" x14ac:dyDescent="0.25">
      <c r="A47" s="44" t="s">
        <v>31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44"/>
      <c r="BQ47" s="44"/>
      <c r="BR47" s="44"/>
      <c r="BS47" s="44"/>
      <c r="BT47" s="44"/>
      <c r="BU47" s="44"/>
      <c r="BV47" s="44"/>
      <c r="BW47" s="44"/>
      <c r="BX47" s="44"/>
      <c r="BY47" s="44"/>
      <c r="BZ47" s="44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  <c r="CS47" s="44"/>
      <c r="CT47" s="44"/>
      <c r="CU47" s="44"/>
      <c r="CV47" s="44"/>
    </row>
    <row r="48" spans="1:100" x14ac:dyDescent="0.25">
      <c r="A48" s="21"/>
    </row>
    <row r="49" spans="1:100" ht="15" customHeight="1" x14ac:dyDescent="0.25">
      <c r="A49" s="22" t="s">
        <v>1</v>
      </c>
      <c r="B49" s="23"/>
      <c r="C49" s="43" t="s">
        <v>32</v>
      </c>
      <c r="D49" s="43"/>
      <c r="E49" s="43"/>
      <c r="F49" s="43"/>
      <c r="G49" s="43"/>
      <c r="H49" s="43"/>
      <c r="I49" s="43"/>
      <c r="J49" s="43"/>
      <c r="K49" s="43"/>
    </row>
    <row r="50" spans="1:100" x14ac:dyDescent="0.25">
      <c r="A50" s="17" t="s">
        <v>28</v>
      </c>
      <c r="B50" s="1"/>
      <c r="C50" s="18" t="s">
        <v>3</v>
      </c>
      <c r="D50" s="18" t="s">
        <v>4</v>
      </c>
      <c r="E50" s="18" t="s">
        <v>5</v>
      </c>
      <c r="F50" s="18" t="s">
        <v>6</v>
      </c>
      <c r="G50" s="18" t="s">
        <v>7</v>
      </c>
      <c r="H50" s="18" t="s">
        <v>8</v>
      </c>
      <c r="I50" s="18" t="s">
        <v>9</v>
      </c>
      <c r="J50" s="18" t="s">
        <v>10</v>
      </c>
      <c r="K50" s="18" t="s">
        <v>11</v>
      </c>
    </row>
    <row r="51" spans="1:100" x14ac:dyDescent="0.25">
      <c r="A51" s="20" t="s">
        <v>35</v>
      </c>
      <c r="B51" s="19"/>
      <c r="C51" s="19">
        <v>0.44</v>
      </c>
      <c r="D51" s="19">
        <v>0.7</v>
      </c>
      <c r="E51" s="19">
        <v>34</v>
      </c>
      <c r="F51" s="19">
        <v>154</v>
      </c>
      <c r="G51" s="19">
        <v>75</v>
      </c>
      <c r="H51" s="19">
        <v>29</v>
      </c>
      <c r="I51" s="19">
        <v>19</v>
      </c>
      <c r="J51" s="19">
        <v>65</v>
      </c>
      <c r="K51" s="19">
        <v>448</v>
      </c>
    </row>
    <row r="52" spans="1:100" x14ac:dyDescent="0.25">
      <c r="A52" s="20" t="s">
        <v>36</v>
      </c>
      <c r="B52" s="19"/>
      <c r="C52" s="19">
        <v>0.47089999999999999</v>
      </c>
      <c r="D52" s="19">
        <v>0.75380000000000003</v>
      </c>
      <c r="E52" s="19">
        <v>40</v>
      </c>
      <c r="F52" s="19">
        <v>173</v>
      </c>
      <c r="G52" s="19">
        <v>105</v>
      </c>
      <c r="H52" s="19">
        <v>24</v>
      </c>
      <c r="I52" s="19">
        <v>11</v>
      </c>
      <c r="J52" s="19">
        <v>59</v>
      </c>
      <c r="K52" s="19">
        <v>413</v>
      </c>
    </row>
    <row r="53" spans="1:100" ht="15" customHeight="1" x14ac:dyDescent="0.25">
      <c r="A53" s="44" t="s">
        <v>31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  <c r="BO53" s="44"/>
      <c r="BP53" s="44"/>
      <c r="BQ53" s="44"/>
      <c r="BR53" s="44"/>
      <c r="BS53" s="44"/>
      <c r="BT53" s="44"/>
      <c r="BU53" s="44"/>
      <c r="BV53" s="44"/>
      <c r="BW53" s="44"/>
      <c r="BX53" s="44"/>
      <c r="BY53" s="44"/>
      <c r="BZ53" s="44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  <c r="CS53" s="44"/>
      <c r="CT53" s="44"/>
      <c r="CU53" s="44"/>
      <c r="CV53" s="44"/>
    </row>
    <row r="54" spans="1:100" x14ac:dyDescent="0.25">
      <c r="A54" s="21"/>
    </row>
    <row r="55" spans="1:100" ht="15" customHeight="1" x14ac:dyDescent="0.25">
      <c r="A55" s="22" t="s">
        <v>1</v>
      </c>
      <c r="B55" s="23"/>
      <c r="C55" s="43" t="s">
        <v>32</v>
      </c>
      <c r="D55" s="43"/>
      <c r="E55" s="43"/>
      <c r="F55" s="43"/>
      <c r="G55" s="43"/>
      <c r="H55" s="43"/>
      <c r="I55" s="43"/>
      <c r="J55" s="43"/>
      <c r="K55" s="43"/>
    </row>
    <row r="56" spans="1:100" x14ac:dyDescent="0.25">
      <c r="A56" s="17" t="s">
        <v>28</v>
      </c>
      <c r="B56" s="1"/>
      <c r="C56" s="18" t="s">
        <v>3</v>
      </c>
      <c r="D56" s="18" t="s">
        <v>4</v>
      </c>
      <c r="E56" s="18" t="s">
        <v>5</v>
      </c>
      <c r="F56" s="18" t="s">
        <v>6</v>
      </c>
      <c r="G56" s="18" t="s">
        <v>7</v>
      </c>
      <c r="H56" s="18" t="s">
        <v>8</v>
      </c>
      <c r="I56" s="18" t="s">
        <v>9</v>
      </c>
      <c r="J56" s="18" t="s">
        <v>10</v>
      </c>
      <c r="K56" s="18" t="s">
        <v>11</v>
      </c>
    </row>
    <row r="57" spans="1:100" x14ac:dyDescent="0.25">
      <c r="A57" s="20" t="s">
        <v>37</v>
      </c>
      <c r="B57" s="19"/>
      <c r="C57" s="19">
        <v>0.4249</v>
      </c>
      <c r="D57" s="19">
        <v>0.76739999999999997</v>
      </c>
      <c r="E57" s="19">
        <v>24</v>
      </c>
      <c r="F57" s="19">
        <v>225</v>
      </c>
      <c r="G57" s="19">
        <v>86</v>
      </c>
      <c r="H57" s="19">
        <v>42</v>
      </c>
      <c r="I57" s="19">
        <v>20</v>
      </c>
      <c r="J57" s="19">
        <v>78</v>
      </c>
      <c r="K57" s="19">
        <v>451</v>
      </c>
    </row>
    <row r="58" spans="1:100" x14ac:dyDescent="0.25">
      <c r="A58" s="20" t="s">
        <v>38</v>
      </c>
      <c r="B58" s="19"/>
      <c r="C58" s="19">
        <v>0.43159999999999998</v>
      </c>
      <c r="D58" s="19">
        <v>0.87360000000000004</v>
      </c>
      <c r="E58" s="19">
        <v>38</v>
      </c>
      <c r="F58" s="19">
        <v>148</v>
      </c>
      <c r="G58" s="19">
        <v>104</v>
      </c>
      <c r="H58" s="19">
        <v>39</v>
      </c>
      <c r="I58" s="19">
        <v>17</v>
      </c>
      <c r="J58" s="19">
        <v>54</v>
      </c>
      <c r="K58" s="19">
        <v>436</v>
      </c>
    </row>
    <row r="59" spans="1:100" ht="15" customHeight="1" x14ac:dyDescent="0.25">
      <c r="A59" s="44" t="s">
        <v>31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44"/>
      <c r="BM59" s="44"/>
      <c r="BN59" s="44"/>
      <c r="BO59" s="44"/>
      <c r="BP59" s="44"/>
      <c r="BQ59" s="44"/>
      <c r="BR59" s="44"/>
      <c r="BS59" s="44"/>
      <c r="BT59" s="44"/>
      <c r="BU59" s="44"/>
      <c r="BV59" s="44"/>
      <c r="BW59" s="44"/>
      <c r="BX59" s="44"/>
      <c r="BY59" s="44"/>
      <c r="BZ59" s="44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  <c r="CS59" s="44"/>
      <c r="CT59" s="44"/>
      <c r="CU59" s="44"/>
      <c r="CV59" s="44"/>
    </row>
    <row r="60" spans="1:100" x14ac:dyDescent="0.25">
      <c r="A60" s="21"/>
    </row>
    <row r="61" spans="1:100" ht="15" customHeight="1" x14ac:dyDescent="0.25">
      <c r="A61" s="22" t="s">
        <v>1</v>
      </c>
      <c r="B61" s="23"/>
      <c r="C61" s="43" t="s">
        <v>32</v>
      </c>
      <c r="D61" s="43"/>
      <c r="E61" s="43"/>
      <c r="F61" s="43"/>
      <c r="G61" s="43"/>
      <c r="H61" s="43"/>
      <c r="I61" s="43"/>
      <c r="J61" s="43"/>
      <c r="K61" s="43"/>
    </row>
    <row r="62" spans="1:100" x14ac:dyDescent="0.25">
      <c r="A62" s="17" t="s">
        <v>28</v>
      </c>
      <c r="B62" s="1"/>
      <c r="C62" s="18" t="s">
        <v>3</v>
      </c>
      <c r="D62" s="18" t="s">
        <v>4</v>
      </c>
      <c r="E62" s="18" t="s">
        <v>5</v>
      </c>
      <c r="F62" s="18" t="s">
        <v>6</v>
      </c>
      <c r="G62" s="18" t="s">
        <v>7</v>
      </c>
      <c r="H62" s="18" t="s">
        <v>8</v>
      </c>
      <c r="I62" s="18" t="s">
        <v>9</v>
      </c>
      <c r="J62" s="18" t="s">
        <v>10</v>
      </c>
      <c r="K62" s="18" t="s">
        <v>11</v>
      </c>
    </row>
    <row r="63" spans="1:100" x14ac:dyDescent="0.25">
      <c r="A63" s="20" t="s">
        <v>39</v>
      </c>
      <c r="B63" s="19"/>
      <c r="C63" s="19">
        <v>0.44890000000000002</v>
      </c>
      <c r="D63" s="19">
        <v>0.79800000000000004</v>
      </c>
      <c r="E63" s="19">
        <v>43</v>
      </c>
      <c r="F63" s="19">
        <v>199</v>
      </c>
      <c r="G63" s="19">
        <v>69</v>
      </c>
      <c r="H63" s="19">
        <v>44</v>
      </c>
      <c r="I63" s="19">
        <v>28</v>
      </c>
      <c r="J63" s="19">
        <v>52</v>
      </c>
      <c r="K63" s="19">
        <v>438</v>
      </c>
    </row>
    <row r="64" spans="1:100" x14ac:dyDescent="0.25">
      <c r="A64" s="20" t="s">
        <v>40</v>
      </c>
      <c r="B64" s="19"/>
      <c r="C64" s="19">
        <v>0.45179999999999998</v>
      </c>
      <c r="D64" s="19">
        <v>0.78669999999999995</v>
      </c>
      <c r="E64" s="19">
        <v>29</v>
      </c>
      <c r="F64" s="19">
        <v>210</v>
      </c>
      <c r="G64" s="19">
        <v>79</v>
      </c>
      <c r="H64" s="19">
        <v>32</v>
      </c>
      <c r="I64" s="19">
        <v>31</v>
      </c>
      <c r="J64" s="19">
        <v>68</v>
      </c>
      <c r="K64" s="19">
        <v>416</v>
      </c>
    </row>
    <row r="65" spans="1:100" ht="15" customHeight="1" x14ac:dyDescent="0.25">
      <c r="A65" s="44" t="s">
        <v>31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</row>
    <row r="66" spans="1:100" x14ac:dyDescent="0.25">
      <c r="A66" s="21"/>
    </row>
    <row r="67" spans="1:100" ht="15" customHeight="1" x14ac:dyDescent="0.25">
      <c r="A67" s="22" t="s">
        <v>1</v>
      </c>
      <c r="B67" s="23"/>
      <c r="C67" s="43" t="s">
        <v>32</v>
      </c>
      <c r="D67" s="43"/>
      <c r="E67" s="43"/>
      <c r="F67" s="43"/>
      <c r="G67" s="43"/>
      <c r="H67" s="43"/>
      <c r="I67" s="43"/>
      <c r="J67" s="43"/>
      <c r="K67" s="43"/>
    </row>
    <row r="68" spans="1:100" x14ac:dyDescent="0.25">
      <c r="A68" s="17" t="s">
        <v>28</v>
      </c>
      <c r="B68" s="1"/>
      <c r="C68" s="18" t="s">
        <v>3</v>
      </c>
      <c r="D68" s="18" t="s">
        <v>4</v>
      </c>
      <c r="E68" s="18" t="s">
        <v>5</v>
      </c>
      <c r="F68" s="18" t="s">
        <v>6</v>
      </c>
      <c r="G68" s="18" t="s">
        <v>7</v>
      </c>
      <c r="H68" s="18" t="s">
        <v>8</v>
      </c>
      <c r="I68" s="18" t="s">
        <v>9</v>
      </c>
      <c r="J68" s="18" t="s">
        <v>10</v>
      </c>
      <c r="K68" s="18" t="s">
        <v>11</v>
      </c>
    </row>
    <row r="69" spans="1:100" x14ac:dyDescent="0.25">
      <c r="A69" s="20" t="s">
        <v>41</v>
      </c>
      <c r="B69" s="19"/>
      <c r="C69" s="19">
        <v>0.49199999999999999</v>
      </c>
      <c r="D69" s="19">
        <v>0.73270000000000002</v>
      </c>
      <c r="E69" s="19">
        <v>33</v>
      </c>
      <c r="F69" s="19">
        <v>209</v>
      </c>
      <c r="G69" s="19">
        <v>121</v>
      </c>
      <c r="H69" s="19">
        <v>29</v>
      </c>
      <c r="I69" s="19">
        <v>22</v>
      </c>
      <c r="J69" s="19">
        <v>60</v>
      </c>
      <c r="K69" s="19">
        <v>475</v>
      </c>
    </row>
    <row r="70" spans="1:100" x14ac:dyDescent="0.25">
      <c r="A70" s="20" t="s">
        <v>42</v>
      </c>
      <c r="B70" s="19"/>
      <c r="C70" s="19">
        <v>0.45269999999999999</v>
      </c>
      <c r="D70" s="19">
        <v>0.76229999999999998</v>
      </c>
      <c r="E70" s="19">
        <v>49</v>
      </c>
      <c r="F70" s="19">
        <v>209</v>
      </c>
      <c r="G70" s="19">
        <v>111</v>
      </c>
      <c r="H70" s="19">
        <v>28</v>
      </c>
      <c r="I70" s="19">
        <v>14</v>
      </c>
      <c r="J70" s="19">
        <v>73</v>
      </c>
      <c r="K70" s="19">
        <v>506</v>
      </c>
    </row>
    <row r="71" spans="1:100" ht="15" customHeight="1" x14ac:dyDescent="0.25">
      <c r="A71" s="44" t="s">
        <v>31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  <c r="BL71" s="44"/>
      <c r="BM71" s="44"/>
      <c r="BN71" s="44"/>
      <c r="BO71" s="44"/>
      <c r="BP71" s="44"/>
      <c r="BQ71" s="44"/>
      <c r="BR71" s="44"/>
      <c r="BS71" s="44"/>
      <c r="BT71" s="44"/>
      <c r="BU71" s="44"/>
      <c r="BV71" s="44"/>
      <c r="BW71" s="44"/>
      <c r="BX71" s="44"/>
      <c r="BY71" s="44"/>
      <c r="BZ71" s="44"/>
      <c r="CA71" s="44"/>
      <c r="CB71" s="44"/>
      <c r="CC71" s="44"/>
      <c r="CD71" s="44"/>
      <c r="CE71" s="44"/>
      <c r="CF71" s="44"/>
      <c r="CG71" s="44"/>
      <c r="CH71" s="44"/>
      <c r="CI71" s="44"/>
      <c r="CJ71" s="44"/>
      <c r="CK71" s="44"/>
      <c r="CL71" s="44"/>
      <c r="CM71" s="44"/>
      <c r="CN71" s="44"/>
      <c r="CO71" s="44"/>
      <c r="CP71" s="44"/>
      <c r="CQ71" s="44"/>
      <c r="CR71" s="44"/>
      <c r="CS71" s="44"/>
      <c r="CT71" s="44"/>
      <c r="CU71" s="44"/>
      <c r="CV71" s="44"/>
    </row>
    <row r="72" spans="1:100" x14ac:dyDescent="0.25">
      <c r="A72" s="21"/>
    </row>
    <row r="73" spans="1:100" ht="15" customHeight="1" x14ac:dyDescent="0.25">
      <c r="A73" s="22" t="s">
        <v>1</v>
      </c>
      <c r="B73" s="23"/>
      <c r="C73" s="43" t="s">
        <v>32</v>
      </c>
      <c r="D73" s="43"/>
      <c r="E73" s="43"/>
      <c r="F73" s="43"/>
      <c r="G73" s="43"/>
      <c r="H73" s="43"/>
      <c r="I73" s="43"/>
      <c r="J73" s="43"/>
      <c r="K73" s="43"/>
    </row>
    <row r="74" spans="1:100" x14ac:dyDescent="0.25">
      <c r="A74" s="17" t="s">
        <v>28</v>
      </c>
      <c r="B74" s="1"/>
      <c r="C74" s="18" t="s">
        <v>3</v>
      </c>
      <c r="D74" s="18" t="s">
        <v>4</v>
      </c>
      <c r="E74" s="18" t="s">
        <v>5</v>
      </c>
      <c r="F74" s="18" t="s">
        <v>6</v>
      </c>
      <c r="G74" s="18" t="s">
        <v>7</v>
      </c>
      <c r="H74" s="18" t="s">
        <v>8</v>
      </c>
      <c r="I74" s="18" t="s">
        <v>9</v>
      </c>
      <c r="J74" s="18" t="s">
        <v>10</v>
      </c>
      <c r="K74" s="18" t="s">
        <v>11</v>
      </c>
    </row>
    <row r="75" spans="1:100" x14ac:dyDescent="0.25">
      <c r="A75" s="20" t="s">
        <v>43</v>
      </c>
      <c r="B75" s="19"/>
      <c r="C75" s="19">
        <v>0.49680000000000002</v>
      </c>
      <c r="D75" s="19">
        <v>0.82479999999999998</v>
      </c>
      <c r="E75" s="19">
        <v>69</v>
      </c>
      <c r="F75" s="19">
        <v>262</v>
      </c>
      <c r="G75" s="19">
        <v>123</v>
      </c>
      <c r="H75" s="19">
        <v>46</v>
      </c>
      <c r="I75" s="19">
        <v>28</v>
      </c>
      <c r="J75" s="19">
        <v>86</v>
      </c>
      <c r="K75" s="19">
        <v>654</v>
      </c>
    </row>
    <row r="76" spans="1:100" x14ac:dyDescent="0.25">
      <c r="A76" s="20" t="s">
        <v>44</v>
      </c>
      <c r="B76" s="19"/>
      <c r="C76" s="19">
        <v>0.41860000000000003</v>
      </c>
      <c r="D76" s="19">
        <v>0.81299999999999994</v>
      </c>
      <c r="E76" s="19">
        <v>52</v>
      </c>
      <c r="F76" s="19">
        <v>187</v>
      </c>
      <c r="G76" s="19">
        <v>100</v>
      </c>
      <c r="H76" s="19">
        <v>26</v>
      </c>
      <c r="I76" s="19">
        <v>23</v>
      </c>
      <c r="J76" s="19">
        <v>64</v>
      </c>
      <c r="K76" s="19">
        <v>512</v>
      </c>
    </row>
  </sheetData>
  <mergeCells count="14">
    <mergeCell ref="A59:CV59"/>
    <mergeCell ref="A1:M1"/>
    <mergeCell ref="C37:K37"/>
    <mergeCell ref="A41:CV41"/>
    <mergeCell ref="C43:K43"/>
    <mergeCell ref="A47:CV47"/>
    <mergeCell ref="C49:K49"/>
    <mergeCell ref="A53:CV53"/>
    <mergeCell ref="C55:K55"/>
    <mergeCell ref="C61:K61"/>
    <mergeCell ref="A65:CV65"/>
    <mergeCell ref="C67:K67"/>
    <mergeCell ref="A71:CV71"/>
    <mergeCell ref="C73:K73"/>
  </mergeCells>
  <hyperlinks>
    <hyperlink ref="A39" r:id="rId1" tooltip="Les Lents BÃ©arnais (Gaetan Polin)" display="http://games.espn.com/fba/clubhouse?leagueId=3409&amp;teamId=7&amp;seasonId=2018"/>
    <hyperlink ref="A40" r:id="rId2" tooltip="Tuamotu Sharks (Gigy BeardMan)" display="http://games.espn.com/fba/clubhouse?leagueId=3409&amp;teamId=6&amp;seasonId=2018"/>
    <hyperlink ref="A41" r:id="rId3" display="http://games.espn.com/fba/boxscorefull?leagueId=3409&amp;teamId=7&amp;scoringPeriodId=6&amp;seasonId=2018&amp;view=matchup&amp;version=full"/>
    <hyperlink ref="A45" r:id="rId4" tooltip="Antigua  Boyz  (Kevin Mouchague)" display="http://games.espn.com/fba/clubhouse?leagueId=3409&amp;teamId=11&amp;seasonId=2018"/>
    <hyperlink ref="A46" r:id="rId5" tooltip="Nemausus  Gladiators  (valadier thibaut)" display="http://games.espn.com/fba/clubhouse?leagueId=3409&amp;teamId=8&amp;seasonId=2018"/>
    <hyperlink ref="A47" r:id="rId6" display="http://games.espn.com/fba/boxscorefull?leagueId=3409&amp;teamId=11&amp;scoringPeriodId=6&amp;seasonId=2018&amp;view=matchup&amp;version=full"/>
    <hyperlink ref="A51" r:id="rId7" tooltip="Cergy SlowMo (Lagiggz Gigi)" display="http://games.espn.com/fba/clubhouse?leagueId=3409&amp;teamId=3&amp;seasonId=2018"/>
    <hyperlink ref="A52" r:id="rId8" tooltip="Les Cougars de BK (Billy King)" display="http://games.espn.com/fba/clubhouse?leagueId=3409&amp;teamId=2&amp;seasonId=2018"/>
    <hyperlink ref="A53" r:id="rId9" display="http://games.espn.com/fba/boxscorefull?leagueId=3409&amp;teamId=3&amp;scoringPeriodId=6&amp;seasonId=2018&amp;view=matchup&amp;version=full"/>
    <hyperlink ref="A57" r:id="rId10" tooltip="Wabaki Falcons (Yohann Billard)" display="http://games.espn.com/fba/clubhouse?leagueId=3409&amp;teamId=10&amp;seasonId=2018"/>
    <hyperlink ref="A58" r:id="rId11" tooltip="Team Huzaki (huzaki kioyti)" display="http://games.espn.com/fba/clubhouse?leagueId=3409&amp;teamId=5&amp;seasonId=2018"/>
    <hyperlink ref="A59" r:id="rId12" display="http://games.espn.com/fba/boxscorefull?leagueId=3409&amp;teamId=10&amp;scoringPeriodId=6&amp;seasonId=2018&amp;view=matchup&amp;version=full"/>
    <hyperlink ref="A63" r:id="rId13" tooltip="Taggart BC (Olivier Hays)" display="http://games.espn.com/fba/clubhouse?leagueId=3409&amp;teamId=15&amp;seasonId=2018"/>
    <hyperlink ref="A64" r:id="rId14" tooltip="Venomous Vicious Vipers (Slam Dunk)" display="http://games.espn.com/fba/clubhouse?leagueId=3409&amp;teamId=14&amp;seasonId=2018"/>
    <hyperlink ref="A65" r:id="rId15" display="http://games.espn.com/fba/boxscorefull?leagueId=3409&amp;teamId=15&amp;scoringPeriodId=6&amp;seasonId=2018&amp;view=matchup&amp;version=full"/>
    <hyperlink ref="A69" r:id="rId16" tooltip="Paris The Flash (Guillaume L)" display="http://games.espn.com/fba/clubhouse?leagueId=3409&amp;teamId=4&amp;seasonId=2018"/>
    <hyperlink ref="A70" r:id="rId17" tooltip="Red Eyes Crew (Rec Two)" display="http://games.espn.com/fba/clubhouse?leagueId=3409&amp;teamId=12&amp;seasonId=2018"/>
    <hyperlink ref="A71" r:id="rId18" display="http://games.espn.com/fba/boxscorefull?leagueId=3409&amp;teamId=4&amp;scoringPeriodId=6&amp;seasonId=2018&amp;view=matchup&amp;version=full"/>
    <hyperlink ref="A75" r:id="rId19" tooltip="Dominion Teemoboyz (Guy Larry)" display="http://games.espn.com/fba/clubhouse?leagueId=3409&amp;teamId=1&amp;seasonId=2018"/>
    <hyperlink ref="A76" r:id="rId20" tooltip="Team Gruber (Hans Gruber)" display="http://games.espn.com/fba/clubhouse?leagueId=3409&amp;teamId=16&amp;seasonId=2018"/>
  </hyperlinks>
  <pageMargins left="0.7" right="0.7" top="0.75" bottom="0.75" header="0.3" footer="0.3"/>
  <pageSetup paperSize="9" orientation="portrait" horizontalDpi="4294967293" verticalDpi="4294967293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Clsst Général</vt:lpstr>
      <vt:lpstr>Week1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POLIN</dc:creator>
  <cp:lastModifiedBy>Gaetan POLIN</cp:lastModifiedBy>
  <dcterms:created xsi:type="dcterms:W3CDTF">2017-11-01T19:52:14Z</dcterms:created>
  <dcterms:modified xsi:type="dcterms:W3CDTF">2017-11-01T20:43:16Z</dcterms:modified>
</cp:coreProperties>
</file>