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oémie\Documents\"/>
    </mc:Choice>
  </mc:AlternateContent>
  <bookViews>
    <workbookView xWindow="0" yWindow="0" windowWidth="15345" windowHeight="6705" activeTab="2"/>
  </bookViews>
  <sheets>
    <sheet name="Fiche technique restauration" sheetId="4" r:id="rId1"/>
    <sheet name="Data_Ingt" sheetId="5" r:id="rId2"/>
    <sheet name="Data_Recettes" sheetId="6" r:id="rId3"/>
  </sheets>
  <definedNames>
    <definedName name="f_ingt">OFFSET(p_ingt,0,0,COUNTA(l_ingt),1)</definedName>
    <definedName name="l_ingt">Ingrédients[Ingrédient]</definedName>
    <definedName name="p_ingt">Data_Ingt!$C$4</definedName>
    <definedName name="_xlnm.Print_Area" localSheetId="0">'Fiche technique restauration'!$A$1:$I$44</definedName>
  </definedNames>
  <calcPr calcId="152511"/>
</workbook>
</file>

<file path=xl/calcChain.xml><?xml version="1.0" encoding="utf-8"?>
<calcChain xmlns="http://schemas.openxmlformats.org/spreadsheetml/2006/main">
  <c r="G15" i="4" l="1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D15" i="4"/>
  <c r="E15" i="4"/>
  <c r="G37" i="4" l="1"/>
  <c r="G40" i="4"/>
  <c r="F37" i="4"/>
  <c r="F38" i="4" s="1"/>
  <c r="E16" i="4" l="1"/>
  <c r="E17" i="4"/>
  <c r="E18" i="4"/>
  <c r="E19" i="4"/>
  <c r="E20" i="4"/>
  <c r="E21" i="4"/>
  <c r="E22" i="4"/>
  <c r="E23" i="4"/>
  <c r="E24" i="4"/>
  <c r="D16" i="4"/>
  <c r="D17" i="4"/>
  <c r="D18" i="4"/>
  <c r="D19" i="4"/>
  <c r="D20" i="4"/>
  <c r="D21" i="4"/>
  <c r="D22" i="4"/>
  <c r="D23" i="4"/>
  <c r="D24" i="4"/>
  <c r="E52" i="5"/>
  <c r="G38" i="4" l="1"/>
  <c r="G41" i="4" s="1"/>
  <c r="G43" i="4" l="1"/>
  <c r="G42" i="4"/>
</calcChain>
</file>

<file path=xl/sharedStrings.xml><?xml version="1.0" encoding="utf-8"?>
<sst xmlns="http://schemas.openxmlformats.org/spreadsheetml/2006/main" count="217" uniqueCount="127">
  <si>
    <t>Marge brute</t>
  </si>
  <si>
    <t>Article</t>
  </si>
  <si>
    <t>Nom du plat ou du menu :</t>
  </si>
  <si>
    <t>Fiche technique restauration</t>
  </si>
  <si>
    <t>photo plat</t>
  </si>
  <si>
    <t>Fournisseur</t>
  </si>
  <si>
    <t>Dupont</t>
  </si>
  <si>
    <t>Marché</t>
  </si>
  <si>
    <t>Boucher</t>
  </si>
  <si>
    <t>kg</t>
  </si>
  <si>
    <t>Supermarché</t>
  </si>
  <si>
    <t>Unité conditionnement</t>
  </si>
  <si>
    <t>Coût d'achat HT à l'unité</t>
  </si>
  <si>
    <t>Prix de revient HT</t>
  </si>
  <si>
    <t>Unités nécessaires</t>
  </si>
  <si>
    <t>Quantités nécessaires pour le nombre de portions à préparer :</t>
  </si>
  <si>
    <t>Nombre de portions à préparer :</t>
  </si>
  <si>
    <t>Recette</t>
  </si>
  <si>
    <t>Boulangerie Mirault</t>
  </si>
  <si>
    <t>Ecrire ici la recette et les étapes de préparation</t>
  </si>
  <si>
    <t>Prix de revient unitaire HT par portion vendue :</t>
  </si>
  <si>
    <t>Prix de vente TTC :</t>
  </si>
  <si>
    <t>Taux TVA :</t>
  </si>
  <si>
    <t>Taux de marge</t>
  </si>
  <si>
    <t>Coefficient de marge</t>
  </si>
  <si>
    <t>Total prix de revient HT</t>
  </si>
  <si>
    <t>Ingrédient</t>
  </si>
  <si>
    <t>Thon en boite</t>
  </si>
  <si>
    <t>Asperges en boite</t>
  </si>
  <si>
    <t>Concentré de tomates</t>
  </si>
  <si>
    <t>Lait de coco</t>
  </si>
  <si>
    <t>Poires au sirops</t>
  </si>
  <si>
    <t>Sauce soja</t>
  </si>
  <si>
    <t>Tomates séchées</t>
  </si>
  <si>
    <t>Poivrons à l'huile</t>
  </si>
  <si>
    <t>Olives noires dénoyautées</t>
  </si>
  <si>
    <t>Olives vertes dénoyautées</t>
  </si>
  <si>
    <t>Huile d'olive</t>
  </si>
  <si>
    <t>Huile de tournesol</t>
  </si>
  <si>
    <t>Huile de colza</t>
  </si>
  <si>
    <t>Miel</t>
  </si>
  <si>
    <t>Chocolat praliné tablette</t>
  </si>
  <si>
    <t>Chocolat blanc tablette</t>
  </si>
  <si>
    <t>Chocolat lait tablette</t>
  </si>
  <si>
    <t>Chocolat noir tablette</t>
  </si>
  <si>
    <t>Coco rapée</t>
  </si>
  <si>
    <t>Carambar</t>
  </si>
  <si>
    <t>Fruits confits en macédoine</t>
  </si>
  <si>
    <t>Amandes effilées</t>
  </si>
  <si>
    <t>Poudre de cacao amer</t>
  </si>
  <si>
    <t>Café soluble</t>
  </si>
  <si>
    <t>Fleur d'oranger</t>
  </si>
  <si>
    <t>Cannelle</t>
  </si>
  <si>
    <t>Curry</t>
  </si>
  <si>
    <t>Cumin</t>
  </si>
  <si>
    <t xml:space="preserve">Curcuma </t>
  </si>
  <si>
    <t>Gingembre poudre</t>
  </si>
  <si>
    <t>Ail en poudre</t>
  </si>
  <si>
    <t>Piment cayenne</t>
  </si>
  <si>
    <t>Poivre noir</t>
  </si>
  <si>
    <t>Poivre Gris</t>
  </si>
  <si>
    <t>Herbes de provences</t>
  </si>
  <si>
    <t>Levure chimique</t>
  </si>
  <si>
    <t>Poudre d'amandes</t>
  </si>
  <si>
    <t>Cassonnade</t>
  </si>
  <si>
    <t>Sucre semoule</t>
  </si>
  <si>
    <t>Sucre glace</t>
  </si>
  <si>
    <t>Sucre vanillé naturel</t>
  </si>
  <si>
    <t>Champignons de paris frais</t>
  </si>
  <si>
    <t>Carotte rapées</t>
  </si>
  <si>
    <t>Jus de citron</t>
  </si>
  <si>
    <t>Orange</t>
  </si>
  <si>
    <t>Citron</t>
  </si>
  <si>
    <t>Banane</t>
  </si>
  <si>
    <t>Pomme</t>
  </si>
  <si>
    <t>Carotte</t>
  </si>
  <si>
    <t>Poires</t>
  </si>
  <si>
    <t>Cerneaux de noix</t>
  </si>
  <si>
    <t>Figues séchées</t>
  </si>
  <si>
    <t>Amandes entières</t>
  </si>
  <si>
    <t>Raisin sec</t>
  </si>
  <si>
    <t>Noix de macadamia</t>
  </si>
  <si>
    <t>Lait</t>
  </si>
  <si>
    <t>Emmental rapé</t>
  </si>
  <si>
    <t>Comté</t>
  </si>
  <si>
    <t>Chèvre frais</t>
  </si>
  <si>
    <t>Buche chèvre</t>
  </si>
  <si>
    <t>Mimolette</t>
  </si>
  <si>
    <t>Gorgonzola</t>
  </si>
  <si>
    <t>Roquefort</t>
  </si>
  <si>
    <t>Œuf</t>
  </si>
  <si>
    <t>Lardons</t>
  </si>
  <si>
    <t>Prix au kilo</t>
  </si>
  <si>
    <t>Unité</t>
  </si>
  <si>
    <t>L</t>
  </si>
  <si>
    <t>Beurre doux</t>
  </si>
  <si>
    <t xml:space="preserve">kg </t>
  </si>
  <si>
    <t>Chocolat noir pépites</t>
  </si>
  <si>
    <t>Jambon dés</t>
  </si>
  <si>
    <t>Muscade</t>
  </si>
  <si>
    <t>Prix de vente HT à l'unité</t>
  </si>
  <si>
    <t>Cookies Pépites choco</t>
  </si>
  <si>
    <t>Nom de la recette</t>
  </si>
  <si>
    <t>Temps de préparation</t>
  </si>
  <si>
    <t>Cuisson</t>
  </si>
  <si>
    <t>Portions</t>
  </si>
  <si>
    <t>Coucou</t>
  </si>
  <si>
    <t>Ingt1</t>
  </si>
  <si>
    <t>Ingt2</t>
  </si>
  <si>
    <t>Ingt3</t>
  </si>
  <si>
    <t>Ingt4</t>
  </si>
  <si>
    <t>Ingt5</t>
  </si>
  <si>
    <t>Ingt6</t>
  </si>
  <si>
    <t>Ingt7</t>
  </si>
  <si>
    <t>Ingt8</t>
  </si>
  <si>
    <t>Ingt9</t>
  </si>
  <si>
    <t>Ingt10</t>
  </si>
  <si>
    <t>Qtité1</t>
  </si>
  <si>
    <t>Qtité2</t>
  </si>
  <si>
    <t>Qtité3</t>
  </si>
  <si>
    <t>Qtité4</t>
  </si>
  <si>
    <t>Qtité5</t>
  </si>
  <si>
    <t>Qtité6</t>
  </si>
  <si>
    <t>Qtité7</t>
  </si>
  <si>
    <t>Qtité8</t>
  </si>
  <si>
    <t>Qtité9</t>
  </si>
  <si>
    <t>Qtité10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</si>
</sst>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0.000"/>
    <numFmt numFmtId="166" formatCode="_-* #,##0.0\ [$€-40C]_-;\-* #,##0.0\ [$€-40C]_-;_-* &quot;-&quot;??\ [$€-40C]_-;_-@_-"/>
  </numFmts>
  <fonts count="18" x14ac:knownFonts="1">
    <font>
      <sz val="10"/>
      <name val="Arial"/>
    </font>
    <font>
      <sz val="10"/>
      <name val="Arial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26"/>
      <name val="Arial"/>
      <family val="2"/>
    </font>
    <font>
      <b/>
      <sz val="11"/>
      <name val="Arial"/>
      <family val="2"/>
    </font>
    <font>
      <sz val="14"/>
      <name val="Arial"/>
      <family val="2"/>
    </font>
    <font>
      <sz val="11"/>
      <name val="Arial"/>
      <family val="2"/>
    </font>
    <font>
      <i/>
      <sz val="12"/>
      <name val="Arial"/>
      <family val="2"/>
    </font>
    <font>
      <i/>
      <sz val="32"/>
      <name val="Cambria"/>
      <family val="1"/>
      <scheme val="major"/>
    </font>
    <font>
      <b/>
      <i/>
      <sz val="11"/>
      <name val="Arial"/>
      <family val="2"/>
    </font>
    <font>
      <b/>
      <i/>
      <sz val="11"/>
      <color theme="6" tint="-0.249977111117893"/>
      <name val="Arial"/>
      <family val="2"/>
    </font>
    <font>
      <b/>
      <i/>
      <sz val="11"/>
      <color rgb="FFFF0000"/>
      <name val="Arial"/>
      <family val="2"/>
    </font>
    <font>
      <i/>
      <u/>
      <sz val="11"/>
      <color rgb="FFFF0000"/>
      <name val="Arial"/>
      <family val="2"/>
    </font>
    <font>
      <b/>
      <i/>
      <sz val="12"/>
      <color rgb="FFFF0000"/>
      <name val="Arial"/>
      <family val="2"/>
    </font>
    <font>
      <b/>
      <sz val="11"/>
      <name val="Arial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22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166" fontId="0" fillId="0" borderId="0"/>
    <xf numFmtId="9" fontId="1" fillId="0" borderId="0" applyFont="0" applyFill="0" applyBorder="0" applyAlignment="0" applyProtection="0"/>
  </cellStyleXfs>
  <cellXfs count="74">
    <xf numFmtId="166" fontId="0" fillId="0" borderId="0" xfId="0"/>
    <xf numFmtId="166" fontId="2" fillId="0" borderId="0" xfId="0" applyFont="1"/>
    <xf numFmtId="166" fontId="2" fillId="0" borderId="0" xfId="0" applyFont="1" applyAlignment="1">
      <alignment vertical="center"/>
    </xf>
    <xf numFmtId="166" fontId="2" fillId="0" borderId="6" xfId="0" applyFont="1" applyBorder="1" applyAlignment="1">
      <alignment vertical="center"/>
    </xf>
    <xf numFmtId="166" fontId="2" fillId="0" borderId="8" xfId="0" applyFont="1" applyBorder="1" applyAlignment="1">
      <alignment vertical="center"/>
    </xf>
    <xf numFmtId="166" fontId="5" fillId="0" borderId="0" xfId="0" applyFont="1" applyAlignment="1">
      <alignment horizontal="center"/>
    </xf>
    <xf numFmtId="166" fontId="5" fillId="0" borderId="0" xfId="0" applyFont="1" applyAlignment="1"/>
    <xf numFmtId="166" fontId="6" fillId="0" borderId="0" xfId="0" applyFont="1" applyAlignment="1">
      <alignment horizontal="left" vertical="center"/>
    </xf>
    <xf numFmtId="166" fontId="7" fillId="0" borderId="0" xfId="0" applyFont="1" applyAlignment="1"/>
    <xf numFmtId="166" fontId="7" fillId="0" borderId="0" xfId="0" applyFont="1" applyAlignment="1">
      <alignment horizontal="center"/>
    </xf>
    <xf numFmtId="166" fontId="7" fillId="0" borderId="0" xfId="0" applyFont="1" applyAlignment="1">
      <alignment vertical="center"/>
    </xf>
    <xf numFmtId="166" fontId="8" fillId="0" borderId="0" xfId="0" applyFont="1" applyFill="1" applyAlignment="1">
      <alignment vertical="center" wrapText="1"/>
    </xf>
    <xf numFmtId="166" fontId="10" fillId="0" borderId="0" xfId="0" applyFont="1" applyAlignment="1"/>
    <xf numFmtId="166" fontId="9" fillId="0" borderId="0" xfId="0" applyFont="1" applyAlignment="1">
      <alignment horizontal="left"/>
    </xf>
    <xf numFmtId="166" fontId="11" fillId="0" borderId="0" xfId="0" applyFont="1" applyAlignment="1">
      <alignment horizontal="left"/>
    </xf>
    <xf numFmtId="164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right" vertical="center"/>
    </xf>
    <xf numFmtId="166" fontId="4" fillId="0" borderId="1" xfId="0" applyNumberFormat="1" applyFont="1" applyBorder="1" applyAlignment="1">
      <alignment horizontal="right" vertical="center"/>
    </xf>
    <xf numFmtId="164" fontId="3" fillId="0" borderId="1" xfId="0" applyNumberFormat="1" applyFont="1" applyBorder="1" applyAlignment="1">
      <alignment horizontal="right" vertical="center"/>
    </xf>
    <xf numFmtId="10" fontId="2" fillId="0" borderId="1" xfId="1" applyNumberFormat="1" applyFont="1" applyBorder="1" applyAlignment="1">
      <alignment horizontal="right" vertical="center"/>
    </xf>
    <xf numFmtId="164" fontId="2" fillId="0" borderId="1" xfId="1" applyNumberFormat="1" applyFont="1" applyBorder="1" applyAlignment="1">
      <alignment horizontal="right" vertical="center"/>
    </xf>
    <xf numFmtId="166" fontId="5" fillId="0" borderId="0" xfId="0" applyFont="1" applyBorder="1" applyAlignment="1"/>
    <xf numFmtId="166" fontId="5" fillId="0" borderId="0" xfId="0" applyFont="1" applyBorder="1" applyAlignment="1">
      <alignment horizontal="center"/>
    </xf>
    <xf numFmtId="166" fontId="2" fillId="0" borderId="0" xfId="0" applyFont="1" applyBorder="1"/>
    <xf numFmtId="166" fontId="6" fillId="0" borderId="1" xfId="0" applyFont="1" applyBorder="1" applyAlignment="1">
      <alignment horizontal="center" vertical="center" wrapText="1"/>
    </xf>
    <xf numFmtId="166" fontId="2" fillId="2" borderId="3" xfId="0" applyFont="1" applyFill="1" applyBorder="1" applyAlignment="1">
      <alignment vertical="center"/>
    </xf>
    <xf numFmtId="166" fontId="2" fillId="2" borderId="4" xfId="0" applyFont="1" applyFill="1" applyBorder="1" applyAlignment="1">
      <alignment horizontal="center" vertical="center"/>
    </xf>
    <xf numFmtId="164" fontId="2" fillId="2" borderId="4" xfId="0" applyNumberFormat="1" applyFont="1" applyFill="1" applyBorder="1" applyAlignment="1">
      <alignment vertical="center"/>
    </xf>
    <xf numFmtId="165" fontId="2" fillId="2" borderId="4" xfId="0" applyNumberFormat="1" applyFont="1" applyFill="1" applyBorder="1" applyAlignment="1">
      <alignment horizontal="center" vertical="center"/>
    </xf>
    <xf numFmtId="166" fontId="12" fillId="0" borderId="0" xfId="0" applyFont="1"/>
    <xf numFmtId="166" fontId="4" fillId="0" borderId="5" xfId="0" applyFont="1" applyBorder="1" applyAlignment="1">
      <alignment vertical="center"/>
    </xf>
    <xf numFmtId="166" fontId="4" fillId="0" borderId="7" xfId="0" applyFont="1" applyBorder="1" applyAlignment="1">
      <alignment vertical="center"/>
    </xf>
    <xf numFmtId="164" fontId="4" fillId="0" borderId="11" xfId="0" applyNumberFormat="1" applyFont="1" applyBorder="1" applyAlignment="1">
      <alignment horizontal="center" vertical="center"/>
    </xf>
    <xf numFmtId="164" fontId="4" fillId="0" borderId="10" xfId="0" applyNumberFormat="1" applyFont="1" applyBorder="1" applyAlignment="1">
      <alignment horizontal="center" vertical="center"/>
    </xf>
    <xf numFmtId="166" fontId="6" fillId="0" borderId="7" xfId="0" applyFont="1" applyBorder="1" applyAlignment="1">
      <alignment vertical="center"/>
    </xf>
    <xf numFmtId="166" fontId="6" fillId="0" borderId="0" xfId="0" applyFont="1" applyAlignment="1">
      <alignment vertical="center"/>
    </xf>
    <xf numFmtId="166" fontId="6" fillId="0" borderId="0" xfId="0" applyFont="1" applyAlignment="1">
      <alignment vertical="center" wrapText="1"/>
    </xf>
    <xf numFmtId="166" fontId="6" fillId="2" borderId="0" xfId="0" applyFont="1" applyFill="1" applyAlignment="1">
      <alignment horizontal="center" vertical="center" wrapText="1"/>
    </xf>
    <xf numFmtId="166" fontId="6" fillId="0" borderId="8" xfId="0" applyFont="1" applyBorder="1" applyAlignment="1">
      <alignment vertical="center"/>
    </xf>
    <xf numFmtId="166" fontId="6" fillId="0" borderId="17" xfId="0" applyFont="1" applyBorder="1" applyAlignment="1">
      <alignment vertical="center"/>
    </xf>
    <xf numFmtId="166" fontId="11" fillId="0" borderId="7" xfId="0" applyFont="1" applyBorder="1" applyAlignment="1">
      <alignment vertical="center"/>
    </xf>
    <xf numFmtId="166" fontId="11" fillId="0" borderId="8" xfId="0" applyFont="1" applyBorder="1" applyAlignment="1">
      <alignment vertical="center"/>
    </xf>
    <xf numFmtId="166" fontId="11" fillId="0" borderId="17" xfId="0" applyFont="1" applyBorder="1" applyAlignment="1">
      <alignment vertical="center"/>
    </xf>
    <xf numFmtId="166" fontId="11" fillId="0" borderId="9" xfId="0" applyFont="1" applyBorder="1" applyAlignment="1">
      <alignment horizontal="center" vertical="center"/>
    </xf>
    <xf numFmtId="166" fontId="2" fillId="0" borderId="18" xfId="0" applyFont="1" applyBorder="1" applyAlignment="1">
      <alignment vertical="center"/>
    </xf>
    <xf numFmtId="166" fontId="2" fillId="2" borderId="18" xfId="0" applyFont="1" applyFill="1" applyBorder="1" applyAlignment="1">
      <alignment vertical="center"/>
    </xf>
    <xf numFmtId="9" fontId="11" fillId="0" borderId="12" xfId="1" applyFont="1" applyBorder="1" applyAlignment="1">
      <alignment horizontal="center" vertical="center"/>
    </xf>
    <xf numFmtId="164" fontId="6" fillId="0" borderId="12" xfId="0" applyNumberFormat="1" applyFont="1" applyBorder="1" applyAlignment="1">
      <alignment horizontal="center" vertical="center"/>
    </xf>
    <xf numFmtId="164" fontId="6" fillId="2" borderId="0" xfId="0" applyNumberFormat="1" applyFont="1" applyFill="1" applyAlignment="1">
      <alignment horizontal="center" vertical="center" wrapText="1"/>
    </xf>
    <xf numFmtId="9" fontId="6" fillId="2" borderId="0" xfId="1" applyFont="1" applyFill="1" applyAlignment="1">
      <alignment horizontal="center" vertical="center" wrapText="1"/>
    </xf>
    <xf numFmtId="4" fontId="15" fillId="0" borderId="13" xfId="0" applyNumberFormat="1" applyFont="1" applyBorder="1" applyAlignment="1">
      <alignment horizontal="center" vertical="center"/>
    </xf>
    <xf numFmtId="166" fontId="0" fillId="0" borderId="0" xfId="0" applyNumberFormat="1"/>
    <xf numFmtId="166" fontId="0" fillId="2" borderId="0" xfId="0" applyFont="1" applyFill="1" applyBorder="1" applyAlignment="1">
      <alignment vertical="center"/>
    </xf>
    <xf numFmtId="166" fontId="0" fillId="0" borderId="2" xfId="0" applyBorder="1"/>
    <xf numFmtId="166" fontId="0" fillId="2" borderId="0" xfId="0" applyNumberFormat="1" applyFont="1" applyFill="1" applyBorder="1" applyAlignment="1">
      <alignment vertical="center"/>
    </xf>
    <xf numFmtId="166" fontId="0" fillId="0" borderId="2" xfId="0" applyNumberFormat="1" applyBorder="1"/>
    <xf numFmtId="164" fontId="6" fillId="0" borderId="11" xfId="0" applyNumberFormat="1" applyFont="1" applyBorder="1" applyAlignment="1">
      <alignment horizontal="center" vertical="center"/>
    </xf>
    <xf numFmtId="165" fontId="2" fillId="0" borderId="6" xfId="0" applyNumberFormat="1" applyFont="1" applyBorder="1" applyAlignment="1">
      <alignment vertical="center"/>
    </xf>
    <xf numFmtId="166" fontId="2" fillId="2" borderId="0" xfId="0" applyFont="1" applyFill="1" applyBorder="1" applyAlignment="1">
      <alignment vertical="center"/>
    </xf>
    <xf numFmtId="164" fontId="2" fillId="0" borderId="4" xfId="0" applyNumberFormat="1" applyFont="1" applyBorder="1" applyAlignment="1">
      <alignment horizontal="center" vertical="center"/>
    </xf>
    <xf numFmtId="166" fontId="6" fillId="0" borderId="19" xfId="0" applyFont="1" applyBorder="1" applyAlignment="1">
      <alignment horizontal="left" vertical="center"/>
    </xf>
    <xf numFmtId="166" fontId="6" fillId="0" borderId="20" xfId="0" applyFont="1" applyBorder="1" applyAlignment="1">
      <alignment horizontal="left" vertical="center"/>
    </xf>
    <xf numFmtId="166" fontId="6" fillId="0" borderId="21" xfId="0" applyFont="1" applyBorder="1" applyAlignment="1">
      <alignment horizontal="center" vertical="center" wrapText="1"/>
    </xf>
    <xf numFmtId="165" fontId="0" fillId="2" borderId="4" xfId="0" applyNumberFormat="1" applyFont="1" applyFill="1" applyBorder="1" applyAlignment="1">
      <alignment horizontal="center" vertical="center"/>
    </xf>
    <xf numFmtId="166" fontId="16" fillId="2" borderId="0" xfId="0" applyFont="1" applyFill="1" applyAlignment="1">
      <alignment vertical="center"/>
    </xf>
    <xf numFmtId="166" fontId="0" fillId="2" borderId="0" xfId="0" applyFont="1" applyFill="1" applyAlignment="1">
      <alignment vertical="center"/>
    </xf>
    <xf numFmtId="166" fontId="6" fillId="2" borderId="0" xfId="0" applyFont="1" applyFill="1" applyAlignment="1">
      <alignment horizontal="left" vertical="center" wrapText="1"/>
    </xf>
    <xf numFmtId="166" fontId="2" fillId="2" borderId="18" xfId="0" applyFont="1" applyFill="1" applyBorder="1" applyAlignment="1">
      <alignment horizontal="left" vertical="top" wrapText="1"/>
    </xf>
    <xf numFmtId="166" fontId="6" fillId="0" borderId="7" xfId="0" applyFont="1" applyBorder="1" applyAlignment="1">
      <alignment horizontal="left" vertical="center"/>
    </xf>
    <xf numFmtId="166" fontId="6" fillId="0" borderId="8" xfId="0" applyFont="1" applyBorder="1" applyAlignment="1">
      <alignment horizontal="left" vertical="center"/>
    </xf>
    <xf numFmtId="166" fontId="6" fillId="0" borderId="17" xfId="0" applyFont="1" applyBorder="1" applyAlignment="1">
      <alignment horizontal="left" vertical="center"/>
    </xf>
    <xf numFmtId="166" fontId="13" fillId="0" borderId="14" xfId="0" applyFont="1" applyBorder="1" applyAlignment="1">
      <alignment horizontal="left" vertical="center"/>
    </xf>
    <xf numFmtId="166" fontId="14" fillId="0" borderId="15" xfId="0" applyFont="1" applyBorder="1" applyAlignment="1">
      <alignment horizontal="left" vertical="center"/>
    </xf>
    <xf numFmtId="166" fontId="14" fillId="0" borderId="16" xfId="0" applyFont="1" applyBorder="1" applyAlignment="1">
      <alignment horizontal="left" vertical="center"/>
    </xf>
  </cellXfs>
  <cellStyles count="2">
    <cellStyle name="Normal" xfId="0" builtinId="0"/>
    <cellStyle name="Pourcentage" xfId="1" builtinId="5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3999755851924192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3999755851924192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3999755851924192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3999755851924192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3999755851924192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3999755851924192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3999755851924192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3999755851924192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3999755851924192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6" tint="0.3999755851924192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_-* #,##0.0\ [$€-40C]_-;\-* #,##0.0\ [$€-40C]_-;_-* &quot;-&quot;??\ [$€-40C]_-;_-@_-"/>
      <fill>
        <patternFill patternType="solid">
          <fgColor indexed="64"/>
          <bgColor theme="6" tint="0.39997558519241921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3999755851924192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solid">
          <fgColor indexed="64"/>
          <bgColor theme="6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39997558519241921"/>
        </patternFill>
      </fill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1047750</xdr:colOff>
          <xdr:row>47</xdr:row>
          <xdr:rowOff>47625</xdr:rowOff>
        </xdr:from>
        <xdr:to>
          <xdr:col>4</xdr:col>
          <xdr:colOff>647700</xdr:colOff>
          <xdr:row>53</xdr:row>
          <xdr:rowOff>95250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CréaTab" displayName="CréaTab" ref="B14:G36" totalsRowShown="0" headerRowDxfId="31" headerRowBorderDxfId="30" tableBorderDxfId="29">
  <autoFilter ref="B14:G36"/>
  <tableColumns count="6">
    <tableColumn id="1" name="Article" dataDxfId="28"/>
    <tableColumn id="2" name="Fournisseur" dataDxfId="27"/>
    <tableColumn id="3" name="Unité conditionnement" dataDxfId="26"/>
    <tableColumn id="4" name="Coût d'achat HT à l'unité" dataDxfId="25"/>
    <tableColumn id="5" name="Unités nécessaires" dataDxfId="24"/>
    <tableColumn id="6" name="Prix de revient HT" dataDxfId="23">
      <calculatedColumnFormula>IFERROR(IF(ISBLANK(F15),"",IF(ISBLANK(E15),"",E15*F15)),"")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Ingrédients" displayName="Ingrédients" ref="C3:E72" totalsRowShown="0" dataDxfId="22">
  <autoFilter ref="C3:E72"/>
  <sortState ref="C4:E72">
    <sortCondition ref="C3:C72"/>
  </sortState>
  <tableColumns count="3">
    <tableColumn id="1" name="Ingrédient" dataDxfId="21"/>
    <tableColumn id="3" name="Unité"/>
    <tableColumn id="2" name="Prix au kilo" dataDxfId="2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RecetteTab" displayName="RecetteTab" ref="A1:X4" totalsRowShown="0">
  <autoFilter ref="A1:X4"/>
  <tableColumns count="24">
    <tableColumn id="1" name="Nom de la recette"/>
    <tableColumn id="2" name="Portions"/>
    <tableColumn id="3" name="Temps de préparation"/>
    <tableColumn id="4" name="Cuisson"/>
    <tableColumn id="5" name="Ingt1" dataDxfId="19"/>
    <tableColumn id="6" name="Ingt2" dataDxfId="18"/>
    <tableColumn id="7" name="Ingt3" dataDxfId="17"/>
    <tableColumn id="8" name="Ingt4" dataDxfId="16"/>
    <tableColumn id="9" name="Ingt5" dataDxfId="15"/>
    <tableColumn id="10" name="Ingt6" dataDxfId="14"/>
    <tableColumn id="11" name="Ingt7" dataDxfId="13"/>
    <tableColumn id="12" name="Ingt8" dataDxfId="12"/>
    <tableColumn id="13" name="Ingt9" dataDxfId="11"/>
    <tableColumn id="14" name="Ingt10" dataDxfId="10"/>
    <tableColumn id="15" name="Qtité1" dataDxfId="9"/>
    <tableColumn id="16" name="Qtité2" dataDxfId="8"/>
    <tableColumn id="17" name="Qtité3" dataDxfId="7"/>
    <tableColumn id="18" name="Qtité4" dataDxfId="6"/>
    <tableColumn id="19" name="Qtité5" dataDxfId="5"/>
    <tableColumn id="20" name="Qtité6" dataDxfId="4"/>
    <tableColumn id="21" name="Qtité7" dataDxfId="3"/>
    <tableColumn id="22" name="Qtité8" dataDxfId="2"/>
    <tableColumn id="23" name="Qtité9" dataDxfId="1"/>
    <tableColumn id="24" name="Qtité10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1:J43"/>
  <sheetViews>
    <sheetView showGridLines="0" topLeftCell="A5" zoomScale="80" workbookViewId="0">
      <selection activeCell="F15" sqref="F15:F36"/>
    </sheetView>
  </sheetViews>
  <sheetFormatPr baseColWidth="10" defaultRowHeight="12.75" x14ac:dyDescent="0.2"/>
  <cols>
    <col min="1" max="1" width="1.42578125" style="1" customWidth="1"/>
    <col min="2" max="2" width="33.42578125" style="1" customWidth="1"/>
    <col min="3" max="3" width="19.42578125" style="1" customWidth="1"/>
    <col min="4" max="4" width="27" style="1" customWidth="1"/>
    <col min="5" max="5" width="28.5703125" style="1" customWidth="1"/>
    <col min="6" max="6" width="24" style="1" customWidth="1"/>
    <col min="7" max="7" width="22.140625" style="1" customWidth="1"/>
    <col min="8" max="8" width="4.140625" style="23" customWidth="1"/>
    <col min="9" max="9" width="51.28515625" style="1" customWidth="1"/>
    <col min="10" max="16384" width="11.42578125" style="1"/>
  </cols>
  <sheetData>
    <row r="1" spans="2:10" ht="47.25" customHeight="1" x14ac:dyDescent="0.55000000000000004">
      <c r="B1" s="12" t="s">
        <v>3</v>
      </c>
      <c r="C1" s="6"/>
      <c r="D1" s="6"/>
      <c r="E1" s="6"/>
      <c r="F1" s="6"/>
      <c r="G1" s="6"/>
      <c r="H1" s="21"/>
      <c r="I1" s="6"/>
      <c r="J1" s="29"/>
    </row>
    <row r="2" spans="2:10" ht="18.75" customHeight="1" x14ac:dyDescent="0.45">
      <c r="B2" s="8"/>
      <c r="C2" s="6"/>
      <c r="D2" s="6"/>
      <c r="E2" s="6"/>
      <c r="F2" s="6"/>
      <c r="G2" s="6"/>
      <c r="H2" s="21"/>
      <c r="I2" s="6"/>
    </row>
    <row r="3" spans="2:10" ht="18.75" customHeight="1" x14ac:dyDescent="0.45">
      <c r="B3" s="10" t="s">
        <v>2</v>
      </c>
      <c r="C3" s="6"/>
      <c r="D3" s="6"/>
      <c r="E3" s="6"/>
      <c r="F3" s="6"/>
      <c r="G3" s="6"/>
      <c r="H3" s="21"/>
      <c r="I3" s="6"/>
    </row>
    <row r="4" spans="2:10" ht="18.75" customHeight="1" x14ac:dyDescent="0.45">
      <c r="B4" s="66" t="s">
        <v>101</v>
      </c>
      <c r="C4" s="66"/>
      <c r="D4" s="66"/>
      <c r="E4" s="6"/>
      <c r="F4" s="6"/>
      <c r="G4" s="6"/>
      <c r="H4" s="21"/>
      <c r="I4" s="6"/>
    </row>
    <row r="5" spans="2:10" ht="18.75" customHeight="1" x14ac:dyDescent="0.45">
      <c r="B5" s="8"/>
      <c r="C5" s="6"/>
      <c r="D5" s="6"/>
      <c r="E5" s="6"/>
      <c r="F5" s="6"/>
      <c r="G5" s="6"/>
      <c r="H5" s="21"/>
      <c r="I5" s="13"/>
    </row>
    <row r="6" spans="2:10" ht="12" customHeight="1" x14ac:dyDescent="0.45">
      <c r="C6" s="6"/>
      <c r="D6" s="6"/>
      <c r="E6" s="6"/>
      <c r="F6" s="6"/>
      <c r="G6" s="6"/>
      <c r="H6" s="21"/>
      <c r="I6" s="6"/>
    </row>
    <row r="7" spans="2:10" ht="30" customHeight="1" x14ac:dyDescent="0.45">
      <c r="B7" s="36" t="s">
        <v>16</v>
      </c>
      <c r="C7" s="37">
        <v>20</v>
      </c>
      <c r="D7" s="11"/>
      <c r="E7" s="5"/>
      <c r="F7" s="5"/>
      <c r="G7" s="5"/>
      <c r="H7" s="22"/>
      <c r="I7" s="13" t="s">
        <v>4</v>
      </c>
    </row>
    <row r="8" spans="2:10" ht="18.75" customHeight="1" x14ac:dyDescent="0.45">
      <c r="B8" s="9"/>
      <c r="C8" s="5"/>
      <c r="D8" s="5"/>
      <c r="E8" s="5"/>
      <c r="F8" s="5"/>
      <c r="G8" s="5"/>
      <c r="H8" s="22"/>
      <c r="I8" s="5"/>
    </row>
    <row r="9" spans="2:10" ht="18.75" customHeight="1" x14ac:dyDescent="0.45">
      <c r="B9" s="35" t="s">
        <v>21</v>
      </c>
      <c r="C9" s="48">
        <v>0.35</v>
      </c>
      <c r="D9" s="5"/>
      <c r="E9" s="5"/>
      <c r="F9" s="5"/>
      <c r="G9" s="5"/>
      <c r="H9" s="22"/>
      <c r="I9" s="5"/>
    </row>
    <row r="10" spans="2:10" ht="18.75" customHeight="1" x14ac:dyDescent="0.45">
      <c r="B10" s="35" t="s">
        <v>22</v>
      </c>
      <c r="C10" s="49">
        <v>5.5E-2</v>
      </c>
      <c r="D10" s="5"/>
      <c r="E10" s="5"/>
      <c r="F10" s="5"/>
      <c r="G10" s="5"/>
      <c r="H10" s="22"/>
      <c r="I10" s="5"/>
    </row>
    <row r="11" spans="2:10" ht="27.75" customHeight="1" x14ac:dyDescent="0.45">
      <c r="B11" s="9"/>
      <c r="C11" s="5"/>
      <c r="D11" s="5"/>
      <c r="E11" s="5"/>
      <c r="F11" s="5"/>
      <c r="G11" s="5"/>
      <c r="H11" s="22"/>
      <c r="I11" s="5"/>
    </row>
    <row r="12" spans="2:10" ht="18.75" customHeight="1" x14ac:dyDescent="0.45">
      <c r="B12" s="14" t="s">
        <v>15</v>
      </c>
      <c r="C12" s="5"/>
      <c r="D12" s="5"/>
      <c r="E12" s="5"/>
      <c r="F12" s="5"/>
      <c r="G12" s="5"/>
      <c r="H12" s="22"/>
      <c r="I12" s="5"/>
    </row>
    <row r="13" spans="2:10" ht="6.75" customHeight="1" thickBot="1" x14ac:dyDescent="0.25"/>
    <row r="14" spans="2:10" s="7" customFormat="1" ht="34.5" customHeight="1" x14ac:dyDescent="0.2">
      <c r="B14" s="60" t="s">
        <v>1</v>
      </c>
      <c r="C14" s="61" t="s">
        <v>5</v>
      </c>
      <c r="D14" s="62" t="s">
        <v>11</v>
      </c>
      <c r="E14" s="62" t="s">
        <v>12</v>
      </c>
      <c r="F14" s="62" t="s">
        <v>14</v>
      </c>
      <c r="G14" s="62" t="s">
        <v>13</v>
      </c>
      <c r="H14" s="24"/>
      <c r="I14" s="43" t="s">
        <v>17</v>
      </c>
    </row>
    <row r="15" spans="2:10" s="2" customFormat="1" ht="17.25" customHeight="1" x14ac:dyDescent="0.2">
      <c r="B15" s="58" t="s">
        <v>106</v>
      </c>
      <c r="C15" s="25" t="s">
        <v>8</v>
      </c>
      <c r="D15" s="26" t="str">
        <f>VLOOKUP(B15,Ingrédients[],2)</f>
        <v>kg</v>
      </c>
      <c r="E15" s="27">
        <f>VLOOKUP(B15,Ingrédients[],3)</f>
        <v>4</v>
      </c>
      <c r="F15" s="28">
        <v>3.2</v>
      </c>
      <c r="G15" s="59">
        <f>IFERROR(IF(ISBLANK(F15),"",IF(ISBLANK(E15),"",E15*F15)),"")</f>
        <v>12.8</v>
      </c>
      <c r="H15" s="15"/>
      <c r="I15" s="44"/>
    </row>
    <row r="16" spans="2:10" s="2" customFormat="1" ht="17.25" customHeight="1" x14ac:dyDescent="0.2">
      <c r="B16" s="58" t="s">
        <v>47</v>
      </c>
      <c r="C16" s="25" t="s">
        <v>10</v>
      </c>
      <c r="D16" s="26" t="str">
        <f>VLOOKUP(B16,Ingrédients[],2)</f>
        <v>kg</v>
      </c>
      <c r="E16" s="27">
        <f>VLOOKUP(B16,Ingrédients[],3)</f>
        <v>15</v>
      </c>
      <c r="F16" s="28">
        <v>1</v>
      </c>
      <c r="G16" s="59">
        <f t="shared" ref="G16:G36" si="0">IFERROR(IF(ISBLANK(F16),"",IF(ISBLANK(E16),"",E16*F16)),"")</f>
        <v>15</v>
      </c>
      <c r="H16" s="15"/>
      <c r="I16" s="67" t="s">
        <v>19</v>
      </c>
    </row>
    <row r="17" spans="2:9" s="2" customFormat="1" ht="17.25" customHeight="1" x14ac:dyDescent="0.2">
      <c r="B17" s="58" t="s">
        <v>52</v>
      </c>
      <c r="C17" s="25" t="s">
        <v>7</v>
      </c>
      <c r="D17" s="26" t="str">
        <f>VLOOKUP(B17,Ingrédients[],2)</f>
        <v>kg</v>
      </c>
      <c r="E17" s="27">
        <f>VLOOKUP(B17,Ingrédients[],3)</f>
        <v>27</v>
      </c>
      <c r="F17" s="28">
        <v>4</v>
      </c>
      <c r="G17" s="59">
        <f t="shared" si="0"/>
        <v>108</v>
      </c>
      <c r="H17" s="15"/>
      <c r="I17" s="67"/>
    </row>
    <row r="18" spans="2:9" s="2" customFormat="1" ht="17.25" customHeight="1" x14ac:dyDescent="0.2">
      <c r="B18" s="58" t="s">
        <v>52</v>
      </c>
      <c r="C18" s="25" t="s">
        <v>7</v>
      </c>
      <c r="D18" s="26" t="str">
        <f>VLOOKUP(B18,Ingrédients[],2)</f>
        <v>kg</v>
      </c>
      <c r="E18" s="27">
        <f>VLOOKUP(B18,Ingrédients[],3)</f>
        <v>27</v>
      </c>
      <c r="F18" s="28">
        <v>2</v>
      </c>
      <c r="G18" s="59">
        <f t="shared" si="0"/>
        <v>54</v>
      </c>
      <c r="H18" s="15"/>
      <c r="I18" s="67"/>
    </row>
    <row r="19" spans="2:9" s="2" customFormat="1" ht="17.25" customHeight="1" x14ac:dyDescent="0.2">
      <c r="B19" s="58" t="s">
        <v>52</v>
      </c>
      <c r="C19" s="25" t="s">
        <v>7</v>
      </c>
      <c r="D19" s="26" t="str">
        <f>VLOOKUP(B19,Ingrédients[],2)</f>
        <v>kg</v>
      </c>
      <c r="E19" s="27">
        <f>VLOOKUP(B19,Ingrédients[],3)</f>
        <v>27</v>
      </c>
      <c r="F19" s="28">
        <v>2</v>
      </c>
      <c r="G19" s="59">
        <f t="shared" si="0"/>
        <v>54</v>
      </c>
      <c r="H19" s="15"/>
      <c r="I19" s="67"/>
    </row>
    <row r="20" spans="2:9" s="2" customFormat="1" ht="17.25" customHeight="1" x14ac:dyDescent="0.2">
      <c r="B20" s="58" t="s">
        <v>52</v>
      </c>
      <c r="C20" s="25" t="s">
        <v>6</v>
      </c>
      <c r="D20" s="26" t="str">
        <f>VLOOKUP(B20,Ingrédients[],2)</f>
        <v>kg</v>
      </c>
      <c r="E20" s="27">
        <f>VLOOKUP(B20,Ingrédients[],3)</f>
        <v>27</v>
      </c>
      <c r="F20" s="28">
        <v>0.1</v>
      </c>
      <c r="G20" s="59">
        <f t="shared" si="0"/>
        <v>2.7</v>
      </c>
      <c r="H20" s="15"/>
      <c r="I20" s="67"/>
    </row>
    <row r="21" spans="2:9" s="2" customFormat="1" ht="17.25" customHeight="1" x14ac:dyDescent="0.2">
      <c r="B21" s="58" t="s">
        <v>52</v>
      </c>
      <c r="C21" s="25" t="s">
        <v>6</v>
      </c>
      <c r="D21" s="26" t="str">
        <f>VLOOKUP(B21,Ingrédients[],2)</f>
        <v>kg</v>
      </c>
      <c r="E21" s="27">
        <f>VLOOKUP(B21,Ingrédients[],3)</f>
        <v>27</v>
      </c>
      <c r="F21" s="28">
        <v>0.15</v>
      </c>
      <c r="G21" s="59">
        <f t="shared" si="0"/>
        <v>4.05</v>
      </c>
      <c r="H21" s="15"/>
      <c r="I21" s="67"/>
    </row>
    <row r="22" spans="2:9" s="2" customFormat="1" ht="17.25" customHeight="1" x14ac:dyDescent="0.2">
      <c r="B22" s="58" t="s">
        <v>52</v>
      </c>
      <c r="C22" s="25" t="s">
        <v>7</v>
      </c>
      <c r="D22" s="26" t="str">
        <f>VLOOKUP(B22,Ingrédients[],2)</f>
        <v>kg</v>
      </c>
      <c r="E22" s="27">
        <f>VLOOKUP(B22,Ingrédients[],3)</f>
        <v>27</v>
      </c>
      <c r="F22" s="28">
        <v>2</v>
      </c>
      <c r="G22" s="59">
        <f t="shared" si="0"/>
        <v>54</v>
      </c>
      <c r="H22" s="15"/>
      <c r="I22" s="67"/>
    </row>
    <row r="23" spans="2:9" s="2" customFormat="1" ht="17.25" customHeight="1" x14ac:dyDescent="0.2">
      <c r="B23" s="58" t="s">
        <v>52</v>
      </c>
      <c r="C23" s="25" t="s">
        <v>6</v>
      </c>
      <c r="D23" s="26" t="str">
        <f>VLOOKUP(B23,Ingrédients[],2)</f>
        <v>kg</v>
      </c>
      <c r="E23" s="27">
        <f>VLOOKUP(B23,Ingrédients[],3)</f>
        <v>27</v>
      </c>
      <c r="F23" s="28">
        <v>8.0000000000000002E-3</v>
      </c>
      <c r="G23" s="59">
        <f t="shared" si="0"/>
        <v>0.216</v>
      </c>
      <c r="H23" s="15"/>
      <c r="I23" s="67"/>
    </row>
    <row r="24" spans="2:9" s="2" customFormat="1" ht="17.25" customHeight="1" x14ac:dyDescent="0.2">
      <c r="B24" s="58" t="s">
        <v>52</v>
      </c>
      <c r="C24" s="25" t="s">
        <v>18</v>
      </c>
      <c r="D24" s="26" t="str">
        <f>VLOOKUP(B24,Ingrédients[],2)</f>
        <v>kg</v>
      </c>
      <c r="E24" s="27">
        <f>VLOOKUP(B24,Ingrédients[],3)</f>
        <v>27</v>
      </c>
      <c r="F24" s="28">
        <v>10</v>
      </c>
      <c r="G24" s="59">
        <f t="shared" si="0"/>
        <v>270</v>
      </c>
      <c r="H24" s="15"/>
      <c r="I24" s="67"/>
    </row>
    <row r="25" spans="2:9" s="2" customFormat="1" ht="17.25" customHeight="1" x14ac:dyDescent="0.2">
      <c r="B25" s="58"/>
      <c r="C25" s="25"/>
      <c r="D25" s="26"/>
      <c r="E25" s="27"/>
      <c r="F25" s="28"/>
      <c r="G25" s="59" t="str">
        <f t="shared" si="0"/>
        <v/>
      </c>
      <c r="H25" s="15"/>
      <c r="I25" s="67"/>
    </row>
    <row r="26" spans="2:9" s="2" customFormat="1" ht="17.25" customHeight="1" x14ac:dyDescent="0.2">
      <c r="B26" s="58"/>
      <c r="C26" s="25"/>
      <c r="D26" s="26"/>
      <c r="E26" s="27"/>
      <c r="F26" s="28"/>
      <c r="G26" s="59" t="str">
        <f t="shared" si="0"/>
        <v/>
      </c>
      <c r="H26" s="15"/>
      <c r="I26" s="67"/>
    </row>
    <row r="27" spans="2:9" s="2" customFormat="1" ht="17.25" customHeight="1" x14ac:dyDescent="0.2">
      <c r="B27" s="58"/>
      <c r="C27" s="25"/>
      <c r="D27" s="26"/>
      <c r="E27" s="27"/>
      <c r="F27" s="28"/>
      <c r="G27" s="59" t="str">
        <f t="shared" si="0"/>
        <v/>
      </c>
      <c r="H27" s="15"/>
      <c r="I27" s="67"/>
    </row>
    <row r="28" spans="2:9" s="2" customFormat="1" ht="17.25" customHeight="1" x14ac:dyDescent="0.2">
      <c r="B28" s="58"/>
      <c r="C28" s="25"/>
      <c r="D28" s="26"/>
      <c r="E28" s="27"/>
      <c r="F28" s="28"/>
      <c r="G28" s="59" t="str">
        <f t="shared" si="0"/>
        <v/>
      </c>
      <c r="H28" s="15"/>
      <c r="I28" s="67"/>
    </row>
    <row r="29" spans="2:9" s="2" customFormat="1" ht="17.25" customHeight="1" x14ac:dyDescent="0.2">
      <c r="B29" s="58"/>
      <c r="C29" s="25"/>
      <c r="D29" s="26"/>
      <c r="E29" s="27"/>
      <c r="F29" s="26"/>
      <c r="G29" s="59" t="str">
        <f t="shared" si="0"/>
        <v/>
      </c>
      <c r="H29" s="15"/>
      <c r="I29" s="67"/>
    </row>
    <row r="30" spans="2:9" s="2" customFormat="1" ht="17.25" customHeight="1" x14ac:dyDescent="0.2">
      <c r="B30" s="58"/>
      <c r="C30" s="25"/>
      <c r="D30" s="26"/>
      <c r="E30" s="27"/>
      <c r="F30" s="26"/>
      <c r="G30" s="59" t="str">
        <f t="shared" si="0"/>
        <v/>
      </c>
      <c r="H30" s="15"/>
      <c r="I30" s="67"/>
    </row>
    <row r="31" spans="2:9" s="2" customFormat="1" ht="17.25" customHeight="1" x14ac:dyDescent="0.2">
      <c r="B31" s="58"/>
      <c r="C31" s="25"/>
      <c r="D31" s="26"/>
      <c r="E31" s="27"/>
      <c r="F31" s="26"/>
      <c r="G31" s="59" t="str">
        <f t="shared" si="0"/>
        <v/>
      </c>
      <c r="H31" s="15"/>
      <c r="I31" s="67"/>
    </row>
    <row r="32" spans="2:9" s="2" customFormat="1" ht="17.25" customHeight="1" x14ac:dyDescent="0.2">
      <c r="B32" s="58"/>
      <c r="C32" s="25"/>
      <c r="D32" s="26"/>
      <c r="E32" s="27"/>
      <c r="F32" s="26"/>
      <c r="G32" s="59" t="str">
        <f t="shared" si="0"/>
        <v/>
      </c>
      <c r="H32" s="15"/>
      <c r="I32" s="67"/>
    </row>
    <row r="33" spans="2:9" s="2" customFormat="1" ht="17.25" customHeight="1" x14ac:dyDescent="0.2">
      <c r="B33" s="58"/>
      <c r="C33" s="25"/>
      <c r="D33" s="26"/>
      <c r="E33" s="27"/>
      <c r="F33" s="26"/>
      <c r="G33" s="59" t="str">
        <f t="shared" si="0"/>
        <v/>
      </c>
      <c r="H33" s="15"/>
      <c r="I33" s="67"/>
    </row>
    <row r="34" spans="2:9" s="2" customFormat="1" ht="17.25" customHeight="1" x14ac:dyDescent="0.2">
      <c r="B34" s="58"/>
      <c r="C34" s="25"/>
      <c r="D34" s="26"/>
      <c r="E34" s="27"/>
      <c r="F34" s="26"/>
      <c r="G34" s="59" t="str">
        <f t="shared" si="0"/>
        <v/>
      </c>
      <c r="H34" s="15"/>
      <c r="I34" s="67"/>
    </row>
    <row r="35" spans="2:9" s="2" customFormat="1" ht="17.25" customHeight="1" x14ac:dyDescent="0.2">
      <c r="B35" s="58"/>
      <c r="C35" s="25"/>
      <c r="D35" s="26"/>
      <c r="E35" s="27"/>
      <c r="F35" s="26"/>
      <c r="G35" s="59" t="str">
        <f t="shared" si="0"/>
        <v/>
      </c>
      <c r="H35" s="15"/>
      <c r="I35" s="67"/>
    </row>
    <row r="36" spans="2:9" s="2" customFormat="1" ht="17.25" customHeight="1" thickBot="1" x14ac:dyDescent="0.25">
      <c r="B36" s="58"/>
      <c r="C36" s="25"/>
      <c r="D36" s="26"/>
      <c r="E36" s="27"/>
      <c r="F36" s="26"/>
      <c r="G36" s="59" t="str">
        <f t="shared" si="0"/>
        <v/>
      </c>
      <c r="H36" s="15"/>
      <c r="I36" s="67"/>
    </row>
    <row r="37" spans="2:9" s="2" customFormat="1" ht="17.25" customHeight="1" x14ac:dyDescent="0.2">
      <c r="B37" s="30" t="s">
        <v>25</v>
      </c>
      <c r="C37" s="3"/>
      <c r="D37" s="3"/>
      <c r="E37" s="3"/>
      <c r="F37" s="57">
        <f>SUM(F15:F36)</f>
        <v>24.457999999999998</v>
      </c>
      <c r="G37" s="33">
        <f>SUM(G15:G36)</f>
        <v>574.76600000000008</v>
      </c>
      <c r="H37" s="16"/>
      <c r="I37" s="67"/>
    </row>
    <row r="38" spans="2:9" s="2" customFormat="1" ht="17.25" customHeight="1" x14ac:dyDescent="0.2">
      <c r="B38" s="34" t="s">
        <v>20</v>
      </c>
      <c r="C38" s="4"/>
      <c r="D38" s="4"/>
      <c r="E38" s="4"/>
      <c r="F38" s="4">
        <f>F37/C7</f>
        <v>1.2228999999999999</v>
      </c>
      <c r="G38" s="47">
        <f>G37/C7</f>
        <v>28.738300000000002</v>
      </c>
      <c r="H38" s="17"/>
      <c r="I38" s="67"/>
    </row>
    <row r="39" spans="2:9" s="2" customFormat="1" ht="17.25" customHeight="1" x14ac:dyDescent="0.2">
      <c r="B39" s="34"/>
      <c r="C39" s="4"/>
      <c r="D39" s="4"/>
      <c r="E39" s="4"/>
      <c r="F39" s="4"/>
      <c r="G39" s="56"/>
      <c r="H39" s="17"/>
      <c r="I39" s="67"/>
    </row>
    <row r="40" spans="2:9" s="2" customFormat="1" ht="17.25" customHeight="1" x14ac:dyDescent="0.2">
      <c r="B40" s="31" t="s">
        <v>100</v>
      </c>
      <c r="C40" s="38"/>
      <c r="D40" s="38"/>
      <c r="E40" s="38"/>
      <c r="F40" s="39"/>
      <c r="G40" s="32">
        <f>C9/(1+C10)</f>
        <v>0.33175355450236965</v>
      </c>
      <c r="H40" s="17"/>
      <c r="I40" s="67"/>
    </row>
    <row r="41" spans="2:9" s="2" customFormat="1" ht="17.25" customHeight="1" x14ac:dyDescent="0.2">
      <c r="B41" s="68" t="s">
        <v>0</v>
      </c>
      <c r="C41" s="69"/>
      <c r="D41" s="69"/>
      <c r="E41" s="69"/>
      <c r="F41" s="70"/>
      <c r="G41" s="47">
        <f>G40-G38</f>
        <v>-28.406546445497632</v>
      </c>
      <c r="H41" s="18"/>
      <c r="I41" s="67"/>
    </row>
    <row r="42" spans="2:9" s="2" customFormat="1" ht="17.25" customHeight="1" x14ac:dyDescent="0.2">
      <c r="B42" s="40" t="s">
        <v>23</v>
      </c>
      <c r="C42" s="41"/>
      <c r="D42" s="41"/>
      <c r="E42" s="41"/>
      <c r="F42" s="42"/>
      <c r="G42" s="46">
        <f>G41/G38</f>
        <v>-0.98845604804381715</v>
      </c>
      <c r="H42" s="19"/>
      <c r="I42" s="67"/>
    </row>
    <row r="43" spans="2:9" s="2" customFormat="1" ht="17.25" customHeight="1" thickBot="1" x14ac:dyDescent="0.25">
      <c r="B43" s="71" t="s">
        <v>24</v>
      </c>
      <c r="C43" s="72"/>
      <c r="D43" s="72"/>
      <c r="E43" s="72"/>
      <c r="F43" s="73"/>
      <c r="G43" s="50">
        <f>G40/G38</f>
        <v>1.154395195618285E-2</v>
      </c>
      <c r="H43" s="20"/>
      <c r="I43" s="45"/>
    </row>
  </sheetData>
  <mergeCells count="4">
    <mergeCell ref="B4:D4"/>
    <mergeCell ref="I16:I42"/>
    <mergeCell ref="B41:F41"/>
    <mergeCell ref="B43:F43"/>
  </mergeCells>
  <phoneticPr fontId="0" type="noConversion"/>
  <dataValidations count="1">
    <dataValidation type="list" allowBlank="1" showInputMessage="1" sqref="B15:B24">
      <formula1>IF(B15&lt;&gt;"",OFFSET(f_ingt,MATCH(B15&amp;"*",f_ingt,0)-1,,COUNTIF(f_ingt,B15&amp;"*"),1),f_ingt)</formula1>
    </dataValidation>
  </dataValidations>
  <pageMargins left="0.39370078740157483" right="0.39370078740157483" top="0.39370078740157483" bottom="0.39370078740157483" header="0.51181102362204722" footer="0.51181102362204722"/>
  <pageSetup paperSize="9" scale="65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cro10">
                <anchor moveWithCells="1" sizeWithCells="1">
                  <from>
                    <xdr:col>2</xdr:col>
                    <xdr:colOff>1047750</xdr:colOff>
                    <xdr:row>47</xdr:row>
                    <xdr:rowOff>47625</xdr:rowOff>
                  </from>
                  <to>
                    <xdr:col>4</xdr:col>
                    <xdr:colOff>647700</xdr:colOff>
                    <xdr:row>53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:E72"/>
  <sheetViews>
    <sheetView workbookViewId="0">
      <selection activeCell="D4" sqref="D4:D72"/>
    </sheetView>
  </sheetViews>
  <sheetFormatPr baseColWidth="10" defaultRowHeight="12.75" x14ac:dyDescent="0.2"/>
  <cols>
    <col min="3" max="3" width="24.140625" bestFit="1" customWidth="1"/>
    <col min="4" max="4" width="24.140625" customWidth="1"/>
    <col min="5" max="5" width="13.7109375" bestFit="1" customWidth="1"/>
  </cols>
  <sheetData>
    <row r="3" spans="3:5" x14ac:dyDescent="0.2">
      <c r="C3" t="s">
        <v>26</v>
      </c>
      <c r="D3" t="s">
        <v>93</v>
      </c>
      <c r="E3" t="s">
        <v>92</v>
      </c>
    </row>
    <row r="4" spans="3:5" x14ac:dyDescent="0.2">
      <c r="C4" t="s">
        <v>57</v>
      </c>
      <c r="D4" t="s">
        <v>9</v>
      </c>
      <c r="E4" s="51">
        <v>22</v>
      </c>
    </row>
    <row r="5" spans="3:5" x14ac:dyDescent="0.2">
      <c r="C5" t="s">
        <v>48</v>
      </c>
      <c r="D5" t="s">
        <v>9</v>
      </c>
      <c r="E5" s="51">
        <v>17</v>
      </c>
    </row>
    <row r="6" spans="3:5" x14ac:dyDescent="0.2">
      <c r="C6" t="s">
        <v>79</v>
      </c>
      <c r="D6" t="s">
        <v>9</v>
      </c>
      <c r="E6" s="51">
        <v>16</v>
      </c>
    </row>
    <row r="7" spans="3:5" x14ac:dyDescent="0.2">
      <c r="C7" t="s">
        <v>28</v>
      </c>
      <c r="D7" t="s">
        <v>9</v>
      </c>
      <c r="E7" s="51">
        <v>10</v>
      </c>
    </row>
    <row r="8" spans="3:5" x14ac:dyDescent="0.2">
      <c r="C8" t="s">
        <v>73</v>
      </c>
      <c r="D8" t="s">
        <v>9</v>
      </c>
      <c r="E8" s="51">
        <v>2.5</v>
      </c>
    </row>
    <row r="9" spans="3:5" x14ac:dyDescent="0.2">
      <c r="C9" s="52" t="s">
        <v>95</v>
      </c>
      <c r="D9" t="s">
        <v>96</v>
      </c>
      <c r="E9" s="54">
        <v>6</v>
      </c>
    </row>
    <row r="10" spans="3:5" x14ac:dyDescent="0.2">
      <c r="C10" t="s">
        <v>86</v>
      </c>
      <c r="D10" t="s">
        <v>9</v>
      </c>
      <c r="E10" s="51">
        <v>8</v>
      </c>
    </row>
    <row r="11" spans="3:5" x14ac:dyDescent="0.2">
      <c r="C11" t="s">
        <v>50</v>
      </c>
      <c r="D11" t="s">
        <v>9</v>
      </c>
      <c r="E11" s="51">
        <v>20</v>
      </c>
    </row>
    <row r="12" spans="3:5" x14ac:dyDescent="0.2">
      <c r="C12" t="s">
        <v>52</v>
      </c>
      <c r="D12" t="s">
        <v>9</v>
      </c>
      <c r="E12" s="51">
        <v>27</v>
      </c>
    </row>
    <row r="13" spans="3:5" x14ac:dyDescent="0.2">
      <c r="C13" t="s">
        <v>46</v>
      </c>
      <c r="D13" t="s">
        <v>9</v>
      </c>
      <c r="E13" s="51">
        <v>3</v>
      </c>
    </row>
    <row r="14" spans="3:5" x14ac:dyDescent="0.2">
      <c r="C14" t="s">
        <v>75</v>
      </c>
      <c r="D14" t="s">
        <v>9</v>
      </c>
      <c r="E14" s="51">
        <v>1.7</v>
      </c>
    </row>
    <row r="15" spans="3:5" x14ac:dyDescent="0.2">
      <c r="C15" t="s">
        <v>69</v>
      </c>
      <c r="D15" t="s">
        <v>9</v>
      </c>
      <c r="E15" s="51">
        <v>6</v>
      </c>
    </row>
    <row r="16" spans="3:5" x14ac:dyDescent="0.2">
      <c r="C16" t="s">
        <v>64</v>
      </c>
      <c r="D16" t="s">
        <v>9</v>
      </c>
      <c r="E16" s="51">
        <v>1.6</v>
      </c>
    </row>
    <row r="17" spans="3:5" x14ac:dyDescent="0.2">
      <c r="C17" t="s">
        <v>77</v>
      </c>
      <c r="D17" t="s">
        <v>9</v>
      </c>
      <c r="E17" s="51">
        <v>25</v>
      </c>
    </row>
    <row r="18" spans="3:5" x14ac:dyDescent="0.2">
      <c r="C18" t="s">
        <v>68</v>
      </c>
      <c r="D18" t="s">
        <v>9</v>
      </c>
      <c r="E18" s="51">
        <v>5</v>
      </c>
    </row>
    <row r="19" spans="3:5" x14ac:dyDescent="0.2">
      <c r="C19" t="s">
        <v>85</v>
      </c>
      <c r="D19" t="s">
        <v>9</v>
      </c>
      <c r="E19" s="51">
        <v>8</v>
      </c>
    </row>
    <row r="20" spans="3:5" x14ac:dyDescent="0.2">
      <c r="C20" t="s">
        <v>42</v>
      </c>
      <c r="D20" t="s">
        <v>9</v>
      </c>
      <c r="E20" s="51">
        <v>8</v>
      </c>
    </row>
    <row r="21" spans="3:5" x14ac:dyDescent="0.2">
      <c r="C21" t="s">
        <v>43</v>
      </c>
      <c r="D21" t="s">
        <v>9</v>
      </c>
      <c r="E21" s="51">
        <v>7</v>
      </c>
    </row>
    <row r="22" spans="3:5" x14ac:dyDescent="0.2">
      <c r="C22" t="s">
        <v>97</v>
      </c>
      <c r="D22" t="s">
        <v>9</v>
      </c>
      <c r="E22" s="51">
        <v>15</v>
      </c>
    </row>
    <row r="23" spans="3:5" x14ac:dyDescent="0.2">
      <c r="C23" t="s">
        <v>44</v>
      </c>
      <c r="D23" t="s">
        <v>9</v>
      </c>
      <c r="E23" s="51">
        <v>9</v>
      </c>
    </row>
    <row r="24" spans="3:5" x14ac:dyDescent="0.2">
      <c r="C24" t="s">
        <v>41</v>
      </c>
      <c r="D24" t="s">
        <v>9</v>
      </c>
      <c r="E24" s="51">
        <v>10</v>
      </c>
    </row>
    <row r="25" spans="3:5" x14ac:dyDescent="0.2">
      <c r="C25" t="s">
        <v>72</v>
      </c>
      <c r="D25" t="s">
        <v>9</v>
      </c>
      <c r="E25" s="51">
        <v>2.4</v>
      </c>
    </row>
    <row r="26" spans="3:5" x14ac:dyDescent="0.2">
      <c r="C26" t="s">
        <v>45</v>
      </c>
      <c r="D26" t="s">
        <v>9</v>
      </c>
      <c r="E26" s="51">
        <v>14</v>
      </c>
    </row>
    <row r="27" spans="3:5" x14ac:dyDescent="0.2">
      <c r="C27" t="s">
        <v>84</v>
      </c>
      <c r="D27" t="s">
        <v>9</v>
      </c>
      <c r="E27" s="51">
        <v>11</v>
      </c>
    </row>
    <row r="28" spans="3:5" x14ac:dyDescent="0.2">
      <c r="C28" t="s">
        <v>29</v>
      </c>
      <c r="D28" t="s">
        <v>9</v>
      </c>
      <c r="E28" s="51">
        <v>4</v>
      </c>
    </row>
    <row r="29" spans="3:5" x14ac:dyDescent="0.2">
      <c r="C29" t="s">
        <v>54</v>
      </c>
      <c r="D29" t="s">
        <v>9</v>
      </c>
      <c r="E29" s="51">
        <v>40</v>
      </c>
    </row>
    <row r="30" spans="3:5" x14ac:dyDescent="0.2">
      <c r="C30" t="s">
        <v>55</v>
      </c>
      <c r="D30" t="s">
        <v>9</v>
      </c>
      <c r="E30" s="51">
        <v>40</v>
      </c>
    </row>
    <row r="31" spans="3:5" x14ac:dyDescent="0.2">
      <c r="C31" t="s">
        <v>53</v>
      </c>
      <c r="D31" t="s">
        <v>9</v>
      </c>
      <c r="E31" s="51">
        <v>30</v>
      </c>
    </row>
    <row r="32" spans="3:5" x14ac:dyDescent="0.2">
      <c r="C32" t="s">
        <v>83</v>
      </c>
      <c r="D32" t="s">
        <v>9</v>
      </c>
      <c r="E32" s="51">
        <v>7</v>
      </c>
    </row>
    <row r="33" spans="3:5" x14ac:dyDescent="0.2">
      <c r="C33" t="s">
        <v>78</v>
      </c>
      <c r="D33" t="s">
        <v>9</v>
      </c>
      <c r="E33" s="51">
        <v>11</v>
      </c>
    </row>
    <row r="34" spans="3:5" x14ac:dyDescent="0.2">
      <c r="C34" t="s">
        <v>51</v>
      </c>
      <c r="D34" t="s">
        <v>94</v>
      </c>
      <c r="E34" s="51">
        <v>7</v>
      </c>
    </row>
    <row r="35" spans="3:5" x14ac:dyDescent="0.2">
      <c r="C35" t="s">
        <v>47</v>
      </c>
      <c r="D35" t="s">
        <v>9</v>
      </c>
      <c r="E35" s="51">
        <v>15</v>
      </c>
    </row>
    <row r="36" spans="3:5" x14ac:dyDescent="0.2">
      <c r="C36" t="s">
        <v>56</v>
      </c>
      <c r="D36" t="s">
        <v>9</v>
      </c>
      <c r="E36" s="51">
        <v>64</v>
      </c>
    </row>
    <row r="37" spans="3:5" x14ac:dyDescent="0.2">
      <c r="C37" t="s">
        <v>88</v>
      </c>
      <c r="D37" t="s">
        <v>9</v>
      </c>
      <c r="E37" s="51">
        <v>12</v>
      </c>
    </row>
    <row r="38" spans="3:5" x14ac:dyDescent="0.2">
      <c r="C38" t="s">
        <v>61</v>
      </c>
      <c r="D38" t="s">
        <v>9</v>
      </c>
      <c r="E38" s="51">
        <v>22</v>
      </c>
    </row>
    <row r="39" spans="3:5" x14ac:dyDescent="0.2">
      <c r="C39" t="s">
        <v>39</v>
      </c>
      <c r="D39" t="s">
        <v>94</v>
      </c>
      <c r="E39" s="51">
        <v>1.7</v>
      </c>
    </row>
    <row r="40" spans="3:5" x14ac:dyDescent="0.2">
      <c r="C40" t="s">
        <v>38</v>
      </c>
      <c r="D40" t="s">
        <v>94</v>
      </c>
      <c r="E40" s="51">
        <v>1.9</v>
      </c>
    </row>
    <row r="41" spans="3:5" x14ac:dyDescent="0.2">
      <c r="C41" t="s">
        <v>37</v>
      </c>
      <c r="D41" t="s">
        <v>94</v>
      </c>
      <c r="E41" s="51">
        <v>7</v>
      </c>
    </row>
    <row r="42" spans="3:5" x14ac:dyDescent="0.2">
      <c r="C42" t="s">
        <v>98</v>
      </c>
      <c r="D42" t="s">
        <v>9</v>
      </c>
      <c r="E42" s="51">
        <v>7</v>
      </c>
    </row>
    <row r="43" spans="3:5" x14ac:dyDescent="0.2">
      <c r="C43" t="s">
        <v>70</v>
      </c>
      <c r="D43" t="s">
        <v>94</v>
      </c>
      <c r="E43" s="51">
        <v>3</v>
      </c>
    </row>
    <row r="44" spans="3:5" x14ac:dyDescent="0.2">
      <c r="C44" t="s">
        <v>82</v>
      </c>
      <c r="D44" t="s">
        <v>94</v>
      </c>
      <c r="E44" s="51">
        <v>0.8</v>
      </c>
    </row>
    <row r="45" spans="3:5" x14ac:dyDescent="0.2">
      <c r="C45" t="s">
        <v>30</v>
      </c>
      <c r="D45" t="s">
        <v>94</v>
      </c>
      <c r="E45" s="51">
        <v>5.5</v>
      </c>
    </row>
    <row r="46" spans="3:5" x14ac:dyDescent="0.2">
      <c r="C46" t="s">
        <v>91</v>
      </c>
      <c r="D46" t="s">
        <v>9</v>
      </c>
      <c r="E46" s="51">
        <v>9</v>
      </c>
    </row>
    <row r="47" spans="3:5" x14ac:dyDescent="0.2">
      <c r="C47" t="s">
        <v>62</v>
      </c>
      <c r="D47" t="s">
        <v>9</v>
      </c>
      <c r="E47" s="51">
        <v>7</v>
      </c>
    </row>
    <row r="48" spans="3:5" x14ac:dyDescent="0.2">
      <c r="C48" t="s">
        <v>40</v>
      </c>
      <c r="D48" t="s">
        <v>9</v>
      </c>
      <c r="E48" s="51">
        <v>6</v>
      </c>
    </row>
    <row r="49" spans="3:5" x14ac:dyDescent="0.2">
      <c r="C49" t="s">
        <v>87</v>
      </c>
      <c r="D49" t="s">
        <v>9</v>
      </c>
      <c r="E49" s="51">
        <v>9</v>
      </c>
    </row>
    <row r="50" spans="3:5" x14ac:dyDescent="0.2">
      <c r="C50" s="52" t="s">
        <v>99</v>
      </c>
      <c r="D50" t="s">
        <v>9</v>
      </c>
      <c r="E50" s="54">
        <v>27</v>
      </c>
    </row>
    <row r="51" spans="3:5" x14ac:dyDescent="0.2">
      <c r="C51" t="s">
        <v>81</v>
      </c>
      <c r="D51" t="s">
        <v>9</v>
      </c>
      <c r="E51" s="51">
        <v>24</v>
      </c>
    </row>
    <row r="52" spans="3:5" x14ac:dyDescent="0.2">
      <c r="C52" t="s">
        <v>90</v>
      </c>
      <c r="D52" t="s">
        <v>9</v>
      </c>
      <c r="E52" s="51">
        <f>0.13/0.06</f>
        <v>2.166666666666667</v>
      </c>
    </row>
    <row r="53" spans="3:5" x14ac:dyDescent="0.2">
      <c r="C53" t="s">
        <v>35</v>
      </c>
      <c r="D53" t="s">
        <v>9</v>
      </c>
      <c r="E53" s="51">
        <v>6</v>
      </c>
    </row>
    <row r="54" spans="3:5" x14ac:dyDescent="0.2">
      <c r="C54" t="s">
        <v>36</v>
      </c>
      <c r="D54" t="s">
        <v>9</v>
      </c>
      <c r="E54" s="51">
        <v>5</v>
      </c>
    </row>
    <row r="55" spans="3:5" x14ac:dyDescent="0.2">
      <c r="C55" t="s">
        <v>71</v>
      </c>
      <c r="D55" t="s">
        <v>9</v>
      </c>
      <c r="E55" s="51">
        <v>2</v>
      </c>
    </row>
    <row r="56" spans="3:5" x14ac:dyDescent="0.2">
      <c r="C56" t="s">
        <v>58</v>
      </c>
      <c r="D56" t="s">
        <v>9</v>
      </c>
      <c r="E56" s="51">
        <v>31</v>
      </c>
    </row>
    <row r="57" spans="3:5" x14ac:dyDescent="0.2">
      <c r="C57" t="s">
        <v>76</v>
      </c>
      <c r="D57" t="s">
        <v>9</v>
      </c>
      <c r="E57" s="51">
        <v>2</v>
      </c>
    </row>
    <row r="58" spans="3:5" x14ac:dyDescent="0.2">
      <c r="C58" t="s">
        <v>31</v>
      </c>
      <c r="D58" t="s">
        <v>9</v>
      </c>
      <c r="E58" s="51">
        <v>4</v>
      </c>
    </row>
    <row r="59" spans="3:5" x14ac:dyDescent="0.2">
      <c r="C59" t="s">
        <v>60</v>
      </c>
      <c r="D59" t="s">
        <v>9</v>
      </c>
      <c r="E59" s="51">
        <v>37</v>
      </c>
    </row>
    <row r="60" spans="3:5" x14ac:dyDescent="0.2">
      <c r="C60" t="s">
        <v>59</v>
      </c>
      <c r="D60" t="s">
        <v>9</v>
      </c>
      <c r="E60" s="51">
        <v>35</v>
      </c>
    </row>
    <row r="61" spans="3:5" x14ac:dyDescent="0.2">
      <c r="C61" t="s">
        <v>34</v>
      </c>
      <c r="D61" t="s">
        <v>9</v>
      </c>
      <c r="E61" s="51">
        <v>11</v>
      </c>
    </row>
    <row r="62" spans="3:5" x14ac:dyDescent="0.2">
      <c r="C62" t="s">
        <v>74</v>
      </c>
      <c r="D62" t="s">
        <v>9</v>
      </c>
      <c r="E62" s="51">
        <v>3</v>
      </c>
    </row>
    <row r="63" spans="3:5" x14ac:dyDescent="0.2">
      <c r="C63" t="s">
        <v>63</v>
      </c>
      <c r="D63" t="s">
        <v>9</v>
      </c>
      <c r="E63" s="51">
        <v>17</v>
      </c>
    </row>
    <row r="64" spans="3:5" x14ac:dyDescent="0.2">
      <c r="C64" t="s">
        <v>49</v>
      </c>
      <c r="D64" t="s">
        <v>9</v>
      </c>
      <c r="E64" s="51">
        <v>5</v>
      </c>
    </row>
    <row r="65" spans="3:5" x14ac:dyDescent="0.2">
      <c r="C65" t="s">
        <v>80</v>
      </c>
      <c r="D65" t="s">
        <v>9</v>
      </c>
      <c r="E65" s="51">
        <v>4</v>
      </c>
    </row>
    <row r="66" spans="3:5" x14ac:dyDescent="0.2">
      <c r="C66" t="s">
        <v>89</v>
      </c>
      <c r="D66" t="s">
        <v>9</v>
      </c>
      <c r="E66" s="51">
        <v>17</v>
      </c>
    </row>
    <row r="67" spans="3:5" x14ac:dyDescent="0.2">
      <c r="C67" t="s">
        <v>32</v>
      </c>
      <c r="D67" t="s">
        <v>9</v>
      </c>
      <c r="E67" s="51">
        <v>8</v>
      </c>
    </row>
    <row r="68" spans="3:5" x14ac:dyDescent="0.2">
      <c r="C68" t="s">
        <v>66</v>
      </c>
      <c r="D68" t="s">
        <v>9</v>
      </c>
      <c r="E68" s="51">
        <v>2.5</v>
      </c>
    </row>
    <row r="69" spans="3:5" x14ac:dyDescent="0.2">
      <c r="C69" t="s">
        <v>65</v>
      </c>
      <c r="D69" t="s">
        <v>9</v>
      </c>
      <c r="E69" s="51">
        <v>0.8</v>
      </c>
    </row>
    <row r="70" spans="3:5" x14ac:dyDescent="0.2">
      <c r="C70" t="s">
        <v>67</v>
      </c>
      <c r="D70" t="s">
        <v>9</v>
      </c>
      <c r="E70" s="51">
        <v>40</v>
      </c>
    </row>
    <row r="71" spans="3:5" x14ac:dyDescent="0.2">
      <c r="C71" s="53" t="s">
        <v>27</v>
      </c>
      <c r="D71" t="s">
        <v>9</v>
      </c>
      <c r="E71" s="55">
        <v>11</v>
      </c>
    </row>
    <row r="72" spans="3:5" x14ac:dyDescent="0.2">
      <c r="C72" s="53" t="s">
        <v>33</v>
      </c>
      <c r="D72" t="s">
        <v>9</v>
      </c>
      <c r="E72" s="55">
        <v>12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4"/>
  <sheetViews>
    <sheetView tabSelected="1" topLeftCell="I1" zoomScale="97" workbookViewId="0">
      <selection activeCell="O13" sqref="O13"/>
    </sheetView>
  </sheetViews>
  <sheetFormatPr baseColWidth="10" defaultRowHeight="12.75" x14ac:dyDescent="0.2"/>
  <cols>
    <col min="2" max="2" width="20.42578125" customWidth="1"/>
    <col min="3" max="3" width="11.7109375" customWidth="1"/>
    <col min="4" max="4" width="24.28515625" customWidth="1"/>
    <col min="6" max="13" width="15.140625" customWidth="1"/>
    <col min="14" max="14" width="13.5703125" customWidth="1"/>
  </cols>
  <sheetData>
    <row r="1" spans="1:24" x14ac:dyDescent="0.2">
      <c r="A1" t="s">
        <v>102</v>
      </c>
      <c r="B1" t="s">
        <v>105</v>
      </c>
      <c r="C1" t="s">
        <v>103</v>
      </c>
      <c r="D1" t="s">
        <v>104</v>
      </c>
      <c r="E1" t="s">
        <v>107</v>
      </c>
      <c r="F1" t="s">
        <v>108</v>
      </c>
      <c r="G1" t="s">
        <v>109</v>
      </c>
      <c r="H1" t="s">
        <v>110</v>
      </c>
      <c r="I1" t="s">
        <v>111</v>
      </c>
      <c r="J1" t="s">
        <v>112</v>
      </c>
      <c r="K1" t="s">
        <v>113</v>
      </c>
      <c r="L1" t="s">
        <v>114</v>
      </c>
      <c r="M1" t="s">
        <v>115</v>
      </c>
      <c r="N1" t="s">
        <v>116</v>
      </c>
      <c r="O1" t="s">
        <v>117</v>
      </c>
      <c r="P1" t="s">
        <v>118</v>
      </c>
      <c r="Q1" t="s">
        <v>119</v>
      </c>
      <c r="R1" t="s">
        <v>120</v>
      </c>
      <c r="S1" t="s">
        <v>121</v>
      </c>
      <c r="T1" t="s">
        <v>122</v>
      </c>
      <c r="U1" t="s">
        <v>123</v>
      </c>
      <c r="V1" t="s">
        <v>124</v>
      </c>
      <c r="W1" t="s">
        <v>125</v>
      </c>
      <c r="X1" t="s">
        <v>126</v>
      </c>
    </row>
    <row r="2" spans="1:24" ht="15" x14ac:dyDescent="0.2">
      <c r="E2" s="64"/>
      <c r="F2" s="65"/>
      <c r="G2" s="65"/>
      <c r="H2" s="65"/>
      <c r="I2" s="65"/>
      <c r="J2" s="65"/>
      <c r="K2" s="65"/>
      <c r="L2" s="65"/>
      <c r="M2" s="65"/>
      <c r="N2" s="65"/>
      <c r="O2" s="63"/>
      <c r="P2" s="63"/>
      <c r="Q2" s="63"/>
      <c r="R2" s="63"/>
      <c r="S2" s="63"/>
      <c r="T2" s="63"/>
      <c r="U2" s="63"/>
      <c r="V2" s="63"/>
      <c r="W2" s="63"/>
      <c r="X2" s="63"/>
    </row>
    <row r="3" spans="1:24" ht="15" x14ac:dyDescent="0.2">
      <c r="E3" s="64"/>
      <c r="F3" s="65"/>
      <c r="G3" s="65"/>
      <c r="H3" s="65"/>
      <c r="I3" s="65"/>
      <c r="J3" s="65"/>
      <c r="K3" s="65"/>
      <c r="L3" s="65"/>
      <c r="M3" s="65"/>
      <c r="N3" s="65"/>
      <c r="O3" s="63"/>
      <c r="P3" s="63"/>
      <c r="Q3" s="63"/>
      <c r="R3" s="63"/>
      <c r="S3" s="63"/>
      <c r="T3" s="63"/>
      <c r="U3" s="63"/>
      <c r="V3" s="63"/>
      <c r="W3" s="63"/>
      <c r="X3" s="63"/>
    </row>
    <row r="4" spans="1:24" x14ac:dyDescent="0.2">
      <c r="E4" s="58" t="s">
        <v>106</v>
      </c>
      <c r="F4" s="58" t="s">
        <v>47</v>
      </c>
      <c r="G4" s="58" t="s">
        <v>52</v>
      </c>
      <c r="H4" s="58" t="s">
        <v>52</v>
      </c>
      <c r="I4" s="58" t="s">
        <v>52</v>
      </c>
      <c r="J4" s="58" t="s">
        <v>52</v>
      </c>
      <c r="K4" s="58" t="s">
        <v>52</v>
      </c>
      <c r="L4" s="58" t="s">
        <v>52</v>
      </c>
      <c r="M4" s="58" t="s">
        <v>52</v>
      </c>
      <c r="N4" s="58" t="s">
        <v>52</v>
      </c>
      <c r="O4" s="28">
        <v>3.2</v>
      </c>
      <c r="P4" s="28">
        <v>1</v>
      </c>
      <c r="Q4" s="28">
        <v>4</v>
      </c>
      <c r="R4" s="28">
        <v>2</v>
      </c>
      <c r="S4" s="28">
        <v>2</v>
      </c>
      <c r="T4" s="28">
        <v>0.1</v>
      </c>
      <c r="U4" s="28">
        <v>0.15</v>
      </c>
      <c r="V4" s="28">
        <v>2</v>
      </c>
      <c r="W4" s="28">
        <v>8.0000000000000002E-3</v>
      </c>
      <c r="X4" s="28">
        <v>10</v>
      </c>
    </row>
  </sheetData>
  <dataValidations count="1">
    <dataValidation type="list" allowBlank="1" showInputMessage="1" sqref="A5:XFD5 E2:N4">
      <formula1>IF(A2&lt;&gt;"",OFFSET(f_ingt,MATCH(A2&amp;"*",f_ingt,0)-1,,COUNTIF(f_ingt,A2&amp;"*"),1),f_ingt)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Fiche technique restauration</vt:lpstr>
      <vt:lpstr>Data_Ingt</vt:lpstr>
      <vt:lpstr>Data_Recettes</vt:lpstr>
      <vt:lpstr>l_ingt</vt:lpstr>
      <vt:lpstr>p_ingt</vt:lpstr>
      <vt:lpstr>'Fiche technique restauration'!Zone_d_impression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PHL</dc:creator>
  <cp:lastModifiedBy>Noémie</cp:lastModifiedBy>
  <cp:lastPrinted>2017-07-14T08:22:52Z</cp:lastPrinted>
  <dcterms:created xsi:type="dcterms:W3CDTF">2004-01-21T10:35:42Z</dcterms:created>
  <dcterms:modified xsi:type="dcterms:W3CDTF">2017-10-29T08:57:30Z</dcterms:modified>
</cp:coreProperties>
</file>