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528"/>
  <workbookPr filterPrivacy="1"/>
  <bookViews>
    <workbookView xWindow="0" yWindow="0" windowWidth="22260" windowHeight="12645" xr2:uid="{00000000-000D-0000-FFFF-FFFF00000000}"/>
  </bookViews>
  <sheets>
    <sheet name="Sheet1" sheetId="1" r:id="rId1"/>
  </sheets>
  <calcPr calcId="171027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41" i="1" l="1"/>
  <c r="O41" i="1"/>
  <c r="E41" i="1"/>
  <c r="D41" i="1"/>
  <c r="R38" i="1"/>
  <c r="Q38" i="1"/>
  <c r="N38" i="1"/>
  <c r="P38" i="1" s="1"/>
  <c r="Z38" i="1" s="1"/>
  <c r="Y37" i="1"/>
  <c r="X37" i="1"/>
  <c r="R37" i="1"/>
  <c r="Q37" i="1"/>
  <c r="N37" i="1"/>
  <c r="P37" i="1" s="1"/>
  <c r="Z37" i="1" s="1"/>
  <c r="Y36" i="1"/>
  <c r="X36" i="1"/>
  <c r="R36" i="1"/>
  <c r="Q36" i="1"/>
  <c r="N36" i="1"/>
  <c r="P36" i="1" s="1"/>
  <c r="Z36" i="1" s="1"/>
  <c r="Y35" i="1"/>
  <c r="X35" i="1"/>
  <c r="R35" i="1"/>
  <c r="Q35" i="1"/>
  <c r="N35" i="1"/>
  <c r="P35" i="1" s="1"/>
  <c r="Z35" i="1" s="1"/>
  <c r="Y34" i="1"/>
  <c r="X34" i="1"/>
  <c r="R34" i="1"/>
  <c r="Q34" i="1"/>
  <c r="P34" i="1"/>
  <c r="Z34" i="1" s="1"/>
  <c r="N34" i="1"/>
  <c r="Y33" i="1"/>
  <c r="X33" i="1"/>
  <c r="R33" i="1"/>
  <c r="Q33" i="1"/>
  <c r="P33" i="1"/>
  <c r="Z33" i="1" s="1"/>
  <c r="N33" i="1"/>
  <c r="Y32" i="1"/>
  <c r="X32" i="1"/>
  <c r="R32" i="1"/>
  <c r="Q32" i="1"/>
  <c r="P32" i="1"/>
  <c r="Z32" i="1" s="1"/>
  <c r="N32" i="1"/>
  <c r="Y31" i="1"/>
  <c r="X31" i="1"/>
  <c r="R31" i="1"/>
  <c r="Q31" i="1"/>
  <c r="P31" i="1"/>
  <c r="Z31" i="1" s="1"/>
  <c r="N31" i="1"/>
  <c r="Y30" i="1"/>
  <c r="X30" i="1"/>
  <c r="R30" i="1"/>
  <c r="Q30" i="1"/>
  <c r="P30" i="1"/>
  <c r="Z30" i="1" s="1"/>
  <c r="N30" i="1"/>
  <c r="Y29" i="1"/>
  <c r="X29" i="1"/>
  <c r="Y28" i="1"/>
  <c r="X28" i="1"/>
  <c r="Y27" i="1"/>
  <c r="X27" i="1"/>
  <c r="Q27" i="1"/>
  <c r="N27" i="1" s="1"/>
  <c r="Y26" i="1"/>
  <c r="X26" i="1"/>
  <c r="Q26" i="1"/>
  <c r="N26" i="1" s="1"/>
  <c r="Y25" i="1"/>
  <c r="X25" i="1"/>
  <c r="Q25" i="1"/>
  <c r="N25" i="1" s="1"/>
  <c r="Y24" i="1"/>
  <c r="X24" i="1"/>
  <c r="Q24" i="1"/>
  <c r="N24" i="1" s="1"/>
  <c r="Y23" i="1"/>
  <c r="X23" i="1"/>
  <c r="Q23" i="1"/>
  <c r="N23" i="1" s="1"/>
  <c r="Y22" i="1"/>
  <c r="X22" i="1"/>
  <c r="Y21" i="1"/>
  <c r="X21" i="1"/>
  <c r="Y20" i="1"/>
  <c r="X20" i="1"/>
  <c r="R20" i="1"/>
  <c r="Q20" i="1"/>
  <c r="P20" i="1"/>
  <c r="Z20" i="1" s="1"/>
  <c r="N20" i="1"/>
  <c r="Y19" i="1"/>
  <c r="X19" i="1"/>
  <c r="R19" i="1"/>
  <c r="Q19" i="1"/>
  <c r="P19" i="1"/>
  <c r="Z19" i="1" s="1"/>
  <c r="N19" i="1"/>
  <c r="Y18" i="1"/>
  <c r="X18" i="1"/>
  <c r="R18" i="1"/>
  <c r="Q18" i="1"/>
  <c r="P18" i="1"/>
  <c r="Z18" i="1" s="1"/>
  <c r="N18" i="1"/>
  <c r="Y17" i="1"/>
  <c r="X17" i="1"/>
  <c r="R17" i="1"/>
  <c r="Q17" i="1"/>
  <c r="P17" i="1"/>
  <c r="Z17" i="1" s="1"/>
  <c r="N17" i="1"/>
  <c r="Y16" i="1"/>
  <c r="X16" i="1"/>
  <c r="R16" i="1"/>
  <c r="Q16" i="1"/>
  <c r="P16" i="1"/>
  <c r="Z16" i="1" s="1"/>
  <c r="N16" i="1"/>
  <c r="Y15" i="1"/>
  <c r="X15" i="1"/>
  <c r="Y14" i="1"/>
  <c r="X14" i="1"/>
  <c r="Y13" i="1"/>
  <c r="X13" i="1"/>
  <c r="Q13" i="1"/>
  <c r="N13" i="1" s="1"/>
  <c r="Y12" i="1"/>
  <c r="X12" i="1"/>
  <c r="Q12" i="1"/>
  <c r="N12" i="1" s="1"/>
  <c r="Y11" i="1"/>
  <c r="X11" i="1"/>
  <c r="Q11" i="1"/>
  <c r="N11" i="1" s="1"/>
  <c r="Y10" i="1"/>
  <c r="X10" i="1"/>
  <c r="Q10" i="1"/>
  <c r="N10" i="1" s="1"/>
  <c r="Y9" i="1"/>
  <c r="X9" i="1"/>
  <c r="Q9" i="1"/>
  <c r="Q41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Y8" i="1"/>
  <c r="Y41" i="1" s="1"/>
  <c r="X8" i="1"/>
  <c r="X41" i="1" s="1"/>
  <c r="A8" i="1"/>
  <c r="R13" i="1" l="1"/>
  <c r="P13" i="1"/>
  <c r="Z13" i="1" s="1"/>
  <c r="R24" i="1"/>
  <c r="P24" i="1"/>
  <c r="Z24" i="1" s="1"/>
  <c r="P11" i="1"/>
  <c r="Z11" i="1" s="1"/>
  <c r="R11" i="1"/>
  <c r="R25" i="1"/>
  <c r="P25" i="1"/>
  <c r="Z25" i="1" s="1"/>
  <c r="R12" i="1"/>
  <c r="P12" i="1"/>
  <c r="Z12" i="1" s="1"/>
  <c r="R23" i="1"/>
  <c r="P23" i="1"/>
  <c r="Z23" i="1" s="1"/>
  <c r="R27" i="1"/>
  <c r="P27" i="1"/>
  <c r="Z27" i="1" s="1"/>
  <c r="R26" i="1"/>
  <c r="P26" i="1"/>
  <c r="Z26" i="1" s="1"/>
  <c r="P10" i="1"/>
  <c r="Z10" i="1" s="1"/>
  <c r="R10" i="1"/>
  <c r="N9" i="1"/>
  <c r="P9" i="1" l="1"/>
  <c r="N41" i="1"/>
  <c r="S38" i="1" s="1"/>
  <c r="S41" i="1" s="1"/>
  <c r="R9" i="1"/>
  <c r="R41" i="1" s="1"/>
  <c r="Z9" i="1" l="1"/>
  <c r="Z41" i="1" s="1"/>
  <c r="P41" i="1"/>
</calcChain>
</file>

<file path=xl/sharedStrings.xml><?xml version="1.0" encoding="utf-8"?>
<sst xmlns="http://schemas.openxmlformats.org/spreadsheetml/2006/main" count="65" uniqueCount="43">
  <si>
    <t>ATOSS</t>
  </si>
  <si>
    <t>bis</t>
  </si>
  <si>
    <t>Pause</t>
  </si>
  <si>
    <t>NZ 25%</t>
  </si>
  <si>
    <t>NZ 40%</t>
  </si>
  <si>
    <t>Datum</t>
  </si>
  <si>
    <t>Kommen</t>
  </si>
  <si>
    <t>Gehen</t>
  </si>
  <si>
    <t>Sollstunde</t>
  </si>
  <si>
    <t>FS</t>
  </si>
  <si>
    <t>Pause 01</t>
  </si>
  <si>
    <t>Pause 02</t>
  </si>
  <si>
    <t>Pause 03</t>
  </si>
  <si>
    <t>Pause 04</t>
  </si>
  <si>
    <t>IST Productive</t>
  </si>
  <si>
    <t>Ist unproductive</t>
  </si>
  <si>
    <t>IST</t>
  </si>
  <si>
    <t>Pausen</t>
  </si>
  <si>
    <t>Saldo</t>
  </si>
  <si>
    <t>Inkl.Std</t>
  </si>
  <si>
    <t>Auszahlun</t>
  </si>
  <si>
    <t>Krankheit</t>
  </si>
  <si>
    <t>Urlaub</t>
  </si>
  <si>
    <t>Feiertage</t>
  </si>
  <si>
    <t>True Supp</t>
  </si>
  <si>
    <t>Date</t>
  </si>
  <si>
    <t>Arrivé</t>
  </si>
  <si>
    <t>Départ</t>
  </si>
  <si>
    <t>Temps travail</t>
  </si>
  <si>
    <t>H Productives</t>
  </si>
  <si>
    <t>H non productives</t>
  </si>
  <si>
    <t>H</t>
  </si>
  <si>
    <t>Pauses</t>
  </si>
  <si>
    <t>Heures sup</t>
  </si>
  <si>
    <t>Inclus</t>
  </si>
  <si>
    <t>Payé</t>
  </si>
  <si>
    <t>Maladie</t>
  </si>
  <si>
    <t>Vacances</t>
  </si>
  <si>
    <t>Fériés</t>
  </si>
  <si>
    <t>Nuit 25%</t>
  </si>
  <si>
    <t>Nuit 40%</t>
  </si>
  <si>
    <t>With pause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</si>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</sst>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40C]ddd\ d\ mmmm\ 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AC75D5"/>
        <bgColor indexed="64"/>
      </patternFill>
    </fill>
  </fills>
  <borders count="2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rgb="FFB2B2B2"/>
      </right>
      <top style="thin">
        <color indexed="64"/>
      </top>
      <bottom style="thin">
        <color rgb="FFB2B2B2"/>
      </bottom>
      <diagonal/>
    </border>
    <border>
      <left style="thin">
        <color rgb="FFB2B2B2"/>
      </left>
      <right style="thin">
        <color rgb="FFB2B2B2"/>
      </right>
      <top style="thin">
        <color indexed="64"/>
      </top>
      <bottom style="thin">
        <color rgb="FFB2B2B2"/>
      </bottom>
      <diagonal/>
    </border>
    <border>
      <left style="thin">
        <color rgb="FFB2B2B2"/>
      </left>
      <right style="thin">
        <color indexed="64"/>
      </right>
      <top style="thin">
        <color indexed="64"/>
      </top>
      <bottom style="thin">
        <color rgb="FFB2B2B2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/>
      <top style="thin">
        <color indexed="64"/>
      </top>
      <bottom style="thin">
        <color rgb="FF7F7F7F"/>
      </bottom>
      <diagonal/>
    </border>
    <border>
      <left/>
      <right style="thin">
        <color rgb="FF7F7F7F"/>
      </right>
      <top style="thin">
        <color indexed="64"/>
      </top>
      <bottom style="thin">
        <color rgb="FF7F7F7F"/>
      </bottom>
      <diagonal/>
    </border>
    <border>
      <left/>
      <right/>
      <top style="thin">
        <color indexed="64"/>
      </top>
      <bottom style="thin">
        <color rgb="FF7F7F7F"/>
      </bottom>
      <diagonal/>
    </border>
    <border>
      <left style="thin">
        <color rgb="FF7F7F7F"/>
      </left>
      <right style="thin">
        <color indexed="64"/>
      </right>
      <top style="thin">
        <color rgb="FF7F7F7F"/>
      </top>
      <bottom style="thin">
        <color rgb="FF7F7F7F"/>
      </bottom>
      <diagonal/>
    </border>
  </borders>
  <cellStyleXfs count="7">
    <xf numFmtId="0" fontId="0" fillId="0" borderId="0"/>
    <xf numFmtId="0" fontId="2" fillId="2" borderId="1" applyNumberFormat="0" applyAlignment="0" applyProtection="0"/>
    <xf numFmtId="0" fontId="3" fillId="0" borderId="2" applyNumberFormat="0" applyFill="0" applyAlignment="0" applyProtection="0"/>
    <xf numFmtId="0" fontId="1" fillId="3" borderId="3" applyNumberFormat="0" applyFont="0" applyAlignment="0" applyProtection="0"/>
    <xf numFmtId="0" fontId="4" fillId="0" borderId="0" applyNumberFormat="0" applyFill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</cellStyleXfs>
  <cellXfs count="76">
    <xf numFmtId="0" fontId="0" fillId="0" borderId="0" xfId="0"/>
    <xf numFmtId="164" fontId="3" fillId="0" borderId="2" xfId="2" applyNumberFormat="1"/>
    <xf numFmtId="14" fontId="3" fillId="0" borderId="2" xfId="2" applyNumberFormat="1" applyAlignment="1">
      <alignment horizontal="center"/>
    </xf>
    <xf numFmtId="164" fontId="3" fillId="0" borderId="2" xfId="2" applyNumberFormat="1" applyAlignment="1">
      <alignment horizontal="center"/>
    </xf>
    <xf numFmtId="0" fontId="0" fillId="3" borderId="4" xfId="3" applyFont="1" applyBorder="1"/>
    <xf numFmtId="0" fontId="0" fillId="3" borderId="5" xfId="3" applyFont="1" applyBorder="1"/>
    <xf numFmtId="0" fontId="0" fillId="3" borderId="6" xfId="3" applyFont="1" applyBorder="1"/>
    <xf numFmtId="164" fontId="0" fillId="0" borderId="0" xfId="0" applyNumberFormat="1"/>
    <xf numFmtId="46" fontId="0" fillId="0" borderId="7" xfId="0" applyNumberFormat="1" applyBorder="1"/>
    <xf numFmtId="46" fontId="0" fillId="0" borderId="8" xfId="0" applyNumberFormat="1" applyBorder="1"/>
    <xf numFmtId="46" fontId="0" fillId="0" borderId="9" xfId="0" applyNumberFormat="1" applyBorder="1" applyAlignment="1">
      <alignment horizontal="center"/>
    </xf>
    <xf numFmtId="164" fontId="1" fillId="5" borderId="10" xfId="6" applyNumberFormat="1" applyBorder="1" applyAlignment="1">
      <alignment horizontal="center"/>
    </xf>
    <xf numFmtId="164" fontId="0" fillId="5" borderId="10" xfId="6" applyNumberFormat="1" applyFont="1" applyBorder="1" applyAlignment="1">
      <alignment horizontal="center"/>
    </xf>
    <xf numFmtId="164" fontId="1" fillId="5" borderId="10" xfId="6" applyNumberFormat="1" applyBorder="1" applyAlignment="1">
      <alignment horizontal="center"/>
    </xf>
    <xf numFmtId="164" fontId="1" fillId="5" borderId="11" xfId="6" applyNumberFormat="1" applyBorder="1" applyAlignment="1">
      <alignment horizontal="center"/>
    </xf>
    <xf numFmtId="164" fontId="0" fillId="5" borderId="11" xfId="6" applyNumberFormat="1" applyFont="1" applyBorder="1" applyAlignment="1">
      <alignment horizontal="center"/>
    </xf>
    <xf numFmtId="0" fontId="0" fillId="0" borderId="0" xfId="0" applyAlignment="1">
      <alignment horizontal="center"/>
    </xf>
    <xf numFmtId="46" fontId="0" fillId="0" borderId="12" xfId="0" applyNumberFormat="1" applyBorder="1" applyAlignment="1">
      <alignment horizontal="right" vertical="center"/>
    </xf>
    <xf numFmtId="0" fontId="0" fillId="0" borderId="13" xfId="0" applyBorder="1"/>
    <xf numFmtId="0" fontId="0" fillId="0" borderId="14" xfId="0" applyBorder="1"/>
    <xf numFmtId="165" fontId="0" fillId="0" borderId="15" xfId="0" applyNumberFormat="1" applyBorder="1"/>
    <xf numFmtId="46" fontId="1" fillId="4" borderId="16" xfId="5" applyNumberFormat="1" applyBorder="1" applyAlignment="1">
      <alignment horizontal="center" vertical="center"/>
    </xf>
    <xf numFmtId="46" fontId="1" fillId="4" borderId="17" xfId="5" applyNumberFormat="1" applyBorder="1" applyAlignment="1">
      <alignment horizontal="center" vertical="center"/>
    </xf>
    <xf numFmtId="46" fontId="4" fillId="3" borderId="10" xfId="4" applyNumberFormat="1" applyFill="1" applyBorder="1" applyAlignment="1">
      <alignment horizontal="center" vertical="center"/>
    </xf>
    <xf numFmtId="2" fontId="0" fillId="0" borderId="18" xfId="0" applyNumberFormat="1" applyBorder="1"/>
    <xf numFmtId="46" fontId="1" fillId="4" borderId="18" xfId="5" applyNumberFormat="1" applyBorder="1" applyAlignment="1">
      <alignment horizontal="center" vertical="center"/>
    </xf>
    <xf numFmtId="46" fontId="1" fillId="4" borderId="0" xfId="5" applyNumberFormat="1" applyBorder="1" applyAlignment="1">
      <alignment horizontal="center" vertical="center"/>
    </xf>
    <xf numFmtId="46" fontId="0" fillId="0" borderId="18" xfId="0" applyNumberFormat="1" applyBorder="1"/>
    <xf numFmtId="46" fontId="0" fillId="0" borderId="19" xfId="0" applyNumberFormat="1" applyBorder="1"/>
    <xf numFmtId="46" fontId="1" fillId="4" borderId="11" xfId="5" applyNumberFormat="1" applyBorder="1" applyAlignment="1">
      <alignment horizontal="right" vertical="center"/>
    </xf>
    <xf numFmtId="165" fontId="0" fillId="6" borderId="7" xfId="0" applyNumberFormat="1" applyFill="1" applyBorder="1"/>
    <xf numFmtId="46" fontId="0" fillId="0" borderId="10" xfId="0" applyNumberFormat="1" applyBorder="1" applyAlignment="1">
      <alignment horizontal="center" vertical="center"/>
    </xf>
    <xf numFmtId="2" fontId="0" fillId="0" borderId="0" xfId="0" applyNumberFormat="1"/>
    <xf numFmtId="46" fontId="0" fillId="0" borderId="10" xfId="0" applyNumberFormat="1" applyBorder="1" applyAlignment="1">
      <alignment horizontal="right" vertical="center"/>
    </xf>
    <xf numFmtId="46" fontId="0" fillId="0" borderId="0" xfId="0" applyNumberFormat="1"/>
    <xf numFmtId="46" fontId="0" fillId="0" borderId="0" xfId="0" applyNumberFormat="1" applyBorder="1"/>
    <xf numFmtId="46" fontId="0" fillId="0" borderId="13" xfId="0" applyNumberFormat="1" applyBorder="1"/>
    <xf numFmtId="46" fontId="0" fillId="0" borderId="14" xfId="0" applyNumberFormat="1" applyBorder="1" applyAlignment="1">
      <alignment horizontal="right" vertical="center"/>
    </xf>
    <xf numFmtId="165" fontId="0" fillId="6" borderId="20" xfId="0" applyNumberFormat="1" applyFill="1" applyBorder="1"/>
    <xf numFmtId="46" fontId="0" fillId="0" borderId="10" xfId="0" applyNumberFormat="1" applyFill="1" applyBorder="1" applyAlignment="1">
      <alignment horizontal="center" vertical="center"/>
    </xf>
    <xf numFmtId="165" fontId="0" fillId="6" borderId="10" xfId="0" applyNumberFormat="1" applyFill="1" applyBorder="1"/>
    <xf numFmtId="165" fontId="0" fillId="6" borderId="19" xfId="0" applyNumberFormat="1" applyFill="1" applyBorder="1"/>
    <xf numFmtId="165" fontId="0" fillId="6" borderId="17" xfId="0" applyNumberFormat="1" applyFill="1" applyBorder="1"/>
    <xf numFmtId="46" fontId="1" fillId="4" borderId="14" xfId="5" applyNumberFormat="1" applyBorder="1" applyAlignment="1">
      <alignment horizontal="right" vertical="center"/>
    </xf>
    <xf numFmtId="165" fontId="0" fillId="0" borderId="7" xfId="0" applyNumberFormat="1" applyBorder="1"/>
    <xf numFmtId="46" fontId="1" fillId="4" borderId="8" xfId="5" applyNumberFormat="1" applyBorder="1" applyAlignment="1">
      <alignment horizontal="center" vertical="center"/>
    </xf>
    <xf numFmtId="46" fontId="4" fillId="3" borderId="10" xfId="3" applyNumberFormat="1" applyFont="1" applyBorder="1" applyAlignment="1">
      <alignment horizontal="center" vertical="center"/>
    </xf>
    <xf numFmtId="46" fontId="0" fillId="0" borderId="14" xfId="0" applyNumberFormat="1" applyBorder="1"/>
    <xf numFmtId="165" fontId="0" fillId="6" borderId="0" xfId="0" applyNumberFormat="1" applyFill="1" applyBorder="1"/>
    <xf numFmtId="46" fontId="0" fillId="0" borderId="0" xfId="0" applyNumberFormat="1" applyBorder="1" applyAlignment="1">
      <alignment horizontal="center" vertical="center"/>
    </xf>
    <xf numFmtId="165" fontId="0" fillId="7" borderId="7" xfId="0" applyNumberFormat="1" applyFill="1" applyBorder="1"/>
    <xf numFmtId="165" fontId="0" fillId="7" borderId="20" xfId="0" applyNumberFormat="1" applyFill="1" applyBorder="1"/>
    <xf numFmtId="165" fontId="0" fillId="7" borderId="10" xfId="0" applyNumberFormat="1" applyFill="1" applyBorder="1"/>
    <xf numFmtId="165" fontId="0" fillId="7" borderId="17" xfId="0" applyNumberFormat="1" applyFill="1" applyBorder="1"/>
    <xf numFmtId="165" fontId="0" fillId="7" borderId="0" xfId="0" applyNumberFormat="1" applyFill="1" applyBorder="1"/>
    <xf numFmtId="165" fontId="0" fillId="7" borderId="15" xfId="0" applyNumberFormat="1" applyFill="1" applyBorder="1"/>
    <xf numFmtId="46" fontId="1" fillId="4" borderId="10" xfId="5" applyNumberFormat="1" applyBorder="1" applyAlignment="1">
      <alignment horizontal="center" vertical="center"/>
    </xf>
    <xf numFmtId="46" fontId="1" fillId="4" borderId="10" xfId="5" applyNumberFormat="1" applyBorder="1" applyAlignment="1">
      <alignment horizontal="right" vertical="center"/>
    </xf>
    <xf numFmtId="46" fontId="0" fillId="0" borderId="10" xfId="0" applyNumberFormat="1" applyBorder="1"/>
    <xf numFmtId="46" fontId="0" fillId="0" borderId="10" xfId="0" applyNumberFormat="1" applyBorder="1" applyAlignment="1">
      <alignment horizontal="center"/>
    </xf>
    <xf numFmtId="46" fontId="0" fillId="0" borderId="10" xfId="0" applyNumberFormat="1" applyBorder="1" applyAlignment="1">
      <alignment horizontal="right"/>
    </xf>
    <xf numFmtId="46" fontId="0" fillId="0" borderId="10" xfId="0" applyNumberFormat="1" applyBorder="1" applyAlignment="1">
      <alignment horizontal="left" vertical="center"/>
    </xf>
    <xf numFmtId="2" fontId="0" fillId="0" borderId="8" xfId="0" applyNumberFormat="1" applyBorder="1"/>
    <xf numFmtId="46" fontId="0" fillId="0" borderId="16" xfId="0" applyNumberFormat="1" applyBorder="1"/>
    <xf numFmtId="164" fontId="1" fillId="5" borderId="21" xfId="6" applyNumberFormat="1" applyBorder="1" applyAlignment="1">
      <alignment horizontal="center"/>
    </xf>
    <xf numFmtId="164" fontId="1" fillId="5" borderId="16" xfId="6" applyNumberFormat="1" applyBorder="1" applyAlignment="1">
      <alignment horizontal="center"/>
    </xf>
    <xf numFmtId="164" fontId="1" fillId="5" borderId="17" xfId="6" applyNumberFormat="1" applyBorder="1" applyAlignment="1">
      <alignment horizontal="center"/>
    </xf>
    <xf numFmtId="164" fontId="1" fillId="5" borderId="22" xfId="6" applyNumberFormat="1" applyBorder="1" applyAlignment="1">
      <alignment horizontal="center"/>
    </xf>
    <xf numFmtId="0" fontId="2" fillId="2" borderId="1" xfId="1" applyAlignment="1">
      <alignment horizontal="center" vertical="center"/>
    </xf>
    <xf numFmtId="46" fontId="2" fillId="2" borderId="23" xfId="1" applyNumberFormat="1" applyBorder="1" applyAlignment="1">
      <alignment horizontal="center" vertical="center"/>
    </xf>
    <xf numFmtId="46" fontId="2" fillId="2" borderId="24" xfId="1" applyNumberFormat="1" applyBorder="1" applyAlignment="1">
      <alignment horizontal="center" vertical="center"/>
    </xf>
    <xf numFmtId="46" fontId="2" fillId="2" borderId="1" xfId="1" applyNumberFormat="1" applyAlignment="1">
      <alignment horizontal="center" vertical="center"/>
    </xf>
    <xf numFmtId="1" fontId="2" fillId="2" borderId="1" xfId="1" applyNumberFormat="1" applyAlignment="1">
      <alignment horizontal="center" vertical="center"/>
    </xf>
    <xf numFmtId="46" fontId="2" fillId="2" borderId="25" xfId="1" applyNumberFormat="1" applyBorder="1" applyAlignment="1">
      <alignment horizontal="center" vertical="center"/>
    </xf>
    <xf numFmtId="46" fontId="2" fillId="2" borderId="1" xfId="1" applyNumberFormat="1" applyAlignment="1">
      <alignment horizontal="right" vertical="center"/>
    </xf>
    <xf numFmtId="46" fontId="2" fillId="2" borderId="26" xfId="1" applyNumberFormat="1" applyBorder="1" applyAlignment="1">
      <alignment horizontal="center" vertical="center"/>
    </xf>
  </cellXfs>
  <cellStyles count="7">
    <cellStyle name="20% - Accent1" xfId="5" builtinId="30"/>
    <cellStyle name="20% - Accent3" xfId="6" builtinId="38"/>
    <cellStyle name="Calculation" xfId="1" builtinId="22"/>
    <cellStyle name="Explanatory Text" xfId="4" builtinId="53"/>
    <cellStyle name="Linked Cell" xfId="2" builtinId="24"/>
    <cellStyle name="Normal" xfId="0" builtinId="0"/>
    <cellStyle name="Note" xfId="3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41"/>
  <sheetViews>
    <sheetView tabSelected="1" topLeftCell="A7" workbookViewId="0">
      <selection activeCell="V31" sqref="V31"/>
    </sheetView>
  </sheetViews>
  <sheetFormatPr defaultRowHeight="15" x14ac:dyDescent="0.25"/>
  <cols>
    <col min="1" max="1" width="21.85546875" bestFit="1" customWidth="1"/>
    <col min="2" max="2" width="9" bestFit="1" customWidth="1"/>
    <col min="3" max="3" width="8.140625" bestFit="1" customWidth="1"/>
    <col min="4" max="4" width="12.85546875" bestFit="1" customWidth="1"/>
    <col min="5" max="5" width="3" bestFit="1" customWidth="1"/>
    <col min="6" max="13" width="7.140625" bestFit="1" customWidth="1"/>
    <col min="14" max="14" width="13.7109375" bestFit="1" customWidth="1"/>
    <col min="15" max="15" width="17.28515625" bestFit="1" customWidth="1"/>
    <col min="17" max="17" width="8.140625" bestFit="1" customWidth="1"/>
    <col min="18" max="18" width="10.85546875" bestFit="1" customWidth="1"/>
    <col min="19" max="19" width="8.140625" bestFit="1" customWidth="1"/>
    <col min="20" max="20" width="10.140625" bestFit="1" customWidth="1"/>
    <col min="21" max="21" width="9.5703125" bestFit="1" customWidth="1"/>
    <col min="23" max="23" width="10.7109375" bestFit="1" customWidth="1"/>
    <col min="24" max="24" width="8.85546875" bestFit="1" customWidth="1"/>
    <col min="25" max="25" width="10.7109375" bestFit="1" customWidth="1"/>
    <col min="26" max="26" width="11" bestFit="1" customWidth="1"/>
  </cols>
  <sheetData>
    <row r="1" spans="1:26" ht="15.75" thickBot="1" x14ac:dyDescent="0.3">
      <c r="A1" s="1" t="s">
        <v>0</v>
      </c>
      <c r="W1" s="2">
        <v>41547</v>
      </c>
      <c r="X1" s="3" t="s">
        <v>1</v>
      </c>
      <c r="Y1" s="2">
        <v>41576</v>
      </c>
    </row>
    <row r="2" spans="1:26" ht="15.75" thickTop="1" x14ac:dyDescent="0.25">
      <c r="B2" s="4" t="s">
        <v>2</v>
      </c>
      <c r="C2" s="5" t="s">
        <v>3</v>
      </c>
      <c r="D2" s="6" t="s">
        <v>4</v>
      </c>
    </row>
    <row r="3" spans="1:26" x14ac:dyDescent="0.25">
      <c r="A3" s="7">
        <v>1</v>
      </c>
      <c r="B3" s="8">
        <v>1.3888888888888888E-2</v>
      </c>
      <c r="C3" s="9">
        <v>0.125</v>
      </c>
      <c r="D3" s="10">
        <v>0.16666666666666666</v>
      </c>
    </row>
    <row r="5" spans="1:26" x14ac:dyDescent="0.25">
      <c r="A5" s="11" t="s">
        <v>5</v>
      </c>
      <c r="B5" s="11" t="s">
        <v>6</v>
      </c>
      <c r="C5" s="11" t="s">
        <v>7</v>
      </c>
      <c r="D5" s="11" t="s">
        <v>8</v>
      </c>
      <c r="E5" s="12" t="s">
        <v>9</v>
      </c>
      <c r="F5" s="13" t="s">
        <v>10</v>
      </c>
      <c r="G5" s="13"/>
      <c r="H5" s="13" t="s">
        <v>11</v>
      </c>
      <c r="I5" s="13"/>
      <c r="J5" s="13" t="s">
        <v>12</v>
      </c>
      <c r="K5" s="13"/>
      <c r="L5" s="13" t="s">
        <v>13</v>
      </c>
      <c r="M5" s="13"/>
      <c r="N5" s="11" t="s">
        <v>14</v>
      </c>
      <c r="O5" s="11" t="s">
        <v>15</v>
      </c>
      <c r="P5" s="11" t="s">
        <v>16</v>
      </c>
      <c r="Q5" s="11" t="s">
        <v>17</v>
      </c>
      <c r="R5" s="14" t="s">
        <v>18</v>
      </c>
      <c r="S5" s="11" t="s">
        <v>19</v>
      </c>
      <c r="T5" s="11" t="s">
        <v>20</v>
      </c>
      <c r="U5" s="11" t="s">
        <v>21</v>
      </c>
      <c r="V5" s="11" t="s">
        <v>22</v>
      </c>
      <c r="W5" s="11" t="s">
        <v>23</v>
      </c>
      <c r="X5" s="11" t="s">
        <v>3</v>
      </c>
      <c r="Y5" s="11" t="s">
        <v>4</v>
      </c>
      <c r="Z5" s="12" t="s">
        <v>24</v>
      </c>
    </row>
    <row r="6" spans="1:26" ht="15.75" thickBot="1" x14ac:dyDescent="0.3">
      <c r="A6" s="12" t="s">
        <v>25</v>
      </c>
      <c r="B6" s="12" t="s">
        <v>26</v>
      </c>
      <c r="C6" s="12" t="s">
        <v>27</v>
      </c>
      <c r="D6" s="12" t="s">
        <v>28</v>
      </c>
      <c r="E6" s="12" t="s">
        <v>9</v>
      </c>
      <c r="F6" s="13" t="s">
        <v>10</v>
      </c>
      <c r="G6" s="13"/>
      <c r="H6" s="13" t="s">
        <v>11</v>
      </c>
      <c r="I6" s="13"/>
      <c r="J6" s="13" t="s">
        <v>12</v>
      </c>
      <c r="K6" s="13"/>
      <c r="L6" s="13" t="s">
        <v>13</v>
      </c>
      <c r="M6" s="13"/>
      <c r="N6" s="12" t="s">
        <v>29</v>
      </c>
      <c r="O6" s="12" t="s">
        <v>30</v>
      </c>
      <c r="P6" s="12" t="s">
        <v>31</v>
      </c>
      <c r="Q6" s="12" t="s">
        <v>32</v>
      </c>
      <c r="R6" s="15" t="s">
        <v>33</v>
      </c>
      <c r="S6" s="12" t="s">
        <v>34</v>
      </c>
      <c r="T6" s="12" t="s">
        <v>35</v>
      </c>
      <c r="U6" s="12" t="s">
        <v>36</v>
      </c>
      <c r="V6" s="12" t="s">
        <v>37</v>
      </c>
      <c r="W6" s="12" t="s">
        <v>38</v>
      </c>
      <c r="X6" s="12" t="s">
        <v>39</v>
      </c>
      <c r="Y6" s="12" t="s">
        <v>40</v>
      </c>
      <c r="Z6" s="12" t="s">
        <v>41</v>
      </c>
    </row>
    <row r="7" spans="1:26" ht="15.75" thickBot="1" x14ac:dyDescent="0.3">
      <c r="F7" s="16"/>
      <c r="G7" s="16"/>
      <c r="H7" s="16"/>
      <c r="I7" s="16"/>
      <c r="J7" s="16"/>
      <c r="K7" s="16"/>
      <c r="L7" s="16"/>
      <c r="M7" s="16"/>
      <c r="R7" s="17">
        <v>6.833333333333333</v>
      </c>
      <c r="Y7" s="18"/>
      <c r="Z7" s="19"/>
    </row>
    <row r="8" spans="1:26" x14ac:dyDescent="0.25">
      <c r="A8" s="20">
        <f>W1</f>
        <v>41547</v>
      </c>
      <c r="B8" s="21"/>
      <c r="C8" s="22"/>
      <c r="D8" s="23">
        <v>0.31666666666666665</v>
      </c>
      <c r="E8" s="24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6"/>
      <c r="S8" s="27"/>
      <c r="T8" s="27"/>
      <c r="U8" s="27"/>
      <c r="V8" s="27"/>
      <c r="W8" s="27"/>
      <c r="X8" s="27" t="str">
        <f>_xlfn.IFNA(IF(AND(B8&gt;=TIME(14,0,0),C8&lt;=TIME(23,30,0)),C8-TIME(20,0,0)-Q8,""),IF(AND(B8&lt;=TIME(23,0,0),C8&gt;=TIME(7,0,0)),C8-TIME(20,0,0)-Q8,""))</f>
        <v/>
      </c>
      <c r="Y8" s="28" t="str">
        <f t="shared" ref="Y8:Y27" si="0">IF(AND(B8&gt;=TIME(22,0,0),C8&gt;=TIME(7,0,0)),C8-TIME(3,0,0)-Q8,"")</f>
        <v/>
      </c>
      <c r="Z8" s="29"/>
    </row>
    <row r="9" spans="1:26" x14ac:dyDescent="0.25">
      <c r="A9" s="30">
        <f>A8+1</f>
        <v>41548</v>
      </c>
      <c r="B9" s="31">
        <v>0.35753472222222221</v>
      </c>
      <c r="C9" s="31">
        <v>0.71946759259259263</v>
      </c>
      <c r="D9" s="23">
        <v>0.31666666666666665</v>
      </c>
      <c r="E9" s="32"/>
      <c r="F9" s="31">
        <v>0</v>
      </c>
      <c r="G9" s="31">
        <v>0</v>
      </c>
      <c r="H9" s="31">
        <v>0</v>
      </c>
      <c r="I9" s="31">
        <v>0</v>
      </c>
      <c r="J9" s="31">
        <v>0</v>
      </c>
      <c r="K9" s="31">
        <v>0</v>
      </c>
      <c r="L9" s="31">
        <v>0</v>
      </c>
      <c r="M9" s="31">
        <v>0</v>
      </c>
      <c r="N9" s="33">
        <f t="shared" ref="N9" si="1">(C9-B9)-Q9</f>
        <v>0.34804398148148152</v>
      </c>
      <c r="O9" s="34"/>
      <c r="P9" s="31">
        <f t="shared" ref="P9" si="2">N9</f>
        <v>0.34804398148148152</v>
      </c>
      <c r="Q9" s="31" t="str">
        <f t="shared" ref="Q9:Q31" si="3">IF((G9-F9)+(I9-H9)+(K9-J9)+(M9-L9)&gt;=$B$3,(G9-F9)+(I9-H9)+(K9-J9)+(M9-L9),"00:20:00")</f>
        <v>00:20:00</v>
      </c>
      <c r="R9" s="33">
        <f t="shared" ref="R9" si="4">N9</f>
        <v>0.34804398148148152</v>
      </c>
      <c r="S9" s="34"/>
      <c r="T9" s="34"/>
      <c r="U9" s="34"/>
      <c r="V9" s="34"/>
      <c r="W9" s="34"/>
      <c r="X9" s="35" t="str">
        <f t="shared" ref="X9:X28" si="5">_xlfn.IFNA(IF(AND(B9&gt;=TIME(14,0,0),C9&lt;=TIME(23,30,0)),C9-TIME(20,0,0)-Q9,""),IF(AND(B9&lt;=TIME(23,0,0),C9&gt;=TIME(7,0,0)),C9-TIME(20,0,0)-Q9,""))</f>
        <v/>
      </c>
      <c r="Y9" s="36" t="str">
        <f t="shared" si="0"/>
        <v/>
      </c>
      <c r="Z9" s="37">
        <f t="shared" ref="Z9:Z38" si="6">(P9-D9)</f>
        <v>3.1377314814814872E-2</v>
      </c>
    </row>
    <row r="10" spans="1:26" x14ac:dyDescent="0.25">
      <c r="A10" s="38">
        <f t="shared" ref="A10:A38" si="7">A9+1</f>
        <v>41549</v>
      </c>
      <c r="B10" s="31">
        <v>0.36351851851851852</v>
      </c>
      <c r="C10" s="31">
        <v>0.72259259259259256</v>
      </c>
      <c r="D10" s="23">
        <v>0.31666666666666665</v>
      </c>
      <c r="E10" s="32"/>
      <c r="F10" s="31">
        <v>0</v>
      </c>
      <c r="G10" s="31">
        <v>0</v>
      </c>
      <c r="H10" s="31">
        <v>0</v>
      </c>
      <c r="I10" s="31">
        <v>0</v>
      </c>
      <c r="J10" s="31">
        <v>0</v>
      </c>
      <c r="K10" s="31">
        <v>0</v>
      </c>
      <c r="L10" s="39">
        <v>0</v>
      </c>
      <c r="M10" s="31">
        <v>0</v>
      </c>
      <c r="N10" s="33">
        <f>(C10-B10)-Q10</f>
        <v>0.34518518518518515</v>
      </c>
      <c r="O10" s="34"/>
      <c r="P10" s="31">
        <f>N10</f>
        <v>0.34518518518518515</v>
      </c>
      <c r="Q10" s="31" t="str">
        <f t="shared" si="3"/>
        <v>00:20:00</v>
      </c>
      <c r="R10" s="33">
        <f>N10</f>
        <v>0.34518518518518515</v>
      </c>
      <c r="S10" s="34"/>
      <c r="T10" s="34"/>
      <c r="U10" s="34"/>
      <c r="V10" s="34"/>
      <c r="W10" s="34"/>
      <c r="X10" s="35" t="str">
        <f t="shared" si="5"/>
        <v/>
      </c>
      <c r="Y10" s="36" t="str">
        <f t="shared" si="0"/>
        <v/>
      </c>
      <c r="Z10" s="37">
        <f t="shared" si="6"/>
        <v>2.8518518518518499E-2</v>
      </c>
    </row>
    <row r="11" spans="1:26" x14ac:dyDescent="0.25">
      <c r="A11" s="40">
        <f t="shared" si="7"/>
        <v>41550</v>
      </c>
      <c r="B11" s="31">
        <v>0.35327546296296292</v>
      </c>
      <c r="C11" s="31">
        <v>0.7203356481481481</v>
      </c>
      <c r="D11" s="23">
        <v>0.31666666666666665</v>
      </c>
      <c r="E11" s="32"/>
      <c r="F11" s="31">
        <v>0</v>
      </c>
      <c r="G11" s="31">
        <v>0</v>
      </c>
      <c r="H11" s="39">
        <v>0</v>
      </c>
      <c r="I11" s="39">
        <v>0</v>
      </c>
      <c r="J11" s="31">
        <v>0</v>
      </c>
      <c r="K11" s="31">
        <v>0</v>
      </c>
      <c r="L11" s="31">
        <v>0</v>
      </c>
      <c r="M11" s="31">
        <v>0</v>
      </c>
      <c r="N11" s="33">
        <f t="shared" ref="N11:N23" si="8">(C11-B11)-Q11</f>
        <v>0.35317129629629629</v>
      </c>
      <c r="O11" s="34"/>
      <c r="P11" s="31">
        <f t="shared" ref="P11:P16" si="9">N11</f>
        <v>0.35317129629629629</v>
      </c>
      <c r="Q11" s="31" t="str">
        <f t="shared" si="3"/>
        <v>00:20:00</v>
      </c>
      <c r="R11" s="33">
        <f t="shared" ref="R11:R38" si="10">N11</f>
        <v>0.35317129629629629</v>
      </c>
      <c r="S11" s="34"/>
      <c r="T11" s="34"/>
      <c r="U11" s="34"/>
      <c r="V11" s="34"/>
      <c r="W11" s="34"/>
      <c r="X11" s="35" t="str">
        <f t="shared" si="5"/>
        <v/>
      </c>
      <c r="Y11" s="36" t="str">
        <f t="shared" si="0"/>
        <v/>
      </c>
      <c r="Z11" s="37">
        <f t="shared" si="6"/>
        <v>3.6504629629629637E-2</v>
      </c>
    </row>
    <row r="12" spans="1:26" x14ac:dyDescent="0.25">
      <c r="A12" s="41">
        <f t="shared" si="7"/>
        <v>41551</v>
      </c>
      <c r="B12" s="31">
        <v>0.35788194444444449</v>
      </c>
      <c r="C12" s="31">
        <v>0.71893518518518518</v>
      </c>
      <c r="D12" s="23">
        <v>0.31666666666666665</v>
      </c>
      <c r="E12" s="32"/>
      <c r="F12" s="31">
        <v>0</v>
      </c>
      <c r="G12" s="31">
        <v>0</v>
      </c>
      <c r="H12" s="31">
        <v>0</v>
      </c>
      <c r="I12" s="31">
        <v>0</v>
      </c>
      <c r="J12" s="31">
        <v>0</v>
      </c>
      <c r="K12" s="31">
        <v>0</v>
      </c>
      <c r="L12" s="31">
        <v>0</v>
      </c>
      <c r="M12" s="31">
        <v>0</v>
      </c>
      <c r="N12" s="33">
        <f t="shared" si="8"/>
        <v>0.34716435185185179</v>
      </c>
      <c r="O12" s="34"/>
      <c r="P12" s="31">
        <f t="shared" si="9"/>
        <v>0.34716435185185179</v>
      </c>
      <c r="Q12" s="31" t="str">
        <f t="shared" si="3"/>
        <v>00:20:00</v>
      </c>
      <c r="R12" s="33">
        <f t="shared" si="10"/>
        <v>0.34716435185185179</v>
      </c>
      <c r="S12" s="34"/>
      <c r="T12" s="34"/>
      <c r="U12" s="34"/>
      <c r="V12" s="34"/>
      <c r="W12" s="34"/>
      <c r="X12" s="35" t="str">
        <f t="shared" si="5"/>
        <v/>
      </c>
      <c r="Y12" s="36" t="str">
        <f t="shared" si="0"/>
        <v/>
      </c>
      <c r="Z12" s="37">
        <f t="shared" si="6"/>
        <v>3.0497685185185142E-2</v>
      </c>
    </row>
    <row r="13" spans="1:26" x14ac:dyDescent="0.25">
      <c r="A13" s="42">
        <f t="shared" si="7"/>
        <v>41552</v>
      </c>
      <c r="B13" s="31">
        <v>0.35498842592592594</v>
      </c>
      <c r="C13" s="31">
        <v>0.72371527777777767</v>
      </c>
      <c r="D13" s="23">
        <v>0.31666666666666665</v>
      </c>
      <c r="E13" s="32"/>
      <c r="F13" s="31">
        <v>0</v>
      </c>
      <c r="G13" s="31">
        <v>0</v>
      </c>
      <c r="H13" s="31">
        <v>0</v>
      </c>
      <c r="I13" s="31">
        <v>0</v>
      </c>
      <c r="J13" s="31">
        <v>0</v>
      </c>
      <c r="K13" s="31">
        <v>0</v>
      </c>
      <c r="L13" s="31">
        <v>0</v>
      </c>
      <c r="M13" s="31">
        <v>0</v>
      </c>
      <c r="N13" s="33">
        <f t="shared" si="8"/>
        <v>0.35483796296296283</v>
      </c>
      <c r="O13" s="34"/>
      <c r="P13" s="31">
        <f t="shared" si="9"/>
        <v>0.35483796296296283</v>
      </c>
      <c r="Q13" s="31" t="str">
        <f t="shared" si="3"/>
        <v>00:20:00</v>
      </c>
      <c r="R13" s="33">
        <f t="shared" si="10"/>
        <v>0.35483796296296283</v>
      </c>
      <c r="S13" s="34"/>
      <c r="T13" s="34"/>
      <c r="U13" s="34"/>
      <c r="V13" s="34"/>
      <c r="W13" s="34"/>
      <c r="X13" s="35" t="str">
        <f t="shared" si="5"/>
        <v/>
      </c>
      <c r="Y13" s="36" t="str">
        <f t="shared" si="0"/>
        <v/>
      </c>
      <c r="Z13" s="37">
        <f t="shared" si="6"/>
        <v>3.8171296296296175E-2</v>
      </c>
    </row>
    <row r="14" spans="1:26" x14ac:dyDescent="0.25">
      <c r="A14" s="20">
        <f t="shared" si="7"/>
        <v>41553</v>
      </c>
      <c r="B14" s="25"/>
      <c r="C14" s="26"/>
      <c r="D14" s="23">
        <v>0.31666666666666665</v>
      </c>
      <c r="E14" s="32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34"/>
      <c r="T14" s="34"/>
      <c r="U14" s="34"/>
      <c r="V14" s="34"/>
      <c r="W14" s="34"/>
      <c r="X14" s="35" t="str">
        <f t="shared" si="5"/>
        <v/>
      </c>
      <c r="Y14" s="36" t="str">
        <f t="shared" si="0"/>
        <v/>
      </c>
      <c r="Z14" s="43"/>
    </row>
    <row r="15" spans="1:26" x14ac:dyDescent="0.25">
      <c r="A15" s="44">
        <f t="shared" si="7"/>
        <v>41554</v>
      </c>
      <c r="B15" s="45"/>
      <c r="C15" s="26"/>
      <c r="D15" s="23">
        <v>0.31666666666666665</v>
      </c>
      <c r="E15" s="32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34"/>
      <c r="T15" s="34"/>
      <c r="U15" s="34"/>
      <c r="V15" s="34"/>
      <c r="W15" s="34"/>
      <c r="X15" s="35" t="str">
        <f t="shared" si="5"/>
        <v/>
      </c>
      <c r="Y15" s="36" t="str">
        <f t="shared" si="0"/>
        <v/>
      </c>
      <c r="Z15" s="43"/>
    </row>
    <row r="16" spans="1:26" x14ac:dyDescent="0.25">
      <c r="A16" s="40">
        <f t="shared" si="7"/>
        <v>41555</v>
      </c>
      <c r="B16" s="39">
        <v>0.3908564814814815</v>
      </c>
      <c r="C16" s="39">
        <v>0.72693287037037047</v>
      </c>
      <c r="D16" s="46">
        <v>0.31666666666666665</v>
      </c>
      <c r="E16" s="32"/>
      <c r="F16" s="31">
        <v>0</v>
      </c>
      <c r="G16" s="31">
        <v>0</v>
      </c>
      <c r="H16" s="39">
        <v>0</v>
      </c>
      <c r="I16" s="39">
        <v>0</v>
      </c>
      <c r="J16" s="39">
        <v>0</v>
      </c>
      <c r="K16" s="39">
        <v>0</v>
      </c>
      <c r="L16" s="31">
        <v>0</v>
      </c>
      <c r="M16" s="31">
        <v>0</v>
      </c>
      <c r="N16" s="33">
        <f t="shared" si="8"/>
        <v>0.32218750000000007</v>
      </c>
      <c r="O16" s="34"/>
      <c r="P16" s="31">
        <f t="shared" si="9"/>
        <v>0.32218750000000007</v>
      </c>
      <c r="Q16" s="31" t="str">
        <f t="shared" si="3"/>
        <v>00:20:00</v>
      </c>
      <c r="R16" s="33">
        <f t="shared" si="10"/>
        <v>0.32218750000000007</v>
      </c>
      <c r="S16" s="34"/>
      <c r="T16" s="34"/>
      <c r="U16" s="34"/>
      <c r="V16" s="34"/>
      <c r="W16" s="34"/>
      <c r="X16" s="35" t="str">
        <f t="shared" si="5"/>
        <v/>
      </c>
      <c r="Y16" s="36" t="str">
        <f t="shared" si="0"/>
        <v/>
      </c>
      <c r="Z16" s="37">
        <f t="shared" si="6"/>
        <v>5.5208333333334192E-3</v>
      </c>
    </row>
    <row r="17" spans="1:26" x14ac:dyDescent="0.25">
      <c r="A17" s="38">
        <f t="shared" si="7"/>
        <v>41556</v>
      </c>
      <c r="B17" s="39">
        <v>0.35189814814814818</v>
      </c>
      <c r="C17" s="39">
        <v>0.71250000000000002</v>
      </c>
      <c r="D17" s="46">
        <v>0.31666666666666665</v>
      </c>
      <c r="E17" s="32"/>
      <c r="F17" s="31">
        <v>0</v>
      </c>
      <c r="G17" s="31">
        <v>0</v>
      </c>
      <c r="H17" s="39">
        <v>0</v>
      </c>
      <c r="I17" s="39">
        <v>0</v>
      </c>
      <c r="J17" s="39">
        <v>0</v>
      </c>
      <c r="K17" s="39">
        <v>0</v>
      </c>
      <c r="L17" s="39">
        <v>0</v>
      </c>
      <c r="M17" s="31">
        <v>0</v>
      </c>
      <c r="N17" s="33">
        <f t="shared" si="8"/>
        <v>0.34671296296296295</v>
      </c>
      <c r="O17" s="34"/>
      <c r="P17" s="31">
        <f>N17</f>
        <v>0.34671296296296295</v>
      </c>
      <c r="Q17" s="31" t="str">
        <f t="shared" si="3"/>
        <v>00:20:00</v>
      </c>
      <c r="R17" s="33">
        <f t="shared" si="10"/>
        <v>0.34671296296296295</v>
      </c>
      <c r="S17" s="34"/>
      <c r="T17" s="34"/>
      <c r="U17" s="34"/>
      <c r="V17" s="34"/>
      <c r="W17" s="34"/>
      <c r="X17" s="35" t="str">
        <f t="shared" si="5"/>
        <v/>
      </c>
      <c r="Y17" s="36" t="str">
        <f t="shared" si="0"/>
        <v/>
      </c>
      <c r="Z17" s="37">
        <f t="shared" si="6"/>
        <v>3.0046296296296293E-2</v>
      </c>
    </row>
    <row r="18" spans="1:26" x14ac:dyDescent="0.25">
      <c r="A18" s="40">
        <f t="shared" si="7"/>
        <v>41557</v>
      </c>
      <c r="B18" s="39">
        <v>0.35046296296296298</v>
      </c>
      <c r="C18" s="39">
        <v>0.71785879629629623</v>
      </c>
      <c r="D18" s="46">
        <v>0.31666666666666665</v>
      </c>
      <c r="E18" s="32"/>
      <c r="F18" s="31">
        <v>0</v>
      </c>
      <c r="G18" s="31">
        <v>0</v>
      </c>
      <c r="H18" s="39">
        <v>0</v>
      </c>
      <c r="I18" s="39">
        <v>0</v>
      </c>
      <c r="J18" s="39">
        <v>0</v>
      </c>
      <c r="K18" s="39">
        <v>0</v>
      </c>
      <c r="L18" s="31">
        <v>0</v>
      </c>
      <c r="M18" s="31">
        <v>0</v>
      </c>
      <c r="N18" s="33">
        <f t="shared" si="8"/>
        <v>0.35350694444444436</v>
      </c>
      <c r="O18" s="34"/>
      <c r="P18" s="31">
        <f t="shared" ref="P18:P23" si="11">N18</f>
        <v>0.35350694444444436</v>
      </c>
      <c r="Q18" s="31" t="str">
        <f t="shared" si="3"/>
        <v>00:20:00</v>
      </c>
      <c r="R18" s="33">
        <f t="shared" si="10"/>
        <v>0.35350694444444436</v>
      </c>
      <c r="S18" s="34"/>
      <c r="T18" s="34"/>
      <c r="U18" s="34"/>
      <c r="V18" s="34"/>
      <c r="W18" s="34"/>
      <c r="X18" s="35" t="str">
        <f t="shared" si="5"/>
        <v/>
      </c>
      <c r="Y18" s="36" t="str">
        <f t="shared" si="0"/>
        <v/>
      </c>
      <c r="Z18" s="47">
        <f t="shared" si="6"/>
        <v>3.6840277777777708E-2</v>
      </c>
    </row>
    <row r="19" spans="1:26" x14ac:dyDescent="0.25">
      <c r="A19" s="48">
        <f t="shared" si="7"/>
        <v>41558</v>
      </c>
      <c r="B19" s="39">
        <v>0.36670138888888887</v>
      </c>
      <c r="C19" s="39">
        <v>0.72001157407407401</v>
      </c>
      <c r="D19" s="46">
        <v>0.31666666666666665</v>
      </c>
      <c r="E19" s="32"/>
      <c r="F19" s="31">
        <v>0</v>
      </c>
      <c r="G19" s="31">
        <v>0</v>
      </c>
      <c r="H19" s="39">
        <v>0</v>
      </c>
      <c r="I19" s="39">
        <v>0</v>
      </c>
      <c r="J19" s="39">
        <v>0</v>
      </c>
      <c r="K19" s="39">
        <v>0</v>
      </c>
      <c r="L19" s="31">
        <v>0</v>
      </c>
      <c r="M19" s="31">
        <v>0</v>
      </c>
      <c r="N19" s="33">
        <f t="shared" si="8"/>
        <v>0.33942129629629625</v>
      </c>
      <c r="O19" s="34"/>
      <c r="P19" s="31">
        <f t="shared" si="11"/>
        <v>0.33942129629629625</v>
      </c>
      <c r="Q19" s="31" t="str">
        <f t="shared" si="3"/>
        <v>00:20:00</v>
      </c>
      <c r="R19" s="33">
        <f t="shared" si="10"/>
        <v>0.33942129629629625</v>
      </c>
      <c r="S19" s="34"/>
      <c r="T19" s="34"/>
      <c r="U19" s="34"/>
      <c r="V19" s="34"/>
      <c r="W19" s="34"/>
      <c r="X19" s="35" t="str">
        <f t="shared" si="5"/>
        <v/>
      </c>
      <c r="Y19" s="36" t="str">
        <f t="shared" si="0"/>
        <v/>
      </c>
      <c r="Z19" s="47">
        <f t="shared" si="6"/>
        <v>2.2754629629629597E-2</v>
      </c>
    </row>
    <row r="20" spans="1:26" x14ac:dyDescent="0.25">
      <c r="A20" s="41">
        <f t="shared" si="7"/>
        <v>41559</v>
      </c>
      <c r="B20" s="39">
        <v>0.35456018518518517</v>
      </c>
      <c r="C20" s="39">
        <v>0.71976851851851853</v>
      </c>
      <c r="D20" s="46">
        <v>0.31666666666666665</v>
      </c>
      <c r="E20" s="32"/>
      <c r="F20" s="31">
        <v>0</v>
      </c>
      <c r="G20" s="31">
        <v>0</v>
      </c>
      <c r="H20" s="39">
        <v>0</v>
      </c>
      <c r="I20" s="39">
        <v>0</v>
      </c>
      <c r="J20" s="39">
        <v>0</v>
      </c>
      <c r="K20" s="39">
        <v>0</v>
      </c>
      <c r="L20" s="31">
        <v>0</v>
      </c>
      <c r="M20" s="31">
        <v>0</v>
      </c>
      <c r="N20" s="33">
        <f t="shared" si="8"/>
        <v>0.35131944444444446</v>
      </c>
      <c r="O20" s="34"/>
      <c r="P20" s="31">
        <f t="shared" si="11"/>
        <v>0.35131944444444446</v>
      </c>
      <c r="Q20" s="31" t="str">
        <f t="shared" si="3"/>
        <v>00:20:00</v>
      </c>
      <c r="R20" s="33">
        <f t="shared" si="10"/>
        <v>0.35131944444444446</v>
      </c>
      <c r="S20" s="34"/>
      <c r="T20" s="34"/>
      <c r="U20" s="34"/>
      <c r="V20" s="34"/>
      <c r="W20" s="34"/>
      <c r="X20" s="35" t="str">
        <f t="shared" si="5"/>
        <v/>
      </c>
      <c r="Y20" s="36" t="str">
        <f t="shared" si="0"/>
        <v/>
      </c>
      <c r="Z20" s="47">
        <f t="shared" si="6"/>
        <v>3.465277777777781E-2</v>
      </c>
    </row>
    <row r="21" spans="1:26" x14ac:dyDescent="0.25">
      <c r="A21" s="20">
        <f t="shared" si="7"/>
        <v>41560</v>
      </c>
      <c r="B21" s="25"/>
      <c r="C21" s="26"/>
      <c r="D21" s="46">
        <v>0.31666666666666665</v>
      </c>
      <c r="E21" s="32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34"/>
      <c r="T21" s="34"/>
      <c r="U21" s="34"/>
      <c r="V21" s="34"/>
      <c r="W21" s="34"/>
      <c r="X21" s="35" t="str">
        <f t="shared" si="5"/>
        <v/>
      </c>
      <c r="Y21" s="36" t="str">
        <f t="shared" si="0"/>
        <v/>
      </c>
      <c r="Z21" s="43"/>
    </row>
    <row r="22" spans="1:26" x14ac:dyDescent="0.25">
      <c r="A22" s="44">
        <f t="shared" si="7"/>
        <v>41561</v>
      </c>
      <c r="B22" s="45"/>
      <c r="C22" s="26"/>
      <c r="D22" s="46">
        <v>0.31666666666666665</v>
      </c>
      <c r="E22" s="32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34"/>
      <c r="T22" s="34"/>
      <c r="U22" s="34"/>
      <c r="V22" s="34"/>
      <c r="W22" s="34"/>
      <c r="X22" s="49" t="str">
        <f t="shared" si="5"/>
        <v/>
      </c>
      <c r="Y22" s="36" t="str">
        <f t="shared" si="0"/>
        <v/>
      </c>
      <c r="Z22" s="43"/>
    </row>
    <row r="23" spans="1:26" x14ac:dyDescent="0.25">
      <c r="A23" s="30">
        <f t="shared" si="7"/>
        <v>41562</v>
      </c>
      <c r="B23" s="31">
        <v>0.35435185185185186</v>
      </c>
      <c r="C23" s="39">
        <v>0.71997685185185178</v>
      </c>
      <c r="D23" s="46">
        <v>0.31666666666666665</v>
      </c>
      <c r="E23" s="32"/>
      <c r="F23" s="39">
        <v>0</v>
      </c>
      <c r="G23" s="39">
        <v>0</v>
      </c>
      <c r="H23" s="39">
        <v>0</v>
      </c>
      <c r="I23" s="39">
        <v>0</v>
      </c>
      <c r="J23" s="39">
        <v>0</v>
      </c>
      <c r="K23" s="39">
        <v>0</v>
      </c>
      <c r="L23" s="31">
        <v>0</v>
      </c>
      <c r="M23" s="31">
        <v>0</v>
      </c>
      <c r="N23" s="33">
        <f t="shared" si="8"/>
        <v>0.35173611111111103</v>
      </c>
      <c r="O23" s="34"/>
      <c r="P23" s="31">
        <f t="shared" si="11"/>
        <v>0.35173611111111103</v>
      </c>
      <c r="Q23" s="31" t="str">
        <f t="shared" si="3"/>
        <v>00:20:00</v>
      </c>
      <c r="R23" s="33">
        <f t="shared" si="10"/>
        <v>0.35173611111111103</v>
      </c>
      <c r="S23" s="34"/>
      <c r="T23" s="34"/>
      <c r="U23" s="34"/>
      <c r="V23" s="34"/>
      <c r="W23" s="34"/>
      <c r="X23" s="49" t="str">
        <f t="shared" si="5"/>
        <v/>
      </c>
      <c r="Y23" s="36" t="str">
        <f t="shared" si="0"/>
        <v/>
      </c>
      <c r="Z23" s="37">
        <f t="shared" si="6"/>
        <v>3.5069444444444375E-2</v>
      </c>
    </row>
    <row r="24" spans="1:26" x14ac:dyDescent="0.25">
      <c r="A24" s="38">
        <f t="shared" si="7"/>
        <v>41563</v>
      </c>
      <c r="B24" s="39">
        <v>0.36192129629629632</v>
      </c>
      <c r="C24" s="31">
        <v>0.71825231481481477</v>
      </c>
      <c r="D24" s="46">
        <v>0.31666666666666665</v>
      </c>
      <c r="E24" s="32"/>
      <c r="F24" s="31">
        <v>0</v>
      </c>
      <c r="G24" s="31">
        <v>0</v>
      </c>
      <c r="H24" s="31">
        <v>0</v>
      </c>
      <c r="I24" s="31">
        <v>0</v>
      </c>
      <c r="J24" s="31">
        <v>0</v>
      </c>
      <c r="K24" s="31">
        <v>0</v>
      </c>
      <c r="L24" s="31">
        <v>0</v>
      </c>
      <c r="M24" s="31">
        <v>0</v>
      </c>
      <c r="N24" s="33">
        <f>(C24-B24)-Q24</f>
        <v>0.34244212962962955</v>
      </c>
      <c r="O24" s="34"/>
      <c r="P24" s="31">
        <f>N24</f>
        <v>0.34244212962962955</v>
      </c>
      <c r="Q24" s="31" t="str">
        <f>IF((G24-F24)+(I24-H24)+(K24-J24)+(M24-L24)&gt;=$B$3,(G24-F24)+(I24-H24)+(K24-J24)+(M24-L24),"00:20:00")</f>
        <v>00:20:00</v>
      </c>
      <c r="R24" s="33">
        <f t="shared" si="10"/>
        <v>0.34244212962962955</v>
      </c>
      <c r="S24" s="34"/>
      <c r="T24" s="34"/>
      <c r="U24" s="34"/>
      <c r="V24" s="34"/>
      <c r="W24" s="34"/>
      <c r="X24" s="49" t="str">
        <f t="shared" si="5"/>
        <v/>
      </c>
      <c r="Y24" s="36" t="str">
        <f t="shared" si="0"/>
        <v/>
      </c>
      <c r="Z24" s="37">
        <f t="shared" si="6"/>
        <v>2.5775462962962903E-2</v>
      </c>
    </row>
    <row r="25" spans="1:26" x14ac:dyDescent="0.25">
      <c r="A25" s="40">
        <f t="shared" si="7"/>
        <v>41564</v>
      </c>
      <c r="B25" s="31">
        <v>0.35481481481481486</v>
      </c>
      <c r="C25" s="31">
        <v>0.71702546296296299</v>
      </c>
      <c r="D25" s="46">
        <v>0.31666666666666665</v>
      </c>
      <c r="E25" s="32"/>
      <c r="F25" s="31">
        <v>0</v>
      </c>
      <c r="G25" s="31">
        <v>0</v>
      </c>
      <c r="H25" s="31">
        <v>0</v>
      </c>
      <c r="I25" s="31">
        <v>0</v>
      </c>
      <c r="J25" s="31">
        <v>0</v>
      </c>
      <c r="K25" s="31">
        <v>0</v>
      </c>
      <c r="L25" s="31">
        <v>0</v>
      </c>
      <c r="M25" s="31">
        <v>0</v>
      </c>
      <c r="N25" s="33">
        <f t="shared" ref="N25:N38" si="12">(C25-B25)-Q25</f>
        <v>0.34832175925925923</v>
      </c>
      <c r="O25" s="34"/>
      <c r="P25" s="31">
        <f t="shared" ref="P25:P38" si="13">N25</f>
        <v>0.34832175925925923</v>
      </c>
      <c r="Q25" s="31" t="str">
        <f t="shared" si="3"/>
        <v>00:20:00</v>
      </c>
      <c r="R25" s="33">
        <f t="shared" si="10"/>
        <v>0.34832175925925923</v>
      </c>
      <c r="S25" s="34"/>
      <c r="T25" s="34"/>
      <c r="U25" s="34"/>
      <c r="V25" s="34"/>
      <c r="W25" s="34"/>
      <c r="X25" s="49" t="str">
        <f t="shared" si="5"/>
        <v/>
      </c>
      <c r="Y25" s="36" t="str">
        <f t="shared" si="0"/>
        <v/>
      </c>
      <c r="Z25" s="37">
        <f t="shared" si="6"/>
        <v>3.1655092592592582E-2</v>
      </c>
    </row>
    <row r="26" spans="1:26" x14ac:dyDescent="0.25">
      <c r="A26" s="48">
        <f t="shared" si="7"/>
        <v>41565</v>
      </c>
      <c r="B26" s="31">
        <v>0.35472222222222222</v>
      </c>
      <c r="C26" s="31">
        <v>0.72105324074074073</v>
      </c>
      <c r="D26" s="46">
        <v>0.31666666666666665</v>
      </c>
      <c r="E26" s="32"/>
      <c r="F26" s="31">
        <v>0</v>
      </c>
      <c r="G26" s="31">
        <v>0</v>
      </c>
      <c r="H26" s="31">
        <v>0</v>
      </c>
      <c r="I26" s="31">
        <v>0</v>
      </c>
      <c r="J26" s="31">
        <v>0</v>
      </c>
      <c r="K26" s="31">
        <v>0</v>
      </c>
      <c r="L26" s="31">
        <v>0</v>
      </c>
      <c r="M26" s="31">
        <v>0</v>
      </c>
      <c r="N26" s="33">
        <f t="shared" si="12"/>
        <v>0.35244212962962962</v>
      </c>
      <c r="O26" s="34"/>
      <c r="P26" s="31">
        <f t="shared" si="13"/>
        <v>0.35244212962962962</v>
      </c>
      <c r="Q26" s="31" t="str">
        <f t="shared" si="3"/>
        <v>00:20:00</v>
      </c>
      <c r="R26" s="33">
        <f t="shared" si="10"/>
        <v>0.35244212962962962</v>
      </c>
      <c r="S26" s="34"/>
      <c r="T26" s="34"/>
      <c r="U26" s="34"/>
      <c r="V26" s="34"/>
      <c r="W26" s="34"/>
      <c r="X26" s="35" t="str">
        <f t="shared" si="5"/>
        <v/>
      </c>
      <c r="Y26" s="36" t="str">
        <f t="shared" si="0"/>
        <v/>
      </c>
      <c r="Z26" s="37">
        <f t="shared" si="6"/>
        <v>3.5775462962962967E-2</v>
      </c>
    </row>
    <row r="27" spans="1:26" x14ac:dyDescent="0.25">
      <c r="A27" s="48">
        <f t="shared" si="7"/>
        <v>41566</v>
      </c>
      <c r="B27" s="31">
        <v>0.3628703703703704</v>
      </c>
      <c r="C27" s="31">
        <v>0.72123842592592602</v>
      </c>
      <c r="D27" s="46">
        <v>0.31666666666666665</v>
      </c>
      <c r="E27" s="32"/>
      <c r="F27" s="31">
        <v>0</v>
      </c>
      <c r="G27" s="31">
        <v>0</v>
      </c>
      <c r="H27" s="31">
        <v>0</v>
      </c>
      <c r="I27" s="31">
        <v>0</v>
      </c>
      <c r="J27" s="31">
        <v>0</v>
      </c>
      <c r="K27" s="31">
        <v>0</v>
      </c>
      <c r="L27" s="31">
        <v>0</v>
      </c>
      <c r="M27" s="31">
        <v>0</v>
      </c>
      <c r="N27" s="33">
        <f t="shared" si="12"/>
        <v>0.34447916666666673</v>
      </c>
      <c r="O27" s="34"/>
      <c r="P27" s="31">
        <f t="shared" si="13"/>
        <v>0.34447916666666673</v>
      </c>
      <c r="Q27" s="31" t="str">
        <f t="shared" si="3"/>
        <v>00:20:00</v>
      </c>
      <c r="R27" s="33">
        <f t="shared" si="10"/>
        <v>0.34447916666666673</v>
      </c>
      <c r="S27" s="34"/>
      <c r="T27" s="34"/>
      <c r="U27" s="34"/>
      <c r="V27" s="34"/>
      <c r="W27" s="34"/>
      <c r="X27" s="35" t="str">
        <f t="shared" si="5"/>
        <v/>
      </c>
      <c r="Y27" s="36" t="str">
        <f t="shared" si="0"/>
        <v/>
      </c>
      <c r="Z27" s="37">
        <f t="shared" si="6"/>
        <v>2.7812500000000073E-2</v>
      </c>
    </row>
    <row r="28" spans="1:26" x14ac:dyDescent="0.25">
      <c r="A28" s="20">
        <f t="shared" si="7"/>
        <v>41567</v>
      </c>
      <c r="B28" s="25"/>
      <c r="C28" s="26"/>
      <c r="D28" s="46">
        <v>0.31666666666666665</v>
      </c>
      <c r="E28" s="32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34"/>
      <c r="T28" s="34"/>
      <c r="U28" s="34"/>
      <c r="V28" s="34"/>
      <c r="W28" s="34"/>
      <c r="X28" s="35" t="str">
        <f t="shared" si="5"/>
        <v/>
      </c>
      <c r="Y28" s="36" t="str">
        <f>IF(AND(B28&gt;=TIME(22,0,0),C28&gt;=TIME(7,0,0)),C28-TIME(3,0,0)-Q28,"")</f>
        <v/>
      </c>
      <c r="Z28" s="43"/>
    </row>
    <row r="29" spans="1:26" x14ac:dyDescent="0.25">
      <c r="A29" s="44">
        <f t="shared" si="7"/>
        <v>41568</v>
      </c>
      <c r="B29" s="45">
        <v>0.92499999999999993</v>
      </c>
      <c r="C29" s="26">
        <v>0.3</v>
      </c>
      <c r="D29" s="46">
        <v>0.31666666666666665</v>
      </c>
      <c r="E29" s="32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34"/>
      <c r="T29" s="34"/>
      <c r="U29" s="34"/>
      <c r="V29" s="34"/>
      <c r="W29" s="34"/>
      <c r="X29" s="35" t="e">
        <f>OR(IF(AND(B29&gt;=TIME(14,0,0),C29&gt;=TIME(23,0,0)),C29-TIME(20,0,0),""),IF(AND(B29&gt;=TIME(20,0,0),C29&lt;=TIME(8,0,0)),B29-TIME(20,0,0),""))</f>
        <v>#VALUE!</v>
      </c>
      <c r="Y29" s="36">
        <f t="shared" ref="Y29:Y37" si="14">IF(AND(B29&gt;=TIME(22,0,0),C29&gt;=TIME(7,0,0)),C29-TIME(3,0,0)-Q29,"")</f>
        <v>0.17499999999999999</v>
      </c>
      <c r="Z29" s="43"/>
    </row>
    <row r="30" spans="1:26" x14ac:dyDescent="0.25">
      <c r="A30" s="50">
        <f t="shared" si="7"/>
        <v>41569</v>
      </c>
      <c r="B30" s="31">
        <v>0.94513888888888886</v>
      </c>
      <c r="C30" s="31">
        <v>0.30416666666666664</v>
      </c>
      <c r="D30" s="46">
        <v>0.31666666666666665</v>
      </c>
      <c r="E30" s="32"/>
      <c r="F30" s="31">
        <v>0</v>
      </c>
      <c r="G30" s="31">
        <v>0</v>
      </c>
      <c r="H30" s="31">
        <v>0</v>
      </c>
      <c r="I30" s="31">
        <v>0</v>
      </c>
      <c r="J30" s="31">
        <v>0</v>
      </c>
      <c r="K30" s="31">
        <v>0</v>
      </c>
      <c r="L30" s="31">
        <v>0</v>
      </c>
      <c r="M30" s="31">
        <v>0</v>
      </c>
      <c r="N30" s="33">
        <f>($A$3-B30)+C30-Q30</f>
        <v>0.34513888888888888</v>
      </c>
      <c r="O30" s="34"/>
      <c r="P30" s="31">
        <f t="shared" si="13"/>
        <v>0.34513888888888888</v>
      </c>
      <c r="Q30" s="31" t="str">
        <f t="shared" si="3"/>
        <v>00:20:00</v>
      </c>
      <c r="R30" s="33">
        <f t="shared" si="10"/>
        <v>0.34513888888888888</v>
      </c>
      <c r="S30" s="34"/>
      <c r="T30" s="34"/>
      <c r="U30" s="34"/>
      <c r="V30" s="34"/>
      <c r="W30" s="34"/>
      <c r="X30" s="35">
        <f>IF(AND(B30&gt;=TIME(14,0,0),C30&lt;=TIME(8,0,0)),B30-TIME(20,0,0),"")</f>
        <v>0.11180555555555549</v>
      </c>
      <c r="Y30" s="36">
        <f t="shared" si="14"/>
        <v>0.16527777777777775</v>
      </c>
      <c r="Z30" s="37">
        <f t="shared" si="6"/>
        <v>2.8472222222222232E-2</v>
      </c>
    </row>
    <row r="31" spans="1:26" x14ac:dyDescent="0.25">
      <c r="A31" s="51">
        <f t="shared" si="7"/>
        <v>41570</v>
      </c>
      <c r="B31" s="31">
        <v>0.93700231481481477</v>
      </c>
      <c r="C31" s="31">
        <v>0.29881944444444447</v>
      </c>
      <c r="D31" s="46">
        <v>0.31666666666666665</v>
      </c>
      <c r="E31" s="32"/>
      <c r="F31" s="31">
        <v>0</v>
      </c>
      <c r="G31" s="31">
        <v>0</v>
      </c>
      <c r="H31" s="31">
        <v>0</v>
      </c>
      <c r="I31" s="31">
        <v>0</v>
      </c>
      <c r="J31" s="31">
        <v>0</v>
      </c>
      <c r="K31" s="31">
        <v>0</v>
      </c>
      <c r="L31" s="31">
        <v>0</v>
      </c>
      <c r="M31" s="31">
        <v>0</v>
      </c>
      <c r="N31" s="33">
        <f t="shared" ref="N31:N36" si="15">($A$3-B31)+C31-Q31</f>
        <v>0.3479282407407408</v>
      </c>
      <c r="O31" s="34"/>
      <c r="P31" s="31">
        <f>N31</f>
        <v>0.3479282407407408</v>
      </c>
      <c r="Q31" s="31" t="str">
        <f t="shared" si="3"/>
        <v>00:20:00</v>
      </c>
      <c r="R31" s="33">
        <f>N31</f>
        <v>0.3479282407407408</v>
      </c>
      <c r="S31" s="34"/>
      <c r="T31" s="34"/>
      <c r="U31" s="34"/>
      <c r="V31" s="34"/>
      <c r="W31" s="34"/>
      <c r="X31" s="35">
        <f>IF(AND(B31&gt;=TIME(14,0,0),C31&lt;=TIME(8,0,0)),B31-TIME(20,0,0),"")</f>
        <v>0.1036689814814814</v>
      </c>
      <c r="Y31" s="36">
        <f t="shared" si="14"/>
        <v>0.15993055555555558</v>
      </c>
      <c r="Z31" s="37">
        <f t="shared" si="6"/>
        <v>3.126157407407415E-2</v>
      </c>
    </row>
    <row r="32" spans="1:26" x14ac:dyDescent="0.25">
      <c r="A32" s="52">
        <f t="shared" si="7"/>
        <v>41571</v>
      </c>
      <c r="B32" s="31">
        <v>0.9405324074074074</v>
      </c>
      <c r="C32" s="31">
        <v>0.30155092592592592</v>
      </c>
      <c r="D32" s="23">
        <v>0.31666666666666665</v>
      </c>
      <c r="E32" s="32"/>
      <c r="F32" s="31">
        <v>0</v>
      </c>
      <c r="G32" s="31">
        <v>0</v>
      </c>
      <c r="H32" s="39">
        <v>0</v>
      </c>
      <c r="I32" s="39">
        <v>0</v>
      </c>
      <c r="J32" s="31">
        <v>0</v>
      </c>
      <c r="K32" s="31">
        <v>0</v>
      </c>
      <c r="L32" s="31">
        <v>0</v>
      </c>
      <c r="M32" s="31">
        <v>0</v>
      </c>
      <c r="N32" s="33">
        <f t="shared" si="15"/>
        <v>0.34712962962962962</v>
      </c>
      <c r="O32" s="34"/>
      <c r="P32" s="31">
        <f t="shared" si="13"/>
        <v>0.34712962962962962</v>
      </c>
      <c r="Q32" s="31" t="str">
        <f>IF((G32-F32)+(I32-H32)+(K32-J32)+(M32-L32)&gt;=$B$3,(G32-F32)+(I32-H32)+(K32-J32)+(M32-L32),"00:20:00")</f>
        <v>00:20:00</v>
      </c>
      <c r="R32" s="33">
        <f t="shared" si="10"/>
        <v>0.34712962962962962</v>
      </c>
      <c r="S32" s="34"/>
      <c r="T32" s="34"/>
      <c r="U32" s="34"/>
      <c r="V32" s="34"/>
      <c r="W32" s="34"/>
      <c r="X32" s="35">
        <f t="shared" ref="X32:X36" si="16">IF(AND(B32&gt;=TIME(14,0,0),C32&lt;=TIME(8,0,0)),B32-TIME(20,0,0),"")</f>
        <v>0.10719907407407403</v>
      </c>
      <c r="Y32" s="36">
        <f t="shared" si="14"/>
        <v>0.16266203703703702</v>
      </c>
      <c r="Z32" s="37">
        <f t="shared" si="6"/>
        <v>3.0462962962962969E-2</v>
      </c>
    </row>
    <row r="33" spans="1:26" x14ac:dyDescent="0.25">
      <c r="A33" s="53">
        <f t="shared" si="7"/>
        <v>41572</v>
      </c>
      <c r="B33" s="31">
        <v>0.94141203703703702</v>
      </c>
      <c r="C33" s="31">
        <v>0.30254629629629631</v>
      </c>
      <c r="D33" s="23">
        <v>0.31666666666666665</v>
      </c>
      <c r="E33" s="32"/>
      <c r="F33" s="31">
        <v>0</v>
      </c>
      <c r="G33" s="31">
        <v>0</v>
      </c>
      <c r="H33" s="39">
        <v>0</v>
      </c>
      <c r="I33" s="39">
        <v>0</v>
      </c>
      <c r="J33" s="31">
        <v>0</v>
      </c>
      <c r="K33" s="31">
        <v>0</v>
      </c>
      <c r="L33" s="31">
        <v>0</v>
      </c>
      <c r="M33" s="31">
        <v>0</v>
      </c>
      <c r="N33" s="33">
        <f t="shared" si="15"/>
        <v>0.3472453703703704</v>
      </c>
      <c r="O33" s="34"/>
      <c r="P33" s="31">
        <f t="shared" si="13"/>
        <v>0.3472453703703704</v>
      </c>
      <c r="Q33" s="31" t="str">
        <f t="shared" ref="Q33:Q38" si="17">IF((G33-F33)+(I33-H33)+(K33-J33)+(M33-L33)&gt;=$B$3,(G33-F33)+(I33-H33)+(K33-J33)+(M33-L33),"00:20:00")</f>
        <v>00:20:00</v>
      </c>
      <c r="R33" s="33">
        <f t="shared" si="10"/>
        <v>0.3472453703703704</v>
      </c>
      <c r="S33" s="34"/>
      <c r="T33" s="34"/>
      <c r="U33" s="34"/>
      <c r="V33" s="34"/>
      <c r="W33" s="34"/>
      <c r="X33" s="35">
        <f t="shared" si="16"/>
        <v>0.10807870370370365</v>
      </c>
      <c r="Y33" s="36">
        <f t="shared" si="14"/>
        <v>0.16365740740740742</v>
      </c>
      <c r="Z33" s="37">
        <f t="shared" si="6"/>
        <v>3.0578703703703747E-2</v>
      </c>
    </row>
    <row r="34" spans="1:26" x14ac:dyDescent="0.25">
      <c r="A34" s="54">
        <f t="shared" si="7"/>
        <v>41573</v>
      </c>
      <c r="B34" s="31">
        <v>0.94543981481481476</v>
      </c>
      <c r="C34" s="31">
        <v>0.3012037037037037</v>
      </c>
      <c r="D34" s="23">
        <v>0.31666666666666665</v>
      </c>
      <c r="E34" s="32"/>
      <c r="F34" s="31">
        <v>0</v>
      </c>
      <c r="G34" s="31">
        <v>0</v>
      </c>
      <c r="H34" s="39">
        <v>0</v>
      </c>
      <c r="I34" s="39">
        <v>0</v>
      </c>
      <c r="J34" s="31">
        <v>0</v>
      </c>
      <c r="K34" s="31">
        <v>0</v>
      </c>
      <c r="L34" s="31">
        <v>0</v>
      </c>
      <c r="M34" s="31">
        <v>0</v>
      </c>
      <c r="N34" s="33">
        <f t="shared" si="15"/>
        <v>0.34187500000000004</v>
      </c>
      <c r="O34" s="34"/>
      <c r="P34" s="31">
        <f t="shared" si="13"/>
        <v>0.34187500000000004</v>
      </c>
      <c r="Q34" s="31" t="str">
        <f t="shared" si="17"/>
        <v>00:20:00</v>
      </c>
      <c r="R34" s="33">
        <f t="shared" si="10"/>
        <v>0.34187500000000004</v>
      </c>
      <c r="S34" s="34"/>
      <c r="T34" s="34"/>
      <c r="U34" s="34"/>
      <c r="X34" s="35">
        <f>IF(AND(B34&gt;=TIME(14,0,0),C34&lt;=TIME(8,0,0)),B34-TIME(20,0,0),"")</f>
        <v>0.11210648148148139</v>
      </c>
      <c r="Y34" s="36">
        <f t="shared" si="14"/>
        <v>0.1623148148148148</v>
      </c>
      <c r="Z34" s="37">
        <f t="shared" si="6"/>
        <v>2.5208333333333388E-2</v>
      </c>
    </row>
    <row r="35" spans="1:26" x14ac:dyDescent="0.25">
      <c r="A35" s="55">
        <f t="shared" si="7"/>
        <v>41574</v>
      </c>
      <c r="B35" s="56">
        <v>0.3012037037037037</v>
      </c>
      <c r="C35" s="56"/>
      <c r="D35" s="23">
        <v>0.31666666666666665</v>
      </c>
      <c r="E35" s="32"/>
      <c r="F35" s="56">
        <v>0</v>
      </c>
      <c r="G35" s="56">
        <v>0</v>
      </c>
      <c r="H35" s="56">
        <v>0</v>
      </c>
      <c r="I35" s="56">
        <v>0</v>
      </c>
      <c r="J35" s="56">
        <v>0</v>
      </c>
      <c r="K35" s="56">
        <v>0</v>
      </c>
      <c r="L35" s="56">
        <v>0</v>
      </c>
      <c r="M35" s="56">
        <v>0</v>
      </c>
      <c r="N35" s="33">
        <f t="shared" si="15"/>
        <v>0.68490740740740752</v>
      </c>
      <c r="O35" s="34"/>
      <c r="P35" s="56">
        <f t="shared" si="13"/>
        <v>0.68490740740740752</v>
      </c>
      <c r="Q35" s="56" t="str">
        <f t="shared" si="17"/>
        <v>00:20:00</v>
      </c>
      <c r="R35" s="57">
        <f t="shared" si="10"/>
        <v>0.68490740740740752</v>
      </c>
      <c r="S35" s="34"/>
      <c r="T35" s="34"/>
      <c r="U35" s="34"/>
      <c r="V35" s="34"/>
      <c r="W35" s="34"/>
      <c r="X35" s="35" t="str">
        <f t="shared" ref="X35:X37" si="18">IF(AND(B35&gt;=TIME(14,0,0),C35&lt;=TIME(8,0,0)),B35-TIME(20,0,0),"")</f>
        <v/>
      </c>
      <c r="Y35" s="36" t="str">
        <f t="shared" si="14"/>
        <v/>
      </c>
      <c r="Z35" s="43">
        <f t="shared" si="6"/>
        <v>0.36824074074074087</v>
      </c>
    </row>
    <row r="36" spans="1:26" x14ac:dyDescent="0.25">
      <c r="A36" s="50">
        <f t="shared" si="7"/>
        <v>41575</v>
      </c>
      <c r="B36" s="56"/>
      <c r="C36" s="56"/>
      <c r="D36" s="23">
        <v>0.31666666666666665</v>
      </c>
      <c r="E36" s="32"/>
      <c r="F36" s="56">
        <v>0</v>
      </c>
      <c r="G36" s="56">
        <v>0</v>
      </c>
      <c r="H36" s="56">
        <v>0</v>
      </c>
      <c r="I36" s="56">
        <v>0</v>
      </c>
      <c r="J36" s="56">
        <v>0</v>
      </c>
      <c r="K36" s="56">
        <v>0</v>
      </c>
      <c r="L36" s="56">
        <v>0</v>
      </c>
      <c r="M36" s="56">
        <v>0</v>
      </c>
      <c r="N36" s="33">
        <f t="shared" si="15"/>
        <v>0.98611111111111116</v>
      </c>
      <c r="O36" s="34"/>
      <c r="P36" s="56">
        <f t="shared" si="13"/>
        <v>0.98611111111111116</v>
      </c>
      <c r="Q36" s="56" t="str">
        <f t="shared" si="17"/>
        <v>00:20:00</v>
      </c>
      <c r="R36" s="57">
        <f t="shared" si="10"/>
        <v>0.98611111111111116</v>
      </c>
      <c r="S36" s="34"/>
      <c r="T36" s="34"/>
      <c r="U36" s="34"/>
      <c r="V36" s="34"/>
      <c r="W36" s="34"/>
      <c r="X36" s="35" t="str">
        <f t="shared" si="18"/>
        <v/>
      </c>
      <c r="Y36" s="36" t="str">
        <f t="shared" si="14"/>
        <v/>
      </c>
      <c r="Z36" s="43">
        <f t="shared" si="6"/>
        <v>0.66944444444444451</v>
      </c>
    </row>
    <row r="37" spans="1:26" x14ac:dyDescent="0.25">
      <c r="A37" s="30">
        <f t="shared" si="7"/>
        <v>41576</v>
      </c>
      <c r="B37" s="58"/>
      <c r="C37" s="58"/>
      <c r="D37" s="23">
        <v>0.31666666666666665</v>
      </c>
      <c r="E37" s="32"/>
      <c r="F37" s="59">
        <v>0</v>
      </c>
      <c r="G37" s="59">
        <v>0</v>
      </c>
      <c r="H37" s="59">
        <v>0</v>
      </c>
      <c r="I37" s="59">
        <v>0</v>
      </c>
      <c r="J37" s="59">
        <v>0</v>
      </c>
      <c r="K37" s="59">
        <v>0</v>
      </c>
      <c r="L37" s="59">
        <v>0</v>
      </c>
      <c r="M37" s="59">
        <v>0</v>
      </c>
      <c r="N37" s="33">
        <f t="shared" si="12"/>
        <v>-1.3888888888888888E-2</v>
      </c>
      <c r="O37" s="34"/>
      <c r="P37" s="31">
        <f t="shared" si="13"/>
        <v>-1.3888888888888888E-2</v>
      </c>
      <c r="Q37" s="31" t="str">
        <f t="shared" si="17"/>
        <v>00:20:00</v>
      </c>
      <c r="R37" s="33">
        <f t="shared" si="10"/>
        <v>-1.3888888888888888E-2</v>
      </c>
      <c r="S37" s="34"/>
      <c r="T37" s="34"/>
      <c r="U37" s="34"/>
      <c r="V37" s="34"/>
      <c r="W37" s="34"/>
      <c r="X37" s="35" t="str">
        <f t="shared" si="18"/>
        <v/>
      </c>
      <c r="Y37" s="36" t="str">
        <f t="shared" si="14"/>
        <v/>
      </c>
      <c r="Z37" s="37">
        <f t="shared" si="6"/>
        <v>-0.33055555555555555</v>
      </c>
    </row>
    <row r="38" spans="1:26" x14ac:dyDescent="0.25">
      <c r="A38" s="30">
        <f t="shared" si="7"/>
        <v>41577</v>
      </c>
      <c r="B38" s="60"/>
      <c r="C38" s="61"/>
      <c r="D38" s="23">
        <v>0.31666666666666665</v>
      </c>
      <c r="E38" s="62"/>
      <c r="F38" s="31">
        <v>0</v>
      </c>
      <c r="G38" s="31">
        <v>0</v>
      </c>
      <c r="H38" s="31">
        <v>0</v>
      </c>
      <c r="I38" s="31">
        <v>0</v>
      </c>
      <c r="J38" s="31">
        <v>0</v>
      </c>
      <c r="K38" s="31">
        <v>0</v>
      </c>
      <c r="L38" s="59">
        <v>0</v>
      </c>
      <c r="M38" s="59">
        <v>0</v>
      </c>
      <c r="N38" s="33">
        <f t="shared" si="12"/>
        <v>-1.3888888888888888E-2</v>
      </c>
      <c r="O38" s="9"/>
      <c r="P38" s="31">
        <f t="shared" si="13"/>
        <v>-1.3888888888888888E-2</v>
      </c>
      <c r="Q38" s="31" t="str">
        <f t="shared" si="17"/>
        <v>00:20:00</v>
      </c>
      <c r="R38" s="33">
        <f t="shared" si="10"/>
        <v>-1.3888888888888888E-2</v>
      </c>
      <c r="S38" s="9">
        <f>IF(N41&gt;R7,TIME(12,20,0),"")</f>
        <v>0.51388888888888895</v>
      </c>
      <c r="T38" s="9"/>
      <c r="U38" s="9"/>
      <c r="V38" s="9"/>
      <c r="W38" s="9"/>
      <c r="X38" s="9"/>
      <c r="Y38" s="36"/>
      <c r="Z38" s="37">
        <f t="shared" si="6"/>
        <v>-0.33055555555555555</v>
      </c>
    </row>
    <row r="39" spans="1:26" x14ac:dyDescent="0.25">
      <c r="X39" s="9"/>
      <c r="Y39" s="63"/>
      <c r="Z39" s="18"/>
    </row>
    <row r="40" spans="1:26" x14ac:dyDescent="0.25">
      <c r="A40" s="64"/>
      <c r="B40" s="65"/>
      <c r="C40" s="66"/>
      <c r="D40" s="11" t="s">
        <v>8</v>
      </c>
      <c r="E40" s="12" t="s">
        <v>9</v>
      </c>
      <c r="F40" s="64"/>
      <c r="G40" s="65"/>
      <c r="H40" s="65"/>
      <c r="I40" s="65"/>
      <c r="J40" s="65"/>
      <c r="K40" s="65"/>
      <c r="L40" s="65"/>
      <c r="M40" s="66"/>
      <c r="N40" s="11" t="s">
        <v>14</v>
      </c>
      <c r="O40" s="11" t="s">
        <v>15</v>
      </c>
      <c r="P40" s="11" t="s">
        <v>16</v>
      </c>
      <c r="Q40" s="11" t="s">
        <v>17</v>
      </c>
      <c r="R40" s="14" t="s">
        <v>18</v>
      </c>
      <c r="S40" s="11" t="s">
        <v>19</v>
      </c>
      <c r="T40" s="11" t="s">
        <v>20</v>
      </c>
      <c r="U40" s="11" t="s">
        <v>21</v>
      </c>
      <c r="V40" s="11" t="s">
        <v>22</v>
      </c>
      <c r="W40" s="11" t="s">
        <v>23</v>
      </c>
      <c r="X40" s="11" t="s">
        <v>3</v>
      </c>
      <c r="Y40" s="67" t="s">
        <v>4</v>
      </c>
      <c r="Z40" s="12" t="s">
        <v>41</v>
      </c>
    </row>
    <row r="41" spans="1:26" x14ac:dyDescent="0.25">
      <c r="A41" s="68" t="s">
        <v>42</v>
      </c>
      <c r="B41" s="69"/>
      <c r="C41" s="70"/>
      <c r="D41" s="71">
        <f>SUM(D10:D14,D17:D21,D24:D28,D31:D35,D38)</f>
        <v>6.6499999999999968</v>
      </c>
      <c r="E41" s="72">
        <f>COUNTIF(E8:E38,"FS")</f>
        <v>0</v>
      </c>
      <c r="F41" s="69"/>
      <c r="G41" s="73"/>
      <c r="H41" s="73"/>
      <c r="I41" s="73"/>
      <c r="J41" s="73"/>
      <c r="K41" s="73"/>
      <c r="L41" s="73"/>
      <c r="M41" s="70"/>
      <c r="N41" s="74">
        <f>SUM(N8:N38)</f>
        <v>8.573530092592593</v>
      </c>
      <c r="O41" s="74">
        <f>SUM(O8:O38)</f>
        <v>0</v>
      </c>
      <c r="P41" s="71">
        <f>SUM(P8:P38)</f>
        <v>8.573530092592593</v>
      </c>
      <c r="Q41" s="71">
        <f>Q8+Q9+Q10+Q11+Q12+Q13+Q14+Q15+Q16+Q17+Q18+Q19+Q20+Q21+Q22+Q23+Q24+Q25+Q26+Q27+Q28+Q29+Q30+Q31+Q32+Q33+Q34+Q35+Q36+Q37+Q38</f>
        <v>0.33333333333333343</v>
      </c>
      <c r="R41" s="71">
        <f>SUM(R8:R38)-R7</f>
        <v>1.74019675925926</v>
      </c>
      <c r="S41" s="71">
        <f>SUM(S8:S38)</f>
        <v>0.51388888888888895</v>
      </c>
      <c r="T41" s="71"/>
      <c r="U41" s="71"/>
      <c r="V41" s="71"/>
      <c r="W41" s="71">
        <f>SUM(W8:W38)</f>
        <v>0</v>
      </c>
      <c r="X41" s="71" t="e">
        <f>SUM(X8:X38)</f>
        <v>#VALUE!</v>
      </c>
      <c r="Y41" s="75">
        <f>SUM(Y8:Y38)</f>
        <v>0.98884259259259266</v>
      </c>
      <c r="Z41" s="75">
        <f>SUM(Z8:Z38)</f>
        <v>0.97353009259259293</v>
      </c>
    </row>
  </sheetData>
  <mergeCells count="12">
    <mergeCell ref="A40:C40"/>
    <mergeCell ref="F40:M40"/>
    <mergeCell ref="B41:C41"/>
    <mergeCell ref="F41:M41"/>
    <mergeCell ref="F5:G5"/>
    <mergeCell ref="H5:I5"/>
    <mergeCell ref="J5:K5"/>
    <mergeCell ref="L5:M5"/>
    <mergeCell ref="F6:G6"/>
    <mergeCell ref="H6:I6"/>
    <mergeCell ref="J6:K6"/>
    <mergeCell ref="L6:M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2017-10-27T22:00:46Z</dcterms:modified>
</cp:coreProperties>
</file>