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Decompte fiscale\"/>
    </mc:Choice>
  </mc:AlternateContent>
  <bookViews>
    <workbookView xWindow="0" yWindow="0" windowWidth="20490" windowHeight="7755"/>
  </bookViews>
  <sheets>
    <sheet name="TAB DETER RSLT FISC " sheetId="1" r:id="rId1"/>
    <sheet name="donnee" sheetId="2" r:id="rId2"/>
  </sheets>
  <externalReferences>
    <externalReference r:id="rId3"/>
  </externalReferences>
  <definedNames>
    <definedName name="_xlnm._FilterDatabase" localSheetId="1" hidden="1">donnee!$B$82:$G$97</definedName>
    <definedName name="_xlnm.Print_Area" localSheetId="0">'TAB DETER RSLT FISC '!$A$1:$F$156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1" l="1"/>
  <c r="B13" i="1"/>
  <c r="G81" i="2"/>
  <c r="G80" i="2"/>
  <c r="G79" i="2"/>
  <c r="G77" i="2"/>
  <c r="G76" i="2"/>
  <c r="G75" i="2"/>
  <c r="G73" i="2"/>
  <c r="G71" i="2"/>
  <c r="G69" i="2"/>
  <c r="G63" i="2"/>
  <c r="G61" i="2"/>
  <c r="G82" i="2"/>
  <c r="G78" i="2"/>
  <c r="G74" i="2"/>
  <c r="G72" i="2"/>
  <c r="G70" i="2"/>
  <c r="G68" i="2"/>
  <c r="G64" i="2"/>
  <c r="G62" i="2"/>
  <c r="G60" i="2"/>
  <c r="E126" i="1" l="1"/>
  <c r="E154" i="1" l="1"/>
  <c r="B130" i="1"/>
  <c r="C128" i="1" s="1"/>
  <c r="C130" i="1"/>
  <c r="E100" i="1"/>
  <c r="E112" i="1"/>
  <c r="E105" i="1"/>
  <c r="E87" i="1"/>
  <c r="E81" i="1"/>
  <c r="E72" i="1"/>
  <c r="E63" i="1"/>
  <c r="E57" i="1"/>
  <c r="E54" i="1"/>
  <c r="E48" i="1"/>
  <c r="E40" i="1"/>
  <c r="E121" i="1"/>
  <c r="B10" i="1"/>
  <c r="C129" i="1" l="1"/>
  <c r="E119" i="1"/>
  <c r="E122" i="1"/>
  <c r="E120" i="1"/>
  <c r="D17" i="1" l="1"/>
  <c r="E36" i="1" l="1"/>
  <c r="E20" i="1" l="1"/>
  <c r="E60" i="1" s="1"/>
  <c r="E71" i="1" s="1"/>
  <c r="E80" i="1" s="1"/>
  <c r="E143" i="1"/>
  <c r="D80" i="1" l="1"/>
  <c r="E86" i="1"/>
  <c r="D71" i="1"/>
  <c r="D86" i="1" l="1"/>
  <c r="E99" i="1"/>
  <c r="E104" i="1" s="1"/>
  <c r="E115" i="1" l="1"/>
  <c r="D104" i="1"/>
  <c r="D99" i="1"/>
  <c r="D115" i="1" l="1"/>
  <c r="E123" i="1"/>
  <c r="D123" i="1" l="1"/>
  <c r="E132" i="1"/>
  <c r="E135" i="1" s="1"/>
  <c r="E133" i="1"/>
  <c r="E136" i="1" s="1"/>
  <c r="E137" i="1" l="1"/>
  <c r="E140" i="1" l="1"/>
  <c r="E146" i="1" s="1"/>
  <c r="E156" i="1" l="1"/>
  <c r="C156" i="1" s="1"/>
</calcChain>
</file>

<file path=xl/sharedStrings.xml><?xml version="1.0" encoding="utf-8"?>
<sst xmlns="http://schemas.openxmlformats.org/spreadsheetml/2006/main" count="444" uniqueCount="256">
  <si>
    <t>STE</t>
  </si>
  <si>
    <t>TABLEAU DE DETERMINATION DU RESULTAT FISCAL</t>
  </si>
  <si>
    <t xml:space="preserve">RÉSULTAT NET COMPTABLE APRES MODIFICATION COMPTABLE </t>
  </si>
  <si>
    <t>I/REINTEGRATIONS</t>
  </si>
  <si>
    <t>Transactions,amanedes,confiscation et pénélités de toutes natures</t>
  </si>
  <si>
    <t>l'impôt sur le revenu ou l'impôt sur les sociétés</t>
  </si>
  <si>
    <t xml:space="preserve"> </t>
  </si>
  <si>
    <t>TOTAL DES REINTEGRATIONS</t>
  </si>
  <si>
    <t>II/ DEDUCTIONS</t>
  </si>
  <si>
    <t>TOTAL DES DEDUCTIONS</t>
  </si>
  <si>
    <t xml:space="preserve">Provision pour créances douteuses   </t>
  </si>
  <si>
    <t xml:space="preserve">Provisions pour dépréciation des stocks déstinés à la vente </t>
  </si>
  <si>
    <t>limite 50% du coût de revient du stock provisionné</t>
  </si>
  <si>
    <t>Provision pour dépréciation des actions cotés en bourse</t>
  </si>
  <si>
    <t>Provision pour dépréciation de la valeur des actions et des parts sociales</t>
  </si>
  <si>
    <t>RÉSULTAT FISCAL APRES IMPUTATION DES PROVISIONS</t>
  </si>
  <si>
    <t>Du dévelopement régional</t>
  </si>
  <si>
    <t>De l'agriculture et de pêche</t>
  </si>
  <si>
    <t>LIQUIDATION DE L'IMPÔT</t>
  </si>
  <si>
    <t>RÉSULTAT FISCAL   CA LOCAL</t>
  </si>
  <si>
    <t>RÉSULTAT FISCAL   CA EXPORT</t>
  </si>
  <si>
    <t>IMPÔT SELON LE DROIT COMMUN 25% CA LOCAL</t>
  </si>
  <si>
    <t>IMPÔT SELON LE DROIT COMMUN 10% CA EXPORT</t>
  </si>
  <si>
    <t>IMPOT</t>
  </si>
  <si>
    <t xml:space="preserve">IMPOT SUR LES BENEFICES </t>
  </si>
  <si>
    <t>MINIMUM IMPOT LOCAL 0,2% CATTC</t>
  </si>
  <si>
    <t>MINIMUM IMPOT CA EXP 0,1% CA</t>
  </si>
  <si>
    <t>MINIMUM D'IMPOT SELON LE CHIFFRE D'AFFAIRES EXPORT + LOCAL</t>
  </si>
  <si>
    <t>IMPÔT SELON LE DROIT COMMUN</t>
  </si>
  <si>
    <t>1 ACOMPTE</t>
  </si>
  <si>
    <t>2 ACOMPTE</t>
  </si>
  <si>
    <t>3 ACOMPTE</t>
  </si>
  <si>
    <t>RETENUE A LA SOURCE</t>
  </si>
  <si>
    <t>IMPOT PAYE DECLARATION PROVISOIRE</t>
  </si>
  <si>
    <t>TOTAL</t>
  </si>
  <si>
    <t>EXPORT</t>
  </si>
  <si>
    <t>Socété :</t>
  </si>
  <si>
    <t>secteur</t>
  </si>
  <si>
    <t xml:space="preserve">                                     Cabinet 2S compta-Sassi SGHAIER</t>
  </si>
  <si>
    <t xml:space="preserve">                                     55 Avenue khaireddine pacha 5ème étage Montplaisir-tunis</t>
  </si>
  <si>
    <t xml:space="preserve">                                     ssghaier@2scompta.com</t>
  </si>
  <si>
    <t xml:space="preserve">                                      </t>
  </si>
  <si>
    <t>Matricule fiscal :</t>
  </si>
  <si>
    <t>Année de Création :</t>
  </si>
  <si>
    <t>Régime fiscal :</t>
  </si>
  <si>
    <t>Secteur d'activité :</t>
  </si>
  <si>
    <t>Clients</t>
  </si>
  <si>
    <t>3E</t>
  </si>
  <si>
    <t>3EI</t>
  </si>
  <si>
    <t>ATI</t>
  </si>
  <si>
    <t>CODIPA</t>
  </si>
  <si>
    <t>DIWELD</t>
  </si>
  <si>
    <t>DULAHAY</t>
  </si>
  <si>
    <t>DUNE</t>
  </si>
  <si>
    <t>EGO STELLA</t>
  </si>
  <si>
    <t>ELKA</t>
  </si>
  <si>
    <t>EXCELLENCE</t>
  </si>
  <si>
    <t>FASHION MAID</t>
  </si>
  <si>
    <t>GRANDI CASA</t>
  </si>
  <si>
    <t>IDEE MEUBLE</t>
  </si>
  <si>
    <t>IGIP</t>
  </si>
  <si>
    <t>INTEGRALE INGENIEURIE</t>
  </si>
  <si>
    <t>JIHEN BEN HADID</t>
  </si>
  <si>
    <t>KEM CONFORT</t>
  </si>
  <si>
    <t>LYNADAM</t>
  </si>
  <si>
    <t>MAROMRD</t>
  </si>
  <si>
    <t>MARQUAGE</t>
  </si>
  <si>
    <t>MAXXI CHAUSSURES</t>
  </si>
  <si>
    <t>OXIOTIC</t>
  </si>
  <si>
    <t>PANDA</t>
  </si>
  <si>
    <t>PHARMACIE DHEKRA</t>
  </si>
  <si>
    <t>PHARMACIE SLIM FARAH</t>
  </si>
  <si>
    <t>REDACHEM TUNISIE</t>
  </si>
  <si>
    <t>SCC</t>
  </si>
  <si>
    <t>SEFAC</t>
  </si>
  <si>
    <t>SISA</t>
  </si>
  <si>
    <t>SISI</t>
  </si>
  <si>
    <t>STM</t>
  </si>
  <si>
    <t>TUNISIE INOXE</t>
  </si>
  <si>
    <t>WALID BOUZID</t>
  </si>
  <si>
    <t>NOAMI</t>
  </si>
  <si>
    <t>ADCT</t>
  </si>
  <si>
    <t>MR GRUILLAD</t>
  </si>
  <si>
    <t>SOTEQ</t>
  </si>
  <si>
    <t>STPC</t>
  </si>
  <si>
    <t>SONEG</t>
  </si>
  <si>
    <t>SISI+</t>
  </si>
  <si>
    <t>ATIT</t>
  </si>
  <si>
    <t>ALNAMAA</t>
  </si>
  <si>
    <t>PETS ELITE</t>
  </si>
  <si>
    <t>FALCHETTI SHOES</t>
  </si>
  <si>
    <t>DECOPLUS</t>
  </si>
  <si>
    <t>Fonds Monetaire International</t>
  </si>
  <si>
    <t>GESTOCAF</t>
  </si>
  <si>
    <t>BIAF&amp;S</t>
  </si>
  <si>
    <t>SWANTEL</t>
  </si>
  <si>
    <t>BEEZEN TUNISIE</t>
  </si>
  <si>
    <t>Matricul Fiscal</t>
  </si>
  <si>
    <t>0853304G/A/M/000</t>
  </si>
  <si>
    <t>1090252B/A/M/000</t>
  </si>
  <si>
    <t>1330350P/A/M/000</t>
  </si>
  <si>
    <t>1404413V/A/M/000</t>
  </si>
  <si>
    <t>1330358Y/A/M/000</t>
  </si>
  <si>
    <t>1076019J/A/M/000</t>
  </si>
  <si>
    <t>1277739D/A/M/000</t>
  </si>
  <si>
    <t>1373641H/A/M/000</t>
  </si>
  <si>
    <t>0782911F/A/M/000</t>
  </si>
  <si>
    <t>1374913S/A/M/000</t>
  </si>
  <si>
    <t>1049931F/A/M/000</t>
  </si>
  <si>
    <t>1272867P/A/M/000</t>
  </si>
  <si>
    <t>1394936L/A/M/000</t>
  </si>
  <si>
    <t>0430133F/A/M/000</t>
  </si>
  <si>
    <t>0926603T/A/M/000</t>
  </si>
  <si>
    <t>1246258V/P/A/000</t>
  </si>
  <si>
    <t>1067878W/A/M/000</t>
  </si>
  <si>
    <t>1091456R/A/M/000</t>
  </si>
  <si>
    <t>0437444Z/A/M/000</t>
  </si>
  <si>
    <t xml:space="preserve"> 1023839Z/A/M/000</t>
  </si>
  <si>
    <t>1271281N/A/M/000</t>
  </si>
  <si>
    <t>1136859D/A/M/000</t>
  </si>
  <si>
    <t xml:space="preserve">970904F/A/M/000 </t>
  </si>
  <si>
    <t>1264195Z/D/C/000</t>
  </si>
  <si>
    <t>0971818N/A/M/000</t>
  </si>
  <si>
    <t>1059513W/A/M/000</t>
  </si>
  <si>
    <t>0764872P/A/M/000</t>
  </si>
  <si>
    <t>1113107T/A/M/000</t>
  </si>
  <si>
    <t>1399376X/A/M/000</t>
  </si>
  <si>
    <t>1037109S/A/M/000</t>
  </si>
  <si>
    <t>1115476B/A/M/000</t>
  </si>
  <si>
    <t>1342163C/B/M/000</t>
  </si>
  <si>
    <t>00599036J/A/C/000</t>
  </si>
  <si>
    <t>1179610N/A/M/000</t>
  </si>
  <si>
    <t>1378031H/A/M/000</t>
  </si>
  <si>
    <t>1226172D/A/M/000</t>
  </si>
  <si>
    <t>1202029T/B/M/000</t>
  </si>
  <si>
    <t>0009993R/A/M/000</t>
  </si>
  <si>
    <t>1454712F/A/M/000</t>
  </si>
  <si>
    <t>1488684D/A/M/000</t>
  </si>
  <si>
    <t>1496808T/A/M/000</t>
  </si>
  <si>
    <t>1497079N/A/M/000</t>
  </si>
  <si>
    <t>1537293R/N/M/000</t>
  </si>
  <si>
    <t>1551149T/A/M/000</t>
  </si>
  <si>
    <t>0910896R/A/M/000</t>
  </si>
  <si>
    <t>1361665N/C/N/000</t>
  </si>
  <si>
    <t>0990580R/A/M/000</t>
  </si>
  <si>
    <t>1575259C/A/M/000</t>
  </si>
  <si>
    <t>1575011D/A/M/000</t>
  </si>
  <si>
    <t>1597509W/A/M/000</t>
  </si>
  <si>
    <t>Création</t>
  </si>
  <si>
    <t>LOCAL</t>
  </si>
  <si>
    <t>rEXPORTgimEXPORT</t>
  </si>
  <si>
    <t>SERVICE</t>
  </si>
  <si>
    <t>COMMERCE</t>
  </si>
  <si>
    <t>COMMERCE INETRANATIOANL</t>
  </si>
  <si>
    <t>INDUSTRIE</t>
  </si>
  <si>
    <t>Charges relatifs aux établissements situés à l’étranger</t>
  </si>
  <si>
    <t>Cadeaux et frais de réception non déductibles ou excédentaires</t>
  </si>
  <si>
    <t>Dons et subventions non déductibles ou excédentaires</t>
  </si>
  <si>
    <t>Jetons de présence excédentaires</t>
  </si>
  <si>
    <t>Abandon de créances non déductibles</t>
  </si>
  <si>
    <t>Pertes de change non réalisées</t>
  </si>
  <si>
    <t>Gains de change non réalisés antérieurement non imposés</t>
  </si>
  <si>
    <t>Rémunérations excédentaires des titres participatifs et des comptes
courants associés</t>
  </si>
  <si>
    <t>Charges d’une valeur supérieure ou égale à 5.000 dinars payée en
espèces.</t>
  </si>
  <si>
    <t>Moins-value de cession des titres des organismes de placement
collectif en valeurs mobilières dans la limite des dividendes réalisés</t>
  </si>
  <si>
    <t>Impôts directs supportés aux lieu et place d’autrui</t>
  </si>
  <si>
    <t>Taxe de voyages</t>
  </si>
  <si>
    <t>Transactions, amendes, confiscations et pénalités non déductibles</t>
  </si>
  <si>
    <t>Dépenses excédentaires engagées pour la réalisation des opérations
d’essaimage</t>
  </si>
  <si>
    <t>Charges non déductibles</t>
  </si>
  <si>
    <t>Amortissements</t>
  </si>
  <si>
    <t>établissements situés à l’étranger</t>
  </si>
  <si>
    <t>résidences secondaires, avions et bateaux de plaisance ne faisant pas l’objet de l’exploitation</t>
  </si>
  <si>
    <t>Commissions, courtages, ristournes commerciales ou autres, vacations, honoraires et rémunérations de performance non déclarés dans la déclaration de l’employeur</t>
  </si>
  <si>
    <t>Charges relatives aux véhicules de tourisme d’une puissance fiscale supérieure à 9 CV ne faisant pas l’objet de l’exploitation</t>
  </si>
  <si>
    <t>Charges relatives aux résidences secondaires, avions et bateaux de plaisance ne faisant pas l’objet de l’exploitation</t>
  </si>
  <si>
    <t>Quote-part des frais de siège imputable aux établissements situés à l’étranger l’étranger frais du siège x (chiffre d ‘affaires de l’établissement stable / chiffre d’affaires total)
d’affaires total)
l’étranger</t>
  </si>
  <si>
    <t>véhicules de tourisme d’une puissance fiscale supérieure à 9 CV ne faisant pas l’objet de l’exploitation</t>
  </si>
  <si>
    <t>terrains et fonds de commerce</t>
  </si>
  <si>
    <t>actifs d’une valeur supérieure ou égale à 5.000 dinars payée en espèces</t>
  </si>
  <si>
    <t>Partie des amortissements ayant dépassé la limite autorisée par la législation en vigueur</t>
  </si>
  <si>
    <t>correspondant à une période inférieure à la période autorisée par la législation en vigueur, pour les immobilisations acquises dans le cadre d’un contrat de leasing ou d’ijara</t>
  </si>
  <si>
    <t>Provisions</t>
  </si>
  <si>
    <t>Provisions non déductibles</t>
  </si>
  <si>
    <t>Provisions pour créances douteuses (autres que celles constituées par les établissements de crédit)</t>
  </si>
  <si>
    <t>Provisions pour dépréciation des actions cotées en bourse autres que celles constituées par les sociétés d’investissement à capital risque)</t>
  </si>
  <si>
    <t>Provisions pour dépréciation des stocks destinés à la vente</t>
  </si>
  <si>
    <t>Provisions pour risque d’exigibilité des engagements techniques (compagnies d’assurance)</t>
  </si>
  <si>
    <t>Produits non comptabilisés ou insuffisamment comptabilisés</t>
  </si>
  <si>
    <t>Intérêts des comptes courants associés et des créances non commerciales intérêts non décomptés ou intérêts insuffisamment décomptés</t>
  </si>
  <si>
    <t>Plus value de cession des actifs intérêts non décomptés ou intérêts insuffisamment décomptés</t>
  </si>
  <si>
    <t>Autres réintégrations</t>
  </si>
  <si>
    <t>Redevances 7,5% ou 1%</t>
  </si>
  <si>
    <t>Produits réalisés par les établissements situés à l’étranger</t>
  </si>
  <si>
    <t>Reprise sur provisions réintégrées au résultat fiscal de l’année de leur constitution</t>
  </si>
  <si>
    <t>gains de change réintégrés aux résultats des années antérieures</t>
  </si>
  <si>
    <t>gains de change non réalisés</t>
  </si>
  <si>
    <t>pertes de change antérieurement constatées</t>
  </si>
  <si>
    <t>50% des salaires servis aux demandeurs d’emploi recrutés pour la première fois</t>
  </si>
  <si>
    <t>Autres déductions</t>
  </si>
  <si>
    <t>Résultat fiscal avant déduction des provisions</t>
  </si>
  <si>
    <t xml:space="preserve">                                                                               limite 50% du bénéfice fiscal avant provision </t>
  </si>
  <si>
    <t>Déduction des provisions dans la limite de 50% du résultat fiscal</t>
  </si>
  <si>
    <t>Déduction des amortissements différés et déficits reportés</t>
  </si>
  <si>
    <t>Réintégration des amortissements de l’exercice</t>
  </si>
  <si>
    <t>Déduction des déficits reportés</t>
  </si>
  <si>
    <t>Déduction des amortissements de l’exercice</t>
  </si>
  <si>
    <t>Déduction des amortissements différés en périodes déficitaires</t>
  </si>
  <si>
    <t>Résultat fiscal après déduction des déficits et amortissements</t>
  </si>
  <si>
    <t>Déduction des bénéfices ou revenus exceptionnels non imposables</t>
  </si>
  <si>
    <t>Dividendes et assimilés distribués par des sociétés établis en Tunisie</t>
  </si>
  <si>
    <t>Plus-value de cession des actions dans le cadre d’une opération d’introduction en bourse</t>
  </si>
  <si>
    <t>Plus-value de cession des actions et des parts sociales réalisée par l’intermédiaire des sociétés d’investissement à capital risque (totalement ou dans la limite de 50%)</t>
  </si>
  <si>
    <t>Plus-value de cession des parts des fonds communs de placement à risque (totalement ou dans la limite de 50%)</t>
  </si>
  <si>
    <t>Plus- value de cession des parts des fonds d’amorçage</t>
  </si>
  <si>
    <t>Plus-value d’apport dans le cadre d’une opération de fusion ou de scission totale de sociétés, ou d’une opération d’apport des entreprises individuelles dans le capital d’une société (au niveau de la société absorbée, scindée ou la société ayant fait l’apport)</t>
  </si>
  <si>
    <t>Plus-value provenant de l’apport d’actions ou de parts sociales au capital de la société mère ou de la société holding dans le cadre des opérations de restructuration des entreprises ayant pour objet l’introduction de la société mère ou de la société holding à la bourse</t>
  </si>
  <si>
    <t>Plus-value provenant de la cession totale ou partielle des éléments de l’actif constituant une unité indépendante et autonome suite au départ à la retraite du propriétaire de l’entreprise ou à cause de l’incapacité de poursuivre la gestion de l’entreprise</t>
  </si>
  <si>
    <t>Plus-value provenant de la cession des entreprises en difficultés économiques dans le cadre du règlement judiciaire prévu par la loi relative au redressement des entreprises</t>
  </si>
  <si>
    <t>Intérêts des dépôts et de titres en devises ou en dinars convertibles</t>
  </si>
  <si>
    <t>Résultat fiscal avant déduction des bénéfices provenant de
l’exploitation</t>
  </si>
  <si>
    <t>Bénéfices servant de base pour la détermination de la quotepart des bénéfices provenant de l’exploitation déductible</t>
  </si>
  <si>
    <t>loyers</t>
  </si>
  <si>
    <t>revenus de capitaux mobiliers</t>
  </si>
  <si>
    <t>dividendes de source étrangère</t>
  </si>
  <si>
    <t>plus value de cession des immeubles bâtis et non bâtis et des fonds de commerce</t>
  </si>
  <si>
    <t>gains de change non rattachés à l’activité principale</t>
  </si>
  <si>
    <t>plus value provenant de la cession des titres</t>
  </si>
  <si>
    <t xml:space="preserve">Bénéfice fiscal après déduction des bénéfices au titre de l’exploitation </t>
  </si>
  <si>
    <t>Déduction des revenus réinvestis</t>
  </si>
  <si>
    <t>Réintégration du cinquième de la plus-value provenant d’opérations defusion, scission ou d’opérations d’apport (dans la limite de 50%) pour la société absorbante ou la société bénéficiaire de la scission ou de
l’apport d’entreprise individuelle.</t>
  </si>
  <si>
    <t>Résultat imposable</t>
  </si>
  <si>
    <t>Plus-value de cession des actions cotées à la bourse des valeurs mobilières de Tunis cédées après l’expiration de l’année suivant celle deleur acquisition ou de leur souscription</t>
  </si>
  <si>
    <t>Déduction des bénéfices  non imposables</t>
  </si>
  <si>
    <t xml:space="preserve">Des exportations periode de 10 ans                             </t>
  </si>
  <si>
    <t>Taux de l'impôt sur les sociétés</t>
  </si>
  <si>
    <t>Abattement droit commun</t>
  </si>
  <si>
    <t>1er exercice</t>
  </si>
  <si>
    <t>2eme exercice</t>
  </si>
  <si>
    <t>3eme exercice</t>
  </si>
  <si>
    <t>4eme exercice</t>
  </si>
  <si>
    <t>Résultat imposable apres abattement droit commun</t>
  </si>
  <si>
    <t>APII</t>
  </si>
  <si>
    <t>OUI</t>
  </si>
  <si>
    <t>NON</t>
  </si>
  <si>
    <t>CAHT de l'année :</t>
  </si>
  <si>
    <t>CA local</t>
  </si>
  <si>
    <t>Ca Export</t>
  </si>
  <si>
    <t>CA Total</t>
  </si>
  <si>
    <t>IS DU</t>
  </si>
  <si>
    <t>REPORT IMPÔT N-1</t>
  </si>
  <si>
    <t>annee de creation</t>
  </si>
  <si>
    <t>CAHT de l'année doit etre inferieur ou egale  :</t>
  </si>
  <si>
    <t>taux IS</t>
  </si>
  <si>
    <t>fin avantage "année</t>
  </si>
  <si>
    <t>sans limites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</si>
</sst>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6" formatCode="0.000"/>
  </numFmts>
  <fonts count="25" x14ac:knownFonts="1">
    <font>
      <sz val="10"/>
      <name val="Arial"/>
    </font>
    <font>
      <sz val="10"/>
      <name val="Arial"/>
    </font>
    <font>
      <b/>
      <i/>
      <sz val="14"/>
      <color indexed="9"/>
      <name val="Times New Roman"/>
      <family val="1"/>
    </font>
    <font>
      <sz val="12"/>
      <name val="Times New Roman"/>
      <family val="1"/>
    </font>
    <font>
      <b/>
      <sz val="12"/>
      <name val="Times New Roman"/>
      <family val="1"/>
    </font>
    <font>
      <b/>
      <i/>
      <sz val="14"/>
      <name val="Times New Roman"/>
      <family val="1"/>
    </font>
    <font>
      <b/>
      <u/>
      <sz val="12"/>
      <name val="Times New Roman"/>
      <family val="1"/>
    </font>
    <font>
      <b/>
      <sz val="10"/>
      <name val="Times New Roman"/>
      <family val="1"/>
    </font>
    <font>
      <b/>
      <i/>
      <sz val="12"/>
      <name val="Times New Roman"/>
      <family val="1"/>
    </font>
    <font>
      <sz val="10"/>
      <name val="Times New Roman"/>
      <family val="1"/>
    </font>
    <font>
      <sz val="10"/>
      <name val="Arial"/>
      <family val="2"/>
    </font>
    <font>
      <i/>
      <sz val="8"/>
      <name val="Times New Roman"/>
      <family val="1"/>
    </font>
    <font>
      <i/>
      <sz val="14"/>
      <name val="Times New Roman"/>
      <family val="1"/>
    </font>
    <font>
      <b/>
      <sz val="11"/>
      <color theme="0"/>
      <name val="Calibri"/>
      <family val="2"/>
      <scheme val="minor"/>
    </font>
    <font>
      <sz val="10"/>
      <color theme="1"/>
      <name val="Arial"/>
      <family val="2"/>
    </font>
    <font>
      <sz val="11"/>
      <name val="Arial"/>
      <family val="2"/>
    </font>
    <font>
      <b/>
      <sz val="14"/>
      <name val="Times New Roman"/>
      <family val="1"/>
    </font>
    <font>
      <b/>
      <sz val="16"/>
      <name val="Arial"/>
      <family val="2"/>
    </font>
    <font>
      <b/>
      <i/>
      <sz val="14"/>
      <color theme="1"/>
      <name val="Times New Roman"/>
      <family val="1"/>
    </font>
    <font>
      <b/>
      <i/>
      <sz val="12"/>
      <color theme="1"/>
      <name val="Times New Roman"/>
      <family val="1"/>
    </font>
    <font>
      <b/>
      <sz val="12"/>
      <color theme="1"/>
      <name val="Times New Roman"/>
      <family val="1"/>
    </font>
    <font>
      <sz val="11"/>
      <color theme="1"/>
      <name val="Arial"/>
      <family val="2"/>
    </font>
    <font>
      <b/>
      <i/>
      <sz val="14"/>
      <color theme="0"/>
      <name val="Times New Roman"/>
      <family val="1"/>
    </font>
    <font>
      <b/>
      <sz val="12"/>
      <color theme="0"/>
      <name val="Times New Roman"/>
      <family val="1"/>
    </font>
    <font>
      <sz val="10"/>
      <color theme="0"/>
      <name val="Arial"/>
      <family val="2"/>
    </font>
  </fonts>
  <fills count="1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4" tint="-0.249977111117893"/>
        <bgColor indexed="64"/>
      </patternFill>
    </fill>
    <fill>
      <patternFill patternType="solid">
        <fgColor theme="6" tint="0.399975585192419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diagonal/>
    </border>
    <border>
      <left/>
      <right/>
      <top style="hair">
        <color auto="1"/>
      </top>
      <bottom style="hair">
        <color auto="1"/>
      </bottom>
      <diagonal/>
    </border>
    <border>
      <left style="thin">
        <color indexed="64"/>
      </left>
      <right/>
      <top/>
      <bottom/>
      <diagonal/>
    </border>
    <border>
      <left/>
      <right style="thin">
        <color indexed="64"/>
      </right>
      <top/>
      <bottom/>
      <diagonal/>
    </border>
    <border>
      <left style="hair">
        <color auto="1"/>
      </left>
      <right style="hair">
        <color auto="1"/>
      </right>
      <top/>
      <bottom/>
      <diagonal/>
    </border>
  </borders>
  <cellStyleXfs count="2">
    <xf numFmtId="0" fontId="0" fillId="0" borderId="0"/>
    <xf numFmtId="0" fontId="10" fillId="0" borderId="0"/>
  </cellStyleXfs>
  <cellXfs count="169">
    <xf numFmtId="0" fontId="0" fillId="0" borderId="0" xfId="0"/>
    <xf numFmtId="0" fontId="1" fillId="2" borderId="0" xfId="0" applyFont="1" applyFill="1" applyBorder="1"/>
    <xf numFmtId="0" fontId="2" fillId="2" borderId="0" xfId="0" applyFont="1" applyFill="1" applyBorder="1" applyAlignment="1">
      <alignment horizontal="center" vertical="center" wrapText="1"/>
    </xf>
    <xf numFmtId="0" fontId="3" fillId="2" borderId="0" xfId="0" applyFont="1" applyFill="1" applyBorder="1" applyAlignment="1">
      <alignment horizontal="center"/>
    </xf>
    <xf numFmtId="0" fontId="5" fillId="2" borderId="0" xfId="0" applyFont="1" applyFill="1" applyBorder="1" applyAlignment="1">
      <alignment vertical="center" wrapText="1"/>
    </xf>
    <xf numFmtId="164" fontId="3" fillId="2" borderId="0" xfId="0" applyNumberFormat="1" applyFont="1" applyFill="1" applyBorder="1"/>
    <xf numFmtId="164" fontId="1" fillId="2" borderId="0" xfId="0" applyNumberFormat="1" applyFont="1" applyFill="1" applyBorder="1"/>
    <xf numFmtId="164" fontId="3" fillId="2" borderId="0" xfId="0" applyNumberFormat="1" applyFont="1" applyFill="1" applyBorder="1" applyAlignment="1">
      <alignment horizontal="right"/>
    </xf>
    <xf numFmtId="14" fontId="7" fillId="2" borderId="0" xfId="0" applyNumberFormat="1" applyFont="1" applyFill="1" applyBorder="1"/>
    <xf numFmtId="0" fontId="3" fillId="2" borderId="0" xfId="0" applyFont="1" applyFill="1" applyBorder="1"/>
    <xf numFmtId="0" fontId="3" fillId="2" borderId="0" xfId="0" applyFont="1" applyFill="1" applyBorder="1" applyAlignment="1">
      <alignment horizontal="left"/>
    </xf>
    <xf numFmtId="164" fontId="4" fillId="2" borderId="0" xfId="0" applyNumberFormat="1" applyFont="1" applyFill="1" applyBorder="1"/>
    <xf numFmtId="164" fontId="8" fillId="2" borderId="0" xfId="0" applyNumberFormat="1" applyFont="1" applyFill="1" applyBorder="1"/>
    <xf numFmtId="0" fontId="4" fillId="2" borderId="0" xfId="0" applyFont="1" applyFill="1" applyBorder="1" applyAlignment="1">
      <alignment horizontal="left"/>
    </xf>
    <xf numFmtId="0" fontId="9" fillId="2" borderId="0" xfId="0" applyFont="1" applyFill="1" applyBorder="1"/>
    <xf numFmtId="0" fontId="3" fillId="2" borderId="0" xfId="0" applyFont="1" applyFill="1" applyBorder="1" applyAlignment="1"/>
    <xf numFmtId="164" fontId="5" fillId="2" borderId="0" xfId="0" applyNumberFormat="1" applyFont="1" applyFill="1" applyBorder="1"/>
    <xf numFmtId="0" fontId="3" fillId="2" borderId="0" xfId="1" applyFont="1" applyFill="1" applyBorder="1"/>
    <xf numFmtId="0" fontId="4" fillId="2" borderId="0" xfId="0" applyFont="1" applyFill="1" applyBorder="1"/>
    <xf numFmtId="0" fontId="8" fillId="2" borderId="0" xfId="0" applyFont="1" applyFill="1" applyBorder="1" applyAlignment="1"/>
    <xf numFmtId="166" fontId="1" fillId="2" borderId="0" xfId="0" applyNumberFormat="1" applyFont="1" applyFill="1" applyBorder="1"/>
    <xf numFmtId="0" fontId="11" fillId="2" borderId="0" xfId="0" applyFont="1" applyFill="1" applyBorder="1" applyAlignment="1"/>
    <xf numFmtId="0" fontId="7" fillId="2" borderId="0" xfId="0" applyFont="1" applyFill="1" applyBorder="1" applyAlignment="1"/>
    <xf numFmtId="0" fontId="7" fillId="2" borderId="0" xfId="0" applyFont="1" applyFill="1" applyBorder="1" applyAlignment="1">
      <alignment horizontal="center"/>
    </xf>
    <xf numFmtId="0" fontId="7" fillId="2" borderId="0" xfId="0" applyFont="1" applyFill="1" applyBorder="1"/>
    <xf numFmtId="0" fontId="10" fillId="2" borderId="0" xfId="0" applyFont="1" applyFill="1" applyBorder="1"/>
    <xf numFmtId="0" fontId="4" fillId="2" borderId="0" xfId="0" applyFont="1" applyFill="1" applyBorder="1" applyAlignment="1">
      <alignment horizontal="center"/>
    </xf>
    <xf numFmtId="14" fontId="4" fillId="2" borderId="0" xfId="0" applyNumberFormat="1" applyFont="1" applyFill="1" applyBorder="1"/>
    <xf numFmtId="0" fontId="8" fillId="2" borderId="0" xfId="0" applyFont="1" applyFill="1" applyBorder="1"/>
    <xf numFmtId="0" fontId="9" fillId="2" borderId="0" xfId="0" applyFont="1" applyFill="1" applyBorder="1" applyAlignment="1">
      <alignment horizontal="left"/>
    </xf>
    <xf numFmtId="164" fontId="9" fillId="2" borderId="0" xfId="0" applyNumberFormat="1" applyFont="1" applyFill="1" applyBorder="1"/>
    <xf numFmtId="0" fontId="5" fillId="2" borderId="0" xfId="0" applyFont="1" applyFill="1" applyBorder="1" applyAlignment="1"/>
    <xf numFmtId="0" fontId="8" fillId="2" borderId="0" xfId="0" applyFont="1" applyFill="1" applyBorder="1" applyAlignment="1">
      <alignment horizontal="center"/>
    </xf>
    <xf numFmtId="0" fontId="4" fillId="2" borderId="0" xfId="0" applyFont="1" applyFill="1" applyBorder="1" applyAlignment="1">
      <alignment wrapText="1"/>
    </xf>
    <xf numFmtId="0" fontId="3" fillId="2" borderId="0" xfId="0" applyFont="1" applyFill="1" applyBorder="1" applyAlignment="1">
      <alignment wrapText="1"/>
    </xf>
    <xf numFmtId="164" fontId="8" fillId="2" borderId="0" xfId="0" applyNumberFormat="1" applyFont="1" applyFill="1" applyBorder="1" applyAlignment="1"/>
    <xf numFmtId="0" fontId="6" fillId="2" borderId="0" xfId="0" applyFont="1" applyFill="1" applyBorder="1" applyProtection="1">
      <protection hidden="1"/>
    </xf>
    <xf numFmtId="0" fontId="5" fillId="2" borderId="0" xfId="0" applyFont="1" applyFill="1" applyBorder="1" applyAlignment="1">
      <alignment wrapText="1"/>
    </xf>
    <xf numFmtId="164" fontId="12" fillId="2" borderId="0" xfId="0" applyNumberFormat="1" applyFont="1" applyFill="1" applyBorder="1"/>
    <xf numFmtId="0" fontId="12" fillId="2" borderId="0" xfId="0" applyFont="1" applyFill="1" applyBorder="1"/>
    <xf numFmtId="0" fontId="3" fillId="2" borderId="0" xfId="0" applyFont="1" applyFill="1" applyBorder="1" applyAlignment="1">
      <alignment horizontal="left"/>
    </xf>
    <xf numFmtId="0" fontId="6" fillId="2" borderId="0" xfId="0" applyFont="1" applyFill="1" applyBorder="1" applyAlignment="1">
      <alignment horizontal="center"/>
    </xf>
    <xf numFmtId="0" fontId="5" fillId="2" borderId="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17" fillId="2" borderId="2" xfId="0" applyFont="1" applyFill="1" applyBorder="1" applyAlignment="1">
      <alignment horizontal="center"/>
    </xf>
    <xf numFmtId="0" fontId="17" fillId="2" borderId="6" xfId="0" applyFont="1" applyFill="1" applyBorder="1" applyAlignment="1">
      <alignment horizontal="center"/>
    </xf>
    <xf numFmtId="0" fontId="17" fillId="2" borderId="7" xfId="0" applyFont="1" applyFill="1" applyBorder="1" applyAlignment="1">
      <alignment horizontal="center"/>
    </xf>
    <xf numFmtId="0" fontId="17" fillId="2" borderId="8" xfId="0" applyFont="1" applyFill="1" applyBorder="1" applyAlignment="1">
      <alignment horizontal="center"/>
    </xf>
    <xf numFmtId="0" fontId="17" fillId="2" borderId="9" xfId="0" applyFont="1" applyFill="1" applyBorder="1" applyAlignment="1">
      <alignment horizontal="center"/>
    </xf>
    <xf numFmtId="0" fontId="17" fillId="2" borderId="10" xfId="0" applyFont="1" applyFill="1" applyBorder="1" applyAlignment="1">
      <alignment horizontal="center"/>
    </xf>
    <xf numFmtId="0" fontId="17" fillId="2" borderId="11" xfId="0" applyFont="1" applyFill="1" applyBorder="1" applyAlignment="1">
      <alignment horizontal="center"/>
    </xf>
    <xf numFmtId="0" fontId="17" fillId="2" borderId="12" xfId="0" applyFont="1" applyFill="1" applyBorder="1" applyAlignment="1">
      <alignment horizontal="center"/>
    </xf>
    <xf numFmtId="0" fontId="17" fillId="2" borderId="13" xfId="0" applyFont="1" applyFill="1" applyBorder="1" applyAlignment="1">
      <alignment horizontal="center"/>
    </xf>
    <xf numFmtId="0" fontId="0" fillId="0" borderId="0" xfId="0" applyAlignment="1">
      <alignment horizontal="left"/>
    </xf>
    <xf numFmtId="0" fontId="19" fillId="2" borderId="0" xfId="0" applyFont="1" applyFill="1" applyBorder="1" applyAlignment="1">
      <alignment horizontal="left" vertical="center" wrapText="1"/>
    </xf>
    <xf numFmtId="0" fontId="18" fillId="7" borderId="0" xfId="0" applyFont="1" applyFill="1" applyBorder="1" applyAlignment="1">
      <alignment horizontal="center" vertical="center" wrapText="1"/>
    </xf>
    <xf numFmtId="0" fontId="20" fillId="7" borderId="0" xfId="0" applyFont="1" applyFill="1" applyBorder="1" applyAlignment="1">
      <alignment horizontal="center" vertical="center"/>
    </xf>
    <xf numFmtId="3" fontId="19" fillId="2" borderId="0" xfId="0" applyNumberFormat="1" applyFont="1" applyFill="1" applyBorder="1" applyAlignment="1">
      <alignment horizontal="right" vertical="center" wrapText="1"/>
    </xf>
    <xf numFmtId="0" fontId="19" fillId="2" borderId="0" xfId="0" applyFont="1" applyFill="1" applyBorder="1" applyAlignment="1">
      <alignment horizontal="right" vertical="center" wrapText="1"/>
    </xf>
    <xf numFmtId="0" fontId="5" fillId="2" borderId="17" xfId="0" applyFont="1" applyFill="1" applyBorder="1" applyAlignment="1">
      <alignment horizontal="left" vertical="center" wrapText="1"/>
    </xf>
    <xf numFmtId="20" fontId="0" fillId="0" borderId="0" xfId="0" applyNumberFormat="1" applyBorder="1" applyAlignment="1">
      <alignment horizontal="left"/>
    </xf>
    <xf numFmtId="20" fontId="0" fillId="0" borderId="0" xfId="0" applyNumberFormat="1" applyFill="1" applyBorder="1" applyAlignment="1">
      <alignment horizontal="left"/>
    </xf>
    <xf numFmtId="20" fontId="15" fillId="0" borderId="0" xfId="0" applyNumberFormat="1" applyFont="1" applyFill="1" applyBorder="1" applyAlignment="1">
      <alignment horizontal="left"/>
    </xf>
    <xf numFmtId="20" fontId="0" fillId="0" borderId="0" xfId="0" applyNumberFormat="1" applyAlignment="1">
      <alignment horizontal="left"/>
    </xf>
    <xf numFmtId="0" fontId="0" fillId="0" borderId="0" xfId="0" applyBorder="1" applyAlignment="1">
      <alignment horizontal="left"/>
    </xf>
    <xf numFmtId="0" fontId="10" fillId="0" borderId="0" xfId="0" applyFont="1"/>
    <xf numFmtId="0" fontId="13" fillId="0" borderId="0" xfId="0" applyFont="1" applyBorder="1" applyAlignment="1">
      <alignment horizontal="left" vertical="center"/>
    </xf>
    <xf numFmtId="0" fontId="10" fillId="0" borderId="0" xfId="0" applyFont="1" applyAlignment="1">
      <alignment horizontal="left"/>
    </xf>
    <xf numFmtId="164" fontId="10" fillId="0" borderId="0" xfId="0" applyNumberFormat="1" applyFont="1" applyFill="1" applyBorder="1" applyAlignment="1">
      <alignment horizontal="left"/>
    </xf>
    <xf numFmtId="164" fontId="0" fillId="0" borderId="0" xfId="0" applyNumberFormat="1" applyFill="1" applyBorder="1" applyAlignment="1">
      <alignment horizontal="left"/>
    </xf>
    <xf numFmtId="0" fontId="0" fillId="0" borderId="0" xfId="0" applyFill="1" applyBorder="1" applyAlignment="1">
      <alignment horizontal="left"/>
    </xf>
    <xf numFmtId="0" fontId="15" fillId="0" borderId="0" xfId="0" applyFont="1" applyFill="1" applyBorder="1" applyAlignment="1">
      <alignment horizontal="left"/>
    </xf>
    <xf numFmtId="0" fontId="18" fillId="7" borderId="0" xfId="0" applyFont="1" applyFill="1" applyBorder="1" applyAlignment="1">
      <alignment vertical="center" wrapText="1"/>
    </xf>
    <xf numFmtId="0" fontId="22" fillId="8" borderId="0" xfId="0" applyFont="1" applyFill="1" applyBorder="1" applyAlignment="1">
      <alignment horizontal="center" vertical="center" wrapText="1"/>
    </xf>
    <xf numFmtId="0" fontId="3" fillId="2" borderId="18" xfId="0" applyFont="1" applyFill="1" applyBorder="1" applyAlignment="1">
      <alignment horizontal="left"/>
    </xf>
    <xf numFmtId="0" fontId="3" fillId="2" borderId="19" xfId="0" applyFont="1" applyFill="1" applyBorder="1" applyAlignment="1">
      <alignment horizontal="left"/>
    </xf>
    <xf numFmtId="164" fontId="3" fillId="2" borderId="20" xfId="0" applyNumberFormat="1" applyFont="1" applyFill="1" applyBorder="1" applyAlignment="1">
      <alignment horizontal="right"/>
    </xf>
    <xf numFmtId="0" fontId="3" fillId="2" borderId="21" xfId="0" applyFont="1" applyFill="1" applyBorder="1" applyAlignment="1">
      <alignment horizontal="left" wrapText="1"/>
    </xf>
    <xf numFmtId="0" fontId="3" fillId="2" borderId="22" xfId="0" applyFont="1" applyFill="1" applyBorder="1" applyAlignment="1">
      <alignment horizontal="left" wrapText="1"/>
    </xf>
    <xf numFmtId="164" fontId="3" fillId="2" borderId="23" xfId="0" applyNumberFormat="1" applyFont="1" applyFill="1" applyBorder="1" applyAlignment="1">
      <alignment horizontal="right"/>
    </xf>
    <xf numFmtId="0" fontId="3" fillId="2" borderId="21" xfId="0" applyFont="1" applyFill="1" applyBorder="1" applyAlignment="1">
      <alignment horizontal="left"/>
    </xf>
    <xf numFmtId="0" fontId="3" fillId="2" borderId="22" xfId="0" applyFont="1" applyFill="1" applyBorder="1" applyAlignment="1">
      <alignment horizontal="left"/>
    </xf>
    <xf numFmtId="0" fontId="3" fillId="2" borderId="21" xfId="0" applyFont="1" applyFill="1" applyBorder="1" applyAlignment="1">
      <alignment horizontal="left"/>
    </xf>
    <xf numFmtId="0" fontId="3" fillId="2" borderId="22" xfId="0" applyFont="1" applyFill="1" applyBorder="1" applyAlignment="1">
      <alignment horizontal="left"/>
    </xf>
    <xf numFmtId="0" fontId="3" fillId="0" borderId="22" xfId="0" applyFont="1" applyFill="1" applyBorder="1" applyAlignment="1">
      <alignment horizontal="left"/>
    </xf>
    <xf numFmtId="164" fontId="3" fillId="0" borderId="23" xfId="0" applyNumberFormat="1" applyFont="1" applyFill="1" applyBorder="1" applyAlignment="1">
      <alignment horizontal="right"/>
    </xf>
    <xf numFmtId="0" fontId="4" fillId="2" borderId="21" xfId="0" applyFont="1" applyFill="1" applyBorder="1" applyAlignment="1">
      <alignment horizontal="left"/>
    </xf>
    <xf numFmtId="0" fontId="4" fillId="2" borderId="22" xfId="0" applyFont="1" applyFill="1" applyBorder="1" applyAlignment="1">
      <alignment horizontal="left"/>
    </xf>
    <xf numFmtId="0" fontId="20" fillId="7" borderId="21" xfId="0" applyFont="1" applyFill="1" applyBorder="1" applyAlignment="1">
      <alignment horizontal="center" vertical="center"/>
    </xf>
    <xf numFmtId="0" fontId="20" fillId="7" borderId="22" xfId="0" applyFont="1" applyFill="1" applyBorder="1" applyAlignment="1">
      <alignment horizontal="center" vertical="center"/>
    </xf>
    <xf numFmtId="0" fontId="20" fillId="7" borderId="23" xfId="0" applyFont="1" applyFill="1" applyBorder="1" applyAlignment="1">
      <alignment horizontal="center" vertical="center"/>
    </xf>
    <xf numFmtId="0" fontId="3" fillId="2" borderId="21" xfId="0" applyFont="1" applyFill="1" applyBorder="1" applyAlignment="1">
      <alignment horizontal="right"/>
    </xf>
    <xf numFmtId="0" fontId="3" fillId="2" borderId="22" xfId="0" applyFont="1" applyFill="1" applyBorder="1" applyAlignment="1">
      <alignment horizontal="right"/>
    </xf>
    <xf numFmtId="164" fontId="3" fillId="2" borderId="23" xfId="0" applyNumberFormat="1" applyFont="1" applyFill="1" applyBorder="1"/>
    <xf numFmtId="0" fontId="3" fillId="2" borderId="21" xfId="0" quotePrefix="1" applyFont="1" applyFill="1" applyBorder="1" applyAlignment="1">
      <alignment horizontal="left"/>
    </xf>
    <xf numFmtId="0" fontId="3" fillId="0" borderId="21" xfId="0" applyFont="1" applyFill="1" applyBorder="1" applyAlignment="1">
      <alignment horizontal="left" wrapText="1"/>
    </xf>
    <xf numFmtId="0" fontId="20" fillId="9" borderId="0" xfId="0" applyFont="1" applyFill="1" applyBorder="1" applyAlignment="1">
      <alignment horizontal="center" vertical="center"/>
    </xf>
    <xf numFmtId="0" fontId="3" fillId="2" borderId="25" xfId="0" applyFont="1" applyFill="1" applyBorder="1" applyAlignment="1">
      <alignment horizontal="left"/>
    </xf>
    <xf numFmtId="0" fontId="3" fillId="2" borderId="25" xfId="0" applyFont="1" applyFill="1" applyBorder="1" applyAlignment="1">
      <alignment horizontal="left" wrapText="1"/>
    </xf>
    <xf numFmtId="0" fontId="3" fillId="2" borderId="25" xfId="0" applyFont="1" applyFill="1" applyBorder="1" applyAlignment="1">
      <alignment horizontal="left"/>
    </xf>
    <xf numFmtId="0" fontId="3" fillId="2" borderId="25" xfId="0" applyFont="1" applyFill="1" applyBorder="1" applyAlignment="1">
      <alignment horizontal="left" wrapText="1"/>
    </xf>
    <xf numFmtId="164" fontId="20" fillId="9" borderId="0" xfId="0" applyNumberFormat="1" applyFont="1" applyFill="1" applyBorder="1" applyAlignment="1">
      <alignment vertical="center"/>
    </xf>
    <xf numFmtId="0" fontId="20" fillId="9" borderId="25" xfId="0" applyFont="1" applyFill="1" applyBorder="1" applyAlignment="1">
      <alignment horizontal="center" vertical="center"/>
    </xf>
    <xf numFmtId="164" fontId="4" fillId="4" borderId="23" xfId="0" applyNumberFormat="1" applyFont="1" applyFill="1" applyBorder="1" applyAlignment="1">
      <alignment horizontal="right"/>
    </xf>
    <xf numFmtId="0" fontId="4" fillId="3" borderId="21" xfId="0" applyFont="1" applyFill="1" applyBorder="1" applyAlignment="1">
      <alignment horizontal="left"/>
    </xf>
    <xf numFmtId="0" fontId="4" fillId="3" borderId="22" xfId="0" applyFont="1" applyFill="1" applyBorder="1" applyAlignment="1">
      <alignment horizontal="left"/>
    </xf>
    <xf numFmtId="164" fontId="4" fillId="3" borderId="23" xfId="0" applyNumberFormat="1" applyFont="1" applyFill="1" applyBorder="1" applyAlignment="1">
      <alignment horizontal="right"/>
    </xf>
    <xf numFmtId="164" fontId="20" fillId="3" borderId="0" xfId="0" applyNumberFormat="1" applyFont="1" applyFill="1" applyBorder="1" applyAlignment="1">
      <alignment vertical="center"/>
    </xf>
    <xf numFmtId="0" fontId="4" fillId="6" borderId="25" xfId="0" applyFont="1" applyFill="1" applyBorder="1" applyAlignment="1">
      <alignment horizontal="center"/>
    </xf>
    <xf numFmtId="0" fontId="4" fillId="6" borderId="21" xfId="0" applyFont="1" applyFill="1" applyBorder="1" applyAlignment="1">
      <alignment horizontal="center"/>
    </xf>
    <xf numFmtId="164" fontId="4" fillId="6" borderId="23" xfId="0" applyNumberFormat="1" applyFont="1" applyFill="1" applyBorder="1" applyAlignment="1">
      <alignment horizontal="right"/>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6" fillId="6" borderId="15" xfId="0" applyFont="1" applyFill="1" applyBorder="1" applyAlignment="1">
      <alignment horizontal="center" vertical="center"/>
    </xf>
    <xf numFmtId="164" fontId="4" fillId="6" borderId="16" xfId="0" applyNumberFormat="1" applyFont="1" applyFill="1" applyBorder="1" applyAlignment="1">
      <alignment horizontal="right"/>
    </xf>
    <xf numFmtId="0" fontId="3" fillId="2" borderId="21" xfId="0" quotePrefix="1" applyFont="1" applyFill="1" applyBorder="1" applyAlignment="1">
      <alignment horizontal="left" wrapText="1"/>
    </xf>
    <xf numFmtId="0" fontId="20" fillId="9" borderId="25" xfId="0" applyFont="1" applyFill="1" applyBorder="1" applyAlignment="1">
      <alignment horizontal="left" vertical="center" wrapText="1"/>
    </xf>
    <xf numFmtId="0" fontId="20" fillId="9" borderId="25" xfId="0" applyFont="1" applyFill="1" applyBorder="1" applyAlignment="1">
      <alignment horizontal="left" vertical="center"/>
    </xf>
    <xf numFmtId="0" fontId="4" fillId="4" borderId="25" xfId="0" applyFont="1" applyFill="1" applyBorder="1" applyAlignment="1">
      <alignment horizontal="left"/>
    </xf>
    <xf numFmtId="0" fontId="4" fillId="4" borderId="21" xfId="0" applyFont="1" applyFill="1" applyBorder="1" applyAlignment="1">
      <alignment horizontal="left"/>
    </xf>
    <xf numFmtId="0" fontId="4" fillId="0" borderId="0" xfId="0" applyFont="1" applyFill="1" applyBorder="1" applyAlignment="1">
      <alignment horizontal="left"/>
    </xf>
    <xf numFmtId="164" fontId="4" fillId="0" borderId="0" xfId="0" applyNumberFormat="1" applyFont="1" applyFill="1" applyBorder="1" applyAlignment="1">
      <alignment horizontal="right"/>
    </xf>
    <xf numFmtId="0" fontId="3" fillId="2" borderId="0" xfId="0" applyFont="1" applyFill="1" applyBorder="1" applyAlignment="1">
      <alignment horizontal="center"/>
    </xf>
    <xf numFmtId="0" fontId="23" fillId="5" borderId="0" xfId="0" applyFont="1" applyFill="1" applyBorder="1" applyAlignment="1">
      <alignment horizontal="center" vertical="center"/>
    </xf>
    <xf numFmtId="0" fontId="10" fillId="0" borderId="1" xfId="0" applyFont="1" applyBorder="1" applyAlignment="1">
      <alignment horizontal="left"/>
    </xf>
    <xf numFmtId="0" fontId="0" fillId="0" borderId="1" xfId="0" applyBorder="1" applyAlignment="1">
      <alignment horizontal="left"/>
    </xf>
    <xf numFmtId="0" fontId="14" fillId="0" borderId="1" xfId="0" applyFont="1" applyBorder="1" applyAlignment="1">
      <alignment horizontal="left"/>
    </xf>
    <xf numFmtId="164" fontId="4" fillId="2" borderId="22" xfId="0" applyNumberFormat="1" applyFont="1" applyFill="1" applyBorder="1"/>
    <xf numFmtId="0" fontId="4" fillId="4" borderId="14" xfId="0" applyFont="1" applyFill="1" applyBorder="1"/>
    <xf numFmtId="0" fontId="4" fillId="4" borderId="15" xfId="0" applyFont="1" applyFill="1" applyBorder="1"/>
    <xf numFmtId="164" fontId="4" fillId="4" borderId="16" xfId="0" applyNumberFormat="1" applyFont="1" applyFill="1" applyBorder="1"/>
    <xf numFmtId="164" fontId="3" fillId="2" borderId="22" xfId="0" applyNumberFormat="1" applyFont="1" applyFill="1" applyBorder="1"/>
    <xf numFmtId="0" fontId="3" fillId="4" borderId="15" xfId="0" applyFont="1" applyFill="1" applyBorder="1"/>
    <xf numFmtId="0" fontId="3" fillId="2" borderId="22" xfId="0" applyFont="1" applyFill="1" applyBorder="1" applyAlignment="1"/>
    <xf numFmtId="10" fontId="4" fillId="2" borderId="22" xfId="0" applyNumberFormat="1" applyFont="1" applyFill="1" applyBorder="1" applyAlignment="1"/>
    <xf numFmtId="0" fontId="3" fillId="2" borderId="26" xfId="0" applyFont="1" applyFill="1" applyBorder="1" applyAlignment="1">
      <alignment horizontal="center"/>
    </xf>
    <xf numFmtId="0" fontId="3" fillId="2" borderId="27" xfId="0" applyFont="1" applyFill="1" applyBorder="1" applyAlignment="1">
      <alignment horizontal="center"/>
    </xf>
    <xf numFmtId="166" fontId="4" fillId="2" borderId="22" xfId="0" applyNumberFormat="1" applyFont="1" applyFill="1" applyBorder="1" applyAlignment="1"/>
    <xf numFmtId="0" fontId="4" fillId="2" borderId="23" xfId="0" applyFont="1" applyFill="1" applyBorder="1" applyAlignment="1">
      <alignment horizontal="left"/>
    </xf>
    <xf numFmtId="0" fontId="4" fillId="2" borderId="25" xfId="0" applyFont="1" applyFill="1" applyBorder="1" applyAlignment="1">
      <alignment horizontal="left"/>
    </xf>
    <xf numFmtId="164" fontId="4" fillId="2" borderId="22" xfId="1" applyNumberFormat="1" applyFont="1" applyFill="1" applyBorder="1"/>
    <xf numFmtId="0" fontId="4" fillId="2" borderId="23" xfId="1" applyFont="1" applyFill="1" applyBorder="1" applyAlignment="1">
      <alignment horizontal="left"/>
    </xf>
    <xf numFmtId="0" fontId="4" fillId="2" borderId="25" xfId="1" applyFont="1" applyFill="1" applyBorder="1" applyAlignment="1">
      <alignment horizontal="left"/>
    </xf>
    <xf numFmtId="0" fontId="4" fillId="2" borderId="21" xfId="1" applyFont="1" applyFill="1" applyBorder="1" applyAlignment="1">
      <alignment horizontal="left"/>
    </xf>
    <xf numFmtId="0" fontId="4" fillId="2" borderId="22" xfId="1" applyFont="1" applyFill="1" applyBorder="1"/>
    <xf numFmtId="0" fontId="3" fillId="0" borderId="22" xfId="0" applyFont="1" applyFill="1" applyBorder="1" applyAlignment="1"/>
    <xf numFmtId="9" fontId="3" fillId="0" borderId="22" xfId="0" applyNumberFormat="1" applyFont="1" applyFill="1" applyBorder="1" applyAlignment="1"/>
    <xf numFmtId="164" fontId="3" fillId="0" borderId="22" xfId="0" applyNumberFormat="1" applyFont="1" applyFill="1" applyBorder="1" applyAlignment="1">
      <alignment horizontal="right"/>
    </xf>
    <xf numFmtId="164" fontId="3" fillId="0" borderId="22" xfId="0" applyNumberFormat="1" applyFont="1" applyFill="1" applyBorder="1"/>
    <xf numFmtId="0" fontId="4" fillId="4" borderId="22" xfId="0" applyFont="1" applyFill="1" applyBorder="1" applyAlignment="1">
      <alignment horizontal="left"/>
    </xf>
    <xf numFmtId="164" fontId="4" fillId="4" borderId="22" xfId="0" applyNumberFormat="1" applyFont="1" applyFill="1" applyBorder="1" applyAlignment="1">
      <alignment horizontal="right"/>
    </xf>
    <xf numFmtId="0" fontId="3" fillId="0" borderId="24"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19" xfId="0" applyFont="1" applyFill="1" applyBorder="1" applyAlignment="1">
      <alignment horizontal="center" vertical="center"/>
    </xf>
    <xf numFmtId="0" fontId="24" fillId="0" borderId="1" xfId="0" applyFont="1" applyBorder="1" applyAlignment="1">
      <alignment horizontal="center"/>
    </xf>
    <xf numFmtId="3" fontId="0" fillId="0" borderId="1" xfId="0" applyNumberFormat="1" applyBorder="1" applyAlignment="1">
      <alignment horizontal="left"/>
    </xf>
    <xf numFmtId="9" fontId="0" fillId="0" borderId="1" xfId="0" applyNumberFormat="1" applyBorder="1" applyAlignment="1">
      <alignment horizontal="center"/>
    </xf>
    <xf numFmtId="0" fontId="0" fillId="0" borderId="1" xfId="0" applyBorder="1" applyAlignment="1">
      <alignment horizontal="right"/>
    </xf>
    <xf numFmtId="0" fontId="0" fillId="0" borderId="1" xfId="0" applyBorder="1" applyAlignment="1">
      <alignment horizontal="center"/>
    </xf>
    <xf numFmtId="0" fontId="10" fillId="0" borderId="1" xfId="0" applyFont="1" applyBorder="1" applyAlignment="1">
      <alignment horizontal="right"/>
    </xf>
    <xf numFmtId="3" fontId="0" fillId="0" borderId="1" xfId="0" applyNumberFormat="1" applyBorder="1"/>
    <xf numFmtId="0" fontId="0" fillId="4" borderId="1" xfId="0" applyFill="1" applyBorder="1"/>
    <xf numFmtId="3" fontId="17" fillId="2" borderId="11" xfId="0" applyNumberFormat="1" applyFont="1" applyFill="1" applyBorder="1" applyAlignment="1">
      <alignment horizontal="center"/>
    </xf>
    <xf numFmtId="3" fontId="17" fillId="2" borderId="12" xfId="0" applyNumberFormat="1" applyFont="1" applyFill="1" applyBorder="1" applyAlignment="1">
      <alignment horizontal="center"/>
    </xf>
    <xf numFmtId="3" fontId="17" fillId="2" borderId="13" xfId="0" applyNumberFormat="1" applyFont="1" applyFill="1" applyBorder="1" applyAlignment="1">
      <alignment horizontal="center"/>
    </xf>
    <xf numFmtId="0" fontId="15" fillId="0" borderId="1" xfId="0" applyFont="1" applyFill="1" applyBorder="1" applyAlignment="1">
      <alignment horizontal="left"/>
    </xf>
    <xf numFmtId="0" fontId="21" fillId="0" borderId="1" xfId="0" applyFont="1" applyBorder="1" applyAlignment="1">
      <alignment horizontal="left"/>
    </xf>
  </cellXfs>
  <cellStyles count="2">
    <cellStyle name="Normal" xfId="0" builtinId="0"/>
    <cellStyle name="Normal 12" xfId="1"/>
  </cellStyles>
  <dxfs count="20">
    <dxf>
      <font>
        <b val="0"/>
        <i val="0"/>
        <strike val="0"/>
        <condense val="0"/>
        <extend val="0"/>
        <outline val="0"/>
        <shadow val="0"/>
        <u val="none"/>
        <vertAlign val="baseline"/>
        <sz val="10"/>
        <color theme="0"/>
        <name val="Arial"/>
        <scheme val="none"/>
      </font>
      <alignment horizontal="center"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righ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13"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 formatCode="#,##0"/>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Arial"/>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alignment horizontal="left" vertical="bottom" textRotation="0" wrapText="0" indent="0" justifyLastLine="0" shrinkToFit="0" readingOrder="0"/>
    </dxf>
    <dxf>
      <alignment horizontal="left" textRotation="0" wrapText="0" indent="0" justifyLastLine="0" shrinkToFit="0" readingOrder="0"/>
    </dxf>
    <dxf>
      <alignment horizontal="left" textRotation="0" wrapText="0" indent="0" justifyLastLine="0" shrinkToFit="0" readingOrder="0"/>
    </dxf>
    <dxf>
      <alignment horizontal="left" textRotation="0" wrapText="0" indent="0" justifyLastLine="0" shrinkToFit="0" readingOrder="0"/>
    </dxf>
    <dxf>
      <alignment horizontal="left" textRotation="0" wrapText="0" indent="0" justifyLastLine="0" shrinkToFit="0" readingOrder="0"/>
    </dxf>
    <dxf>
      <alignment horizontal="left" vertical="bottom" textRotation="0" wrapText="0" indent="0" justifyLastLine="0" shrinkToFit="0" readingOrder="0"/>
    </dxf>
    <dxf>
      <numFmt numFmtId="25" formatCode="hh:mm"/>
      <alignment horizontal="lef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1266265</xdr:colOff>
      <xdr:row>4</xdr:row>
      <xdr:rowOff>179294</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266265" cy="136711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51\Meriem%20said\DOSSIER%20MARIEM\6-STE\2017\BILAN%202017\ETATS%20FINANCIERS%20STE%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BALANCE 2017 "/>
      <sheetName val="ETATS FIN"/>
      <sheetName val="TAB DETER RSLT FISC "/>
      <sheetName val="NOTES"/>
    </sheetNames>
    <sheetDataSet>
      <sheetData sheetId="0"/>
      <sheetData sheetId="1"/>
      <sheetData sheetId="2">
        <row r="36">
          <cell r="E36">
            <v>0</v>
          </cell>
        </row>
      </sheetData>
      <sheetData sheetId="3"/>
      <sheetData sheetId="4"/>
    </sheetDataSet>
  </externalBook>
</externalLink>
</file>

<file path=xl/tables/table1.xml><?xml version="1.0" encoding="utf-8"?>
<table xmlns="http://schemas.openxmlformats.org/spreadsheetml/2006/main" id="3" name="Tableau3" displayName="Tableau3" ref="B3:F54" totalsRowShown="0" headerRowDxfId="17" dataDxfId="16">
  <autoFilter ref="B3:F54"/>
  <tableColumns count="5">
    <tableColumn id="1" name="Clients" dataDxfId="19"/>
    <tableColumn id="2" name="Matricul Fiscal" dataDxfId="18"/>
    <tableColumn id="3" name="Création" dataDxfId="15"/>
    <tableColumn id="4" name="rEXPORTgimEXPORT" dataDxfId="13"/>
    <tableColumn id="5" name="secteur" dataDxfId="14"/>
  </tableColumns>
  <tableStyleInfo name="TableStyleLight8" showFirstColumn="0" showLastColumn="0" showRowStripes="1" showColumnStripes="0"/>
</table>
</file>

<file path=xl/tables/table2.xml><?xml version="1.0" encoding="utf-8"?>
<table xmlns="http://schemas.openxmlformats.org/spreadsheetml/2006/main" id="4" name="Tableau4" displayName="Tableau4" ref="I3:I5" totalsRowShown="0" headerRowDxfId="10" dataDxfId="11">
  <autoFilter ref="I3:I5"/>
  <tableColumns count="1">
    <tableColumn id="1" name="APII" dataDxfId="12"/>
  </tableColumns>
  <tableStyleInfo name="TableStyleLight8" showFirstColumn="0" showLastColumn="0" showRowStripes="1" showColumnStripes="0"/>
</table>
</file>

<file path=xl/tables/table3.xml><?xml version="1.0" encoding="utf-8"?>
<table xmlns="http://schemas.openxmlformats.org/spreadsheetml/2006/main" id="6" name="Tableau57" displayName="Tableau57" ref="B59:G81" totalsRowShown="0" headerRowDxfId="0" headerRowBorderDxfId="8" tableBorderDxfId="9" totalsRowBorderDxfId="7">
  <tableColumns count="6">
    <tableColumn id="1" name="annee de creation" dataDxfId="6"/>
    <tableColumn id="6" name="Régime fiscal :" dataDxfId="5"/>
    <tableColumn id="2" name="Secteur d'activité :" dataDxfId="4"/>
    <tableColumn id="3" name="CAHT de l'année doit etre inferieur ou egale  :" dataDxfId="3"/>
    <tableColumn id="4" name="taux IS" dataDxfId="2"/>
    <tableColumn id="5" name="fin avantage &quot;année" dataDxfId="1"/>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2"/>
  </sheetPr>
  <dimension ref="A1:IV397"/>
  <sheetViews>
    <sheetView tabSelected="1" topLeftCell="A120" zoomScale="85" zoomScaleNormal="85" zoomScaleSheetLayoutView="55" workbookViewId="0">
      <selection activeCell="E126" sqref="E126"/>
    </sheetView>
  </sheetViews>
  <sheetFormatPr baseColWidth="10" defaultColWidth="0" defaultRowHeight="12.75" x14ac:dyDescent="0.2"/>
  <cols>
    <col min="1" max="1" width="54.42578125" style="1" bestFit="1" customWidth="1"/>
    <col min="2" max="2" width="12.5703125" style="1" customWidth="1"/>
    <col min="3" max="3" width="17.5703125" style="1" customWidth="1"/>
    <col min="4" max="4" width="36" style="1" customWidth="1"/>
    <col min="5" max="5" width="24.7109375" style="1" customWidth="1"/>
    <col min="6" max="6" width="14" style="1" hidden="1" customWidth="1"/>
    <col min="7" max="16384" width="0" style="1" hidden="1"/>
  </cols>
  <sheetData>
    <row r="1" spans="1:6" ht="23.25" customHeight="1" x14ac:dyDescent="0.2">
      <c r="A1" s="56" t="s">
        <v>38</v>
      </c>
      <c r="B1" s="56"/>
      <c r="C1" s="56"/>
      <c r="D1" s="56"/>
      <c r="E1" s="56"/>
      <c r="F1" s="2"/>
    </row>
    <row r="2" spans="1:6" ht="30" customHeight="1" x14ac:dyDescent="0.2">
      <c r="A2" s="56" t="s">
        <v>39</v>
      </c>
      <c r="B2" s="56"/>
      <c r="C2" s="56"/>
      <c r="D2" s="56"/>
      <c r="E2" s="56"/>
      <c r="F2" s="2"/>
    </row>
    <row r="3" spans="1:6" ht="20.25" customHeight="1" x14ac:dyDescent="0.2">
      <c r="A3" s="56" t="s">
        <v>40</v>
      </c>
      <c r="B3" s="56"/>
      <c r="C3" s="56"/>
      <c r="D3" s="56"/>
      <c r="E3" s="56"/>
      <c r="F3" s="2"/>
    </row>
    <row r="4" spans="1:6" ht="20.25" customHeight="1" x14ac:dyDescent="0.2">
      <c r="A4" s="59" t="s">
        <v>41</v>
      </c>
      <c r="B4" s="60"/>
      <c r="C4" s="60"/>
      <c r="D4" s="60"/>
      <c r="E4" s="60"/>
      <c r="F4" s="2"/>
    </row>
    <row r="5" spans="1:6" ht="20.25" customHeight="1" x14ac:dyDescent="0.2">
      <c r="A5" s="42"/>
      <c r="B5" s="42"/>
      <c r="C5" s="42"/>
      <c r="D5" s="42"/>
      <c r="E5" s="42"/>
      <c r="F5" s="2"/>
    </row>
    <row r="6" spans="1:6" ht="12.75" customHeight="1" x14ac:dyDescent="0.2">
      <c r="A6" s="57" t="s">
        <v>1</v>
      </c>
      <c r="B6" s="57"/>
      <c r="C6" s="57"/>
      <c r="D6" s="57"/>
      <c r="E6" s="75">
        <v>2018</v>
      </c>
      <c r="F6" s="74"/>
    </row>
    <row r="7" spans="1:6" ht="12.75" customHeight="1" x14ac:dyDescent="0.2">
      <c r="A7" s="57"/>
      <c r="B7" s="57"/>
      <c r="C7" s="57"/>
      <c r="D7" s="57"/>
      <c r="E7" s="75"/>
      <c r="F7" s="74"/>
    </row>
    <row r="8" spans="1:6" ht="12.75" customHeight="1" thickBot="1" x14ac:dyDescent="0.25">
      <c r="A8" s="42"/>
      <c r="B8" s="42"/>
      <c r="C8" s="42"/>
      <c r="D8" s="42"/>
      <c r="E8" s="42"/>
      <c r="F8" s="2"/>
    </row>
    <row r="9" spans="1:6" ht="27.75" customHeight="1" x14ac:dyDescent="0.3">
      <c r="A9" s="43" t="s">
        <v>36</v>
      </c>
      <c r="B9" s="48" t="s">
        <v>86</v>
      </c>
      <c r="C9" s="49"/>
      <c r="D9" s="49"/>
      <c r="E9" s="50"/>
      <c r="F9" s="2"/>
    </row>
    <row r="10" spans="1:6" ht="27.75" customHeight="1" x14ac:dyDescent="0.3">
      <c r="A10" s="61" t="s">
        <v>42</v>
      </c>
      <c r="B10" s="46" t="str">
        <f>+VLOOKUP(B9,donnee!B3:C1355,2,0)</f>
        <v>1488684D/A/M/000</v>
      </c>
      <c r="C10" s="47"/>
      <c r="D10" s="47"/>
      <c r="E10" s="51"/>
      <c r="F10" s="2"/>
    </row>
    <row r="11" spans="1:6" ht="27.75" customHeight="1" x14ac:dyDescent="0.3">
      <c r="A11" s="44" t="s">
        <v>43</v>
      </c>
      <c r="B11" s="46">
        <v>2017</v>
      </c>
      <c r="C11" s="47"/>
      <c r="D11" s="47"/>
      <c r="E11" s="51"/>
      <c r="F11" s="2"/>
    </row>
    <row r="12" spans="1:6" ht="27.75" customHeight="1" x14ac:dyDescent="0.3">
      <c r="A12" s="44" t="s">
        <v>44</v>
      </c>
      <c r="B12" s="46" t="str">
        <f>+VLOOKUP(B9,donnee!B:E,4,0)</f>
        <v>LOCAL</v>
      </c>
      <c r="C12" s="47"/>
      <c r="D12" s="47"/>
      <c r="E12" s="51"/>
      <c r="F12" s="2"/>
    </row>
    <row r="13" spans="1:6" ht="27.75" customHeight="1" x14ac:dyDescent="0.3">
      <c r="A13" s="44" t="s">
        <v>45</v>
      </c>
      <c r="B13" s="46" t="str">
        <f>+VLOOKUP(B9,donnee!B:F,5,0)</f>
        <v>INDUSTRIE</v>
      </c>
      <c r="C13" s="47"/>
      <c r="D13" s="47"/>
      <c r="E13" s="51"/>
      <c r="F13" s="2"/>
    </row>
    <row r="14" spans="1:6" ht="27.75" customHeight="1" thickBot="1" x14ac:dyDescent="0.35">
      <c r="A14" s="45" t="s">
        <v>245</v>
      </c>
      <c r="B14" s="164">
        <v>500000</v>
      </c>
      <c r="C14" s="165"/>
      <c r="D14" s="165"/>
      <c r="E14" s="166"/>
      <c r="F14" s="2"/>
    </row>
    <row r="15" spans="1:6" ht="27.75" customHeight="1" thickBot="1" x14ac:dyDescent="0.35">
      <c r="A15" s="45" t="s">
        <v>242</v>
      </c>
      <c r="B15" s="52" t="s">
        <v>243</v>
      </c>
      <c r="C15" s="53"/>
      <c r="D15" s="53"/>
      <c r="E15" s="54"/>
      <c r="F15" s="2"/>
    </row>
    <row r="16" spans="1:6" ht="8.25" customHeight="1" thickBot="1" x14ac:dyDescent="0.25"/>
    <row r="17" spans="1:6" ht="21" customHeight="1" thickBot="1" x14ac:dyDescent="0.3">
      <c r="A17" s="113" t="s">
        <v>2</v>
      </c>
      <c r="B17" s="114"/>
      <c r="C17" s="114"/>
      <c r="D17" s="115" t="str">
        <f>IF(E17&gt;=0,"Bénéfice","Perte")</f>
        <v>Bénéfice</v>
      </c>
      <c r="E17" s="116">
        <v>10000</v>
      </c>
      <c r="F17" s="4"/>
    </row>
    <row r="18" spans="1:6" ht="12.75" customHeight="1" x14ac:dyDescent="0.25">
      <c r="A18" s="41"/>
      <c r="B18" s="41"/>
      <c r="C18" s="41"/>
      <c r="D18" s="41"/>
      <c r="E18" s="5"/>
      <c r="F18" s="4"/>
    </row>
    <row r="19" spans="1:6" ht="21.75" customHeight="1" x14ac:dyDescent="0.2">
      <c r="A19" s="58" t="s">
        <v>3</v>
      </c>
      <c r="B19" s="58"/>
      <c r="C19" s="58"/>
      <c r="D19" s="58"/>
      <c r="E19" s="58"/>
      <c r="F19" s="6"/>
    </row>
    <row r="20" spans="1:6" ht="21.75" customHeight="1" x14ac:dyDescent="0.2">
      <c r="A20" s="98" t="s">
        <v>169</v>
      </c>
      <c r="B20" s="98"/>
      <c r="C20" s="98"/>
      <c r="D20" s="98"/>
      <c r="E20" s="103">
        <f>SUM(E21:E39)</f>
        <v>0</v>
      </c>
      <c r="F20" s="6"/>
    </row>
    <row r="21" spans="1:6" ht="15.75" x14ac:dyDescent="0.25">
      <c r="A21" s="76" t="s">
        <v>155</v>
      </c>
      <c r="B21" s="77"/>
      <c r="C21" s="77"/>
      <c r="D21" s="77"/>
      <c r="E21" s="78">
        <v>0</v>
      </c>
    </row>
    <row r="22" spans="1:6" ht="31.5" customHeight="1" x14ac:dyDescent="0.25">
      <c r="A22" s="79" t="s">
        <v>176</v>
      </c>
      <c r="B22" s="80"/>
      <c r="C22" s="80"/>
      <c r="D22" s="80"/>
      <c r="E22" s="81">
        <v>0</v>
      </c>
      <c r="F22" s="8"/>
    </row>
    <row r="23" spans="1:6" ht="30.75" customHeight="1" x14ac:dyDescent="0.25">
      <c r="A23" s="79" t="s">
        <v>175</v>
      </c>
      <c r="B23" s="83"/>
      <c r="C23" s="83"/>
      <c r="D23" s="83"/>
      <c r="E23" s="81">
        <v>0</v>
      </c>
    </row>
    <row r="24" spans="1:6" ht="31.5" customHeight="1" x14ac:dyDescent="0.25">
      <c r="A24" s="79" t="s">
        <v>174</v>
      </c>
      <c r="B24" s="83"/>
      <c r="C24" s="83"/>
      <c r="D24" s="83"/>
      <c r="E24" s="81">
        <v>0</v>
      </c>
      <c r="F24" s="9"/>
    </row>
    <row r="25" spans="1:6" ht="15.75" x14ac:dyDescent="0.25">
      <c r="A25" s="82" t="s">
        <v>156</v>
      </c>
      <c r="B25" s="83"/>
      <c r="C25" s="83"/>
      <c r="D25" s="83"/>
      <c r="E25" s="81">
        <v>0</v>
      </c>
      <c r="F25" s="9"/>
    </row>
    <row r="26" spans="1:6" ht="33.75" customHeight="1" x14ac:dyDescent="0.25">
      <c r="A26" s="79" t="s">
        <v>173</v>
      </c>
      <c r="B26" s="83"/>
      <c r="C26" s="83"/>
      <c r="D26" s="83"/>
      <c r="E26" s="81">
        <v>0</v>
      </c>
      <c r="F26" s="9"/>
    </row>
    <row r="27" spans="1:6" ht="15.75" x14ac:dyDescent="0.25">
      <c r="A27" s="82" t="s">
        <v>157</v>
      </c>
      <c r="B27" s="83"/>
      <c r="C27" s="83"/>
      <c r="D27" s="83"/>
      <c r="E27" s="81">
        <v>0</v>
      </c>
      <c r="F27" s="5"/>
    </row>
    <row r="28" spans="1:6" ht="15.75" x14ac:dyDescent="0.25">
      <c r="A28" s="82" t="s">
        <v>158</v>
      </c>
      <c r="B28" s="83"/>
      <c r="C28" s="83"/>
      <c r="D28" s="83"/>
      <c r="E28" s="81">
        <v>0</v>
      </c>
      <c r="F28" s="5"/>
    </row>
    <row r="29" spans="1:6" s="9" customFormat="1" ht="15.75" x14ac:dyDescent="0.25">
      <c r="A29" s="99" t="s">
        <v>159</v>
      </c>
      <c r="B29" s="99"/>
      <c r="C29" s="99"/>
      <c r="D29" s="82"/>
      <c r="E29" s="81">
        <v>0</v>
      </c>
      <c r="F29" s="11"/>
    </row>
    <row r="30" spans="1:6" ht="15.75" x14ac:dyDescent="0.25">
      <c r="A30" s="99" t="s">
        <v>160</v>
      </c>
      <c r="B30" s="99"/>
      <c r="C30" s="99"/>
      <c r="D30" s="82"/>
      <c r="E30" s="81">
        <v>0</v>
      </c>
      <c r="F30" s="5"/>
    </row>
    <row r="31" spans="1:6" ht="15.75" x14ac:dyDescent="0.25">
      <c r="A31" s="82" t="s">
        <v>161</v>
      </c>
      <c r="B31" s="83"/>
      <c r="C31" s="83"/>
      <c r="D31" s="83"/>
      <c r="E31" s="81">
        <v>0</v>
      </c>
      <c r="F31" s="5"/>
    </row>
    <row r="32" spans="1:6" ht="15.75" x14ac:dyDescent="0.25">
      <c r="A32" s="82" t="s">
        <v>4</v>
      </c>
      <c r="B32" s="83"/>
      <c r="C32" s="83"/>
      <c r="D32" s="83"/>
      <c r="E32" s="81">
        <v>0</v>
      </c>
      <c r="F32" s="5"/>
    </row>
    <row r="33" spans="1:6" ht="15.75" x14ac:dyDescent="0.25">
      <c r="A33" s="79" t="s">
        <v>162</v>
      </c>
      <c r="B33" s="83"/>
      <c r="C33" s="83"/>
      <c r="D33" s="83"/>
      <c r="E33" s="81">
        <v>0</v>
      </c>
      <c r="F33" s="11"/>
    </row>
    <row r="34" spans="1:6" ht="15.75" x14ac:dyDescent="0.25">
      <c r="A34" s="79" t="s">
        <v>163</v>
      </c>
      <c r="B34" s="83"/>
      <c r="C34" s="83"/>
      <c r="D34" s="83"/>
      <c r="E34" s="81">
        <v>0</v>
      </c>
      <c r="F34" s="11"/>
    </row>
    <row r="35" spans="1:6" ht="15.75" x14ac:dyDescent="0.25">
      <c r="A35" s="97" t="s">
        <v>164</v>
      </c>
      <c r="B35" s="86"/>
      <c r="C35" s="86"/>
      <c r="D35" s="86"/>
      <c r="E35" s="87">
        <v>0</v>
      </c>
      <c r="F35" s="5"/>
    </row>
    <row r="36" spans="1:6" ht="15.75" x14ac:dyDescent="0.25">
      <c r="A36" s="82" t="s">
        <v>165</v>
      </c>
      <c r="B36" s="83"/>
      <c r="C36" s="83"/>
      <c r="D36" s="83"/>
      <c r="E36" s="81">
        <f>+'[1]ETATS FIN'!E36</f>
        <v>0</v>
      </c>
      <c r="F36" s="5"/>
    </row>
    <row r="37" spans="1:6" ht="15.75" x14ac:dyDescent="0.25">
      <c r="A37" s="82" t="s">
        <v>166</v>
      </c>
      <c r="B37" s="83"/>
      <c r="C37" s="83"/>
      <c r="D37" s="83"/>
      <c r="E37" s="81">
        <v>0</v>
      </c>
      <c r="F37" s="11"/>
    </row>
    <row r="38" spans="1:6" ht="15.75" x14ac:dyDescent="0.25">
      <c r="A38" s="82" t="s">
        <v>167</v>
      </c>
      <c r="B38" s="83"/>
      <c r="C38" s="83"/>
      <c r="D38" s="83"/>
      <c r="E38" s="81">
        <v>0</v>
      </c>
      <c r="F38" s="5"/>
    </row>
    <row r="39" spans="1:6" s="9" customFormat="1" ht="15" customHeight="1" x14ac:dyDescent="0.25">
      <c r="A39" s="79" t="s">
        <v>168</v>
      </c>
      <c r="B39" s="83"/>
      <c r="C39" s="83"/>
      <c r="D39" s="83"/>
      <c r="E39" s="81">
        <v>0</v>
      </c>
      <c r="F39" s="11"/>
    </row>
    <row r="40" spans="1:6" ht="15.75" x14ac:dyDescent="0.25">
      <c r="A40" s="104" t="s">
        <v>170</v>
      </c>
      <c r="B40" s="104"/>
      <c r="C40" s="104"/>
      <c r="D40" s="104"/>
      <c r="E40" s="103">
        <f>SUM(E41:E47)</f>
        <v>0</v>
      </c>
      <c r="F40" s="5"/>
    </row>
    <row r="41" spans="1:6" ht="15.75" x14ac:dyDescent="0.25">
      <c r="A41" s="82" t="s">
        <v>171</v>
      </c>
      <c r="B41" s="83"/>
      <c r="C41" s="83"/>
      <c r="D41" s="83"/>
      <c r="E41" s="87">
        <v>0</v>
      </c>
      <c r="F41" s="5"/>
    </row>
    <row r="42" spans="1:6" ht="15.75" x14ac:dyDescent="0.25">
      <c r="A42" s="79" t="s">
        <v>172</v>
      </c>
      <c r="B42" s="83"/>
      <c r="C42" s="83"/>
      <c r="D42" s="83"/>
      <c r="E42" s="87">
        <v>0</v>
      </c>
      <c r="F42" s="5"/>
    </row>
    <row r="43" spans="1:6" ht="15.75" x14ac:dyDescent="0.25">
      <c r="A43" s="102" t="s">
        <v>177</v>
      </c>
      <c r="B43" s="102"/>
      <c r="C43" s="102"/>
      <c r="D43" s="79"/>
      <c r="E43" s="87">
        <v>0</v>
      </c>
      <c r="F43" s="5"/>
    </row>
    <row r="44" spans="1:6" ht="15.75" x14ac:dyDescent="0.25">
      <c r="A44" s="100" t="s">
        <v>178</v>
      </c>
      <c r="B44" s="101"/>
      <c r="C44" s="101"/>
      <c r="D44" s="84"/>
      <c r="E44" s="87">
        <v>0</v>
      </c>
      <c r="F44" s="5"/>
    </row>
    <row r="45" spans="1:6" ht="15.75" x14ac:dyDescent="0.25">
      <c r="A45" s="102" t="s">
        <v>179</v>
      </c>
      <c r="B45" s="102"/>
      <c r="C45" s="102"/>
      <c r="D45" s="79"/>
      <c r="E45" s="87">
        <v>0</v>
      </c>
      <c r="F45" s="5"/>
    </row>
    <row r="46" spans="1:6" ht="15.75" x14ac:dyDescent="0.25">
      <c r="A46" s="102" t="s">
        <v>180</v>
      </c>
      <c r="B46" s="102"/>
      <c r="C46" s="102"/>
      <c r="D46" s="79"/>
      <c r="E46" s="87">
        <v>0</v>
      </c>
      <c r="F46" s="12"/>
    </row>
    <row r="47" spans="1:6" ht="31.5" customHeight="1" x14ac:dyDescent="0.25">
      <c r="A47" s="102" t="s">
        <v>181</v>
      </c>
      <c r="B47" s="102"/>
      <c r="C47" s="102"/>
      <c r="D47" s="79"/>
      <c r="E47" s="87">
        <v>0</v>
      </c>
      <c r="F47" s="5"/>
    </row>
    <row r="48" spans="1:6" ht="15.75" x14ac:dyDescent="0.25">
      <c r="A48" s="104" t="s">
        <v>182</v>
      </c>
      <c r="B48" s="104"/>
      <c r="C48" s="104"/>
      <c r="D48" s="104"/>
      <c r="E48" s="103">
        <f>SUM(E49:E53)</f>
        <v>0</v>
      </c>
      <c r="F48" s="5"/>
    </row>
    <row r="49" spans="1:6" s="14" customFormat="1" ht="15.75" x14ac:dyDescent="0.25">
      <c r="A49" s="100" t="s">
        <v>183</v>
      </c>
      <c r="B49" s="101"/>
      <c r="C49" s="101"/>
      <c r="D49" s="84"/>
      <c r="E49" s="81">
        <v>0</v>
      </c>
      <c r="F49" s="5"/>
    </row>
    <row r="50" spans="1:6" s="14" customFormat="1" ht="15.75" x14ac:dyDescent="0.25">
      <c r="A50" s="102" t="s">
        <v>184</v>
      </c>
      <c r="B50" s="102"/>
      <c r="C50" s="102"/>
      <c r="D50" s="79"/>
      <c r="E50" s="81">
        <v>0</v>
      </c>
      <c r="F50" s="5"/>
    </row>
    <row r="51" spans="1:6" s="14" customFormat="1" ht="33.75" customHeight="1" x14ac:dyDescent="0.25">
      <c r="A51" s="102" t="s">
        <v>185</v>
      </c>
      <c r="B51" s="102"/>
      <c r="C51" s="102"/>
      <c r="D51" s="79"/>
      <c r="E51" s="81">
        <v>0</v>
      </c>
      <c r="F51" s="5"/>
    </row>
    <row r="52" spans="1:6" s="14" customFormat="1" ht="15.75" x14ac:dyDescent="0.25">
      <c r="A52" s="100" t="s">
        <v>186</v>
      </c>
      <c r="B52" s="101"/>
      <c r="C52" s="101"/>
      <c r="D52" s="84"/>
      <c r="E52" s="81">
        <v>0</v>
      </c>
      <c r="F52" s="5"/>
    </row>
    <row r="53" spans="1:6" s="14" customFormat="1" ht="15.75" x14ac:dyDescent="0.25">
      <c r="A53" s="102" t="s">
        <v>187</v>
      </c>
      <c r="B53" s="102"/>
      <c r="C53" s="102"/>
      <c r="D53" s="79"/>
      <c r="E53" s="81">
        <v>0</v>
      </c>
      <c r="F53" s="5"/>
    </row>
    <row r="54" spans="1:6" s="14" customFormat="1" ht="15.75" x14ac:dyDescent="0.25">
      <c r="A54" s="104" t="s">
        <v>188</v>
      </c>
      <c r="B54" s="104"/>
      <c r="C54" s="104"/>
      <c r="D54" s="104"/>
      <c r="E54" s="103">
        <f>SUM(E55:E56)</f>
        <v>0</v>
      </c>
      <c r="F54" s="5"/>
    </row>
    <row r="55" spans="1:6" s="14" customFormat="1" ht="30.75" customHeight="1" x14ac:dyDescent="0.25">
      <c r="A55" s="102" t="s">
        <v>189</v>
      </c>
      <c r="B55" s="102"/>
      <c r="C55" s="102"/>
      <c r="D55" s="79"/>
      <c r="E55" s="81">
        <v>0</v>
      </c>
      <c r="F55" s="5"/>
    </row>
    <row r="56" spans="1:6" s="14" customFormat="1" ht="15.75" x14ac:dyDescent="0.25">
      <c r="A56" s="102" t="s">
        <v>190</v>
      </c>
      <c r="B56" s="102"/>
      <c r="C56" s="102"/>
      <c r="D56" s="79"/>
      <c r="E56" s="81">
        <v>0</v>
      </c>
      <c r="F56" s="5"/>
    </row>
    <row r="57" spans="1:6" s="14" customFormat="1" ht="15.75" x14ac:dyDescent="0.25">
      <c r="A57" s="104" t="s">
        <v>191</v>
      </c>
      <c r="B57" s="104"/>
      <c r="C57" s="104"/>
      <c r="D57" s="104"/>
      <c r="E57" s="103">
        <f>SUM(E58:E59)</f>
        <v>0</v>
      </c>
      <c r="F57" s="5"/>
    </row>
    <row r="58" spans="1:6" s="14" customFormat="1" ht="15.75" x14ac:dyDescent="0.25">
      <c r="A58" s="100" t="s">
        <v>5</v>
      </c>
      <c r="B58" s="101"/>
      <c r="C58" s="101"/>
      <c r="D58" s="84"/>
      <c r="E58" s="81">
        <v>0</v>
      </c>
      <c r="F58" s="5"/>
    </row>
    <row r="59" spans="1:6" s="14" customFormat="1" ht="15.75" x14ac:dyDescent="0.25">
      <c r="A59" s="100" t="s">
        <v>192</v>
      </c>
      <c r="B59" s="101"/>
      <c r="C59" s="101"/>
      <c r="D59" s="84"/>
      <c r="E59" s="81">
        <v>0</v>
      </c>
      <c r="F59" s="5"/>
    </row>
    <row r="60" spans="1:6" ht="17.25" customHeight="1" x14ac:dyDescent="0.25">
      <c r="A60" s="106" t="s">
        <v>7</v>
      </c>
      <c r="B60" s="107"/>
      <c r="C60" s="107"/>
      <c r="D60" s="107"/>
      <c r="E60" s="108">
        <f>+E57+E54+E48+E40+E20</f>
        <v>0</v>
      </c>
    </row>
    <row r="61" spans="1:6" ht="17.25" customHeight="1" x14ac:dyDescent="0.25">
      <c r="A61" s="82"/>
      <c r="B61" s="83"/>
      <c r="C61" s="83"/>
      <c r="D61" s="83"/>
      <c r="E61" s="81"/>
      <c r="F61" s="4"/>
    </row>
    <row r="62" spans="1:6" ht="17.25" customHeight="1" x14ac:dyDescent="0.2">
      <c r="A62" s="90" t="s">
        <v>8</v>
      </c>
      <c r="B62" s="91"/>
      <c r="C62" s="91"/>
      <c r="D62" s="91"/>
      <c r="E62" s="92"/>
      <c r="F62" s="6"/>
    </row>
    <row r="63" spans="1:6" ht="17.25" customHeight="1" x14ac:dyDescent="0.25">
      <c r="A63" s="106" t="s">
        <v>9</v>
      </c>
      <c r="B63" s="107"/>
      <c r="C63" s="107"/>
      <c r="D63" s="107"/>
      <c r="E63" s="109">
        <f>SUM(E64:E70)</f>
        <v>0</v>
      </c>
    </row>
    <row r="64" spans="1:6" ht="17.25" customHeight="1" x14ac:dyDescent="0.25">
      <c r="A64" s="82" t="s">
        <v>193</v>
      </c>
      <c r="B64" s="83"/>
      <c r="C64" s="83"/>
      <c r="D64" s="83"/>
      <c r="E64" s="81">
        <v>0</v>
      </c>
      <c r="F64" s="8"/>
    </row>
    <row r="65" spans="1:6" ht="15.75" x14ac:dyDescent="0.25">
      <c r="A65" s="79" t="s">
        <v>194</v>
      </c>
      <c r="B65" s="83"/>
      <c r="C65" s="83"/>
      <c r="D65" s="83"/>
      <c r="E65" s="81">
        <v>0</v>
      </c>
      <c r="F65" s="6"/>
    </row>
    <row r="66" spans="1:6" s="9" customFormat="1" ht="15.75" x14ac:dyDescent="0.25">
      <c r="A66" s="79" t="s">
        <v>195</v>
      </c>
      <c r="B66" s="83"/>
      <c r="C66" s="83"/>
      <c r="D66" s="83"/>
      <c r="E66" s="81">
        <v>0</v>
      </c>
      <c r="F66" s="5"/>
    </row>
    <row r="67" spans="1:6" s="9" customFormat="1" ht="15.75" x14ac:dyDescent="0.25">
      <c r="A67" s="82" t="s">
        <v>196</v>
      </c>
      <c r="B67" s="83"/>
      <c r="C67" s="83"/>
      <c r="D67" s="83"/>
      <c r="E67" s="81">
        <v>0</v>
      </c>
      <c r="F67" s="5"/>
    </row>
    <row r="68" spans="1:6" s="9" customFormat="1" ht="15.75" x14ac:dyDescent="0.25">
      <c r="A68" s="82" t="s">
        <v>197</v>
      </c>
      <c r="B68" s="83"/>
      <c r="C68" s="83"/>
      <c r="D68" s="83"/>
      <c r="E68" s="81">
        <v>0</v>
      </c>
      <c r="F68" s="5"/>
    </row>
    <row r="69" spans="1:6" s="9" customFormat="1" ht="15.75" x14ac:dyDescent="0.25">
      <c r="A69" s="102" t="s">
        <v>198</v>
      </c>
      <c r="B69" s="102"/>
      <c r="C69" s="102"/>
      <c r="D69" s="79"/>
      <c r="E69" s="81">
        <v>0</v>
      </c>
      <c r="F69" s="5"/>
    </row>
    <row r="70" spans="1:6" s="9" customFormat="1" ht="15.75" x14ac:dyDescent="0.25">
      <c r="A70" s="99" t="s">
        <v>199</v>
      </c>
      <c r="B70" s="99"/>
      <c r="C70" s="99"/>
      <c r="D70" s="82"/>
      <c r="E70" s="81">
        <v>0</v>
      </c>
      <c r="F70" s="5"/>
    </row>
    <row r="71" spans="1:6" s="9" customFormat="1" ht="15.75" x14ac:dyDescent="0.25">
      <c r="A71" s="110" t="s">
        <v>200</v>
      </c>
      <c r="B71" s="110"/>
      <c r="C71" s="111"/>
      <c r="D71" s="112" t="str">
        <f>IF(E71&gt;=0,"Bénéfice","Perte")</f>
        <v>Bénéfice</v>
      </c>
      <c r="E71" s="112">
        <f>+E17+E60-E63</f>
        <v>10000</v>
      </c>
      <c r="F71" s="5"/>
    </row>
    <row r="72" spans="1:6" s="9" customFormat="1" ht="15.75" x14ac:dyDescent="0.25">
      <c r="A72" s="106" t="s">
        <v>202</v>
      </c>
      <c r="B72" s="107"/>
      <c r="C72" s="107"/>
      <c r="D72" s="107"/>
      <c r="E72" s="109">
        <f>SUM(E73:E79)</f>
        <v>0</v>
      </c>
      <c r="F72" s="5"/>
    </row>
    <row r="73" spans="1:6" s="9" customFormat="1" ht="15.75" x14ac:dyDescent="0.25">
      <c r="A73" s="99" t="s">
        <v>10</v>
      </c>
      <c r="B73" s="99"/>
      <c r="C73" s="99"/>
      <c r="D73" s="82"/>
      <c r="E73" s="81">
        <v>0</v>
      </c>
      <c r="F73" s="11"/>
    </row>
    <row r="74" spans="1:6" s="9" customFormat="1" ht="15.75" x14ac:dyDescent="0.25">
      <c r="A74" s="82" t="s">
        <v>11</v>
      </c>
      <c r="B74" s="83"/>
      <c r="C74" s="83"/>
      <c r="D74" s="83"/>
      <c r="E74" s="81">
        <v>0</v>
      </c>
      <c r="F74" s="5"/>
    </row>
    <row r="75" spans="1:6" s="18" customFormat="1" ht="15.75" x14ac:dyDescent="0.25">
      <c r="A75" s="82" t="s">
        <v>201</v>
      </c>
      <c r="B75" s="83"/>
      <c r="C75" s="83"/>
      <c r="D75" s="83"/>
      <c r="E75" s="81">
        <v>0</v>
      </c>
      <c r="F75" s="11"/>
    </row>
    <row r="76" spans="1:6" s="9" customFormat="1" ht="15.75" x14ac:dyDescent="0.25">
      <c r="A76" s="93" t="s">
        <v>12</v>
      </c>
      <c r="B76" s="94"/>
      <c r="C76" s="94"/>
      <c r="D76" s="94"/>
      <c r="E76" s="81">
        <v>0</v>
      </c>
      <c r="F76" s="5"/>
    </row>
    <row r="77" spans="1:6" s="9" customFormat="1" ht="15.75" x14ac:dyDescent="0.25">
      <c r="A77" s="82" t="s">
        <v>13</v>
      </c>
      <c r="B77" s="83"/>
      <c r="C77" s="83"/>
      <c r="D77" s="83"/>
      <c r="E77" s="81">
        <v>0</v>
      </c>
      <c r="F77" s="11"/>
    </row>
    <row r="78" spans="1:6" s="9" customFormat="1" ht="15.75" x14ac:dyDescent="0.25">
      <c r="A78" s="82" t="s">
        <v>14</v>
      </c>
      <c r="B78" s="83"/>
      <c r="C78" s="83"/>
      <c r="D78" s="83"/>
      <c r="E78" s="81">
        <v>0</v>
      </c>
      <c r="F78" s="5"/>
    </row>
    <row r="79" spans="1:6" s="9" customFormat="1" ht="15.75" x14ac:dyDescent="0.25">
      <c r="A79" s="102" t="s">
        <v>187</v>
      </c>
      <c r="B79" s="102"/>
      <c r="C79" s="102"/>
      <c r="D79" s="79"/>
      <c r="E79" s="81">
        <v>0</v>
      </c>
      <c r="F79" s="5"/>
    </row>
    <row r="80" spans="1:6" s="9" customFormat="1" ht="15.75" x14ac:dyDescent="0.25">
      <c r="A80" s="110" t="s">
        <v>15</v>
      </c>
      <c r="B80" s="110"/>
      <c r="C80" s="111"/>
      <c r="D80" s="112" t="str">
        <f>IF(E80&gt;=0,"Bénéfice","Perte")</f>
        <v>Bénéfice</v>
      </c>
      <c r="E80" s="112">
        <f>+E71-E72</f>
        <v>10000</v>
      </c>
      <c r="F80" s="5"/>
    </row>
    <row r="81" spans="1:6" s="9" customFormat="1" ht="15.75" x14ac:dyDescent="0.25">
      <c r="A81" s="104" t="s">
        <v>203</v>
      </c>
      <c r="B81" s="104"/>
      <c r="C81" s="104"/>
      <c r="D81" s="104"/>
      <c r="E81" s="103">
        <f>SUM(E82:E85)</f>
        <v>0</v>
      </c>
      <c r="F81" s="5"/>
    </row>
    <row r="82" spans="1:6" s="9" customFormat="1" ht="15.75" x14ac:dyDescent="0.25">
      <c r="A82" s="96" t="s">
        <v>204</v>
      </c>
      <c r="B82" s="83"/>
      <c r="C82" s="83"/>
      <c r="D82" s="83"/>
      <c r="E82" s="95"/>
      <c r="F82" s="5"/>
    </row>
    <row r="83" spans="1:6" s="9" customFormat="1" ht="15.75" x14ac:dyDescent="0.25">
      <c r="A83" s="96" t="s">
        <v>205</v>
      </c>
      <c r="B83" s="83"/>
      <c r="C83" s="83"/>
      <c r="D83" s="83"/>
      <c r="E83" s="95">
        <v>0</v>
      </c>
      <c r="F83" s="5"/>
    </row>
    <row r="84" spans="1:6" s="9" customFormat="1" ht="15.75" x14ac:dyDescent="0.25">
      <c r="A84" s="82" t="s">
        <v>206</v>
      </c>
      <c r="B84" s="83"/>
      <c r="C84" s="83"/>
      <c r="D84" s="83"/>
      <c r="E84" s="95"/>
      <c r="F84" s="5"/>
    </row>
    <row r="85" spans="1:6" s="9" customFormat="1" ht="15.75" x14ac:dyDescent="0.25">
      <c r="A85" s="82" t="s">
        <v>207</v>
      </c>
      <c r="B85" s="83"/>
      <c r="C85" s="83"/>
      <c r="D85" s="83"/>
      <c r="E85" s="95"/>
      <c r="F85" s="5"/>
    </row>
    <row r="86" spans="1:6" s="9" customFormat="1" ht="15.75" x14ac:dyDescent="0.25">
      <c r="A86" s="110" t="s">
        <v>208</v>
      </c>
      <c r="B86" s="110"/>
      <c r="C86" s="111"/>
      <c r="D86" s="112" t="str">
        <f>IF(E86&gt;=0,"Bénéfice","Perte")</f>
        <v>Bénéfice</v>
      </c>
      <c r="E86" s="112">
        <f>+E80-E81</f>
        <v>10000</v>
      </c>
      <c r="F86" s="5"/>
    </row>
    <row r="87" spans="1:6" s="9" customFormat="1" ht="15.75" x14ac:dyDescent="0.25">
      <c r="A87" s="104" t="s">
        <v>209</v>
      </c>
      <c r="B87" s="104"/>
      <c r="C87" s="104"/>
      <c r="D87" s="104"/>
      <c r="E87" s="103">
        <f>SUM(E88:E98)</f>
        <v>0</v>
      </c>
      <c r="F87" s="11"/>
    </row>
    <row r="88" spans="1:6" s="9" customFormat="1" ht="15.75" x14ac:dyDescent="0.25">
      <c r="A88" s="96" t="s">
        <v>210</v>
      </c>
      <c r="B88" s="83"/>
      <c r="C88" s="83"/>
      <c r="D88" s="83"/>
      <c r="E88" s="95">
        <v>0</v>
      </c>
      <c r="F88" s="5"/>
    </row>
    <row r="89" spans="1:6" s="9" customFormat="1" ht="15.75" x14ac:dyDescent="0.25">
      <c r="A89" s="117" t="s">
        <v>211</v>
      </c>
      <c r="B89" s="83"/>
      <c r="C89" s="83"/>
      <c r="D89" s="83"/>
      <c r="E89" s="95">
        <v>0</v>
      </c>
      <c r="F89" s="5"/>
    </row>
    <row r="90" spans="1:6" s="9" customFormat="1" ht="33" customHeight="1" x14ac:dyDescent="0.25">
      <c r="A90" s="117" t="s">
        <v>232</v>
      </c>
      <c r="B90" s="83"/>
      <c r="C90" s="83"/>
      <c r="D90" s="83"/>
      <c r="E90" s="95">
        <v>0</v>
      </c>
      <c r="F90" s="5"/>
    </row>
    <row r="91" spans="1:6" s="9" customFormat="1" ht="30.75" customHeight="1" x14ac:dyDescent="0.25">
      <c r="A91" s="117" t="s">
        <v>212</v>
      </c>
      <c r="B91" s="83"/>
      <c r="C91" s="83"/>
      <c r="D91" s="83"/>
      <c r="E91" s="95">
        <v>0</v>
      </c>
      <c r="F91" s="5"/>
    </row>
    <row r="92" spans="1:6" s="9" customFormat="1" ht="31.5" customHeight="1" x14ac:dyDescent="0.25">
      <c r="A92" s="117" t="s">
        <v>213</v>
      </c>
      <c r="B92" s="83"/>
      <c r="C92" s="83"/>
      <c r="D92" s="83"/>
      <c r="E92" s="95">
        <v>0</v>
      </c>
      <c r="F92" s="5"/>
    </row>
    <row r="93" spans="1:6" s="9" customFormat="1" ht="15.75" x14ac:dyDescent="0.25">
      <c r="A93" s="96" t="s">
        <v>214</v>
      </c>
      <c r="B93" s="83"/>
      <c r="C93" s="83"/>
      <c r="D93" s="83"/>
      <c r="E93" s="95">
        <v>0</v>
      </c>
      <c r="F93" s="5"/>
    </row>
    <row r="94" spans="1:6" s="9" customFormat="1" ht="46.5" customHeight="1" x14ac:dyDescent="0.25">
      <c r="A94" s="117" t="s">
        <v>215</v>
      </c>
      <c r="B94" s="83"/>
      <c r="C94" s="83"/>
      <c r="D94" s="83"/>
      <c r="E94" s="95">
        <v>0</v>
      </c>
      <c r="F94" s="5"/>
    </row>
    <row r="95" spans="1:6" s="9" customFormat="1" ht="45" customHeight="1" x14ac:dyDescent="0.25">
      <c r="A95" s="117" t="s">
        <v>216</v>
      </c>
      <c r="B95" s="83"/>
      <c r="C95" s="83"/>
      <c r="D95" s="83"/>
      <c r="E95" s="95">
        <v>0</v>
      </c>
      <c r="F95" s="5"/>
    </row>
    <row r="96" spans="1:6" s="9" customFormat="1" ht="48.75" customHeight="1" x14ac:dyDescent="0.25">
      <c r="A96" s="117" t="s">
        <v>217</v>
      </c>
      <c r="B96" s="83"/>
      <c r="C96" s="83"/>
      <c r="D96" s="83"/>
      <c r="E96" s="95">
        <v>0</v>
      </c>
      <c r="F96" s="5"/>
    </row>
    <row r="97" spans="1:6" s="9" customFormat="1" ht="31.5" customHeight="1" x14ac:dyDescent="0.25">
      <c r="A97" s="117" t="s">
        <v>218</v>
      </c>
      <c r="B97" s="83"/>
      <c r="C97" s="83"/>
      <c r="D97" s="83"/>
      <c r="E97" s="95">
        <v>0</v>
      </c>
      <c r="F97" s="5"/>
    </row>
    <row r="98" spans="1:6" s="9" customFormat="1" ht="15.75" x14ac:dyDescent="0.25">
      <c r="A98" s="96" t="s">
        <v>219</v>
      </c>
      <c r="B98" s="83"/>
      <c r="C98" s="83"/>
      <c r="D98" s="83"/>
      <c r="E98" s="95">
        <v>0</v>
      </c>
      <c r="F98" s="5"/>
    </row>
    <row r="99" spans="1:6" s="9" customFormat="1" ht="15.75" customHeight="1" x14ac:dyDescent="0.25">
      <c r="A99" s="110" t="s">
        <v>220</v>
      </c>
      <c r="B99" s="110"/>
      <c r="C99" s="111"/>
      <c r="D99" s="112" t="str">
        <f>IF(E99&gt;=0,"Bénéfice","Perte")</f>
        <v>Bénéfice</v>
      </c>
      <c r="E99" s="112">
        <f>+E86-E87</f>
        <v>10000</v>
      </c>
      <c r="F99" s="5"/>
    </row>
    <row r="100" spans="1:6" s="9" customFormat="1" ht="15.75" customHeight="1" x14ac:dyDescent="0.25">
      <c r="A100" s="104" t="s">
        <v>233</v>
      </c>
      <c r="B100" s="104"/>
      <c r="C100" s="104"/>
      <c r="D100" s="104"/>
      <c r="E100" s="103">
        <f>SUM(E101:E103)</f>
        <v>0</v>
      </c>
      <c r="F100" s="5"/>
    </row>
    <row r="101" spans="1:6" s="9" customFormat="1" ht="15.75" customHeight="1" x14ac:dyDescent="0.25">
      <c r="A101" s="96" t="s">
        <v>234</v>
      </c>
      <c r="B101" s="83"/>
      <c r="C101" s="83"/>
      <c r="D101" s="83"/>
      <c r="E101" s="95">
        <v>0</v>
      </c>
      <c r="F101" s="5"/>
    </row>
    <row r="102" spans="1:6" s="9" customFormat="1" ht="15.75" customHeight="1" x14ac:dyDescent="0.25">
      <c r="A102" s="96" t="s">
        <v>16</v>
      </c>
      <c r="B102" s="83"/>
      <c r="C102" s="83"/>
      <c r="D102" s="83"/>
      <c r="E102" s="95">
        <v>0</v>
      </c>
      <c r="F102" s="5"/>
    </row>
    <row r="103" spans="1:6" s="9" customFormat="1" ht="15.75" customHeight="1" x14ac:dyDescent="0.25">
      <c r="A103" s="96" t="s">
        <v>17</v>
      </c>
      <c r="B103" s="83"/>
      <c r="C103" s="83"/>
      <c r="D103" s="83"/>
      <c r="E103" s="95">
        <v>0</v>
      </c>
      <c r="F103" s="5"/>
    </row>
    <row r="104" spans="1:6" s="9" customFormat="1" ht="15.75" customHeight="1" x14ac:dyDescent="0.25">
      <c r="A104" s="110" t="s">
        <v>220</v>
      </c>
      <c r="B104" s="110"/>
      <c r="C104" s="111"/>
      <c r="D104" s="112" t="str">
        <f>IF(E104&gt;=0,"Bénéfice","Perte")</f>
        <v>Bénéfice</v>
      </c>
      <c r="E104" s="112">
        <f>+E99-E100</f>
        <v>10000</v>
      </c>
      <c r="F104" s="5"/>
    </row>
    <row r="105" spans="1:6" s="9" customFormat="1" ht="33.75" customHeight="1" x14ac:dyDescent="0.25">
      <c r="A105" s="118" t="s">
        <v>221</v>
      </c>
      <c r="B105" s="119"/>
      <c r="C105" s="119"/>
      <c r="D105" s="119"/>
      <c r="E105" s="103">
        <f>SUM(E106:E111)</f>
        <v>0</v>
      </c>
      <c r="F105" s="5"/>
    </row>
    <row r="106" spans="1:6" s="9" customFormat="1" ht="15.75" x14ac:dyDescent="0.25">
      <c r="A106" s="96" t="s">
        <v>222</v>
      </c>
      <c r="B106" s="83"/>
      <c r="C106" s="83"/>
      <c r="D106" s="83"/>
      <c r="E106" s="95">
        <v>0</v>
      </c>
      <c r="F106" s="5"/>
    </row>
    <row r="107" spans="1:6" s="9" customFormat="1" ht="15.75" x14ac:dyDescent="0.25">
      <c r="A107" s="96" t="s">
        <v>223</v>
      </c>
      <c r="B107" s="83"/>
      <c r="C107" s="83"/>
      <c r="D107" s="83"/>
      <c r="E107" s="95">
        <v>0</v>
      </c>
      <c r="F107" s="5"/>
    </row>
    <row r="108" spans="1:6" s="9" customFormat="1" ht="15.75" x14ac:dyDescent="0.25">
      <c r="A108" s="96" t="s">
        <v>224</v>
      </c>
      <c r="B108" s="83"/>
      <c r="C108" s="83"/>
      <c r="D108" s="83"/>
      <c r="E108" s="95">
        <v>0</v>
      </c>
      <c r="F108" s="5"/>
    </row>
    <row r="109" spans="1:6" s="9" customFormat="1" ht="15.75" x14ac:dyDescent="0.25">
      <c r="A109" s="117" t="s">
        <v>225</v>
      </c>
      <c r="B109" s="83"/>
      <c r="C109" s="83"/>
      <c r="D109" s="83"/>
      <c r="E109" s="95">
        <v>0</v>
      </c>
      <c r="F109" s="5"/>
    </row>
    <row r="110" spans="1:6" s="9" customFormat="1" ht="15.75" x14ac:dyDescent="0.25">
      <c r="A110" s="96" t="s">
        <v>226</v>
      </c>
      <c r="B110" s="83" t="s">
        <v>6</v>
      </c>
      <c r="C110" s="83"/>
      <c r="D110" s="83"/>
      <c r="E110" s="95">
        <v>0</v>
      </c>
      <c r="F110" s="5"/>
    </row>
    <row r="111" spans="1:6" s="9" customFormat="1" ht="15.75" x14ac:dyDescent="0.25">
      <c r="A111" s="96" t="s">
        <v>227</v>
      </c>
      <c r="B111" s="83"/>
      <c r="C111" s="83"/>
      <c r="D111" s="83"/>
      <c r="E111" s="95">
        <v>0</v>
      </c>
      <c r="F111" s="5"/>
    </row>
    <row r="112" spans="1:6" s="9" customFormat="1" ht="15.75" customHeight="1" x14ac:dyDescent="0.25">
      <c r="A112" s="118" t="s">
        <v>228</v>
      </c>
      <c r="B112" s="119"/>
      <c r="C112" s="119"/>
      <c r="D112" s="119"/>
      <c r="E112" s="103">
        <f>SUM(E113:E114)</f>
        <v>0</v>
      </c>
      <c r="F112" s="5"/>
    </row>
    <row r="113" spans="1:6" s="9" customFormat="1" ht="15.75" x14ac:dyDescent="0.25">
      <c r="A113" s="96" t="s">
        <v>229</v>
      </c>
      <c r="B113" s="83"/>
      <c r="C113" s="83"/>
      <c r="D113" s="83"/>
      <c r="E113" s="95">
        <v>0</v>
      </c>
      <c r="F113" s="5"/>
    </row>
    <row r="114" spans="1:6" s="9" customFormat="1" ht="49.5" customHeight="1" x14ac:dyDescent="0.25">
      <c r="A114" s="117" t="s">
        <v>230</v>
      </c>
      <c r="B114" s="83"/>
      <c r="C114" s="83"/>
      <c r="D114" s="83"/>
      <c r="E114" s="95">
        <v>0</v>
      </c>
      <c r="F114" s="5"/>
    </row>
    <row r="115" spans="1:6" s="9" customFormat="1" ht="15.75" x14ac:dyDescent="0.25">
      <c r="A115" s="120" t="s">
        <v>231</v>
      </c>
      <c r="B115" s="120"/>
      <c r="C115" s="121"/>
      <c r="D115" s="105" t="str">
        <f>IF(E115&gt;=0,"Bénéfice","Perte")</f>
        <v>Bénéfice</v>
      </c>
      <c r="E115" s="105">
        <f>+E104+E105+E112</f>
        <v>10000</v>
      </c>
      <c r="F115" s="5"/>
    </row>
    <row r="116" spans="1:6" ht="18.75" customHeight="1" x14ac:dyDescent="0.25">
      <c r="A116" s="122"/>
      <c r="B116" s="122"/>
      <c r="C116" s="122"/>
      <c r="D116" s="123"/>
      <c r="E116" s="123"/>
      <c r="F116" s="6"/>
    </row>
    <row r="117" spans="1:6" ht="18.75" customHeight="1" x14ac:dyDescent="0.2">
      <c r="A117" s="58" t="s">
        <v>18</v>
      </c>
      <c r="B117" s="58"/>
      <c r="C117" s="58"/>
      <c r="D117" s="58"/>
      <c r="E117" s="58"/>
      <c r="F117" s="20"/>
    </row>
    <row r="118" spans="1:6" ht="18.75" customHeight="1" x14ac:dyDescent="0.25">
      <c r="A118" s="15"/>
      <c r="B118" s="15"/>
      <c r="C118" s="15"/>
      <c r="D118" s="7"/>
      <c r="E118" s="9"/>
      <c r="F118" s="20"/>
    </row>
    <row r="119" spans="1:6" ht="18.75" customHeight="1" x14ac:dyDescent="0.25">
      <c r="A119" s="153" t="s">
        <v>236</v>
      </c>
      <c r="B119" s="148">
        <v>1</v>
      </c>
      <c r="C119" s="147" t="s">
        <v>237</v>
      </c>
      <c r="D119" s="149"/>
      <c r="E119" s="150">
        <f>+IF($B$13&lt;&gt;"commerce",IF($E$6-$B$11=0,$E$115*100%,0),0)</f>
        <v>0</v>
      </c>
      <c r="F119" s="20"/>
    </row>
    <row r="120" spans="1:6" ht="18.75" customHeight="1" x14ac:dyDescent="0.25">
      <c r="A120" s="154"/>
      <c r="B120" s="148">
        <v>0.75</v>
      </c>
      <c r="C120" s="147" t="s">
        <v>238</v>
      </c>
      <c r="D120" s="149"/>
      <c r="E120" s="150">
        <f>+IF($B$13&lt;&gt;"commerce",IF($E$6-$B$11=1,$E$115*75%,0),0)</f>
        <v>7500</v>
      </c>
      <c r="F120" s="20"/>
    </row>
    <row r="121" spans="1:6" ht="18.75" customHeight="1" x14ac:dyDescent="0.25">
      <c r="A121" s="154"/>
      <c r="B121" s="148">
        <v>0.5</v>
      </c>
      <c r="C121" s="147" t="s">
        <v>239</v>
      </c>
      <c r="D121" s="149"/>
      <c r="E121" s="150">
        <f>+IF($B$13&lt;&gt;"commerce",IF($E$6-$B$11=2,$E$115*50%,0),0)</f>
        <v>0</v>
      </c>
      <c r="F121" s="20"/>
    </row>
    <row r="122" spans="1:6" ht="18.75" customHeight="1" x14ac:dyDescent="0.25">
      <c r="A122" s="155"/>
      <c r="B122" s="148">
        <v>0.25</v>
      </c>
      <c r="C122" s="147" t="s">
        <v>240</v>
      </c>
      <c r="D122" s="149"/>
      <c r="E122" s="150">
        <f>+IF($B$13&lt;&gt;"commerce",IF($E$6-$B$11=3,$E$115*25%,0),0)</f>
        <v>0</v>
      </c>
      <c r="F122" s="20"/>
    </row>
    <row r="123" spans="1:6" ht="18.75" customHeight="1" x14ac:dyDescent="0.25">
      <c r="A123" s="151" t="s">
        <v>241</v>
      </c>
      <c r="B123" s="151"/>
      <c r="C123" s="151"/>
      <c r="D123" s="152" t="str">
        <f>IF(E123&gt;=0,"Bénéfice","Perte")</f>
        <v>Bénéfice</v>
      </c>
      <c r="E123" s="152">
        <f>+E115-E119-E120-E121-E122</f>
        <v>2500</v>
      </c>
      <c r="F123" s="20"/>
    </row>
    <row r="124" spans="1:6" ht="18.75" customHeight="1" x14ac:dyDescent="0.25">
      <c r="A124" s="15"/>
      <c r="B124" s="15"/>
      <c r="C124" s="15"/>
      <c r="D124" s="7"/>
      <c r="E124" s="9"/>
      <c r="F124" s="20"/>
    </row>
    <row r="125" spans="1:6" ht="18.75" customHeight="1" x14ac:dyDescent="0.25">
      <c r="A125" s="15"/>
      <c r="B125" s="15"/>
      <c r="C125" s="15"/>
      <c r="D125" s="7"/>
      <c r="E125" s="9"/>
      <c r="F125" s="20"/>
    </row>
    <row r="126" spans="1:6" ht="18.75" customHeight="1" x14ac:dyDescent="0.2">
      <c r="A126" s="125" t="s">
        <v>235</v>
      </c>
      <c r="B126" s="125"/>
      <c r="C126" s="125"/>
      <c r="D126" s="125"/>
      <c r="E126" s="163" t="e">
        <f>INDEX(donnee!$F$60:$F$97,MATCH(1,(donnee!$B$60:$B$97=$B$11)*(donnee!$C$60:$C$97=$B$12)*(donnee!$D$60:$D$97=$B$13)*(donnee!$E$60:$E$97&gt;=$B$14),0))</f>
        <v>#VALUE!</v>
      </c>
      <c r="F126" s="20"/>
    </row>
    <row r="127" spans="1:6" ht="18.75" customHeight="1" x14ac:dyDescent="0.25">
      <c r="A127" s="15"/>
      <c r="B127" s="15"/>
      <c r="C127" s="15"/>
      <c r="D127" s="7"/>
      <c r="E127" s="9"/>
      <c r="F127" s="20"/>
    </row>
    <row r="128" spans="1:6" ht="18.75" customHeight="1" x14ac:dyDescent="0.25">
      <c r="A128" s="135" t="s">
        <v>246</v>
      </c>
      <c r="B128" s="135">
        <v>100000</v>
      </c>
      <c r="C128" s="136">
        <f>+B128/B130</f>
        <v>0.14285714285714285</v>
      </c>
      <c r="D128" s="7"/>
      <c r="E128" s="9"/>
      <c r="F128" s="20"/>
    </row>
    <row r="129" spans="1:6" ht="18.75" customHeight="1" x14ac:dyDescent="0.25">
      <c r="A129" s="135" t="s">
        <v>247</v>
      </c>
      <c r="B129" s="135">
        <v>600000</v>
      </c>
      <c r="C129" s="136">
        <f>+B129/B130</f>
        <v>0.8571428571428571</v>
      </c>
      <c r="D129" s="7"/>
      <c r="E129" s="9"/>
      <c r="F129" s="20"/>
    </row>
    <row r="130" spans="1:6" ht="18.75" customHeight="1" x14ac:dyDescent="0.25">
      <c r="A130" s="135" t="s">
        <v>248</v>
      </c>
      <c r="B130" s="135">
        <f>SUM(B128:B129)</f>
        <v>700000</v>
      </c>
      <c r="C130" s="136">
        <f>+B130/B130</f>
        <v>1</v>
      </c>
      <c r="D130" s="7"/>
      <c r="E130" s="9"/>
      <c r="F130" s="20"/>
    </row>
    <row r="131" spans="1:6" ht="18.75" customHeight="1" x14ac:dyDescent="0.25">
      <c r="A131" s="15"/>
      <c r="B131" s="15"/>
      <c r="C131" s="15"/>
      <c r="D131" s="7"/>
      <c r="E131" s="9"/>
      <c r="F131" s="4"/>
    </row>
    <row r="132" spans="1:6" ht="18.75" customHeight="1" x14ac:dyDescent="0.25">
      <c r="A132" s="140" t="s">
        <v>19</v>
      </c>
      <c r="B132" s="141"/>
      <c r="C132" s="141"/>
      <c r="D132" s="88"/>
      <c r="E132" s="139">
        <f>+E123*C128</f>
        <v>357.14285714285711</v>
      </c>
      <c r="F132" s="4"/>
    </row>
    <row r="133" spans="1:6" ht="18.75" customHeight="1" x14ac:dyDescent="0.25">
      <c r="A133" s="140" t="s">
        <v>20</v>
      </c>
      <c r="B133" s="141"/>
      <c r="C133" s="141"/>
      <c r="D133" s="88"/>
      <c r="E133" s="139">
        <f>+E123*C129</f>
        <v>2142.8571428571427</v>
      </c>
      <c r="F133" s="4"/>
    </row>
    <row r="134" spans="1:6" ht="18.75" customHeight="1" x14ac:dyDescent="0.25">
      <c r="A134" s="137"/>
      <c r="B134" s="124"/>
      <c r="C134" s="124"/>
      <c r="D134" s="124"/>
      <c r="E134" s="138"/>
    </row>
    <row r="135" spans="1:6" ht="18.75" customHeight="1" x14ac:dyDescent="0.25">
      <c r="A135" s="143" t="s">
        <v>21</v>
      </c>
      <c r="B135" s="144"/>
      <c r="C135" s="144"/>
      <c r="D135" s="145"/>
      <c r="E135" s="142" t="e">
        <f>+E132*E126</f>
        <v>#VALUE!</v>
      </c>
      <c r="F135" s="4"/>
    </row>
    <row r="136" spans="1:6" ht="18.75" customHeight="1" x14ac:dyDescent="0.25">
      <c r="A136" s="143" t="s">
        <v>22</v>
      </c>
      <c r="B136" s="144"/>
      <c r="C136" s="144"/>
      <c r="D136" s="145"/>
      <c r="E136" s="142">
        <f>+E133*10%</f>
        <v>214.28571428571428</v>
      </c>
      <c r="F136" s="4"/>
    </row>
    <row r="137" spans="1:6" ht="18.75" customHeight="1" x14ac:dyDescent="0.25">
      <c r="A137" s="17"/>
      <c r="B137" s="17"/>
      <c r="C137" s="17"/>
      <c r="D137" s="146" t="s">
        <v>23</v>
      </c>
      <c r="E137" s="142" t="e">
        <f>+E135+E136</f>
        <v>#VALUE!</v>
      </c>
      <c r="F137" s="6"/>
    </row>
    <row r="138" spans="1:6" ht="18.75" customHeight="1" x14ac:dyDescent="0.25">
      <c r="A138" s="3"/>
      <c r="B138" s="3"/>
      <c r="C138" s="3"/>
      <c r="D138" s="3"/>
      <c r="E138" s="3"/>
    </row>
    <row r="139" spans="1:6" s="9" customFormat="1" ht="18.75" customHeight="1" x14ac:dyDescent="0.25">
      <c r="A139" s="40"/>
      <c r="B139" s="40"/>
      <c r="C139" s="40"/>
      <c r="D139" s="40"/>
      <c r="E139" s="7"/>
      <c r="F139" s="5"/>
    </row>
    <row r="140" spans="1:6" s="9" customFormat="1" ht="18.75" customHeight="1" x14ac:dyDescent="0.25">
      <c r="A140" s="89" t="s">
        <v>24</v>
      </c>
      <c r="B140" s="89"/>
      <c r="C140" s="89"/>
      <c r="D140" s="89"/>
      <c r="E140" s="129" t="e">
        <f>+E137</f>
        <v>#VALUE!</v>
      </c>
      <c r="F140" s="5"/>
    </row>
    <row r="141" spans="1:6" s="9" customFormat="1" ht="18.75" customHeight="1" x14ac:dyDescent="0.25">
      <c r="A141" s="89" t="s">
        <v>25</v>
      </c>
      <c r="B141" s="89"/>
      <c r="C141" s="89"/>
      <c r="D141" s="89"/>
      <c r="E141" s="129">
        <v>0</v>
      </c>
      <c r="F141" s="5"/>
    </row>
    <row r="142" spans="1:6" s="9" customFormat="1" ht="18.75" customHeight="1" x14ac:dyDescent="0.25">
      <c r="A142" s="89" t="s">
        <v>26</v>
      </c>
      <c r="B142" s="89"/>
      <c r="C142" s="89"/>
      <c r="D142" s="89"/>
      <c r="E142" s="129">
        <v>0</v>
      </c>
      <c r="F142" s="11"/>
    </row>
    <row r="143" spans="1:6" s="9" customFormat="1" ht="18.75" customHeight="1" x14ac:dyDescent="0.25">
      <c r="A143" s="89" t="s">
        <v>27</v>
      </c>
      <c r="B143" s="89"/>
      <c r="C143" s="89"/>
      <c r="D143" s="89"/>
      <c r="E143" s="129">
        <f>+E141+E142</f>
        <v>0</v>
      </c>
      <c r="F143" s="5"/>
    </row>
    <row r="144" spans="1:6" s="9" customFormat="1" ht="18.75" customHeight="1" x14ac:dyDescent="0.25">
      <c r="A144" s="89" t="s">
        <v>28</v>
      </c>
      <c r="B144" s="89"/>
      <c r="C144" s="89"/>
      <c r="D144" s="89"/>
      <c r="E144" s="129">
        <v>500</v>
      </c>
      <c r="F144" s="5"/>
    </row>
    <row r="145" spans="1:6" s="9" customFormat="1" ht="18.75" customHeight="1" thickBot="1" x14ac:dyDescent="0.3">
      <c r="E145" s="11"/>
      <c r="F145" s="5"/>
    </row>
    <row r="146" spans="1:6" s="9" customFormat="1" ht="18.75" customHeight="1" thickBot="1" x14ac:dyDescent="0.3">
      <c r="A146" s="13"/>
      <c r="C146" s="130" t="s">
        <v>249</v>
      </c>
      <c r="D146" s="131"/>
      <c r="E146" s="132" t="e">
        <f>+MAX(E140,(E141+E142),E144)</f>
        <v>#VALUE!</v>
      </c>
      <c r="F146" s="5"/>
    </row>
    <row r="147" spans="1:6" s="9" customFormat="1" ht="18.75" customHeight="1" x14ac:dyDescent="0.25">
      <c r="B147" s="10"/>
      <c r="C147" s="10"/>
      <c r="D147" s="10"/>
      <c r="E147" s="5"/>
      <c r="F147" s="5"/>
    </row>
    <row r="148" spans="1:6" s="9" customFormat="1" ht="18.75" customHeight="1" x14ac:dyDescent="0.25">
      <c r="B148" s="83" t="s">
        <v>29</v>
      </c>
      <c r="C148" s="83"/>
      <c r="D148" s="83"/>
      <c r="E148" s="133">
        <v>0</v>
      </c>
      <c r="F148" s="5"/>
    </row>
    <row r="149" spans="1:6" s="9" customFormat="1" ht="18.75" customHeight="1" x14ac:dyDescent="0.25">
      <c r="B149" s="83" t="s">
        <v>30</v>
      </c>
      <c r="C149" s="83"/>
      <c r="D149" s="83"/>
      <c r="E149" s="133">
        <v>0</v>
      </c>
      <c r="F149" s="5"/>
    </row>
    <row r="150" spans="1:6" s="9" customFormat="1" ht="18.75" customHeight="1" x14ac:dyDescent="0.25">
      <c r="B150" s="83" t="s">
        <v>31</v>
      </c>
      <c r="C150" s="83"/>
      <c r="D150" s="83"/>
      <c r="E150" s="133">
        <v>0</v>
      </c>
      <c r="F150" s="5"/>
    </row>
    <row r="151" spans="1:6" s="9" customFormat="1" ht="18.75" customHeight="1" x14ac:dyDescent="0.25">
      <c r="B151" s="83" t="s">
        <v>250</v>
      </c>
      <c r="C151" s="83"/>
      <c r="D151" s="83"/>
      <c r="E151" s="133">
        <v>11137.324000000001</v>
      </c>
      <c r="F151" s="5"/>
    </row>
    <row r="152" spans="1:6" s="9" customFormat="1" ht="18.75" customHeight="1" x14ac:dyDescent="0.25">
      <c r="B152" s="83" t="s">
        <v>32</v>
      </c>
      <c r="C152" s="83"/>
      <c r="D152" s="83"/>
      <c r="E152" s="133">
        <v>5653.6540000000005</v>
      </c>
      <c r="F152" s="5"/>
    </row>
    <row r="153" spans="1:6" s="9" customFormat="1" ht="18.75" customHeight="1" x14ac:dyDescent="0.25">
      <c r="B153" s="85" t="s">
        <v>33</v>
      </c>
      <c r="C153" s="85"/>
      <c r="D153" s="85"/>
      <c r="E153" s="133">
        <v>0</v>
      </c>
      <c r="F153" s="11"/>
    </row>
    <row r="154" spans="1:6" s="9" customFormat="1" ht="18.75" customHeight="1" x14ac:dyDescent="0.25">
      <c r="B154" s="89" t="s">
        <v>34</v>
      </c>
      <c r="C154" s="89"/>
      <c r="D154" s="89"/>
      <c r="E154" s="129">
        <f>SUM(E148:E153)</f>
        <v>16790.978000000003</v>
      </c>
      <c r="F154" s="5"/>
    </row>
    <row r="155" spans="1:6" s="9" customFormat="1" ht="18.75" customHeight="1" thickBot="1" x14ac:dyDescent="0.3">
      <c r="E155" s="5"/>
      <c r="F155" s="11"/>
    </row>
    <row r="156" spans="1:6" s="9" customFormat="1" ht="18.75" customHeight="1" thickBot="1" x14ac:dyDescent="0.3">
      <c r="A156" s="18"/>
      <c r="C156" s="130" t="e">
        <f>IF(E156&gt;0,"A PAYER","REPORT")</f>
        <v>#VALUE!</v>
      </c>
      <c r="D156" s="134"/>
      <c r="E156" s="132" t="e">
        <f>+E146-E154</f>
        <v>#VALUE!</v>
      </c>
      <c r="F156" s="5"/>
    </row>
    <row r="157" spans="1:6" s="9" customFormat="1" ht="18.75" customHeight="1" x14ac:dyDescent="0.25">
      <c r="B157" s="18"/>
      <c r="E157" s="5"/>
      <c r="F157" s="5"/>
    </row>
    <row r="158" spans="1:6" s="9" customFormat="1" ht="18.75" customHeight="1" x14ac:dyDescent="0.25">
      <c r="E158" s="5"/>
      <c r="F158" s="5"/>
    </row>
    <row r="159" spans="1:6" s="9" customFormat="1" ht="18.75" customHeight="1" x14ac:dyDescent="0.25">
      <c r="E159" s="5"/>
      <c r="F159" s="5"/>
    </row>
    <row r="160" spans="1:6" s="9" customFormat="1" ht="18.75" customHeight="1" x14ac:dyDescent="0.25">
      <c r="B160" s="19"/>
      <c r="C160" s="19"/>
      <c r="D160" s="19"/>
      <c r="E160" s="12"/>
      <c r="F160" s="5"/>
    </row>
    <row r="161" spans="1:256" s="9" customFormat="1" ht="18.75" customHeight="1" x14ac:dyDescent="0.25">
      <c r="A161" s="1"/>
      <c r="E161" s="5"/>
      <c r="F161" s="5"/>
    </row>
    <row r="162" spans="1:256" s="18" customFormat="1" ht="18.75" customHeight="1" x14ac:dyDescent="0.25">
      <c r="A162" s="1"/>
      <c r="B162" s="1"/>
      <c r="C162" s="1"/>
      <c r="D162" s="1"/>
      <c r="E162" s="6"/>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c r="HW162" s="11"/>
      <c r="HX162" s="11"/>
      <c r="HY162" s="11"/>
      <c r="HZ162" s="11"/>
      <c r="IA162" s="11"/>
      <c r="IB162" s="11"/>
      <c r="IC162" s="11"/>
      <c r="ID162" s="11"/>
      <c r="IE162" s="11"/>
      <c r="IF162" s="11"/>
      <c r="IG162" s="11"/>
      <c r="IH162" s="11"/>
      <c r="II162" s="11"/>
      <c r="IJ162" s="11"/>
      <c r="IK162" s="11"/>
      <c r="IL162" s="11"/>
      <c r="IM162" s="11"/>
      <c r="IN162" s="11"/>
      <c r="IO162" s="11"/>
      <c r="IP162" s="11"/>
      <c r="IQ162" s="11"/>
      <c r="IR162" s="11"/>
      <c r="IS162" s="11"/>
      <c r="IT162" s="11"/>
      <c r="IU162" s="11"/>
      <c r="IV162" s="11"/>
    </row>
    <row r="163" spans="1:256" s="9" customFormat="1" ht="18.75" customHeight="1" x14ac:dyDescent="0.25">
      <c r="A163" s="1"/>
      <c r="B163" s="1"/>
      <c r="C163" s="1"/>
      <c r="D163" s="1"/>
      <c r="E163" s="6"/>
      <c r="F163" s="5"/>
    </row>
    <row r="164" spans="1:256" s="9" customFormat="1" ht="18.75" customHeight="1" x14ac:dyDescent="0.25">
      <c r="A164" s="1"/>
      <c r="B164" s="1"/>
      <c r="C164" s="1"/>
      <c r="D164" s="1"/>
      <c r="E164" s="6"/>
      <c r="F164" s="5"/>
    </row>
    <row r="165" spans="1:256" s="9" customFormat="1" ht="18.75" customHeight="1" x14ac:dyDescent="0.25">
      <c r="A165" s="1"/>
      <c r="B165" s="1"/>
      <c r="C165" s="1"/>
      <c r="D165" s="1"/>
      <c r="E165" s="6"/>
      <c r="F165" s="5"/>
    </row>
    <row r="166" spans="1:256" s="9" customFormat="1" ht="18.75" customHeight="1" x14ac:dyDescent="0.25">
      <c r="A166" s="4"/>
      <c r="B166" s="1"/>
      <c r="C166" s="1"/>
      <c r="D166" s="1"/>
      <c r="E166" s="6"/>
      <c r="F166" s="11"/>
    </row>
    <row r="167" spans="1:256" s="9" customFormat="1" ht="18.75" customHeight="1" x14ac:dyDescent="0.25">
      <c r="A167" s="4"/>
      <c r="B167" s="4"/>
      <c r="C167" s="4"/>
      <c r="D167" s="4"/>
      <c r="E167" s="4"/>
      <c r="F167" s="5"/>
    </row>
    <row r="168" spans="1:256" s="9" customFormat="1" ht="18.75" customHeight="1" x14ac:dyDescent="0.25">
      <c r="A168" s="4"/>
      <c r="B168" s="4"/>
      <c r="C168" s="4"/>
      <c r="D168" s="4"/>
      <c r="E168" s="4"/>
      <c r="F168" s="5"/>
    </row>
    <row r="169" spans="1:256" s="9" customFormat="1" ht="18.75" customHeight="1" x14ac:dyDescent="0.25">
      <c r="A169" s="1"/>
      <c r="B169" s="4"/>
      <c r="C169" s="4"/>
      <c r="D169" s="4"/>
      <c r="E169" s="4"/>
      <c r="F169" s="5"/>
    </row>
    <row r="170" spans="1:256" ht="18.75" customHeight="1" x14ac:dyDescent="0.2">
      <c r="A170" s="4"/>
      <c r="F170" s="30"/>
    </row>
    <row r="171" spans="1:256" ht="18.75" customHeight="1" x14ac:dyDescent="0.35">
      <c r="A171" s="4"/>
      <c r="B171" s="4"/>
      <c r="C171" s="4"/>
      <c r="D171" s="4"/>
      <c r="E171" s="4"/>
      <c r="F171" s="16"/>
    </row>
    <row r="172" spans="1:256" ht="18.75" customHeight="1" x14ac:dyDescent="0.2">
      <c r="A172" s="21"/>
      <c r="B172" s="4"/>
      <c r="C172" s="4"/>
      <c r="D172" s="4"/>
      <c r="E172" s="4"/>
      <c r="F172" s="6"/>
    </row>
    <row r="173" spans="1:256" ht="18.75" customHeight="1" x14ac:dyDescent="0.2">
      <c r="B173" s="21"/>
      <c r="C173" s="21"/>
      <c r="D173" s="21"/>
      <c r="E173" s="21"/>
      <c r="F173" s="6"/>
    </row>
    <row r="174" spans="1:256" ht="18.75" customHeight="1" x14ac:dyDescent="0.2">
      <c r="A174" s="22"/>
      <c r="F174" s="6"/>
    </row>
    <row r="175" spans="1:256" ht="18.75" customHeight="1" x14ac:dyDescent="0.2">
      <c r="A175" s="23"/>
      <c r="B175" s="22"/>
      <c r="C175" s="22"/>
      <c r="D175" s="24"/>
      <c r="E175" s="8"/>
      <c r="F175" s="6"/>
    </row>
    <row r="176" spans="1:256" ht="18.75" customHeight="1" x14ac:dyDescent="0.25">
      <c r="A176" s="26"/>
      <c r="B176" s="23"/>
      <c r="C176" s="23"/>
      <c r="D176" s="24"/>
      <c r="E176" s="8"/>
      <c r="F176" s="6"/>
    </row>
    <row r="177" spans="1:256" ht="18.75" customHeight="1" x14ac:dyDescent="0.25">
      <c r="A177" s="9"/>
      <c r="B177" s="19"/>
      <c r="C177" s="19"/>
      <c r="D177" s="18"/>
      <c r="E177" s="27"/>
      <c r="F177" s="4"/>
    </row>
    <row r="178" spans="1:256" ht="18.75" customHeight="1" x14ac:dyDescent="0.25">
      <c r="A178" s="10"/>
      <c r="B178" s="9"/>
      <c r="C178" s="9"/>
      <c r="D178" s="9"/>
      <c r="E178" s="5"/>
      <c r="F178" s="4"/>
    </row>
    <row r="179" spans="1:256" ht="18.75" customHeight="1" x14ac:dyDescent="0.25">
      <c r="A179" s="10"/>
      <c r="B179" s="10"/>
      <c r="C179" s="10"/>
      <c r="D179" s="18"/>
      <c r="E179" s="5"/>
      <c r="F179" s="4"/>
    </row>
    <row r="180" spans="1:256" ht="18.75" customHeight="1" x14ac:dyDescent="0.25">
      <c r="A180" s="9"/>
      <c r="B180" s="10"/>
      <c r="C180" s="10"/>
      <c r="D180" s="18"/>
      <c r="E180" s="5"/>
    </row>
    <row r="181" spans="1:256" ht="18.75" customHeight="1" x14ac:dyDescent="0.25">
      <c r="A181" s="9"/>
      <c r="B181" s="9"/>
      <c r="C181" s="9"/>
      <c r="D181" s="9"/>
      <c r="E181" s="5"/>
      <c r="F181" s="4"/>
    </row>
    <row r="182" spans="1:256" ht="18.75" customHeight="1" x14ac:dyDescent="0.25">
      <c r="A182" s="9"/>
      <c r="B182" s="19"/>
      <c r="C182" s="19"/>
      <c r="D182" s="9"/>
      <c r="E182" s="11"/>
      <c r="F182" s="4"/>
    </row>
    <row r="183" spans="1:256" ht="18.75" customHeight="1" x14ac:dyDescent="0.25">
      <c r="A183" s="9"/>
      <c r="B183" s="9"/>
      <c r="C183" s="9"/>
      <c r="D183" s="9"/>
      <c r="E183" s="5"/>
      <c r="F183" s="6"/>
    </row>
    <row r="184" spans="1:256" ht="18.75" customHeight="1" x14ac:dyDescent="0.25">
      <c r="A184" s="9"/>
      <c r="B184" s="19"/>
      <c r="C184" s="19"/>
      <c r="D184" s="9"/>
      <c r="E184" s="5"/>
      <c r="F184" s="6"/>
    </row>
    <row r="185" spans="1:256" ht="18.75" customHeight="1" x14ac:dyDescent="0.25">
      <c r="A185" s="10"/>
      <c r="B185" s="9"/>
      <c r="C185" s="9"/>
      <c r="D185" s="9"/>
      <c r="E185" s="5"/>
      <c r="F185" s="8"/>
    </row>
    <row r="186" spans="1:256" ht="18.75" customHeight="1" x14ac:dyDescent="0.25">
      <c r="A186" s="10"/>
      <c r="B186" s="10"/>
      <c r="C186" s="10"/>
      <c r="D186" s="18"/>
      <c r="E186" s="5"/>
      <c r="F186" s="6"/>
    </row>
    <row r="187" spans="1:256" s="9" customFormat="1" ht="18.75" customHeight="1" x14ac:dyDescent="0.25">
      <c r="A187" s="10"/>
      <c r="B187" s="10"/>
      <c r="C187" s="10"/>
      <c r="D187" s="18"/>
      <c r="E187" s="5"/>
      <c r="F187" s="5"/>
    </row>
    <row r="188" spans="1:256" s="9" customFormat="1" ht="18.75" customHeight="1" x14ac:dyDescent="0.25">
      <c r="A188" s="10"/>
      <c r="B188" s="10"/>
      <c r="C188" s="10"/>
      <c r="D188" s="18"/>
      <c r="E188" s="5"/>
      <c r="F188" s="5"/>
    </row>
    <row r="189" spans="1:256" s="9" customFormat="1" ht="18.75" customHeight="1" x14ac:dyDescent="0.25">
      <c r="A189" s="10"/>
      <c r="B189" s="10"/>
      <c r="C189" s="10"/>
      <c r="D189" s="18"/>
      <c r="E189" s="5"/>
      <c r="F189" s="5"/>
    </row>
    <row r="190" spans="1:256" s="9" customFormat="1" ht="18.75" customHeight="1" x14ac:dyDescent="0.25">
      <c r="A190" s="10"/>
      <c r="B190" s="10"/>
      <c r="C190" s="10"/>
      <c r="D190" s="18"/>
      <c r="E190" s="5"/>
      <c r="F190" s="5"/>
    </row>
    <row r="191" spans="1:256" s="9" customFormat="1" ht="18.75" customHeight="1" x14ac:dyDescent="0.25">
      <c r="B191" s="10"/>
      <c r="C191" s="10"/>
      <c r="D191" s="18"/>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c r="DY191" s="5"/>
      <c r="DZ191" s="5"/>
      <c r="EA191" s="5"/>
      <c r="EB191" s="5"/>
      <c r="EC191" s="5"/>
      <c r="ED191" s="5"/>
      <c r="EE191" s="5"/>
      <c r="EF191" s="5"/>
      <c r="EG191" s="5"/>
      <c r="EH191" s="5"/>
      <c r="EI191" s="5"/>
      <c r="EJ191" s="5"/>
      <c r="EK191" s="5"/>
      <c r="EL191" s="5"/>
      <c r="EM191" s="5"/>
      <c r="EN191" s="5"/>
      <c r="EO191" s="5"/>
      <c r="EP191" s="5"/>
      <c r="EQ191" s="5"/>
      <c r="ER191" s="5"/>
      <c r="ES191" s="5"/>
      <c r="ET191" s="5"/>
      <c r="EU191" s="5"/>
      <c r="EV191" s="5"/>
      <c r="EW191" s="5"/>
      <c r="EX191" s="5"/>
      <c r="EY191" s="5"/>
      <c r="EZ191" s="5"/>
      <c r="FA191" s="5"/>
      <c r="FB191" s="5"/>
      <c r="FC191" s="5"/>
      <c r="FD191" s="5"/>
      <c r="FE191" s="5"/>
      <c r="FF191" s="5"/>
      <c r="FG191" s="5"/>
      <c r="FH191" s="5"/>
      <c r="FI191" s="5"/>
      <c r="FJ191" s="5"/>
      <c r="FK191" s="5"/>
      <c r="FL191" s="5"/>
      <c r="FM191" s="5"/>
      <c r="FN191" s="5"/>
      <c r="FO191" s="5"/>
      <c r="FP191" s="5"/>
      <c r="FQ191" s="5"/>
      <c r="FR191" s="5"/>
      <c r="FS191" s="5"/>
      <c r="FT191" s="5"/>
      <c r="FU191" s="5"/>
      <c r="FV191" s="5"/>
      <c r="FW191" s="5"/>
      <c r="FX191" s="5"/>
      <c r="FY191" s="5"/>
      <c r="FZ191" s="5"/>
      <c r="GA191" s="5"/>
      <c r="GB191" s="5"/>
      <c r="GC191" s="5"/>
      <c r="GD191" s="5"/>
      <c r="GE191" s="5"/>
      <c r="GF191" s="5"/>
      <c r="GG191" s="5"/>
      <c r="GH191" s="5"/>
      <c r="GI191" s="5"/>
      <c r="GJ191" s="5"/>
      <c r="GK191" s="5"/>
      <c r="GL191" s="5"/>
      <c r="GM191" s="5"/>
      <c r="GN191" s="5"/>
      <c r="GO191" s="5"/>
      <c r="GP191" s="5"/>
      <c r="GQ191" s="5"/>
      <c r="GR191" s="5"/>
      <c r="GS191" s="5"/>
      <c r="GT191" s="5"/>
      <c r="GU191" s="5"/>
      <c r="GV191" s="5"/>
      <c r="GW191" s="5"/>
      <c r="GX191" s="5"/>
      <c r="GY191" s="5"/>
      <c r="GZ191" s="5"/>
      <c r="HA191" s="5"/>
      <c r="HB191" s="5"/>
      <c r="HC191" s="5"/>
      <c r="HD191" s="5"/>
      <c r="HE191" s="5"/>
      <c r="HF191" s="5"/>
      <c r="HG191" s="5"/>
      <c r="HH191" s="5"/>
      <c r="HI191" s="5"/>
      <c r="HJ191" s="5"/>
      <c r="HK191" s="5"/>
      <c r="HL191" s="5"/>
      <c r="HM191" s="5"/>
      <c r="HN191" s="5"/>
      <c r="HO191" s="5"/>
      <c r="HP191" s="5"/>
      <c r="HQ191" s="5"/>
      <c r="HR191" s="5"/>
      <c r="HS191" s="5"/>
      <c r="HT191" s="5"/>
      <c r="HU191" s="5"/>
      <c r="HV191" s="5"/>
      <c r="HW191" s="5"/>
      <c r="HX191" s="5"/>
      <c r="HY191" s="5"/>
      <c r="HZ191" s="5"/>
      <c r="IA191" s="5"/>
      <c r="IB191" s="5"/>
      <c r="IC191" s="5"/>
      <c r="ID191" s="5"/>
      <c r="IE191" s="5"/>
      <c r="IF191" s="5"/>
      <c r="IG191" s="5"/>
      <c r="IH191" s="5"/>
      <c r="II191" s="5"/>
      <c r="IJ191" s="5"/>
      <c r="IK191" s="5"/>
      <c r="IL191" s="5"/>
      <c r="IM191" s="5"/>
      <c r="IN191" s="5"/>
      <c r="IO191" s="5"/>
      <c r="IP191" s="5"/>
      <c r="IQ191" s="5"/>
      <c r="IR191" s="5"/>
      <c r="IS191" s="5"/>
      <c r="IT191" s="5"/>
      <c r="IU191" s="5"/>
      <c r="IV191" s="5"/>
    </row>
    <row r="192" spans="1:256" s="9" customFormat="1" ht="18.75" customHeight="1" x14ac:dyDescent="0.25">
      <c r="E192" s="5"/>
      <c r="F192" s="5"/>
    </row>
    <row r="193" spans="1:256" s="9" customFormat="1" ht="18.75" customHeight="1" x14ac:dyDescent="0.25">
      <c r="B193" s="19"/>
      <c r="C193" s="19"/>
      <c r="E193" s="11"/>
      <c r="F193" s="5"/>
      <c r="G193" s="10"/>
      <c r="H193" s="10"/>
      <c r="I193" s="10"/>
      <c r="K193" s="5"/>
      <c r="L193" s="5"/>
      <c r="M193" s="10"/>
      <c r="N193" s="10"/>
      <c r="O193" s="10"/>
      <c r="Q193" s="5"/>
      <c r="R193" s="5"/>
      <c r="S193" s="10"/>
      <c r="T193" s="10"/>
      <c r="U193" s="10"/>
      <c r="W193" s="5"/>
      <c r="X193" s="5"/>
      <c r="Y193" s="10"/>
      <c r="Z193" s="10"/>
      <c r="AA193" s="10"/>
      <c r="AC193" s="5"/>
      <c r="AD193" s="5"/>
      <c r="AE193" s="10"/>
      <c r="AF193" s="10"/>
      <c r="AG193" s="10"/>
      <c r="AI193" s="5"/>
      <c r="AJ193" s="5"/>
      <c r="AK193" s="10"/>
      <c r="AL193" s="10"/>
      <c r="AM193" s="10"/>
      <c r="AO193" s="5"/>
      <c r="AP193" s="5"/>
      <c r="AQ193" s="10"/>
      <c r="AR193" s="10"/>
      <c r="AS193" s="10"/>
      <c r="AU193" s="5"/>
      <c r="AV193" s="5"/>
      <c r="AW193" s="10"/>
      <c r="AX193" s="10"/>
      <c r="AY193" s="10"/>
      <c r="BA193" s="5"/>
      <c r="BB193" s="5"/>
      <c r="BC193" s="10"/>
      <c r="BD193" s="10"/>
      <c r="BE193" s="10"/>
      <c r="BG193" s="5"/>
      <c r="BH193" s="5"/>
      <c r="BI193" s="10"/>
      <c r="BJ193" s="10"/>
      <c r="BK193" s="10"/>
      <c r="BM193" s="5"/>
      <c r="BN193" s="5"/>
      <c r="BO193" s="10"/>
      <c r="BP193" s="10"/>
      <c r="BQ193" s="10"/>
      <c r="BS193" s="5"/>
      <c r="BT193" s="5"/>
      <c r="BU193" s="10"/>
      <c r="BV193" s="10"/>
      <c r="BW193" s="10"/>
      <c r="BY193" s="5"/>
      <c r="BZ193" s="5"/>
      <c r="CA193" s="10"/>
      <c r="CB193" s="10"/>
      <c r="CC193" s="10"/>
      <c r="CE193" s="5"/>
      <c r="CF193" s="5"/>
      <c r="CG193" s="10"/>
      <c r="CH193" s="10"/>
      <c r="CI193" s="10"/>
      <c r="CK193" s="5"/>
      <c r="CL193" s="5"/>
      <c r="CM193" s="10"/>
      <c r="CN193" s="10"/>
      <c r="CO193" s="10"/>
      <c r="CQ193" s="5"/>
      <c r="CR193" s="5"/>
      <c r="CS193" s="10"/>
      <c r="CT193" s="10"/>
      <c r="CU193" s="10"/>
      <c r="CW193" s="5"/>
      <c r="CX193" s="5"/>
      <c r="CY193" s="10"/>
      <c r="CZ193" s="10"/>
      <c r="DA193" s="10"/>
      <c r="DC193" s="5"/>
      <c r="DD193" s="5"/>
      <c r="DE193" s="10"/>
      <c r="DF193" s="10"/>
      <c r="DG193" s="10"/>
      <c r="DI193" s="5"/>
      <c r="DJ193" s="5"/>
      <c r="DK193" s="10"/>
      <c r="DL193" s="10"/>
      <c r="DM193" s="10"/>
      <c r="DO193" s="5"/>
      <c r="DP193" s="5"/>
      <c r="DQ193" s="10"/>
      <c r="DR193" s="10"/>
      <c r="DS193" s="10"/>
      <c r="DU193" s="5"/>
      <c r="DV193" s="5"/>
      <c r="DW193" s="10"/>
      <c r="DX193" s="10"/>
      <c r="DY193" s="10"/>
      <c r="EA193" s="5"/>
      <c r="EB193" s="5"/>
      <c r="EC193" s="10"/>
      <c r="ED193" s="10"/>
      <c r="EE193" s="10"/>
      <c r="EG193" s="5"/>
      <c r="EH193" s="5"/>
      <c r="EI193" s="10"/>
      <c r="EJ193" s="10"/>
      <c r="EK193" s="10"/>
      <c r="EM193" s="5"/>
      <c r="EN193" s="5"/>
      <c r="EO193" s="10"/>
      <c r="EP193" s="10"/>
      <c r="EQ193" s="10"/>
      <c r="ES193" s="5"/>
      <c r="ET193" s="5"/>
      <c r="EU193" s="10"/>
      <c r="EV193" s="10"/>
      <c r="EW193" s="10"/>
      <c r="EY193" s="5"/>
      <c r="EZ193" s="5"/>
      <c r="FA193" s="10"/>
      <c r="FB193" s="10"/>
      <c r="FC193" s="10"/>
      <c r="FE193" s="5"/>
      <c r="FF193" s="5"/>
      <c r="FG193" s="10"/>
      <c r="FH193" s="10"/>
      <c r="FI193" s="10"/>
      <c r="FK193" s="5"/>
      <c r="FL193" s="5"/>
      <c r="FM193" s="10"/>
      <c r="FN193" s="10"/>
      <c r="FO193" s="10"/>
      <c r="FQ193" s="5"/>
      <c r="FR193" s="5"/>
      <c r="FS193" s="10"/>
      <c r="FT193" s="10"/>
      <c r="FU193" s="10"/>
      <c r="FW193" s="5"/>
      <c r="FX193" s="5"/>
      <c r="FY193" s="10"/>
      <c r="FZ193" s="10"/>
      <c r="GA193" s="10"/>
      <c r="GC193" s="5"/>
      <c r="GD193" s="5"/>
      <c r="GE193" s="10"/>
      <c r="GF193" s="10"/>
      <c r="GG193" s="10"/>
      <c r="GI193" s="5"/>
      <c r="GJ193" s="5"/>
      <c r="GK193" s="10"/>
      <c r="GL193" s="10"/>
      <c r="GM193" s="10"/>
      <c r="GO193" s="5"/>
      <c r="GP193" s="5"/>
      <c r="GQ193" s="10"/>
      <c r="GR193" s="10"/>
      <c r="GS193" s="10"/>
      <c r="GU193" s="5"/>
      <c r="GV193" s="5"/>
      <c r="GW193" s="10"/>
      <c r="GX193" s="10"/>
      <c r="GY193" s="10"/>
      <c r="HA193" s="5"/>
      <c r="HB193" s="5"/>
      <c r="HC193" s="10"/>
      <c r="HD193" s="10"/>
      <c r="HE193" s="10"/>
      <c r="HG193" s="5"/>
      <c r="HH193" s="5"/>
      <c r="HI193" s="10"/>
      <c r="HJ193" s="10"/>
      <c r="HK193" s="10"/>
      <c r="HM193" s="5"/>
      <c r="HN193" s="5"/>
      <c r="HO193" s="10"/>
      <c r="HP193" s="10"/>
      <c r="HQ193" s="10"/>
      <c r="HS193" s="5"/>
      <c r="HT193" s="5"/>
      <c r="HU193" s="10"/>
      <c r="HV193" s="10"/>
      <c r="HW193" s="10"/>
      <c r="HY193" s="5"/>
      <c r="HZ193" s="5"/>
      <c r="IA193" s="10"/>
      <c r="IB193" s="10"/>
      <c r="IC193" s="10"/>
      <c r="IE193" s="5"/>
      <c r="IF193" s="5"/>
      <c r="IG193" s="10"/>
      <c r="IH193" s="10"/>
      <c r="II193" s="10"/>
      <c r="IK193" s="5"/>
      <c r="IL193" s="5"/>
      <c r="IM193" s="10"/>
      <c r="IN193" s="10"/>
      <c r="IO193" s="10"/>
      <c r="IQ193" s="5"/>
      <c r="IR193" s="5"/>
      <c r="IS193" s="10"/>
      <c r="IT193" s="10"/>
      <c r="IU193" s="10"/>
    </row>
    <row r="194" spans="1:256" s="9" customFormat="1" ht="18.75" customHeight="1" x14ac:dyDescent="0.25">
      <c r="E194" s="5"/>
      <c r="F194" s="5"/>
      <c r="G194" s="10"/>
      <c r="H194" s="10"/>
      <c r="I194" s="10"/>
      <c r="K194" s="5"/>
      <c r="L194" s="5"/>
      <c r="M194" s="10"/>
      <c r="N194" s="10"/>
      <c r="O194" s="10"/>
      <c r="Q194" s="5"/>
      <c r="R194" s="5"/>
      <c r="S194" s="10"/>
      <c r="T194" s="10"/>
      <c r="U194" s="10"/>
      <c r="W194" s="5"/>
      <c r="X194" s="5"/>
      <c r="Y194" s="10"/>
      <c r="Z194" s="10"/>
      <c r="AA194" s="10"/>
      <c r="AC194" s="5"/>
      <c r="AD194" s="5"/>
      <c r="AE194" s="10"/>
      <c r="AF194" s="10"/>
      <c r="AG194" s="10"/>
      <c r="AI194" s="5"/>
      <c r="AJ194" s="5"/>
      <c r="AK194" s="10"/>
      <c r="AL194" s="10"/>
      <c r="AM194" s="10"/>
      <c r="AO194" s="5"/>
      <c r="AP194" s="5"/>
      <c r="AQ194" s="10"/>
      <c r="AR194" s="10"/>
      <c r="AS194" s="10"/>
      <c r="AU194" s="5"/>
      <c r="AV194" s="5"/>
      <c r="AW194" s="10"/>
      <c r="AX194" s="10"/>
      <c r="AY194" s="10"/>
      <c r="BA194" s="5"/>
      <c r="BB194" s="5"/>
      <c r="BC194" s="10"/>
      <c r="BD194" s="10"/>
      <c r="BE194" s="10"/>
      <c r="BG194" s="5"/>
      <c r="BH194" s="5"/>
      <c r="BI194" s="10"/>
      <c r="BJ194" s="10"/>
      <c r="BK194" s="10"/>
      <c r="BM194" s="5"/>
      <c r="BN194" s="5"/>
      <c r="BO194" s="10"/>
      <c r="BP194" s="10"/>
      <c r="BQ194" s="10"/>
      <c r="BS194" s="5"/>
      <c r="BT194" s="5"/>
      <c r="BU194" s="10"/>
      <c r="BV194" s="10"/>
      <c r="BW194" s="10"/>
      <c r="BY194" s="5"/>
      <c r="BZ194" s="5"/>
      <c r="CA194" s="10"/>
      <c r="CB194" s="10"/>
      <c r="CC194" s="10"/>
      <c r="CE194" s="5"/>
      <c r="CF194" s="5"/>
      <c r="CG194" s="10"/>
      <c r="CH194" s="10"/>
      <c r="CI194" s="10"/>
      <c r="CK194" s="5"/>
      <c r="CL194" s="5"/>
      <c r="CM194" s="10"/>
      <c r="CN194" s="10"/>
      <c r="CO194" s="10"/>
      <c r="CQ194" s="5"/>
      <c r="CR194" s="5"/>
      <c r="CS194" s="10"/>
      <c r="CT194" s="10"/>
      <c r="CU194" s="10"/>
      <c r="CW194" s="5"/>
      <c r="CX194" s="5"/>
      <c r="CY194" s="10"/>
      <c r="CZ194" s="10"/>
      <c r="DA194" s="10"/>
      <c r="DC194" s="5"/>
      <c r="DD194" s="5"/>
      <c r="DE194" s="10"/>
      <c r="DF194" s="10"/>
      <c r="DG194" s="10"/>
      <c r="DI194" s="5"/>
      <c r="DJ194" s="5"/>
      <c r="DK194" s="10"/>
      <c r="DL194" s="10"/>
      <c r="DM194" s="10"/>
      <c r="DO194" s="5"/>
      <c r="DP194" s="5"/>
      <c r="DQ194" s="10"/>
      <c r="DR194" s="10"/>
      <c r="DS194" s="10"/>
      <c r="DU194" s="5"/>
      <c r="DV194" s="5"/>
      <c r="DW194" s="10"/>
      <c r="DX194" s="10"/>
      <c r="DY194" s="10"/>
      <c r="EA194" s="5"/>
      <c r="EB194" s="5"/>
      <c r="EC194" s="10"/>
      <c r="ED194" s="10"/>
      <c r="EE194" s="10"/>
      <c r="EG194" s="5"/>
      <c r="EH194" s="5"/>
      <c r="EI194" s="10"/>
      <c r="EJ194" s="10"/>
      <c r="EK194" s="10"/>
      <c r="EM194" s="5"/>
      <c r="EN194" s="5"/>
      <c r="EO194" s="10"/>
      <c r="EP194" s="10"/>
      <c r="EQ194" s="10"/>
      <c r="ES194" s="5"/>
      <c r="ET194" s="5"/>
      <c r="EU194" s="10"/>
      <c r="EV194" s="10"/>
      <c r="EW194" s="10"/>
      <c r="EY194" s="5"/>
      <c r="EZ194" s="5"/>
      <c r="FA194" s="10"/>
      <c r="FB194" s="10"/>
      <c r="FC194" s="10"/>
      <c r="FE194" s="5"/>
      <c r="FF194" s="5"/>
      <c r="FG194" s="10"/>
      <c r="FH194" s="10"/>
      <c r="FI194" s="10"/>
      <c r="FK194" s="5"/>
      <c r="FL194" s="5"/>
      <c r="FM194" s="10"/>
      <c r="FN194" s="10"/>
      <c r="FO194" s="10"/>
      <c r="FQ194" s="5"/>
      <c r="FR194" s="5"/>
      <c r="FS194" s="10"/>
      <c r="FT194" s="10"/>
      <c r="FU194" s="10"/>
      <c r="FW194" s="5"/>
      <c r="FX194" s="5"/>
      <c r="FY194" s="10"/>
      <c r="FZ194" s="10"/>
      <c r="GA194" s="10"/>
      <c r="GC194" s="5"/>
      <c r="GD194" s="5"/>
      <c r="GE194" s="10"/>
      <c r="GF194" s="10"/>
      <c r="GG194" s="10"/>
      <c r="GI194" s="5"/>
      <c r="GJ194" s="5"/>
      <c r="GK194" s="10"/>
      <c r="GL194" s="10"/>
      <c r="GM194" s="10"/>
      <c r="GO194" s="5"/>
      <c r="GP194" s="5"/>
      <c r="GQ194" s="10"/>
      <c r="GR194" s="10"/>
      <c r="GS194" s="10"/>
      <c r="GU194" s="5"/>
      <c r="GV194" s="5"/>
      <c r="GW194" s="10"/>
      <c r="GX194" s="10"/>
      <c r="GY194" s="10"/>
      <c r="HA194" s="5"/>
      <c r="HB194" s="5"/>
      <c r="HC194" s="10"/>
      <c r="HD194" s="10"/>
      <c r="HE194" s="10"/>
      <c r="HG194" s="5"/>
      <c r="HH194" s="5"/>
      <c r="HI194" s="10"/>
      <c r="HJ194" s="10"/>
      <c r="HK194" s="10"/>
      <c r="HM194" s="5"/>
      <c r="HN194" s="5"/>
      <c r="HO194" s="10"/>
      <c r="HP194" s="10"/>
      <c r="HQ194" s="10"/>
      <c r="HS194" s="5"/>
      <c r="HT194" s="5"/>
      <c r="HU194" s="10"/>
      <c r="HV194" s="10"/>
      <c r="HW194" s="10"/>
      <c r="HY194" s="5"/>
      <c r="HZ194" s="5"/>
      <c r="IA194" s="10"/>
      <c r="IB194" s="10"/>
      <c r="IC194" s="10"/>
      <c r="IE194" s="5"/>
      <c r="IF194" s="5"/>
      <c r="IG194" s="10"/>
      <c r="IH194" s="10"/>
      <c r="II194" s="10"/>
      <c r="IK194" s="5"/>
      <c r="IL194" s="5"/>
      <c r="IM194" s="10"/>
      <c r="IN194" s="10"/>
      <c r="IO194" s="10"/>
      <c r="IQ194" s="5"/>
      <c r="IR194" s="5"/>
      <c r="IS194" s="10"/>
      <c r="IT194" s="10"/>
      <c r="IU194" s="10"/>
    </row>
    <row r="195" spans="1:256" s="9" customFormat="1" ht="15.75" x14ac:dyDescent="0.25">
      <c r="B195" s="28"/>
      <c r="C195" s="28"/>
      <c r="E195" s="11"/>
      <c r="F195" s="5"/>
      <c r="G195" s="10"/>
      <c r="H195" s="10"/>
      <c r="I195" s="10"/>
      <c r="K195" s="5"/>
      <c r="L195" s="5"/>
      <c r="M195" s="10"/>
      <c r="N195" s="10"/>
      <c r="O195" s="10"/>
      <c r="Q195" s="5"/>
      <c r="R195" s="5"/>
      <c r="S195" s="10"/>
      <c r="T195" s="10"/>
      <c r="U195" s="10"/>
      <c r="W195" s="5"/>
      <c r="X195" s="5"/>
      <c r="Y195" s="10"/>
      <c r="Z195" s="10"/>
      <c r="AA195" s="10"/>
      <c r="AC195" s="5"/>
      <c r="AD195" s="5"/>
      <c r="AE195" s="10"/>
      <c r="AF195" s="10"/>
      <c r="AG195" s="10"/>
      <c r="AI195" s="5"/>
      <c r="AJ195" s="5"/>
      <c r="AK195" s="10"/>
      <c r="AL195" s="10"/>
      <c r="AM195" s="10"/>
      <c r="AO195" s="5"/>
      <c r="AP195" s="5"/>
      <c r="AQ195" s="10"/>
      <c r="AR195" s="10"/>
      <c r="AS195" s="10"/>
      <c r="AU195" s="5"/>
      <c r="AV195" s="5"/>
      <c r="AW195" s="10"/>
      <c r="AX195" s="10"/>
      <c r="AY195" s="10"/>
      <c r="BA195" s="5"/>
      <c r="BB195" s="5"/>
      <c r="BC195" s="10"/>
      <c r="BD195" s="10"/>
      <c r="BE195" s="10"/>
      <c r="BG195" s="5"/>
      <c r="BH195" s="5"/>
      <c r="BI195" s="10"/>
      <c r="BJ195" s="10"/>
      <c r="BK195" s="10"/>
      <c r="BM195" s="5"/>
      <c r="BN195" s="5"/>
      <c r="BO195" s="10"/>
      <c r="BP195" s="10"/>
      <c r="BQ195" s="10"/>
      <c r="BS195" s="5"/>
      <c r="BT195" s="5"/>
      <c r="BU195" s="10"/>
      <c r="BV195" s="10"/>
      <c r="BW195" s="10"/>
      <c r="BY195" s="5"/>
      <c r="BZ195" s="5"/>
      <c r="CA195" s="10"/>
      <c r="CB195" s="10"/>
      <c r="CC195" s="10"/>
      <c r="CE195" s="5"/>
      <c r="CF195" s="5"/>
      <c r="CG195" s="10"/>
      <c r="CH195" s="10"/>
      <c r="CI195" s="10"/>
      <c r="CK195" s="5"/>
      <c r="CL195" s="5"/>
      <c r="CM195" s="10"/>
      <c r="CN195" s="10"/>
      <c r="CO195" s="10"/>
      <c r="CQ195" s="5"/>
      <c r="CR195" s="5"/>
      <c r="CS195" s="10"/>
      <c r="CT195" s="10"/>
      <c r="CU195" s="10"/>
      <c r="CW195" s="5"/>
      <c r="CX195" s="5"/>
      <c r="CY195" s="10"/>
      <c r="CZ195" s="10"/>
      <c r="DA195" s="10"/>
      <c r="DC195" s="5"/>
      <c r="DD195" s="5"/>
      <c r="DE195" s="10"/>
      <c r="DF195" s="10"/>
      <c r="DG195" s="10"/>
      <c r="DI195" s="5"/>
      <c r="DJ195" s="5"/>
      <c r="DK195" s="10"/>
      <c r="DL195" s="10"/>
      <c r="DM195" s="10"/>
      <c r="DO195" s="5"/>
      <c r="DP195" s="5"/>
      <c r="DQ195" s="10"/>
      <c r="DR195" s="10"/>
      <c r="DS195" s="10"/>
      <c r="DU195" s="5"/>
      <c r="DV195" s="5"/>
      <c r="DW195" s="10"/>
      <c r="DX195" s="10"/>
      <c r="DY195" s="10"/>
      <c r="EA195" s="5"/>
      <c r="EB195" s="5"/>
      <c r="EC195" s="10"/>
      <c r="ED195" s="10"/>
      <c r="EE195" s="10"/>
      <c r="EG195" s="5"/>
      <c r="EH195" s="5"/>
      <c r="EI195" s="10"/>
      <c r="EJ195" s="10"/>
      <c r="EK195" s="10"/>
      <c r="EM195" s="5"/>
      <c r="EN195" s="5"/>
      <c r="EO195" s="10"/>
      <c r="EP195" s="10"/>
      <c r="EQ195" s="10"/>
      <c r="ES195" s="5"/>
      <c r="ET195" s="5"/>
      <c r="EU195" s="10"/>
      <c r="EV195" s="10"/>
      <c r="EW195" s="10"/>
      <c r="EY195" s="5"/>
      <c r="EZ195" s="5"/>
      <c r="FA195" s="10"/>
      <c r="FB195" s="10"/>
      <c r="FC195" s="10"/>
      <c r="FE195" s="5"/>
      <c r="FF195" s="5"/>
      <c r="FG195" s="10"/>
      <c r="FH195" s="10"/>
      <c r="FI195" s="10"/>
      <c r="FK195" s="5"/>
      <c r="FL195" s="5"/>
      <c r="FM195" s="10"/>
      <c r="FN195" s="10"/>
      <c r="FO195" s="10"/>
      <c r="FQ195" s="5"/>
      <c r="FR195" s="5"/>
      <c r="FS195" s="10"/>
      <c r="FT195" s="10"/>
      <c r="FU195" s="10"/>
      <c r="FW195" s="5"/>
      <c r="FX195" s="5"/>
      <c r="FY195" s="10"/>
      <c r="FZ195" s="10"/>
      <c r="GA195" s="10"/>
      <c r="GC195" s="5"/>
      <c r="GD195" s="5"/>
      <c r="GE195" s="10"/>
      <c r="GF195" s="10"/>
      <c r="GG195" s="10"/>
      <c r="GI195" s="5"/>
      <c r="GJ195" s="5"/>
      <c r="GK195" s="10"/>
      <c r="GL195" s="10"/>
      <c r="GM195" s="10"/>
      <c r="GO195" s="5"/>
      <c r="GP195" s="5"/>
      <c r="GQ195" s="10"/>
      <c r="GR195" s="10"/>
      <c r="GS195" s="10"/>
      <c r="GU195" s="5"/>
      <c r="GV195" s="5"/>
      <c r="GW195" s="10"/>
      <c r="GX195" s="10"/>
      <c r="GY195" s="10"/>
      <c r="HA195" s="5"/>
      <c r="HB195" s="5"/>
      <c r="HC195" s="10"/>
      <c r="HD195" s="10"/>
      <c r="HE195" s="10"/>
      <c r="HG195" s="5"/>
      <c r="HH195" s="5"/>
      <c r="HI195" s="10"/>
      <c r="HJ195" s="10"/>
      <c r="HK195" s="10"/>
      <c r="HM195" s="5"/>
      <c r="HN195" s="5"/>
      <c r="HO195" s="10"/>
      <c r="HP195" s="10"/>
      <c r="HQ195" s="10"/>
      <c r="HS195" s="5"/>
      <c r="HT195" s="5"/>
      <c r="HU195" s="10"/>
      <c r="HV195" s="10"/>
      <c r="HW195" s="10"/>
      <c r="HY195" s="5"/>
      <c r="HZ195" s="5"/>
      <c r="IA195" s="10"/>
      <c r="IB195" s="10"/>
      <c r="IC195" s="10"/>
      <c r="IE195" s="5"/>
      <c r="IF195" s="5"/>
      <c r="IG195" s="10"/>
      <c r="IH195" s="10"/>
      <c r="II195" s="10"/>
      <c r="IK195" s="5"/>
      <c r="IL195" s="5"/>
      <c r="IM195" s="10"/>
      <c r="IN195" s="10"/>
      <c r="IO195" s="10"/>
      <c r="IQ195" s="5"/>
      <c r="IR195" s="5"/>
      <c r="IS195" s="10"/>
      <c r="IT195" s="10"/>
      <c r="IU195" s="10"/>
    </row>
    <row r="196" spans="1:256" s="9" customFormat="1" ht="15.75" customHeight="1" x14ac:dyDescent="0.25">
      <c r="A196" s="10"/>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5"/>
      <c r="EU196" s="5"/>
      <c r="EV196" s="5"/>
      <c r="EW196" s="5"/>
      <c r="EX196" s="5"/>
      <c r="EY196" s="5"/>
      <c r="EZ196" s="5"/>
      <c r="FA196" s="5"/>
      <c r="FB196" s="5"/>
      <c r="FC196" s="5"/>
      <c r="FD196" s="5"/>
      <c r="FE196" s="5"/>
      <c r="FF196" s="5"/>
      <c r="FG196" s="5"/>
      <c r="FH196" s="5"/>
      <c r="FI196" s="5"/>
      <c r="FJ196" s="5"/>
      <c r="FK196" s="5"/>
      <c r="FL196" s="5"/>
      <c r="FM196" s="5"/>
      <c r="FN196" s="5"/>
      <c r="FO196" s="5"/>
      <c r="FP196" s="5"/>
      <c r="FQ196" s="5"/>
      <c r="FR196" s="5"/>
      <c r="FS196" s="5"/>
      <c r="FT196" s="5"/>
      <c r="FU196" s="5"/>
      <c r="FV196" s="5"/>
      <c r="FW196" s="5"/>
      <c r="FX196" s="5"/>
      <c r="FY196" s="5"/>
      <c r="FZ196" s="5"/>
      <c r="GA196" s="5"/>
      <c r="GB196" s="5"/>
      <c r="GC196" s="5"/>
      <c r="GD196" s="5"/>
      <c r="GE196" s="5"/>
      <c r="GF196" s="5"/>
      <c r="GG196" s="5"/>
      <c r="GH196" s="5"/>
      <c r="GI196" s="5"/>
      <c r="GJ196" s="5"/>
      <c r="GK196" s="5"/>
      <c r="GL196" s="5"/>
      <c r="GM196" s="5"/>
      <c r="GN196" s="5"/>
      <c r="GO196" s="5"/>
      <c r="GP196" s="5"/>
      <c r="GQ196" s="5"/>
      <c r="GR196" s="5"/>
      <c r="GS196" s="5"/>
      <c r="GT196" s="5"/>
      <c r="GU196" s="5"/>
      <c r="GV196" s="5"/>
      <c r="GW196" s="5"/>
      <c r="GX196" s="5"/>
      <c r="GY196" s="5"/>
      <c r="GZ196" s="5"/>
      <c r="HA196" s="5"/>
      <c r="HB196" s="5"/>
      <c r="HC196" s="5"/>
      <c r="HD196" s="5"/>
      <c r="HE196" s="5"/>
      <c r="HF196" s="5"/>
      <c r="HG196" s="5"/>
      <c r="HH196" s="5"/>
      <c r="HI196" s="5"/>
      <c r="HJ196" s="5"/>
      <c r="HK196" s="5"/>
      <c r="HL196" s="5"/>
      <c r="HM196" s="5"/>
      <c r="HN196" s="5"/>
      <c r="HO196" s="5"/>
      <c r="HP196" s="5"/>
      <c r="HQ196" s="5"/>
      <c r="HR196" s="5"/>
      <c r="HS196" s="5"/>
      <c r="HT196" s="5"/>
      <c r="HU196" s="5"/>
      <c r="HV196" s="5"/>
      <c r="HW196" s="5"/>
      <c r="HX196" s="5"/>
      <c r="HY196" s="5"/>
      <c r="HZ196" s="5"/>
      <c r="IA196" s="5"/>
      <c r="IB196" s="5"/>
      <c r="IC196" s="5"/>
      <c r="ID196" s="5"/>
      <c r="IE196" s="5"/>
      <c r="IF196" s="5"/>
      <c r="IG196" s="5"/>
      <c r="IH196" s="5"/>
      <c r="II196" s="5"/>
      <c r="IJ196" s="5"/>
      <c r="IK196" s="5"/>
      <c r="IL196" s="5"/>
      <c r="IM196" s="5"/>
      <c r="IN196" s="5"/>
      <c r="IO196" s="5"/>
      <c r="IP196" s="5"/>
      <c r="IQ196" s="5"/>
      <c r="IR196" s="5"/>
      <c r="IS196" s="5"/>
      <c r="IT196" s="5"/>
      <c r="IU196" s="5"/>
      <c r="IV196" s="5"/>
    </row>
    <row r="197" spans="1:256" s="9" customFormat="1" ht="15.75" customHeight="1" x14ac:dyDescent="0.25">
      <c r="A197" s="10"/>
      <c r="B197" s="10"/>
      <c r="C197" s="10"/>
      <c r="D197" s="18"/>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c r="EW197" s="5"/>
      <c r="EX197" s="5"/>
      <c r="EY197" s="5"/>
      <c r="EZ197" s="5"/>
      <c r="FA197" s="5"/>
      <c r="FB197" s="5"/>
      <c r="FC197" s="5"/>
      <c r="FD197" s="5"/>
      <c r="FE197" s="5"/>
      <c r="FF197" s="5"/>
      <c r="FG197" s="5"/>
      <c r="FH197" s="5"/>
      <c r="FI197" s="5"/>
      <c r="FJ197" s="5"/>
      <c r="FK197" s="5"/>
      <c r="FL197" s="5"/>
      <c r="FM197" s="5"/>
      <c r="FN197" s="5"/>
      <c r="FO197" s="5"/>
      <c r="FP197" s="5"/>
      <c r="FQ197" s="5"/>
      <c r="FR197" s="5"/>
      <c r="FS197" s="5"/>
      <c r="FT197" s="5"/>
      <c r="FU197" s="5"/>
      <c r="FV197" s="5"/>
      <c r="FW197" s="5"/>
      <c r="FX197" s="5"/>
      <c r="FY197" s="5"/>
      <c r="FZ197" s="5"/>
      <c r="GA197" s="5"/>
      <c r="GB197" s="5"/>
      <c r="GC197" s="5"/>
      <c r="GD197" s="5"/>
      <c r="GE197" s="5"/>
      <c r="GF197" s="5"/>
      <c r="GG197" s="5"/>
      <c r="GH197" s="5"/>
      <c r="GI197" s="5"/>
      <c r="GJ197" s="5"/>
      <c r="GK197" s="5"/>
      <c r="GL197" s="5"/>
      <c r="GM197" s="5"/>
      <c r="GN197" s="5"/>
      <c r="GO197" s="5"/>
      <c r="GP197" s="5"/>
      <c r="GQ197" s="5"/>
      <c r="GR197" s="5"/>
      <c r="GS197" s="5"/>
      <c r="GT197" s="5"/>
      <c r="GU197" s="5"/>
      <c r="GV197" s="5"/>
      <c r="GW197" s="5"/>
      <c r="GX197" s="5"/>
      <c r="GY197" s="5"/>
      <c r="GZ197" s="5"/>
      <c r="HA197" s="5"/>
      <c r="HB197" s="5"/>
      <c r="HC197" s="5"/>
      <c r="HD197" s="5"/>
      <c r="HE197" s="5"/>
      <c r="HF197" s="5"/>
      <c r="HG197" s="5"/>
      <c r="HH197" s="5"/>
      <c r="HI197" s="5"/>
      <c r="HJ197" s="5"/>
      <c r="HK197" s="5"/>
      <c r="HL197" s="5"/>
      <c r="HM197" s="5"/>
      <c r="HN197" s="5"/>
      <c r="HO197" s="5"/>
      <c r="HP197" s="5"/>
      <c r="HQ197" s="5"/>
      <c r="HR197" s="5"/>
      <c r="HS197" s="5"/>
      <c r="HT197" s="5"/>
      <c r="HU197" s="5"/>
      <c r="HV197" s="5"/>
      <c r="HW197" s="5"/>
      <c r="HX197" s="5"/>
      <c r="HY197" s="5"/>
      <c r="HZ197" s="5"/>
      <c r="IA197" s="5"/>
      <c r="IB197" s="5"/>
      <c r="IC197" s="5"/>
      <c r="ID197" s="5"/>
      <c r="IE197" s="5"/>
      <c r="IF197" s="5"/>
      <c r="IG197" s="5"/>
      <c r="IH197" s="5"/>
      <c r="II197" s="5"/>
      <c r="IJ197" s="5"/>
      <c r="IK197" s="5"/>
      <c r="IL197" s="5"/>
      <c r="IM197" s="5"/>
      <c r="IN197" s="5"/>
      <c r="IO197" s="5"/>
      <c r="IP197" s="5"/>
      <c r="IQ197" s="5"/>
      <c r="IR197" s="5"/>
      <c r="IS197" s="5"/>
      <c r="IT197" s="5"/>
      <c r="IU197" s="5"/>
      <c r="IV197" s="5"/>
    </row>
    <row r="198" spans="1:256" s="9" customFormat="1" ht="15.75" customHeight="1" x14ac:dyDescent="0.25">
      <c r="A198" s="10"/>
      <c r="B198" s="10"/>
      <c r="C198" s="10"/>
      <c r="D198" s="18"/>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5"/>
      <c r="EU198" s="5"/>
      <c r="EV198" s="5"/>
      <c r="EW198" s="5"/>
      <c r="EX198" s="5"/>
      <c r="EY198" s="5"/>
      <c r="EZ198" s="5"/>
      <c r="FA198" s="5"/>
      <c r="FB198" s="5"/>
      <c r="FC198" s="5"/>
      <c r="FD198" s="5"/>
      <c r="FE198" s="5"/>
      <c r="FF198" s="5"/>
      <c r="FG198" s="5"/>
      <c r="FH198" s="5"/>
      <c r="FI198" s="5"/>
      <c r="FJ198" s="5"/>
      <c r="FK198" s="5"/>
      <c r="FL198" s="5"/>
      <c r="FM198" s="5"/>
      <c r="FN198" s="5"/>
      <c r="FO198" s="5"/>
      <c r="FP198" s="5"/>
      <c r="FQ198" s="5"/>
      <c r="FR198" s="5"/>
      <c r="FS198" s="5"/>
      <c r="FT198" s="5"/>
      <c r="FU198" s="5"/>
      <c r="FV198" s="5"/>
      <c r="FW198" s="5"/>
      <c r="FX198" s="5"/>
      <c r="FY198" s="5"/>
      <c r="FZ198" s="5"/>
      <c r="GA198" s="5"/>
      <c r="GB198" s="5"/>
      <c r="GC198" s="5"/>
      <c r="GD198" s="5"/>
      <c r="GE198" s="5"/>
      <c r="GF198" s="5"/>
      <c r="GG198" s="5"/>
      <c r="GH198" s="5"/>
      <c r="GI198" s="5"/>
      <c r="GJ198" s="5"/>
      <c r="GK198" s="5"/>
      <c r="GL198" s="5"/>
      <c r="GM198" s="5"/>
      <c r="GN198" s="5"/>
      <c r="GO198" s="5"/>
      <c r="GP198" s="5"/>
      <c r="GQ198" s="5"/>
      <c r="GR198" s="5"/>
      <c r="GS198" s="5"/>
      <c r="GT198" s="5"/>
      <c r="GU198" s="5"/>
      <c r="GV198" s="5"/>
      <c r="GW198" s="5"/>
      <c r="GX198" s="5"/>
      <c r="GY198" s="5"/>
      <c r="GZ198" s="5"/>
      <c r="HA198" s="5"/>
      <c r="HB198" s="5"/>
      <c r="HC198" s="5"/>
      <c r="HD198" s="5"/>
      <c r="HE198" s="5"/>
      <c r="HF198" s="5"/>
      <c r="HG198" s="5"/>
      <c r="HH198" s="5"/>
      <c r="HI198" s="5"/>
      <c r="HJ198" s="5"/>
      <c r="HK198" s="5"/>
      <c r="HL198" s="5"/>
      <c r="HM198" s="5"/>
      <c r="HN198" s="5"/>
      <c r="HO198" s="5"/>
      <c r="HP198" s="5"/>
      <c r="HQ198" s="5"/>
      <c r="HR198" s="5"/>
      <c r="HS198" s="5"/>
      <c r="HT198" s="5"/>
      <c r="HU198" s="5"/>
      <c r="HV198" s="5"/>
      <c r="HW198" s="5"/>
      <c r="HX198" s="5"/>
      <c r="HY198" s="5"/>
      <c r="HZ198" s="5"/>
      <c r="IA198" s="5"/>
      <c r="IB198" s="5"/>
      <c r="IC198" s="5"/>
      <c r="ID198" s="5"/>
      <c r="IE198" s="5"/>
      <c r="IF198" s="5"/>
      <c r="IG198" s="5"/>
      <c r="IH198" s="5"/>
      <c r="II198" s="5"/>
      <c r="IJ198" s="5"/>
      <c r="IK198" s="5"/>
      <c r="IL198" s="5"/>
      <c r="IM198" s="5"/>
      <c r="IN198" s="5"/>
      <c r="IO198" s="5"/>
      <c r="IP198" s="5"/>
      <c r="IQ198" s="5"/>
      <c r="IR198" s="5"/>
      <c r="IS198" s="5"/>
      <c r="IT198" s="5"/>
      <c r="IU198" s="5"/>
      <c r="IV198" s="5"/>
    </row>
    <row r="199" spans="1:256" s="9" customFormat="1" ht="15.75" x14ac:dyDescent="0.25">
      <c r="A199" s="10"/>
      <c r="B199" s="10"/>
      <c r="C199" s="10"/>
      <c r="D199" s="18"/>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c r="GR199" s="5"/>
      <c r="GS199" s="5"/>
      <c r="GT199" s="5"/>
      <c r="GU199" s="5"/>
      <c r="GV199" s="5"/>
      <c r="GW199" s="5"/>
      <c r="GX199" s="5"/>
      <c r="GY199" s="5"/>
      <c r="GZ199" s="5"/>
      <c r="HA199" s="5"/>
      <c r="HB199" s="5"/>
      <c r="HC199" s="5"/>
      <c r="HD199" s="5"/>
      <c r="HE199" s="5"/>
      <c r="HF199" s="5"/>
      <c r="HG199" s="5"/>
      <c r="HH199" s="5"/>
      <c r="HI199" s="5"/>
      <c r="HJ199" s="5"/>
      <c r="HK199" s="5"/>
      <c r="HL199" s="5"/>
      <c r="HM199" s="5"/>
      <c r="HN199" s="5"/>
      <c r="HO199" s="5"/>
      <c r="HP199" s="5"/>
      <c r="HQ199" s="5"/>
      <c r="HR199" s="5"/>
      <c r="HS199" s="5"/>
      <c r="HT199" s="5"/>
      <c r="HU199" s="5"/>
      <c r="HV199" s="5"/>
      <c r="HW199" s="5"/>
      <c r="HX199" s="5"/>
      <c r="HY199" s="5"/>
      <c r="HZ199" s="5"/>
      <c r="IA199" s="5"/>
      <c r="IB199" s="5"/>
      <c r="IC199" s="5"/>
      <c r="ID199" s="5"/>
      <c r="IE199" s="5"/>
      <c r="IF199" s="5"/>
      <c r="IG199" s="5"/>
      <c r="IH199" s="5"/>
      <c r="II199" s="5"/>
      <c r="IJ199" s="5"/>
      <c r="IK199" s="5"/>
      <c r="IL199" s="5"/>
      <c r="IM199" s="5"/>
      <c r="IN199" s="5"/>
      <c r="IO199" s="5"/>
      <c r="IP199" s="5"/>
      <c r="IQ199" s="5"/>
      <c r="IR199" s="5"/>
      <c r="IS199" s="5"/>
      <c r="IT199" s="5"/>
      <c r="IU199" s="5"/>
      <c r="IV199" s="5"/>
    </row>
    <row r="200" spans="1:256" s="9" customFormat="1" ht="15.75" x14ac:dyDescent="0.25">
      <c r="B200" s="10"/>
      <c r="C200" s="10"/>
      <c r="D200" s="18"/>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c r="GR200" s="5"/>
      <c r="GS200" s="5"/>
      <c r="GT200" s="5"/>
      <c r="GU200" s="5"/>
      <c r="GV200" s="5"/>
      <c r="GW200" s="5"/>
      <c r="GX200" s="5"/>
      <c r="GY200" s="5"/>
      <c r="GZ200" s="5"/>
      <c r="HA200" s="5"/>
      <c r="HB200" s="5"/>
      <c r="HC200" s="5"/>
      <c r="HD200" s="5"/>
      <c r="HE200" s="5"/>
      <c r="HF200" s="5"/>
      <c r="HG200" s="5"/>
      <c r="HH200" s="5"/>
      <c r="HI200" s="5"/>
      <c r="HJ200" s="5"/>
      <c r="HK200" s="5"/>
      <c r="HL200" s="5"/>
      <c r="HM200" s="5"/>
      <c r="HN200" s="5"/>
      <c r="HO200" s="5"/>
      <c r="HP200" s="5"/>
      <c r="HQ200" s="5"/>
      <c r="HR200" s="5"/>
      <c r="HS200" s="5"/>
      <c r="HT200" s="5"/>
      <c r="HU200" s="5"/>
      <c r="HV200" s="5"/>
      <c r="HW200" s="5"/>
      <c r="HX200" s="5"/>
      <c r="HY200" s="5"/>
      <c r="HZ200" s="5"/>
      <c r="IA200" s="5"/>
      <c r="IB200" s="5"/>
      <c r="IC200" s="5"/>
      <c r="ID200" s="5"/>
      <c r="IE200" s="5"/>
      <c r="IF200" s="5"/>
      <c r="IG200" s="5"/>
      <c r="IH200" s="5"/>
      <c r="II200" s="5"/>
      <c r="IJ200" s="5"/>
      <c r="IK200" s="5"/>
      <c r="IL200" s="5"/>
      <c r="IM200" s="5"/>
      <c r="IN200" s="5"/>
      <c r="IO200" s="5"/>
      <c r="IP200" s="5"/>
      <c r="IQ200" s="5"/>
      <c r="IR200" s="5"/>
      <c r="IS200" s="5"/>
      <c r="IT200" s="5"/>
      <c r="IU200" s="5"/>
      <c r="IV200" s="5"/>
    </row>
    <row r="201" spans="1:256" s="9" customFormat="1" ht="15.75" x14ac:dyDescent="0.25">
      <c r="E201" s="5"/>
      <c r="F201" s="5"/>
    </row>
    <row r="202" spans="1:256" s="28" customFormat="1" ht="15.75" customHeight="1" x14ac:dyDescent="0.25">
      <c r="A202" s="9"/>
      <c r="D202" s="9"/>
      <c r="E202" s="11"/>
      <c r="F202" s="12"/>
    </row>
    <row r="203" spans="1:256" s="9" customFormat="1" ht="15.75" x14ac:dyDescent="0.25">
      <c r="A203" s="10"/>
      <c r="E203" s="5"/>
      <c r="F203" s="5"/>
    </row>
    <row r="204" spans="1:256" s="9" customFormat="1" ht="15.75" x14ac:dyDescent="0.25">
      <c r="B204" s="10"/>
      <c r="C204" s="10"/>
      <c r="D204" s="18"/>
      <c r="E204" s="5"/>
      <c r="F204" s="5"/>
    </row>
    <row r="205" spans="1:256" s="9" customFormat="1" ht="15.75" customHeight="1" x14ac:dyDescent="0.25">
      <c r="E205" s="5"/>
      <c r="F205" s="5"/>
    </row>
    <row r="206" spans="1:256" s="9" customFormat="1" ht="15.75" x14ac:dyDescent="0.25">
      <c r="B206" s="28"/>
      <c r="C206" s="28"/>
      <c r="E206" s="11"/>
      <c r="F206" s="5"/>
    </row>
    <row r="207" spans="1:256" s="9" customFormat="1" ht="13.5" customHeight="1" x14ac:dyDescent="0.25">
      <c r="A207" s="10"/>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c r="IG207" s="5"/>
      <c r="IH207" s="5"/>
      <c r="II207" s="5"/>
      <c r="IJ207" s="5"/>
      <c r="IK207" s="5"/>
      <c r="IL207" s="5"/>
      <c r="IM207" s="5"/>
      <c r="IN207" s="5"/>
      <c r="IO207" s="5"/>
      <c r="IP207" s="5"/>
      <c r="IQ207" s="5"/>
      <c r="IR207" s="5"/>
      <c r="IS207" s="5"/>
      <c r="IT207" s="5"/>
      <c r="IU207" s="5"/>
      <c r="IV207" s="5"/>
    </row>
    <row r="208" spans="1:256" s="9" customFormat="1" ht="13.5" customHeight="1" x14ac:dyDescent="0.25">
      <c r="A208" s="10"/>
      <c r="B208" s="10"/>
      <c r="D208" s="18"/>
      <c r="E208" s="5"/>
      <c r="F208" s="5"/>
    </row>
    <row r="209" spans="1:256" s="9" customFormat="1" ht="13.5" customHeight="1" x14ac:dyDescent="0.25">
      <c r="A209" s="29"/>
      <c r="B209" s="10"/>
      <c r="D209" s="18"/>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c r="IG209" s="5"/>
      <c r="IH209" s="5"/>
      <c r="II209" s="5"/>
      <c r="IJ209" s="5"/>
      <c r="IK209" s="5"/>
      <c r="IL209" s="5"/>
      <c r="IM209" s="5"/>
      <c r="IN209" s="5"/>
      <c r="IO209" s="5"/>
      <c r="IP209" s="5"/>
      <c r="IQ209" s="5"/>
      <c r="IR209" s="5"/>
      <c r="IS209" s="5"/>
      <c r="IT209" s="5"/>
      <c r="IU209" s="5"/>
      <c r="IV209" s="5"/>
    </row>
    <row r="210" spans="1:256" s="9" customFormat="1" ht="13.5" customHeight="1" x14ac:dyDescent="0.25">
      <c r="A210" s="25"/>
      <c r="B210" s="29"/>
      <c r="C210" s="14"/>
      <c r="D210" s="14"/>
      <c r="E210" s="30"/>
      <c r="F210" s="5"/>
    </row>
    <row r="211" spans="1:256" s="9" customFormat="1" ht="19.5" x14ac:dyDescent="0.35">
      <c r="A211" s="1"/>
      <c r="B211" s="31"/>
      <c r="C211" s="31"/>
      <c r="D211" s="31"/>
      <c r="E211" s="16"/>
      <c r="F211" s="5"/>
    </row>
    <row r="212" spans="1:256" s="9" customFormat="1" ht="15.75" customHeight="1" x14ac:dyDescent="0.25">
      <c r="A212" s="1"/>
      <c r="B212" s="1"/>
      <c r="C212" s="1"/>
      <c r="D212" s="1"/>
      <c r="E212" s="6"/>
      <c r="F212" s="12"/>
    </row>
    <row r="213" spans="1:256" s="9" customFormat="1" ht="15.75" x14ac:dyDescent="0.25">
      <c r="A213" s="1"/>
      <c r="B213" s="1"/>
      <c r="C213" s="1"/>
      <c r="D213" s="1"/>
      <c r="E213" s="6"/>
      <c r="F213" s="5"/>
    </row>
    <row r="214" spans="1:256" s="9" customFormat="1" ht="15.75" x14ac:dyDescent="0.25">
      <c r="A214" s="1"/>
      <c r="B214" s="1"/>
      <c r="C214" s="1"/>
      <c r="D214" s="1"/>
      <c r="E214" s="6"/>
      <c r="F214" s="5"/>
    </row>
    <row r="215" spans="1:256" s="9" customFormat="1" ht="15.75" customHeight="1" x14ac:dyDescent="0.25">
      <c r="A215" s="1"/>
      <c r="B215" s="1"/>
      <c r="C215" s="1"/>
      <c r="D215" s="1"/>
      <c r="E215" s="6"/>
      <c r="F215" s="5"/>
    </row>
    <row r="216" spans="1:256" s="9" customFormat="1" ht="19.5" x14ac:dyDescent="0.25">
      <c r="A216" s="4"/>
      <c r="B216" s="1"/>
      <c r="C216" s="1"/>
      <c r="D216" s="1"/>
      <c r="E216" s="6"/>
      <c r="F216" s="5"/>
    </row>
    <row r="217" spans="1:256" s="9" customFormat="1" ht="15.75" customHeight="1" x14ac:dyDescent="0.25">
      <c r="A217" s="4"/>
      <c r="B217" s="4"/>
      <c r="C217" s="4"/>
      <c r="D217" s="4"/>
      <c r="E217" s="4"/>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c r="IG217" s="5"/>
      <c r="IH217" s="5"/>
      <c r="II217" s="5"/>
      <c r="IJ217" s="5"/>
      <c r="IK217" s="5"/>
      <c r="IL217" s="5"/>
      <c r="IM217" s="5"/>
      <c r="IN217" s="5"/>
      <c r="IO217" s="5"/>
      <c r="IP217" s="5"/>
      <c r="IQ217" s="5"/>
      <c r="IR217" s="5"/>
      <c r="IS217" s="5"/>
      <c r="IT217" s="5"/>
      <c r="IU217" s="5"/>
      <c r="IV217" s="5"/>
    </row>
    <row r="218" spans="1:256" s="9" customFormat="1" ht="15.75" customHeight="1" x14ac:dyDescent="0.25">
      <c r="A218" s="4"/>
      <c r="B218" s="4"/>
      <c r="C218" s="4"/>
      <c r="D218" s="4"/>
      <c r="E218" s="4"/>
      <c r="F218" s="5"/>
    </row>
    <row r="219" spans="1:256" s="9" customFormat="1" ht="15.75" customHeight="1" x14ac:dyDescent="0.25">
      <c r="A219" s="1"/>
      <c r="B219" s="4"/>
      <c r="C219" s="4"/>
      <c r="D219" s="4"/>
      <c r="E219" s="4"/>
      <c r="F219" s="5"/>
    </row>
    <row r="220" spans="1:256" s="9" customFormat="1" ht="15.75" customHeight="1" x14ac:dyDescent="0.25">
      <c r="A220" s="4"/>
      <c r="B220" s="1"/>
      <c r="C220" s="1"/>
      <c r="D220" s="1"/>
      <c r="E220" s="1"/>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c r="IG220" s="5"/>
      <c r="IH220" s="5"/>
      <c r="II220" s="5"/>
      <c r="IJ220" s="5"/>
      <c r="IK220" s="5"/>
      <c r="IL220" s="5"/>
      <c r="IM220" s="5"/>
      <c r="IN220" s="5"/>
      <c r="IO220" s="5"/>
      <c r="IP220" s="5"/>
      <c r="IQ220" s="5"/>
      <c r="IR220" s="5"/>
      <c r="IS220" s="5"/>
      <c r="IT220" s="5"/>
      <c r="IU220" s="5"/>
      <c r="IV220" s="5"/>
    </row>
    <row r="221" spans="1:256" s="9" customFormat="1" ht="19.5" x14ac:dyDescent="0.25">
      <c r="A221" s="4"/>
      <c r="B221" s="4"/>
      <c r="C221" s="4"/>
      <c r="D221" s="4"/>
      <c r="E221" s="4"/>
      <c r="F221" s="5"/>
    </row>
    <row r="222" spans="1:256" s="5" customFormat="1" ht="15.75" customHeight="1" x14ac:dyDescent="0.25">
      <c r="A222" s="21"/>
      <c r="B222" s="4"/>
      <c r="C222" s="4"/>
      <c r="D222" s="4"/>
      <c r="E222" s="4"/>
      <c r="F222" s="35"/>
      <c r="G222" s="35"/>
      <c r="H222" s="35"/>
      <c r="I222" s="35"/>
      <c r="J222" s="35"/>
      <c r="K222" s="35"/>
      <c r="L222" s="35"/>
      <c r="M222" s="35"/>
      <c r="N222" s="35"/>
      <c r="O222" s="35"/>
      <c r="P222" s="35"/>
      <c r="Q222" s="35"/>
      <c r="R222" s="35"/>
      <c r="S222" s="35"/>
      <c r="T222" s="35"/>
      <c r="U222" s="35"/>
      <c r="V222" s="35"/>
      <c r="W222" s="35"/>
      <c r="X222" s="35"/>
      <c r="Y222" s="35"/>
      <c r="Z222" s="35"/>
      <c r="AA222" s="35"/>
      <c r="AB222" s="35"/>
      <c r="AC222" s="35"/>
      <c r="AD222" s="35"/>
      <c r="AE222" s="35"/>
      <c r="AF222" s="35"/>
      <c r="AG222" s="35"/>
      <c r="AH222" s="35"/>
      <c r="AI222" s="35"/>
      <c r="AJ222" s="35"/>
      <c r="AK222" s="35"/>
      <c r="AL222" s="35"/>
      <c r="AM222" s="35"/>
      <c r="AN222" s="35"/>
      <c r="AO222" s="35"/>
      <c r="AP222" s="35"/>
      <c r="AQ222" s="35"/>
      <c r="AR222" s="35"/>
      <c r="AS222" s="35"/>
      <c r="AT222" s="35"/>
      <c r="AU222" s="35"/>
      <c r="AV222" s="35"/>
      <c r="AW222" s="35"/>
      <c r="AX222" s="35"/>
      <c r="AY222" s="35"/>
      <c r="AZ222" s="35"/>
      <c r="BA222" s="35"/>
      <c r="BB222" s="35"/>
      <c r="BC222" s="35"/>
      <c r="BD222" s="35"/>
      <c r="BE222" s="35"/>
      <c r="BF222" s="35"/>
      <c r="BG222" s="35"/>
      <c r="BH222" s="35"/>
      <c r="BI222" s="35"/>
      <c r="BJ222" s="35"/>
      <c r="BK222" s="35"/>
      <c r="BL222" s="35"/>
      <c r="BM222" s="35"/>
      <c r="BN222" s="35"/>
      <c r="BO222" s="35"/>
      <c r="BP222" s="35"/>
      <c r="BQ222" s="35"/>
      <c r="BR222" s="35"/>
      <c r="BS222" s="35"/>
      <c r="BT222" s="35"/>
      <c r="BU222" s="35"/>
      <c r="BV222" s="35"/>
      <c r="BW222" s="35"/>
      <c r="BX222" s="35"/>
      <c r="BY222" s="35"/>
      <c r="BZ222" s="35"/>
      <c r="CA222" s="35"/>
      <c r="CB222" s="35"/>
      <c r="CC222" s="35"/>
      <c r="CD222" s="35"/>
      <c r="CE222" s="35"/>
      <c r="CF222" s="35"/>
      <c r="CG222" s="35"/>
      <c r="CH222" s="35"/>
      <c r="CI222" s="35"/>
      <c r="CJ222" s="35"/>
      <c r="CK222" s="35"/>
      <c r="CL222" s="35"/>
      <c r="CM222" s="35"/>
      <c r="CN222" s="35"/>
      <c r="CO222" s="35"/>
      <c r="CP222" s="35"/>
      <c r="CQ222" s="35"/>
      <c r="CR222" s="35"/>
      <c r="CS222" s="35"/>
      <c r="CT222" s="35"/>
      <c r="CU222" s="35"/>
      <c r="CV222" s="35"/>
      <c r="CW222" s="35"/>
      <c r="CX222" s="35"/>
      <c r="CY222" s="35"/>
      <c r="CZ222" s="35"/>
      <c r="DA222" s="35"/>
      <c r="DB222" s="35"/>
      <c r="DC222" s="35"/>
      <c r="DD222" s="35"/>
      <c r="DE222" s="35"/>
      <c r="DF222" s="35"/>
      <c r="DG222" s="35"/>
      <c r="DH222" s="35"/>
      <c r="DI222" s="35"/>
      <c r="DJ222" s="35"/>
      <c r="DK222" s="35"/>
      <c r="DL222" s="35"/>
      <c r="DM222" s="35"/>
      <c r="DN222" s="35"/>
      <c r="DO222" s="35"/>
      <c r="DP222" s="35"/>
      <c r="DQ222" s="35"/>
      <c r="DR222" s="35"/>
      <c r="DS222" s="35"/>
      <c r="DT222" s="35"/>
      <c r="DU222" s="35"/>
      <c r="DV222" s="35"/>
      <c r="DW222" s="35"/>
      <c r="DX222" s="35"/>
      <c r="DY222" s="35"/>
      <c r="DZ222" s="35"/>
      <c r="EA222" s="35"/>
      <c r="EB222" s="35"/>
      <c r="EC222" s="35"/>
      <c r="ED222" s="35"/>
      <c r="EE222" s="35"/>
      <c r="EF222" s="35"/>
      <c r="EG222" s="35"/>
      <c r="EH222" s="35"/>
      <c r="EI222" s="35"/>
      <c r="EJ222" s="35"/>
      <c r="EK222" s="35"/>
      <c r="EL222" s="35"/>
      <c r="EM222" s="35"/>
      <c r="EN222" s="35"/>
      <c r="EO222" s="35"/>
      <c r="EP222" s="35"/>
      <c r="EQ222" s="35"/>
      <c r="ER222" s="35"/>
      <c r="ES222" s="35"/>
      <c r="ET222" s="35"/>
      <c r="EU222" s="35"/>
      <c r="EV222" s="35"/>
      <c r="EW222" s="35"/>
      <c r="EX222" s="35"/>
      <c r="EY222" s="35"/>
      <c r="EZ222" s="35"/>
      <c r="FA222" s="35"/>
      <c r="FB222" s="35"/>
      <c r="FC222" s="35"/>
      <c r="FD222" s="35"/>
      <c r="FE222" s="35"/>
      <c r="FF222" s="35"/>
      <c r="FG222" s="35"/>
      <c r="FH222" s="35"/>
      <c r="FI222" s="35"/>
      <c r="FJ222" s="35"/>
      <c r="FK222" s="35"/>
      <c r="FL222" s="35"/>
      <c r="FM222" s="35"/>
      <c r="FN222" s="35"/>
      <c r="FO222" s="35"/>
      <c r="FP222" s="35"/>
      <c r="FQ222" s="35"/>
      <c r="FR222" s="35"/>
      <c r="FS222" s="35"/>
      <c r="FT222" s="35"/>
      <c r="FU222" s="35"/>
      <c r="FV222" s="35"/>
      <c r="FW222" s="35"/>
      <c r="FX222" s="35"/>
      <c r="FY222" s="35"/>
      <c r="FZ222" s="35"/>
      <c r="GA222" s="35"/>
      <c r="GB222" s="35"/>
      <c r="GC222" s="35"/>
      <c r="GD222" s="35"/>
      <c r="GE222" s="35"/>
      <c r="GF222" s="35"/>
      <c r="GG222" s="35"/>
      <c r="GH222" s="35"/>
      <c r="GI222" s="35"/>
      <c r="GJ222" s="35"/>
      <c r="GK222" s="35"/>
      <c r="GL222" s="35"/>
      <c r="GM222" s="35"/>
      <c r="GN222" s="35"/>
      <c r="GO222" s="35"/>
      <c r="GP222" s="35"/>
      <c r="GQ222" s="35"/>
      <c r="GR222" s="35"/>
      <c r="GS222" s="35"/>
      <c r="GT222" s="35"/>
      <c r="GU222" s="35"/>
      <c r="GV222" s="35"/>
      <c r="GW222" s="35"/>
      <c r="GX222" s="35"/>
      <c r="GY222" s="35"/>
      <c r="GZ222" s="35"/>
      <c r="HA222" s="35"/>
      <c r="HB222" s="35"/>
      <c r="HC222" s="35"/>
      <c r="HD222" s="35"/>
      <c r="HE222" s="35"/>
      <c r="HF222" s="35"/>
      <c r="HG222" s="35"/>
      <c r="HH222" s="35"/>
      <c r="HI222" s="35"/>
      <c r="HJ222" s="35"/>
      <c r="HK222" s="35"/>
      <c r="HL222" s="35"/>
      <c r="HM222" s="35"/>
      <c r="HN222" s="35"/>
      <c r="HO222" s="35"/>
      <c r="HP222" s="35"/>
      <c r="HQ222" s="35"/>
      <c r="HR222" s="35"/>
      <c r="HS222" s="35"/>
      <c r="HT222" s="35"/>
      <c r="HU222" s="35"/>
      <c r="HV222" s="35"/>
      <c r="HW222" s="35"/>
      <c r="HX222" s="35"/>
      <c r="HY222" s="35"/>
      <c r="HZ222" s="35"/>
      <c r="IA222" s="35"/>
      <c r="IB222" s="35"/>
      <c r="IC222" s="35"/>
      <c r="ID222" s="35"/>
      <c r="IE222" s="35"/>
      <c r="IF222" s="35"/>
      <c r="IG222" s="35"/>
      <c r="IH222" s="35"/>
      <c r="II222" s="35"/>
      <c r="IJ222" s="35"/>
      <c r="IK222" s="35"/>
      <c r="IL222" s="35"/>
      <c r="IM222" s="35"/>
      <c r="IN222" s="35"/>
      <c r="IO222" s="35"/>
      <c r="IP222" s="35"/>
      <c r="IQ222" s="35"/>
      <c r="IR222" s="35"/>
      <c r="IS222" s="35"/>
      <c r="IT222" s="35"/>
      <c r="IU222" s="35"/>
      <c r="IV222" s="35"/>
    </row>
    <row r="223" spans="1:256" s="5" customFormat="1" ht="15.75" x14ac:dyDescent="0.25">
      <c r="A223" s="1"/>
      <c r="B223" s="21"/>
      <c r="C223" s="21"/>
      <c r="D223" s="21"/>
      <c r="E223" s="21"/>
    </row>
    <row r="224" spans="1:256" s="5" customFormat="1" ht="31.5" customHeight="1" x14ac:dyDescent="0.25">
      <c r="A224" s="22"/>
      <c r="B224" s="1"/>
      <c r="C224" s="1"/>
      <c r="D224" s="1"/>
      <c r="E224" s="6"/>
    </row>
    <row r="225" spans="1:6" s="5" customFormat="1" ht="14.25" customHeight="1" x14ac:dyDescent="0.25">
      <c r="A225" s="1"/>
      <c r="B225" s="22"/>
      <c r="C225" s="22"/>
      <c r="D225" s="24"/>
      <c r="E225" s="8"/>
    </row>
    <row r="226" spans="1:6" s="5" customFormat="1" ht="18" customHeight="1" x14ac:dyDescent="0.25">
      <c r="A226" s="9"/>
      <c r="B226" s="1"/>
      <c r="C226" s="1"/>
      <c r="D226" s="1"/>
      <c r="E226" s="6"/>
    </row>
    <row r="227" spans="1:6" s="5" customFormat="1" ht="15.75" x14ac:dyDescent="0.25">
      <c r="A227" s="9"/>
      <c r="B227" s="19"/>
      <c r="C227" s="19"/>
      <c r="D227" s="32"/>
    </row>
    <row r="228" spans="1:6" s="38" customFormat="1" ht="18.75" customHeight="1" x14ac:dyDescent="0.3">
      <c r="A228" s="9"/>
      <c r="B228" s="9"/>
      <c r="C228" s="9"/>
      <c r="D228" s="9"/>
      <c r="E228" s="5"/>
    </row>
    <row r="229" spans="1:6" s="5" customFormat="1" ht="12" customHeight="1" x14ac:dyDescent="0.25">
      <c r="A229" s="9"/>
      <c r="B229" s="9"/>
      <c r="C229" s="33"/>
      <c r="D229" s="33"/>
    </row>
    <row r="230" spans="1:6" s="5" customFormat="1" ht="19.5" customHeight="1" x14ac:dyDescent="0.3">
      <c r="A230" s="10"/>
      <c r="B230" s="9"/>
      <c r="C230" s="34"/>
      <c r="D230" s="34"/>
      <c r="E230" s="34"/>
      <c r="F230" s="38"/>
    </row>
    <row r="231" spans="1:6" s="5" customFormat="1" ht="15.75" customHeight="1" x14ac:dyDescent="0.25">
      <c r="A231" s="10"/>
      <c r="B231" s="10"/>
      <c r="C231" s="10"/>
      <c r="D231" s="9"/>
    </row>
    <row r="232" spans="1:6" s="5" customFormat="1" ht="15.75" customHeight="1" x14ac:dyDescent="0.25">
      <c r="A232" s="10"/>
      <c r="B232" s="10"/>
      <c r="C232" s="34"/>
      <c r="D232" s="34"/>
      <c r="E232" s="34"/>
    </row>
    <row r="233" spans="1:6" s="5" customFormat="1" ht="15.75" customHeight="1" x14ac:dyDescent="0.25">
      <c r="A233" s="10"/>
      <c r="B233" s="10"/>
      <c r="C233" s="10"/>
      <c r="D233" s="9"/>
    </row>
    <row r="234" spans="1:6" s="5" customFormat="1" ht="15.75" customHeight="1" x14ac:dyDescent="0.25">
      <c r="A234" s="10"/>
      <c r="B234" s="10"/>
      <c r="C234" s="10"/>
      <c r="D234" s="9"/>
    </row>
    <row r="235" spans="1:6" s="5" customFormat="1" ht="15.75" customHeight="1" x14ac:dyDescent="0.25">
      <c r="A235" s="10"/>
      <c r="B235" s="10"/>
      <c r="C235" s="10"/>
      <c r="D235" s="9"/>
    </row>
    <row r="236" spans="1:6" s="5" customFormat="1" ht="15.75" customHeight="1" x14ac:dyDescent="0.25">
      <c r="A236" s="10"/>
      <c r="B236" s="10"/>
      <c r="C236" s="10"/>
      <c r="D236" s="9"/>
    </row>
    <row r="237" spans="1:6" s="5" customFormat="1" ht="15.75" customHeight="1" x14ac:dyDescent="0.25">
      <c r="A237" s="10"/>
      <c r="B237" s="10"/>
      <c r="C237" s="10"/>
      <c r="D237" s="9"/>
    </row>
    <row r="238" spans="1:6" s="5" customFormat="1" ht="15.75" customHeight="1" x14ac:dyDescent="0.25">
      <c r="A238" s="10"/>
      <c r="B238" s="10"/>
      <c r="C238" s="10"/>
      <c r="D238" s="9"/>
    </row>
    <row r="239" spans="1:6" s="5" customFormat="1" ht="15.75" customHeight="1" x14ac:dyDescent="0.25">
      <c r="A239" s="10"/>
      <c r="B239" s="10"/>
      <c r="C239" s="10"/>
      <c r="D239" s="9"/>
    </row>
    <row r="240" spans="1:6" s="5" customFormat="1" ht="15.75" customHeight="1" x14ac:dyDescent="0.25">
      <c r="A240" s="10"/>
      <c r="B240" s="10"/>
      <c r="C240" s="10"/>
      <c r="D240" s="9"/>
    </row>
    <row r="241" spans="1:5" s="5" customFormat="1" ht="15.75" customHeight="1" x14ac:dyDescent="0.25">
      <c r="A241" s="10"/>
      <c r="B241" s="10"/>
      <c r="C241" s="10"/>
      <c r="D241" s="9"/>
    </row>
    <row r="242" spans="1:5" s="5" customFormat="1" ht="15.75" customHeight="1" x14ac:dyDescent="0.25">
      <c r="A242" s="9"/>
      <c r="B242" s="19"/>
      <c r="C242" s="19"/>
      <c r="D242" s="32"/>
      <c r="E242" s="12"/>
    </row>
    <row r="243" spans="1:5" s="5" customFormat="1" ht="15.75" customHeight="1" x14ac:dyDescent="0.25">
      <c r="A243" s="9"/>
      <c r="B243" s="9"/>
      <c r="C243" s="9"/>
      <c r="D243" s="9"/>
    </row>
    <row r="244" spans="1:5" s="5" customFormat="1" ht="15.75" customHeight="1" x14ac:dyDescent="0.25">
      <c r="A244" s="9"/>
      <c r="B244" s="9"/>
      <c r="C244" s="9"/>
      <c r="D244" s="9"/>
    </row>
    <row r="245" spans="1:5" s="5" customFormat="1" ht="15.75" customHeight="1" x14ac:dyDescent="0.25">
      <c r="A245" s="9"/>
      <c r="B245" s="19"/>
      <c r="C245" s="19"/>
      <c r="D245" s="32"/>
    </row>
    <row r="246" spans="1:5" s="5" customFormat="1" ht="15.75" customHeight="1" x14ac:dyDescent="0.25">
      <c r="A246" s="10"/>
      <c r="B246" s="9"/>
      <c r="C246" s="9"/>
      <c r="D246" s="9"/>
    </row>
    <row r="247" spans="1:5" s="5" customFormat="1" ht="15.75" customHeight="1" x14ac:dyDescent="0.25">
      <c r="A247" s="10"/>
      <c r="B247" s="10"/>
      <c r="C247" s="10"/>
      <c r="D247" s="9"/>
    </row>
    <row r="248" spans="1:5" s="5" customFormat="1" ht="15.75" customHeight="1" x14ac:dyDescent="0.25">
      <c r="A248" s="10"/>
      <c r="B248" s="10"/>
      <c r="C248" s="10"/>
      <c r="D248" s="9"/>
    </row>
    <row r="249" spans="1:5" s="5" customFormat="1" ht="15.75" customHeight="1" x14ac:dyDescent="0.25">
      <c r="A249" s="10"/>
      <c r="B249" s="10"/>
      <c r="C249" s="10"/>
      <c r="D249" s="9"/>
    </row>
    <row r="250" spans="1:5" s="5" customFormat="1" ht="15.75" customHeight="1" x14ac:dyDescent="0.25">
      <c r="A250" s="9"/>
      <c r="B250" s="10"/>
      <c r="C250" s="10"/>
      <c r="D250" s="9"/>
    </row>
    <row r="251" spans="1:5" s="5" customFormat="1" ht="15.75" customHeight="1" x14ac:dyDescent="0.25">
      <c r="A251" s="9"/>
      <c r="B251" s="9"/>
      <c r="C251" s="9"/>
      <c r="D251" s="9"/>
    </row>
    <row r="252" spans="1:5" s="5" customFormat="1" ht="15.75" customHeight="1" x14ac:dyDescent="0.25">
      <c r="A252" s="9"/>
      <c r="B252" s="19"/>
      <c r="C252" s="19"/>
      <c r="D252" s="32"/>
      <c r="E252" s="12"/>
    </row>
    <row r="253" spans="1:5" s="5" customFormat="1" ht="15.75" customHeight="1" x14ac:dyDescent="0.25">
      <c r="A253" s="9"/>
      <c r="B253" s="9"/>
      <c r="C253" s="9"/>
      <c r="D253" s="9"/>
    </row>
    <row r="254" spans="1:5" s="5" customFormat="1" ht="15.75" customHeight="1" x14ac:dyDescent="0.25">
      <c r="A254" s="9"/>
      <c r="B254" s="9"/>
      <c r="C254" s="9"/>
      <c r="D254" s="9"/>
    </row>
    <row r="255" spans="1:5" s="5" customFormat="1" ht="15.75" customHeight="1" x14ac:dyDescent="0.25">
      <c r="A255" s="9"/>
      <c r="B255" s="19"/>
      <c r="C255" s="19"/>
      <c r="D255" s="32"/>
    </row>
    <row r="256" spans="1:5" s="5" customFormat="1" ht="15.75" customHeight="1" x14ac:dyDescent="0.25">
      <c r="A256" s="10"/>
      <c r="B256" s="9"/>
      <c r="C256" s="9"/>
      <c r="D256" s="9"/>
    </row>
    <row r="257" spans="1:5" s="5" customFormat="1" ht="15.75" customHeight="1" x14ac:dyDescent="0.25">
      <c r="A257" s="10"/>
      <c r="B257" s="10"/>
      <c r="C257" s="10"/>
      <c r="D257" s="9"/>
    </row>
    <row r="258" spans="1:5" s="5" customFormat="1" ht="15.75" customHeight="1" x14ac:dyDescent="0.25">
      <c r="A258" s="10"/>
      <c r="B258" s="10"/>
      <c r="C258" s="10"/>
      <c r="D258" s="9"/>
    </row>
    <row r="259" spans="1:5" s="5" customFormat="1" ht="15.75" customHeight="1" x14ac:dyDescent="0.25">
      <c r="A259" s="10"/>
      <c r="B259" s="10"/>
      <c r="C259" s="10"/>
      <c r="D259" s="9"/>
    </row>
    <row r="260" spans="1:5" s="5" customFormat="1" ht="15.75" customHeight="1" x14ac:dyDescent="0.25">
      <c r="A260" s="9"/>
      <c r="B260" s="10"/>
      <c r="C260" s="10"/>
      <c r="D260" s="9"/>
    </row>
    <row r="261" spans="1:5" s="5" customFormat="1" ht="15.75" customHeight="1" x14ac:dyDescent="0.25">
      <c r="A261" s="9"/>
      <c r="B261" s="9"/>
      <c r="C261" s="9"/>
      <c r="D261" s="9"/>
    </row>
    <row r="262" spans="1:5" s="5" customFormat="1" ht="15.75" customHeight="1" x14ac:dyDescent="0.25">
      <c r="A262" s="9"/>
      <c r="B262" s="19"/>
      <c r="C262" s="19"/>
      <c r="D262" s="32"/>
      <c r="E262" s="35"/>
    </row>
    <row r="263" spans="1:5" s="5" customFormat="1" ht="15.75" customHeight="1" x14ac:dyDescent="0.25">
      <c r="A263" s="33"/>
      <c r="B263" s="9"/>
      <c r="C263" s="9"/>
      <c r="D263" s="9"/>
    </row>
    <row r="264" spans="1:5" s="5" customFormat="1" ht="15.75" customHeight="1" x14ac:dyDescent="0.25">
      <c r="A264" s="9"/>
      <c r="B264" s="33"/>
      <c r="C264" s="33"/>
      <c r="D264" s="33"/>
    </row>
    <row r="265" spans="1:5" s="5" customFormat="1" ht="15.75" customHeight="1" x14ac:dyDescent="0.25">
      <c r="A265" s="10"/>
      <c r="B265" s="19"/>
      <c r="C265" s="19"/>
      <c r="D265" s="32"/>
      <c r="E265" s="36"/>
    </row>
    <row r="266" spans="1:5" s="5" customFormat="1" ht="15.75" customHeight="1" x14ac:dyDescent="0.25">
      <c r="A266" s="9"/>
      <c r="B266" s="10"/>
      <c r="C266" s="10"/>
      <c r="D266" s="9"/>
    </row>
    <row r="267" spans="1:5" s="5" customFormat="1" ht="15.75" customHeight="1" x14ac:dyDescent="0.35">
      <c r="A267" s="37"/>
      <c r="B267" s="9"/>
      <c r="C267" s="9"/>
      <c r="D267" s="9"/>
    </row>
    <row r="268" spans="1:5" s="5" customFormat="1" ht="15.75" customHeight="1" x14ac:dyDescent="0.35">
      <c r="A268" s="9"/>
      <c r="B268" s="37"/>
      <c r="C268" s="37"/>
      <c r="D268" s="39"/>
      <c r="E268" s="38"/>
    </row>
    <row r="269" spans="1:5" s="5" customFormat="1" ht="15.75" customHeight="1" x14ac:dyDescent="0.35">
      <c r="A269" s="37"/>
      <c r="B269" s="9"/>
      <c r="C269" s="9"/>
      <c r="D269" s="9"/>
    </row>
    <row r="270" spans="1:5" s="5" customFormat="1" ht="15.75" customHeight="1" x14ac:dyDescent="0.35">
      <c r="A270" s="9"/>
      <c r="B270" s="37"/>
      <c r="C270" s="37"/>
      <c r="D270" s="39"/>
      <c r="E270" s="38"/>
    </row>
    <row r="271" spans="1:5" s="5" customFormat="1" ht="15.75" customHeight="1" x14ac:dyDescent="0.25">
      <c r="A271" s="9"/>
      <c r="B271" s="9"/>
      <c r="C271" s="9"/>
      <c r="D271" s="9"/>
    </row>
    <row r="272" spans="1:5" s="5" customFormat="1" ht="15.75" customHeight="1" x14ac:dyDescent="0.25">
      <c r="A272" s="9"/>
      <c r="B272" s="9"/>
      <c r="C272" s="9"/>
      <c r="D272" s="9"/>
    </row>
    <row r="273" spans="1:4" s="5" customFormat="1" ht="15.75" customHeight="1" x14ac:dyDescent="0.25">
      <c r="A273" s="9"/>
      <c r="B273" s="9"/>
      <c r="C273" s="9"/>
      <c r="D273" s="9"/>
    </row>
    <row r="274" spans="1:4" s="5" customFormat="1" ht="15.75" customHeight="1" x14ac:dyDescent="0.25">
      <c r="A274" s="9"/>
      <c r="B274" s="9"/>
      <c r="C274" s="9"/>
      <c r="D274" s="9"/>
    </row>
    <row r="275" spans="1:4" s="5" customFormat="1" ht="15.75" customHeight="1" x14ac:dyDescent="0.25">
      <c r="A275" s="9"/>
      <c r="B275" s="9"/>
      <c r="C275" s="9"/>
      <c r="D275" s="9"/>
    </row>
    <row r="276" spans="1:4" s="5" customFormat="1" ht="15.75" customHeight="1" x14ac:dyDescent="0.25">
      <c r="A276" s="9"/>
      <c r="B276" s="9"/>
      <c r="C276" s="9"/>
      <c r="D276" s="9"/>
    </row>
    <row r="277" spans="1:4" s="5" customFormat="1" ht="15.75" customHeight="1" x14ac:dyDescent="0.25">
      <c r="A277" s="9"/>
      <c r="B277" s="9"/>
      <c r="C277" s="9"/>
      <c r="D277" s="9"/>
    </row>
    <row r="278" spans="1:4" s="5" customFormat="1" ht="15.75" customHeight="1" x14ac:dyDescent="0.25">
      <c r="A278" s="9"/>
      <c r="B278" s="9"/>
      <c r="C278" s="9"/>
      <c r="D278" s="9"/>
    </row>
    <row r="279" spans="1:4" s="5" customFormat="1" ht="15.75" customHeight="1" x14ac:dyDescent="0.25">
      <c r="A279" s="9"/>
      <c r="B279" s="9"/>
      <c r="C279" s="9"/>
      <c r="D279" s="9"/>
    </row>
    <row r="280" spans="1:4" s="5" customFormat="1" ht="15.75" customHeight="1" x14ac:dyDescent="0.25">
      <c r="A280" s="9"/>
      <c r="B280" s="9"/>
      <c r="C280" s="9"/>
      <c r="D280" s="9"/>
    </row>
    <row r="281" spans="1:4" s="5" customFormat="1" ht="15.75" customHeight="1" x14ac:dyDescent="0.25">
      <c r="A281" s="9"/>
      <c r="B281" s="9"/>
      <c r="C281" s="9"/>
      <c r="D281" s="9"/>
    </row>
    <row r="282" spans="1:4" s="5" customFormat="1" ht="15.75" customHeight="1" x14ac:dyDescent="0.25">
      <c r="A282" s="9"/>
      <c r="B282" s="9"/>
      <c r="C282" s="9"/>
      <c r="D282" s="9"/>
    </row>
    <row r="283" spans="1:4" s="5" customFormat="1" ht="15.75" customHeight="1" x14ac:dyDescent="0.25">
      <c r="A283" s="9"/>
      <c r="B283" s="9"/>
      <c r="C283" s="9"/>
      <c r="D283" s="9"/>
    </row>
    <row r="284" spans="1:4" s="5" customFormat="1" ht="15.75" customHeight="1" x14ac:dyDescent="0.25">
      <c r="A284" s="9"/>
      <c r="B284" s="9"/>
      <c r="C284" s="9"/>
      <c r="D284" s="9"/>
    </row>
    <row r="285" spans="1:4" s="5" customFormat="1" ht="15.75" customHeight="1" x14ac:dyDescent="0.25">
      <c r="A285" s="9"/>
      <c r="B285" s="9"/>
      <c r="C285" s="9"/>
      <c r="D285" s="9"/>
    </row>
    <row r="286" spans="1:4" s="5" customFormat="1" ht="15.75" customHeight="1" x14ac:dyDescent="0.25">
      <c r="A286" s="9"/>
      <c r="B286" s="9"/>
      <c r="C286" s="9"/>
      <c r="D286" s="9"/>
    </row>
    <row r="287" spans="1:4" s="5" customFormat="1" ht="15.75" customHeight="1" x14ac:dyDescent="0.25">
      <c r="A287" s="9"/>
      <c r="B287" s="9"/>
      <c r="C287" s="9"/>
      <c r="D287" s="9"/>
    </row>
    <row r="288" spans="1:4" s="5" customFormat="1" ht="15.75" customHeight="1" x14ac:dyDescent="0.25">
      <c r="A288" s="9"/>
      <c r="B288" s="9"/>
      <c r="C288" s="9"/>
      <c r="D288" s="9"/>
    </row>
    <row r="289" spans="1:4" s="5" customFormat="1" ht="15.75" customHeight="1" x14ac:dyDescent="0.25">
      <c r="A289" s="9"/>
      <c r="B289" s="9"/>
      <c r="C289" s="9"/>
      <c r="D289" s="9"/>
    </row>
    <row r="290" spans="1:4" s="5" customFormat="1" ht="15.75" customHeight="1" x14ac:dyDescent="0.25">
      <c r="A290" s="9"/>
      <c r="B290" s="9"/>
      <c r="C290" s="9"/>
      <c r="D290" s="9"/>
    </row>
    <row r="291" spans="1:4" s="5" customFormat="1" ht="15.75" customHeight="1" x14ac:dyDescent="0.25">
      <c r="A291" s="9"/>
      <c r="B291" s="9"/>
      <c r="C291" s="9"/>
      <c r="D291" s="9"/>
    </row>
    <row r="292" spans="1:4" s="5" customFormat="1" ht="15.75" customHeight="1" x14ac:dyDescent="0.25">
      <c r="A292" s="9"/>
      <c r="B292" s="9"/>
      <c r="C292" s="9"/>
      <c r="D292" s="9"/>
    </row>
    <row r="293" spans="1:4" s="5" customFormat="1" ht="15.75" customHeight="1" x14ac:dyDescent="0.25">
      <c r="A293" s="9"/>
      <c r="B293" s="9"/>
      <c r="C293" s="9"/>
      <c r="D293" s="9"/>
    </row>
    <row r="294" spans="1:4" s="5" customFormat="1" ht="15.75" customHeight="1" x14ac:dyDescent="0.25">
      <c r="A294" s="9"/>
      <c r="B294" s="9"/>
      <c r="C294" s="9"/>
      <c r="D294" s="9"/>
    </row>
    <row r="295" spans="1:4" s="5" customFormat="1" ht="15.75" customHeight="1" x14ac:dyDescent="0.25">
      <c r="A295" s="9"/>
      <c r="B295" s="9"/>
      <c r="C295" s="9"/>
      <c r="D295" s="9"/>
    </row>
    <row r="296" spans="1:4" s="5" customFormat="1" ht="15.75" customHeight="1" x14ac:dyDescent="0.25">
      <c r="A296" s="9"/>
      <c r="B296" s="9"/>
      <c r="C296" s="9"/>
      <c r="D296" s="9"/>
    </row>
    <row r="297" spans="1:4" s="5" customFormat="1" ht="15.75" customHeight="1" x14ac:dyDescent="0.25">
      <c r="A297" s="9"/>
      <c r="B297" s="9"/>
      <c r="C297" s="9"/>
      <c r="D297" s="9"/>
    </row>
    <row r="298" spans="1:4" s="5" customFormat="1" ht="15.75" customHeight="1" x14ac:dyDescent="0.25">
      <c r="A298" s="9"/>
      <c r="B298" s="9"/>
      <c r="C298" s="9"/>
      <c r="D298" s="9"/>
    </row>
    <row r="299" spans="1:4" s="5" customFormat="1" ht="15.75" customHeight="1" x14ac:dyDescent="0.25">
      <c r="A299" s="9"/>
      <c r="B299" s="9"/>
      <c r="C299" s="9"/>
      <c r="D299" s="9"/>
    </row>
    <row r="300" spans="1:4" s="5" customFormat="1" ht="15.75" customHeight="1" x14ac:dyDescent="0.25">
      <c r="A300" s="9"/>
      <c r="B300" s="9"/>
      <c r="C300" s="9"/>
      <c r="D300" s="9"/>
    </row>
    <row r="301" spans="1:4" s="5" customFormat="1" ht="15.75" customHeight="1" x14ac:dyDescent="0.25">
      <c r="A301" s="9"/>
      <c r="B301" s="9"/>
      <c r="C301" s="9"/>
      <c r="D301" s="9"/>
    </row>
    <row r="302" spans="1:4" s="5" customFormat="1" ht="15.75" customHeight="1" x14ac:dyDescent="0.25">
      <c r="A302" s="9"/>
      <c r="B302" s="9"/>
      <c r="C302" s="9"/>
      <c r="D302" s="9"/>
    </row>
    <row r="303" spans="1:4" s="5" customFormat="1" ht="15.75" customHeight="1" x14ac:dyDescent="0.25">
      <c r="A303" s="9"/>
      <c r="B303" s="9"/>
      <c r="C303" s="9"/>
      <c r="D303" s="9"/>
    </row>
    <row r="304" spans="1:4" s="5" customFormat="1" ht="15.75" customHeight="1" x14ac:dyDescent="0.25">
      <c r="A304" s="9"/>
      <c r="B304" s="9"/>
      <c r="C304" s="9"/>
      <c r="D304" s="9"/>
    </row>
    <row r="305" spans="1:4" s="5" customFormat="1" ht="15.75" customHeight="1" x14ac:dyDescent="0.25">
      <c r="A305" s="9"/>
      <c r="B305" s="9"/>
      <c r="C305" s="9"/>
      <c r="D305" s="9"/>
    </row>
    <row r="306" spans="1:4" s="5" customFormat="1" ht="15.75" customHeight="1" x14ac:dyDescent="0.25">
      <c r="A306" s="9"/>
      <c r="B306" s="9"/>
      <c r="C306" s="9"/>
      <c r="D306" s="9"/>
    </row>
    <row r="307" spans="1:4" s="5" customFormat="1" ht="15.75" customHeight="1" x14ac:dyDescent="0.25">
      <c r="A307" s="9"/>
      <c r="B307" s="9"/>
      <c r="C307" s="9"/>
      <c r="D307" s="9"/>
    </row>
    <row r="308" spans="1:4" s="5" customFormat="1" ht="15.75" customHeight="1" x14ac:dyDescent="0.25">
      <c r="A308" s="9"/>
      <c r="B308" s="9"/>
      <c r="C308" s="9"/>
      <c r="D308" s="9"/>
    </row>
    <row r="309" spans="1:4" s="5" customFormat="1" ht="15.75" customHeight="1" x14ac:dyDescent="0.25">
      <c r="A309" s="9"/>
      <c r="B309" s="9"/>
      <c r="C309" s="9"/>
      <c r="D309" s="9"/>
    </row>
    <row r="310" spans="1:4" s="5" customFormat="1" ht="15.75" customHeight="1" x14ac:dyDescent="0.25">
      <c r="A310" s="9"/>
      <c r="B310" s="9"/>
      <c r="C310" s="9"/>
      <c r="D310" s="9"/>
    </row>
    <row r="311" spans="1:4" s="5" customFormat="1" ht="15.75" customHeight="1" x14ac:dyDescent="0.25">
      <c r="A311" s="9"/>
      <c r="B311" s="9"/>
      <c r="C311" s="9"/>
      <c r="D311" s="9"/>
    </row>
    <row r="312" spans="1:4" s="5" customFormat="1" ht="15.75" customHeight="1" x14ac:dyDescent="0.25">
      <c r="A312" s="9"/>
      <c r="B312" s="9"/>
      <c r="C312" s="9"/>
      <c r="D312" s="9"/>
    </row>
    <row r="313" spans="1:4" s="5" customFormat="1" ht="15.75" customHeight="1" x14ac:dyDescent="0.25">
      <c r="A313" s="9"/>
      <c r="B313" s="9"/>
      <c r="C313" s="9"/>
      <c r="D313" s="9"/>
    </row>
    <row r="314" spans="1:4" s="5" customFormat="1" ht="15.75" customHeight="1" x14ac:dyDescent="0.25">
      <c r="A314" s="9"/>
      <c r="B314" s="9"/>
      <c r="C314" s="9"/>
      <c r="D314" s="9"/>
    </row>
    <row r="315" spans="1:4" s="5" customFormat="1" ht="15.75" customHeight="1" x14ac:dyDescent="0.25">
      <c r="A315" s="9"/>
      <c r="B315" s="9"/>
      <c r="C315" s="9"/>
      <c r="D315" s="9"/>
    </row>
    <row r="316" spans="1:4" s="5" customFormat="1" ht="15.75" customHeight="1" x14ac:dyDescent="0.25">
      <c r="A316" s="9"/>
      <c r="B316" s="9"/>
      <c r="C316" s="9"/>
      <c r="D316" s="9"/>
    </row>
    <row r="317" spans="1:4" s="5" customFormat="1" ht="15.75" customHeight="1" x14ac:dyDescent="0.25">
      <c r="A317" s="9"/>
      <c r="B317" s="9"/>
      <c r="C317" s="9"/>
      <c r="D317" s="9"/>
    </row>
    <row r="318" spans="1:4" s="5" customFormat="1" ht="15.75" customHeight="1" x14ac:dyDescent="0.25">
      <c r="A318" s="9"/>
      <c r="B318" s="9"/>
      <c r="C318" s="9"/>
      <c r="D318" s="9"/>
    </row>
    <row r="319" spans="1:4" s="5" customFormat="1" ht="15.75" customHeight="1" x14ac:dyDescent="0.25">
      <c r="A319" s="9"/>
      <c r="B319" s="9"/>
      <c r="C319" s="9"/>
      <c r="D319" s="9"/>
    </row>
    <row r="320" spans="1:4" s="5" customFormat="1" ht="15.75" customHeight="1" x14ac:dyDescent="0.25">
      <c r="A320" s="9"/>
      <c r="B320" s="9"/>
      <c r="C320" s="9"/>
      <c r="D320" s="9"/>
    </row>
    <row r="321" spans="1:4" s="5" customFormat="1" ht="15.75" customHeight="1" x14ac:dyDescent="0.25">
      <c r="A321" s="9"/>
      <c r="B321" s="9"/>
      <c r="C321" s="9"/>
      <c r="D321" s="9"/>
    </row>
    <row r="322" spans="1:4" s="5" customFormat="1" ht="15.75" customHeight="1" x14ac:dyDescent="0.25">
      <c r="A322" s="9"/>
      <c r="B322" s="9"/>
      <c r="C322" s="9"/>
      <c r="D322" s="9"/>
    </row>
    <row r="323" spans="1:4" s="5" customFormat="1" ht="15.75" customHeight="1" x14ac:dyDescent="0.25">
      <c r="A323" s="9"/>
      <c r="B323" s="9"/>
      <c r="C323" s="9"/>
      <c r="D323" s="9"/>
    </row>
    <row r="324" spans="1:4" s="5" customFormat="1" ht="15.75" customHeight="1" x14ac:dyDescent="0.25">
      <c r="A324" s="9"/>
      <c r="B324" s="9"/>
      <c r="C324" s="9"/>
      <c r="D324" s="9"/>
    </row>
    <row r="325" spans="1:4" s="5" customFormat="1" ht="15.75" customHeight="1" x14ac:dyDescent="0.25">
      <c r="A325" s="9"/>
      <c r="B325" s="9"/>
      <c r="C325" s="9"/>
      <c r="D325" s="9"/>
    </row>
    <row r="326" spans="1:4" s="5" customFormat="1" ht="15.75" customHeight="1" x14ac:dyDescent="0.25">
      <c r="A326" s="9"/>
      <c r="B326" s="9"/>
      <c r="C326" s="9"/>
      <c r="D326" s="9"/>
    </row>
    <row r="327" spans="1:4" s="5" customFormat="1" ht="15.75" customHeight="1" x14ac:dyDescent="0.25">
      <c r="A327" s="9"/>
      <c r="B327" s="9"/>
      <c r="C327" s="9"/>
      <c r="D327" s="9"/>
    </row>
    <row r="328" spans="1:4" s="5" customFormat="1" ht="15.75" customHeight="1" x14ac:dyDescent="0.25">
      <c r="A328" s="9"/>
      <c r="B328" s="9"/>
      <c r="C328" s="9"/>
      <c r="D328" s="9"/>
    </row>
    <row r="329" spans="1:4" s="5" customFormat="1" ht="15.75" customHeight="1" x14ac:dyDescent="0.25">
      <c r="A329" s="9"/>
      <c r="B329" s="9"/>
      <c r="C329" s="9"/>
      <c r="D329" s="9"/>
    </row>
    <row r="330" spans="1:4" s="5" customFormat="1" ht="15.75" customHeight="1" x14ac:dyDescent="0.25">
      <c r="A330" s="9"/>
      <c r="B330" s="9"/>
      <c r="C330" s="9"/>
      <c r="D330" s="9"/>
    </row>
    <row r="331" spans="1:4" s="5" customFormat="1" ht="15.75" customHeight="1" x14ac:dyDescent="0.25">
      <c r="A331" s="9"/>
      <c r="B331" s="9"/>
      <c r="C331" s="9"/>
      <c r="D331" s="9"/>
    </row>
    <row r="332" spans="1:4" s="5" customFormat="1" ht="15.75" customHeight="1" x14ac:dyDescent="0.25">
      <c r="A332" s="9"/>
      <c r="B332" s="9"/>
      <c r="C332" s="9"/>
      <c r="D332" s="9"/>
    </row>
    <row r="333" spans="1:4" s="5" customFormat="1" ht="15.75" customHeight="1" x14ac:dyDescent="0.25">
      <c r="A333" s="9"/>
      <c r="B333" s="9"/>
      <c r="C333" s="9"/>
      <c r="D333" s="9"/>
    </row>
    <row r="334" spans="1:4" s="5" customFormat="1" ht="15.75" customHeight="1" x14ac:dyDescent="0.25">
      <c r="A334" s="9"/>
      <c r="B334" s="9"/>
      <c r="C334" s="9"/>
      <c r="D334" s="9"/>
    </row>
    <row r="335" spans="1:4" s="5" customFormat="1" ht="15.75" customHeight="1" x14ac:dyDescent="0.25">
      <c r="A335" s="9"/>
      <c r="B335" s="9"/>
      <c r="C335" s="9"/>
      <c r="D335" s="9"/>
    </row>
    <row r="336" spans="1:4" s="5" customFormat="1" ht="15.75" customHeight="1" x14ac:dyDescent="0.25">
      <c r="A336" s="9"/>
      <c r="B336" s="9"/>
      <c r="C336" s="9"/>
      <c r="D336" s="9"/>
    </row>
    <row r="337" spans="1:5" s="5" customFormat="1" ht="15.75" customHeight="1" x14ac:dyDescent="0.25">
      <c r="A337" s="9"/>
      <c r="B337" s="9"/>
      <c r="C337" s="9"/>
      <c r="D337" s="9"/>
    </row>
    <row r="338" spans="1:5" s="5" customFormat="1" ht="15.75" customHeight="1" x14ac:dyDescent="0.25">
      <c r="A338" s="9"/>
      <c r="B338" s="9"/>
      <c r="C338" s="9"/>
      <c r="D338" s="9"/>
    </row>
    <row r="339" spans="1:5" s="5" customFormat="1" ht="15.75" customHeight="1" x14ac:dyDescent="0.25">
      <c r="A339" s="9"/>
      <c r="B339" s="9"/>
      <c r="C339" s="9"/>
      <c r="D339" s="9"/>
    </row>
    <row r="340" spans="1:5" s="5" customFormat="1" ht="15.75" customHeight="1" x14ac:dyDescent="0.25">
      <c r="A340" s="9"/>
      <c r="B340" s="9"/>
      <c r="C340" s="9"/>
      <c r="D340" s="9"/>
    </row>
    <row r="341" spans="1:5" s="5" customFormat="1" ht="15.75" customHeight="1" x14ac:dyDescent="0.25">
      <c r="A341" s="9"/>
      <c r="B341" s="9"/>
      <c r="C341" s="9"/>
      <c r="D341" s="9"/>
    </row>
    <row r="342" spans="1:5" s="5" customFormat="1" ht="15.75" customHeight="1" x14ac:dyDescent="0.25">
      <c r="A342" s="9"/>
      <c r="B342" s="9"/>
      <c r="C342" s="9"/>
      <c r="D342" s="9"/>
    </row>
    <row r="343" spans="1:5" s="5" customFormat="1" ht="15.75" customHeight="1" x14ac:dyDescent="0.25">
      <c r="A343" s="9"/>
      <c r="B343" s="9"/>
      <c r="C343" s="9"/>
      <c r="D343" s="9"/>
    </row>
    <row r="344" spans="1:5" s="5" customFormat="1" ht="15.75" customHeight="1" x14ac:dyDescent="0.25">
      <c r="A344" s="9"/>
      <c r="B344" s="9"/>
      <c r="C344" s="9"/>
      <c r="D344" s="9"/>
    </row>
    <row r="345" spans="1:5" s="5" customFormat="1" ht="15.75" customHeight="1" x14ac:dyDescent="0.25">
      <c r="A345" s="9"/>
      <c r="B345" s="9"/>
      <c r="C345" s="9"/>
      <c r="D345" s="9"/>
    </row>
    <row r="346" spans="1:5" s="5" customFormat="1" ht="15.75" customHeight="1" x14ac:dyDescent="0.25">
      <c r="A346" s="9"/>
      <c r="B346" s="9"/>
      <c r="C346" s="9"/>
      <c r="D346" s="9"/>
    </row>
    <row r="347" spans="1:5" s="5" customFormat="1" ht="15.75" customHeight="1" x14ac:dyDescent="0.25">
      <c r="A347" s="9"/>
      <c r="B347" s="9"/>
      <c r="C347" s="9"/>
      <c r="D347" s="9"/>
    </row>
    <row r="348" spans="1:5" s="6" customFormat="1" ht="12.75" customHeight="1" x14ac:dyDescent="0.25">
      <c r="A348" s="9"/>
      <c r="B348" s="9"/>
      <c r="C348" s="9"/>
      <c r="D348" s="9"/>
      <c r="E348" s="5"/>
    </row>
    <row r="349" spans="1:5" s="6" customFormat="1" ht="12.75" customHeight="1" x14ac:dyDescent="0.25">
      <c r="A349" s="9"/>
      <c r="B349" s="9"/>
      <c r="C349" s="9"/>
      <c r="D349" s="9"/>
      <c r="E349" s="5"/>
    </row>
    <row r="350" spans="1:5" s="6" customFormat="1" ht="12.75" customHeight="1" x14ac:dyDescent="0.25">
      <c r="A350" s="9"/>
      <c r="B350" s="9"/>
      <c r="C350" s="9"/>
      <c r="D350" s="9"/>
      <c r="E350" s="5"/>
    </row>
    <row r="351" spans="1:5" s="6" customFormat="1" ht="12.75" customHeight="1" x14ac:dyDescent="0.25">
      <c r="A351" s="9"/>
      <c r="B351" s="9"/>
      <c r="C351" s="9"/>
      <c r="D351" s="9"/>
      <c r="E351" s="5"/>
    </row>
    <row r="352" spans="1:5" s="6" customFormat="1" ht="12.75" customHeight="1" x14ac:dyDescent="0.25">
      <c r="A352" s="9"/>
      <c r="B352" s="9"/>
      <c r="C352" s="9"/>
      <c r="D352" s="9"/>
      <c r="E352" s="5"/>
    </row>
    <row r="353" spans="1:5" s="6" customFormat="1" ht="12.75" customHeight="1" x14ac:dyDescent="0.25">
      <c r="A353" s="9"/>
      <c r="B353" s="9"/>
      <c r="C353" s="9"/>
      <c r="D353" s="9"/>
      <c r="E353" s="5"/>
    </row>
    <row r="354" spans="1:5" s="6" customFormat="1" ht="12.75" customHeight="1" x14ac:dyDescent="0.25">
      <c r="A354" s="9"/>
      <c r="B354" s="9"/>
      <c r="C354" s="9"/>
      <c r="D354" s="9"/>
      <c r="E354" s="5"/>
    </row>
    <row r="355" spans="1:5" s="6" customFormat="1" ht="12.75" customHeight="1" x14ac:dyDescent="0.25">
      <c r="A355" s="9"/>
      <c r="B355" s="9"/>
      <c r="C355" s="9"/>
      <c r="D355" s="9"/>
      <c r="E355" s="5"/>
    </row>
    <row r="356" spans="1:5" s="6" customFormat="1" ht="12.75" customHeight="1" x14ac:dyDescent="0.25">
      <c r="A356" s="9"/>
      <c r="B356" s="9"/>
      <c r="C356" s="9"/>
      <c r="D356" s="9"/>
      <c r="E356" s="5"/>
    </row>
    <row r="357" spans="1:5" s="6" customFormat="1" ht="12.75" customHeight="1" x14ac:dyDescent="0.25">
      <c r="A357" s="9"/>
      <c r="B357" s="9"/>
      <c r="C357" s="9"/>
      <c r="D357" s="9"/>
      <c r="E357" s="5"/>
    </row>
    <row r="358" spans="1:5" ht="15.75" x14ac:dyDescent="0.25">
      <c r="A358" s="9"/>
      <c r="B358" s="9"/>
      <c r="C358" s="9"/>
      <c r="D358" s="9"/>
      <c r="E358" s="5"/>
    </row>
    <row r="359" spans="1:5" ht="15.75" x14ac:dyDescent="0.25">
      <c r="A359" s="9"/>
      <c r="B359" s="9"/>
      <c r="C359" s="9"/>
      <c r="D359" s="9"/>
      <c r="E359" s="5"/>
    </row>
    <row r="360" spans="1:5" ht="15.75" x14ac:dyDescent="0.25">
      <c r="A360" s="9"/>
      <c r="B360" s="9"/>
      <c r="C360" s="9"/>
      <c r="D360" s="9"/>
      <c r="E360" s="5"/>
    </row>
    <row r="361" spans="1:5" ht="15.75" x14ac:dyDescent="0.25">
      <c r="A361" s="9"/>
      <c r="B361" s="9"/>
      <c r="C361" s="9"/>
      <c r="D361" s="9"/>
      <c r="E361" s="5"/>
    </row>
    <row r="362" spans="1:5" ht="15.75" x14ac:dyDescent="0.25">
      <c r="A362" s="9"/>
      <c r="B362" s="9"/>
      <c r="C362" s="9"/>
      <c r="D362" s="9"/>
      <c r="E362" s="5"/>
    </row>
    <row r="363" spans="1:5" ht="15.75" x14ac:dyDescent="0.25">
      <c r="A363" s="9"/>
      <c r="B363" s="9"/>
      <c r="C363" s="9"/>
      <c r="D363" s="9"/>
      <c r="E363" s="5"/>
    </row>
    <row r="364" spans="1:5" ht="15.75" x14ac:dyDescent="0.25">
      <c r="A364" s="9"/>
      <c r="B364" s="9"/>
      <c r="C364" s="9"/>
      <c r="D364" s="9"/>
      <c r="E364" s="5"/>
    </row>
    <row r="365" spans="1:5" ht="15.75" x14ac:dyDescent="0.25">
      <c r="A365" s="9"/>
      <c r="B365" s="9"/>
      <c r="C365" s="9"/>
      <c r="D365" s="9"/>
      <c r="E365" s="5"/>
    </row>
    <row r="366" spans="1:5" ht="15.75" x14ac:dyDescent="0.25">
      <c r="A366" s="9"/>
      <c r="B366" s="9"/>
      <c r="C366" s="9"/>
      <c r="D366" s="9"/>
      <c r="E366" s="5"/>
    </row>
    <row r="367" spans="1:5" ht="15.75" x14ac:dyDescent="0.25">
      <c r="A367" s="9"/>
      <c r="B367" s="9"/>
      <c r="C367" s="9"/>
      <c r="D367" s="9"/>
      <c r="E367" s="5"/>
    </row>
    <row r="368" spans="1:5" ht="15.75" x14ac:dyDescent="0.25">
      <c r="A368" s="9"/>
      <c r="B368" s="9"/>
      <c r="C368" s="9"/>
      <c r="D368" s="9"/>
      <c r="E368" s="5"/>
    </row>
    <row r="369" spans="1:5" ht="15.75" x14ac:dyDescent="0.25">
      <c r="A369" s="9"/>
      <c r="B369" s="9"/>
      <c r="C369" s="9"/>
      <c r="D369" s="9"/>
      <c r="E369" s="5"/>
    </row>
    <row r="370" spans="1:5" ht="15.75" x14ac:dyDescent="0.25">
      <c r="A370" s="9"/>
      <c r="B370" s="9"/>
      <c r="C370" s="9"/>
      <c r="D370" s="9"/>
      <c r="E370" s="5"/>
    </row>
    <row r="371" spans="1:5" ht="15.75" x14ac:dyDescent="0.25">
      <c r="A371" s="9"/>
      <c r="B371" s="9"/>
      <c r="C371" s="9"/>
      <c r="D371" s="9"/>
      <c r="E371" s="5"/>
    </row>
    <row r="372" spans="1:5" ht="15.75" x14ac:dyDescent="0.25">
      <c r="A372" s="9"/>
      <c r="B372" s="9"/>
      <c r="C372" s="9"/>
      <c r="D372" s="9"/>
      <c r="E372" s="5"/>
    </row>
    <row r="373" spans="1:5" ht="15.75" x14ac:dyDescent="0.25">
      <c r="A373" s="9"/>
      <c r="B373" s="9"/>
      <c r="C373" s="9"/>
      <c r="D373" s="9"/>
      <c r="E373" s="5"/>
    </row>
    <row r="374" spans="1:5" ht="15.75" x14ac:dyDescent="0.25">
      <c r="A374" s="9"/>
      <c r="B374" s="9"/>
      <c r="C374" s="9"/>
      <c r="D374" s="9"/>
      <c r="E374" s="5"/>
    </row>
    <row r="375" spans="1:5" ht="15.75" x14ac:dyDescent="0.25">
      <c r="A375" s="9"/>
      <c r="B375" s="9"/>
      <c r="C375" s="9"/>
      <c r="D375" s="9"/>
      <c r="E375" s="5"/>
    </row>
    <row r="376" spans="1:5" ht="15.75" x14ac:dyDescent="0.25">
      <c r="A376" s="9"/>
      <c r="B376" s="9"/>
      <c r="C376" s="9"/>
      <c r="D376" s="9"/>
      <c r="E376" s="5"/>
    </row>
    <row r="377" spans="1:5" ht="15.75" x14ac:dyDescent="0.25">
      <c r="A377" s="9"/>
      <c r="B377" s="9"/>
      <c r="C377" s="9"/>
      <c r="D377" s="9"/>
      <c r="E377" s="5"/>
    </row>
    <row r="378" spans="1:5" ht="15.75" x14ac:dyDescent="0.25">
      <c r="A378" s="9"/>
      <c r="B378" s="9"/>
      <c r="C378" s="9"/>
      <c r="D378" s="9"/>
      <c r="E378" s="5"/>
    </row>
    <row r="379" spans="1:5" ht="15.75" x14ac:dyDescent="0.25">
      <c r="A379" s="9"/>
      <c r="B379" s="9"/>
      <c r="C379" s="9"/>
      <c r="D379" s="9"/>
      <c r="E379" s="5"/>
    </row>
    <row r="380" spans="1:5" ht="15.75" x14ac:dyDescent="0.25">
      <c r="A380" s="9"/>
      <c r="B380" s="9"/>
      <c r="C380" s="9"/>
      <c r="D380" s="9"/>
      <c r="E380" s="5"/>
    </row>
    <row r="381" spans="1:5" ht="15.75" x14ac:dyDescent="0.25">
      <c r="A381" s="9"/>
      <c r="B381" s="9"/>
      <c r="C381" s="9"/>
      <c r="D381" s="9"/>
      <c r="E381" s="5"/>
    </row>
    <row r="382" spans="1:5" ht="15.75" x14ac:dyDescent="0.25">
      <c r="A382" s="9"/>
      <c r="B382" s="9"/>
      <c r="C382" s="9"/>
      <c r="D382" s="9"/>
      <c r="E382" s="5"/>
    </row>
    <row r="383" spans="1:5" ht="15.75" x14ac:dyDescent="0.25">
      <c r="A383" s="9"/>
      <c r="B383" s="9"/>
      <c r="C383" s="9"/>
      <c r="D383" s="9"/>
      <c r="E383" s="5"/>
    </row>
    <row r="384" spans="1:5" ht="15.75" x14ac:dyDescent="0.25">
      <c r="A384" s="9"/>
      <c r="B384" s="9"/>
      <c r="C384" s="9"/>
      <c r="D384" s="9"/>
      <c r="E384" s="5"/>
    </row>
    <row r="385" spans="1:5" ht="15.75" x14ac:dyDescent="0.25">
      <c r="A385" s="9"/>
      <c r="B385" s="9"/>
      <c r="C385" s="9"/>
      <c r="D385" s="9"/>
      <c r="E385" s="5"/>
    </row>
    <row r="386" spans="1:5" ht="15.75" x14ac:dyDescent="0.25">
      <c r="A386" s="9"/>
      <c r="B386" s="9"/>
      <c r="C386" s="9"/>
      <c r="D386" s="9"/>
      <c r="E386" s="5"/>
    </row>
    <row r="387" spans="1:5" ht="15.75" x14ac:dyDescent="0.25">
      <c r="B387" s="9"/>
      <c r="C387" s="9"/>
      <c r="D387" s="9"/>
      <c r="E387" s="5"/>
    </row>
    <row r="388" spans="1:5" x14ac:dyDescent="0.2">
      <c r="E388" s="6"/>
    </row>
    <row r="389" spans="1:5" x14ac:dyDescent="0.2">
      <c r="E389" s="6"/>
    </row>
    <row r="390" spans="1:5" x14ac:dyDescent="0.2">
      <c r="E390" s="6"/>
    </row>
    <row r="391" spans="1:5" x14ac:dyDescent="0.2">
      <c r="E391" s="6"/>
    </row>
    <row r="392" spans="1:5" x14ac:dyDescent="0.2">
      <c r="E392" s="6"/>
    </row>
    <row r="393" spans="1:5" x14ac:dyDescent="0.2">
      <c r="E393" s="6"/>
    </row>
    <row r="394" spans="1:5" x14ac:dyDescent="0.2">
      <c r="E394" s="6"/>
    </row>
    <row r="395" spans="1:5" x14ac:dyDescent="0.2">
      <c r="E395" s="6"/>
    </row>
    <row r="396" spans="1:5" x14ac:dyDescent="0.2">
      <c r="E396" s="6"/>
    </row>
    <row r="397" spans="1:5" x14ac:dyDescent="0.2">
      <c r="E397" s="6"/>
    </row>
  </sheetData>
  <protectedRanges>
    <protectedRange algorithmName="SHA-512" hashValue="mFPCZIQjtfz5ltWLCdAfro5PmIsi81+sBfwHqLXcN2bWzyCqKRkyUy73bg5S9fEryvVz68lSkWtgFpfStrLOeg==" saltValue="O3FyZaUCFRHSuV7emZFUjg==" spinCount="100000" sqref="D17 D71 D80 D86 D99 D101:D104 D115:D116 D123" name="Plage1"/>
  </protectedRanges>
  <mergeCells count="128">
    <mergeCell ref="A132:D132"/>
    <mergeCell ref="A133:D133"/>
    <mergeCell ref="A135:D135"/>
    <mergeCell ref="A136:D136"/>
    <mergeCell ref="A119:A122"/>
    <mergeCell ref="A140:D140"/>
    <mergeCell ref="A141:D141"/>
    <mergeCell ref="A142:D142"/>
    <mergeCell ref="A143:D143"/>
    <mergeCell ref="A144:D144"/>
    <mergeCell ref="A100:D100"/>
    <mergeCell ref="A104:C104"/>
    <mergeCell ref="A126:D126"/>
    <mergeCell ref="A123:C123"/>
    <mergeCell ref="B15:E15"/>
    <mergeCell ref="A115:C115"/>
    <mergeCell ref="A101:D101"/>
    <mergeCell ref="A102:D102"/>
    <mergeCell ref="A103:D103"/>
    <mergeCell ref="A56:D56"/>
    <mergeCell ref="A20:D20"/>
    <mergeCell ref="A40:D40"/>
    <mergeCell ref="A48:D48"/>
    <mergeCell ref="A54:D54"/>
    <mergeCell ref="A57:D57"/>
    <mergeCell ref="A50:D50"/>
    <mergeCell ref="A51:D51"/>
    <mergeCell ref="A53:D53"/>
    <mergeCell ref="A55:D55"/>
    <mergeCell ref="A21:D21"/>
    <mergeCell ref="B9:E9"/>
    <mergeCell ref="B11:E11"/>
    <mergeCell ref="B13:E13"/>
    <mergeCell ref="B14:E14"/>
    <mergeCell ref="B12:E12"/>
    <mergeCell ref="B10:E10"/>
    <mergeCell ref="A17:C17"/>
    <mergeCell ref="A18:D18"/>
    <mergeCell ref="A19:E19"/>
    <mergeCell ref="A2:E2"/>
    <mergeCell ref="A1:E1"/>
    <mergeCell ref="A3:E3"/>
    <mergeCell ref="A4:E4"/>
    <mergeCell ref="A6:D7"/>
    <mergeCell ref="E6:E7"/>
    <mergeCell ref="A35:D35"/>
    <mergeCell ref="A22:D22"/>
    <mergeCell ref="A23:D23"/>
    <mergeCell ref="A24:D24"/>
    <mergeCell ref="A25:D25"/>
    <mergeCell ref="A26:D26"/>
    <mergeCell ref="A27:D27"/>
    <mergeCell ref="A29:D29"/>
    <mergeCell ref="A30:D30"/>
    <mergeCell ref="A28:D28"/>
    <mergeCell ref="A31:D31"/>
    <mergeCell ref="A32:D32"/>
    <mergeCell ref="A33:D33"/>
    <mergeCell ref="A34:D34"/>
    <mergeCell ref="A67:D67"/>
    <mergeCell ref="A36:D36"/>
    <mergeCell ref="A37:D37"/>
    <mergeCell ref="A38:D38"/>
    <mergeCell ref="A39:D39"/>
    <mergeCell ref="A41:D41"/>
    <mergeCell ref="A60:D60"/>
    <mergeCell ref="A42:D42"/>
    <mergeCell ref="A43:D43"/>
    <mergeCell ref="A45:D45"/>
    <mergeCell ref="A46:D46"/>
    <mergeCell ref="A47:D47"/>
    <mergeCell ref="A61:D61"/>
    <mergeCell ref="A62:E62"/>
    <mergeCell ref="A64:D64"/>
    <mergeCell ref="A65:D65"/>
    <mergeCell ref="A66:D66"/>
    <mergeCell ref="A63:D63"/>
    <mergeCell ref="A82:D82"/>
    <mergeCell ref="A68:D68"/>
    <mergeCell ref="A72:D72"/>
    <mergeCell ref="A73:D73"/>
    <mergeCell ref="A74:D74"/>
    <mergeCell ref="A69:D69"/>
    <mergeCell ref="A70:D70"/>
    <mergeCell ref="A71:C71"/>
    <mergeCell ref="A79:D79"/>
    <mergeCell ref="A80:C80"/>
    <mergeCell ref="A81:D81"/>
    <mergeCell ref="A75:D75"/>
    <mergeCell ref="A76:D76"/>
    <mergeCell ref="A77:D77"/>
    <mergeCell ref="A78:D78"/>
    <mergeCell ref="B148:D148"/>
    <mergeCell ref="A83:D83"/>
    <mergeCell ref="A84:D84"/>
    <mergeCell ref="A85:D85"/>
    <mergeCell ref="A86:C86"/>
    <mergeCell ref="A88:D88"/>
    <mergeCell ref="A89:D89"/>
    <mergeCell ref="A90:D90"/>
    <mergeCell ref="A91:D91"/>
    <mergeCell ref="A92:D92"/>
    <mergeCell ref="A93:D93"/>
    <mergeCell ref="A94:D94"/>
    <mergeCell ref="A95:D95"/>
    <mergeCell ref="A87:D87"/>
    <mergeCell ref="A117:E117"/>
    <mergeCell ref="A134:E134"/>
    <mergeCell ref="A139:D139"/>
    <mergeCell ref="A96:D96"/>
    <mergeCell ref="A97:D97"/>
    <mergeCell ref="A98:D98"/>
    <mergeCell ref="A105:D105"/>
    <mergeCell ref="A106:D106"/>
    <mergeCell ref="A107:D107"/>
    <mergeCell ref="A108:D108"/>
    <mergeCell ref="A109:D109"/>
    <mergeCell ref="A110:D110"/>
    <mergeCell ref="A99:C99"/>
    <mergeCell ref="B149:D149"/>
    <mergeCell ref="B150:D150"/>
    <mergeCell ref="B151:D151"/>
    <mergeCell ref="B152:D152"/>
    <mergeCell ref="B154:D154"/>
    <mergeCell ref="A111:D111"/>
    <mergeCell ref="A112:D112"/>
    <mergeCell ref="A113:D113"/>
    <mergeCell ref="A114:D114"/>
  </mergeCells>
  <pageMargins left="0.78740157499999996" right="0.78740157499999996" top="0.984251969" bottom="0.984251969" header="0.4921259845" footer="0.4921259845"/>
  <pageSetup paperSize="9" scale="58" orientation="portrait" r:id="rId1"/>
  <headerFooter alignWithMargins="0">
    <oddFooter>&amp;R&amp;G</oddFooter>
  </headerFooter>
  <rowBreaks count="3" manualBreakCount="3">
    <brk id="61" max="5" man="1"/>
    <brk id="115" max="5" man="1"/>
    <brk id="214" max="4" man="1"/>
  </rowBreaks>
  <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donnee!$I$4:$I$5</xm:f>
          </x14:formula1>
          <xm:sqref>B15:E15</xm:sqref>
        </x14:dataValidation>
        <x14:dataValidation type="list" allowBlank="1" showInputMessage="1" showErrorMessage="1">
          <x14:formula1>
            <xm:f>donnee!$B$4:$B$547</xm:f>
          </x14:formula1>
          <xm:sqref>B9:E9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97"/>
  <sheetViews>
    <sheetView topLeftCell="A43" workbookViewId="0">
      <selection activeCell="D63" sqref="D63"/>
    </sheetView>
  </sheetViews>
  <sheetFormatPr baseColWidth="10" defaultRowHeight="12.75" x14ac:dyDescent="0.2"/>
  <cols>
    <col min="2" max="2" width="28.42578125" style="55" bestFit="1" customWidth="1"/>
    <col min="3" max="3" width="20.42578125" style="55" bestFit="1" customWidth="1"/>
    <col min="4" max="4" width="20" style="55" bestFit="1" customWidth="1"/>
    <col min="5" max="5" width="11.42578125" style="55"/>
    <col min="6" max="6" width="28.5703125" bestFit="1" customWidth="1"/>
    <col min="7" max="7" width="19.5703125" bestFit="1" customWidth="1"/>
  </cols>
  <sheetData>
    <row r="3" spans="2:9" ht="15" x14ac:dyDescent="0.2">
      <c r="B3" s="68" t="s">
        <v>46</v>
      </c>
      <c r="C3" s="68" t="s">
        <v>97</v>
      </c>
      <c r="D3" s="69" t="s">
        <v>148</v>
      </c>
      <c r="E3" s="69" t="s">
        <v>150</v>
      </c>
      <c r="F3" s="69" t="s">
        <v>37</v>
      </c>
      <c r="I3" s="67" t="s">
        <v>242</v>
      </c>
    </row>
    <row r="4" spans="2:9" x14ac:dyDescent="0.2">
      <c r="B4" s="62" t="s">
        <v>47</v>
      </c>
      <c r="C4" s="70" t="s">
        <v>98</v>
      </c>
      <c r="D4" s="55">
        <v>2003</v>
      </c>
      <c r="E4" s="66" t="s">
        <v>149</v>
      </c>
      <c r="F4" s="69" t="s">
        <v>151</v>
      </c>
      <c r="I4" s="67" t="s">
        <v>243</v>
      </c>
    </row>
    <row r="5" spans="2:9" x14ac:dyDescent="0.2">
      <c r="B5" s="62" t="s">
        <v>48</v>
      </c>
      <c r="C5" s="70" t="s">
        <v>99</v>
      </c>
      <c r="E5" s="66" t="s">
        <v>35</v>
      </c>
      <c r="F5" s="69" t="s">
        <v>151</v>
      </c>
      <c r="I5" s="67" t="s">
        <v>244</v>
      </c>
    </row>
    <row r="6" spans="2:9" x14ac:dyDescent="0.2">
      <c r="B6" s="63" t="s">
        <v>49</v>
      </c>
      <c r="C6" s="71" t="s">
        <v>100</v>
      </c>
      <c r="E6" s="71" t="s">
        <v>35</v>
      </c>
      <c r="F6" s="69" t="s">
        <v>151</v>
      </c>
    </row>
    <row r="7" spans="2:9" x14ac:dyDescent="0.2">
      <c r="B7" s="62" t="s">
        <v>50</v>
      </c>
      <c r="C7" s="66" t="s">
        <v>101</v>
      </c>
      <c r="E7" s="66" t="s">
        <v>149</v>
      </c>
      <c r="F7" s="69" t="s">
        <v>152</v>
      </c>
    </row>
    <row r="8" spans="2:9" x14ac:dyDescent="0.2">
      <c r="B8" s="63" t="s">
        <v>51</v>
      </c>
      <c r="C8" s="71" t="s">
        <v>102</v>
      </c>
      <c r="E8" s="71" t="s">
        <v>35</v>
      </c>
      <c r="F8" s="69" t="s">
        <v>151</v>
      </c>
    </row>
    <row r="9" spans="2:9" x14ac:dyDescent="0.2">
      <c r="B9" s="63" t="s">
        <v>52</v>
      </c>
      <c r="C9" s="71" t="s">
        <v>103</v>
      </c>
      <c r="E9" s="71" t="s">
        <v>35</v>
      </c>
      <c r="F9" s="69" t="s">
        <v>151</v>
      </c>
    </row>
    <row r="10" spans="2:9" x14ac:dyDescent="0.2">
      <c r="B10" s="63" t="s">
        <v>53</v>
      </c>
      <c r="C10" s="71" t="s">
        <v>104</v>
      </c>
      <c r="E10" s="71" t="s">
        <v>35</v>
      </c>
      <c r="F10" s="69" t="s">
        <v>153</v>
      </c>
    </row>
    <row r="11" spans="2:9" x14ac:dyDescent="0.2">
      <c r="B11" s="63" t="s">
        <v>54</v>
      </c>
      <c r="C11" s="70" t="s">
        <v>105</v>
      </c>
      <c r="E11" s="71" t="s">
        <v>149</v>
      </c>
      <c r="F11" s="69" t="s">
        <v>154</v>
      </c>
    </row>
    <row r="12" spans="2:9" x14ac:dyDescent="0.2">
      <c r="B12" s="63" t="s">
        <v>55</v>
      </c>
      <c r="C12" s="66" t="s">
        <v>106</v>
      </c>
      <c r="E12" s="71" t="s">
        <v>149</v>
      </c>
      <c r="F12" s="69" t="s">
        <v>151</v>
      </c>
    </row>
    <row r="13" spans="2:9" x14ac:dyDescent="0.2">
      <c r="B13" s="63" t="s">
        <v>56</v>
      </c>
      <c r="C13" s="70" t="s">
        <v>107</v>
      </c>
      <c r="E13" s="71" t="s">
        <v>149</v>
      </c>
      <c r="F13" s="69" t="s">
        <v>151</v>
      </c>
    </row>
    <row r="14" spans="2:9" x14ac:dyDescent="0.2">
      <c r="B14" s="63" t="s">
        <v>57</v>
      </c>
      <c r="C14" s="70" t="s">
        <v>108</v>
      </c>
      <c r="E14" s="71" t="s">
        <v>35</v>
      </c>
      <c r="F14" s="69" t="s">
        <v>154</v>
      </c>
    </row>
    <row r="15" spans="2:9" x14ac:dyDescent="0.2">
      <c r="B15" s="63" t="s">
        <v>58</v>
      </c>
      <c r="C15" s="66" t="s">
        <v>109</v>
      </c>
      <c r="E15" s="71" t="s">
        <v>149</v>
      </c>
      <c r="F15" s="69" t="s">
        <v>151</v>
      </c>
    </row>
    <row r="16" spans="2:9" x14ac:dyDescent="0.2">
      <c r="B16" s="63" t="s">
        <v>59</v>
      </c>
      <c r="C16" s="71" t="s">
        <v>110</v>
      </c>
      <c r="E16" s="71" t="s">
        <v>149</v>
      </c>
      <c r="F16" s="69" t="s">
        <v>154</v>
      </c>
    </row>
    <row r="17" spans="2:6" x14ac:dyDescent="0.2">
      <c r="B17" s="63" t="s">
        <v>60</v>
      </c>
      <c r="C17" s="66" t="s">
        <v>111</v>
      </c>
      <c r="E17" s="71" t="s">
        <v>149</v>
      </c>
      <c r="F17" s="69" t="s">
        <v>151</v>
      </c>
    </row>
    <row r="18" spans="2:6" x14ac:dyDescent="0.2">
      <c r="B18" s="63" t="s">
        <v>61</v>
      </c>
      <c r="C18" s="66" t="s">
        <v>112</v>
      </c>
      <c r="E18" s="71" t="s">
        <v>149</v>
      </c>
      <c r="F18" s="69" t="s">
        <v>151</v>
      </c>
    </row>
    <row r="19" spans="2:6" x14ac:dyDescent="0.2">
      <c r="B19" s="63" t="s">
        <v>62</v>
      </c>
      <c r="C19" s="66" t="s">
        <v>113</v>
      </c>
      <c r="E19" s="71" t="s">
        <v>149</v>
      </c>
      <c r="F19" s="69" t="s">
        <v>151</v>
      </c>
    </row>
    <row r="20" spans="2:6" x14ac:dyDescent="0.2">
      <c r="B20" s="63" t="s">
        <v>63</v>
      </c>
      <c r="C20" s="66" t="s">
        <v>114</v>
      </c>
      <c r="E20" s="71" t="s">
        <v>149</v>
      </c>
      <c r="F20" s="69" t="s">
        <v>152</v>
      </c>
    </row>
    <row r="21" spans="2:6" x14ac:dyDescent="0.2">
      <c r="B21" s="63" t="s">
        <v>64</v>
      </c>
      <c r="C21" s="70" t="s">
        <v>115</v>
      </c>
      <c r="E21" s="71" t="s">
        <v>35</v>
      </c>
      <c r="F21" s="69" t="s">
        <v>151</v>
      </c>
    </row>
    <row r="22" spans="2:6" x14ac:dyDescent="0.2">
      <c r="B22" s="63" t="s">
        <v>65</v>
      </c>
      <c r="C22" s="66" t="s">
        <v>116</v>
      </c>
      <c r="E22" s="71" t="s">
        <v>35</v>
      </c>
      <c r="F22" s="69" t="s">
        <v>154</v>
      </c>
    </row>
    <row r="23" spans="2:6" x14ac:dyDescent="0.2">
      <c r="B23" s="63" t="s">
        <v>66</v>
      </c>
      <c r="C23" s="71" t="s">
        <v>117</v>
      </c>
      <c r="E23" s="71" t="s">
        <v>35</v>
      </c>
      <c r="F23" s="69" t="s">
        <v>154</v>
      </c>
    </row>
    <row r="24" spans="2:6" x14ac:dyDescent="0.2">
      <c r="B24" s="63" t="s">
        <v>67</v>
      </c>
      <c r="C24" s="66" t="s">
        <v>118</v>
      </c>
      <c r="E24" s="71" t="s">
        <v>35</v>
      </c>
      <c r="F24" s="69" t="s">
        <v>151</v>
      </c>
    </row>
    <row r="25" spans="2:6" x14ac:dyDescent="0.2">
      <c r="B25" s="63" t="s">
        <v>68</v>
      </c>
      <c r="C25" s="70" t="s">
        <v>119</v>
      </c>
      <c r="E25" s="71" t="s">
        <v>35</v>
      </c>
      <c r="F25" s="69" t="s">
        <v>151</v>
      </c>
    </row>
    <row r="26" spans="2:6" x14ac:dyDescent="0.2">
      <c r="B26" s="63" t="s">
        <v>69</v>
      </c>
      <c r="C26" s="71" t="s">
        <v>120</v>
      </c>
      <c r="E26" s="71" t="s">
        <v>35</v>
      </c>
      <c r="F26" s="69" t="s">
        <v>154</v>
      </c>
    </row>
    <row r="27" spans="2:6" x14ac:dyDescent="0.2">
      <c r="B27" s="63" t="s">
        <v>70</v>
      </c>
      <c r="C27" s="66" t="s">
        <v>121</v>
      </c>
      <c r="E27" s="71" t="s">
        <v>149</v>
      </c>
      <c r="F27" s="69" t="s">
        <v>152</v>
      </c>
    </row>
    <row r="28" spans="2:6" x14ac:dyDescent="0.2">
      <c r="B28" s="63" t="s">
        <v>71</v>
      </c>
      <c r="C28" s="66" t="s">
        <v>122</v>
      </c>
      <c r="E28" s="71" t="s">
        <v>149</v>
      </c>
      <c r="F28" s="69" t="s">
        <v>152</v>
      </c>
    </row>
    <row r="29" spans="2:6" x14ac:dyDescent="0.2">
      <c r="B29" s="63" t="s">
        <v>72</v>
      </c>
      <c r="C29" s="66" t="s">
        <v>123</v>
      </c>
      <c r="E29" s="71" t="s">
        <v>149</v>
      </c>
      <c r="F29" s="69" t="s">
        <v>152</v>
      </c>
    </row>
    <row r="30" spans="2:6" x14ac:dyDescent="0.2">
      <c r="B30" s="63" t="s">
        <v>73</v>
      </c>
      <c r="C30" s="66" t="s">
        <v>115</v>
      </c>
      <c r="E30" s="71" t="s">
        <v>149</v>
      </c>
      <c r="F30" s="69" t="s">
        <v>151</v>
      </c>
    </row>
    <row r="31" spans="2:6" x14ac:dyDescent="0.2">
      <c r="B31" s="63" t="s">
        <v>74</v>
      </c>
      <c r="C31" s="66" t="s">
        <v>124</v>
      </c>
      <c r="E31" s="71" t="s">
        <v>149</v>
      </c>
      <c r="F31" s="69" t="s">
        <v>151</v>
      </c>
    </row>
    <row r="32" spans="2:6" x14ac:dyDescent="0.2">
      <c r="B32" s="63" t="s">
        <v>75</v>
      </c>
      <c r="C32" s="71" t="s">
        <v>125</v>
      </c>
      <c r="E32" s="71" t="s">
        <v>35</v>
      </c>
      <c r="F32" s="69" t="s">
        <v>151</v>
      </c>
    </row>
    <row r="33" spans="2:6" x14ac:dyDescent="0.2">
      <c r="B33" s="63" t="s">
        <v>76</v>
      </c>
      <c r="C33" s="66" t="s">
        <v>126</v>
      </c>
      <c r="E33" s="71" t="s">
        <v>35</v>
      </c>
      <c r="F33" s="69" t="s">
        <v>154</v>
      </c>
    </row>
    <row r="34" spans="2:6" x14ac:dyDescent="0.2">
      <c r="B34" s="63" t="s">
        <v>0</v>
      </c>
      <c r="C34" s="66" t="s">
        <v>127</v>
      </c>
      <c r="E34" s="71" t="s">
        <v>149</v>
      </c>
      <c r="F34" s="69" t="s">
        <v>151</v>
      </c>
    </row>
    <row r="35" spans="2:6" x14ac:dyDescent="0.2">
      <c r="B35" s="63" t="s">
        <v>77</v>
      </c>
      <c r="C35" s="71" t="s">
        <v>128</v>
      </c>
      <c r="E35" s="71" t="s">
        <v>35</v>
      </c>
      <c r="F35" s="69" t="s">
        <v>154</v>
      </c>
    </row>
    <row r="36" spans="2:6" x14ac:dyDescent="0.2">
      <c r="B36" s="63" t="s">
        <v>78</v>
      </c>
      <c r="C36" s="66" t="s">
        <v>129</v>
      </c>
      <c r="E36" s="71" t="s">
        <v>149</v>
      </c>
      <c r="F36" s="69" t="s">
        <v>152</v>
      </c>
    </row>
    <row r="37" spans="2:6" x14ac:dyDescent="0.2">
      <c r="B37" s="63" t="s">
        <v>79</v>
      </c>
      <c r="C37" s="71" t="s">
        <v>130</v>
      </c>
      <c r="E37" s="71" t="s">
        <v>149</v>
      </c>
      <c r="F37" s="69" t="s">
        <v>152</v>
      </c>
    </row>
    <row r="38" spans="2:6" ht="14.25" x14ac:dyDescent="0.2">
      <c r="B38" s="64" t="s">
        <v>80</v>
      </c>
      <c r="C38" s="71" t="s">
        <v>131</v>
      </c>
      <c r="E38" s="73" t="s">
        <v>35</v>
      </c>
      <c r="F38" s="69" t="s">
        <v>154</v>
      </c>
    </row>
    <row r="39" spans="2:6" ht="14.25" x14ac:dyDescent="0.2">
      <c r="B39" s="64" t="s">
        <v>81</v>
      </c>
      <c r="C39" s="66" t="s">
        <v>132</v>
      </c>
      <c r="E39" s="73" t="s">
        <v>35</v>
      </c>
      <c r="F39" s="69" t="s">
        <v>152</v>
      </c>
    </row>
    <row r="40" spans="2:6" ht="14.25" x14ac:dyDescent="0.2">
      <c r="B40" s="64" t="s">
        <v>82</v>
      </c>
      <c r="C40" s="66" t="s">
        <v>133</v>
      </c>
      <c r="E40" s="73" t="s">
        <v>149</v>
      </c>
      <c r="F40" s="69" t="s">
        <v>152</v>
      </c>
    </row>
    <row r="41" spans="2:6" ht="14.25" x14ac:dyDescent="0.2">
      <c r="B41" s="64" t="s">
        <v>83</v>
      </c>
      <c r="C41" s="66" t="s">
        <v>134</v>
      </c>
      <c r="E41" s="73" t="s">
        <v>149</v>
      </c>
      <c r="F41" s="69" t="s">
        <v>152</v>
      </c>
    </row>
    <row r="42" spans="2:6" ht="14.25" x14ac:dyDescent="0.2">
      <c r="B42" s="64" t="s">
        <v>84</v>
      </c>
      <c r="C42" s="66" t="s">
        <v>135</v>
      </c>
      <c r="E42" s="73" t="s">
        <v>149</v>
      </c>
      <c r="F42" s="69" t="s">
        <v>154</v>
      </c>
    </row>
    <row r="43" spans="2:6" x14ac:dyDescent="0.2">
      <c r="B43" s="63" t="s">
        <v>85</v>
      </c>
      <c r="C43" s="72" t="s">
        <v>136</v>
      </c>
      <c r="E43" s="72" t="s">
        <v>149</v>
      </c>
      <c r="F43" s="69" t="s">
        <v>152</v>
      </c>
    </row>
    <row r="44" spans="2:6" ht="14.25" x14ac:dyDescent="0.2">
      <c r="B44" s="64" t="s">
        <v>86</v>
      </c>
      <c r="C44" s="66" t="s">
        <v>137</v>
      </c>
      <c r="E44" s="73" t="s">
        <v>149</v>
      </c>
      <c r="F44" s="69" t="s">
        <v>154</v>
      </c>
    </row>
    <row r="45" spans="2:6" ht="14.25" x14ac:dyDescent="0.2">
      <c r="B45" s="64" t="s">
        <v>87</v>
      </c>
      <c r="C45" s="66" t="s">
        <v>138</v>
      </c>
      <c r="E45" s="73" t="s">
        <v>149</v>
      </c>
      <c r="F45" s="55" t="s">
        <v>151</v>
      </c>
    </row>
    <row r="46" spans="2:6" ht="14.25" x14ac:dyDescent="0.2">
      <c r="B46" s="64" t="s">
        <v>88</v>
      </c>
      <c r="C46" s="66" t="s">
        <v>139</v>
      </c>
      <c r="E46" s="73" t="s">
        <v>35</v>
      </c>
      <c r="F46" s="55" t="s">
        <v>151</v>
      </c>
    </row>
    <row r="47" spans="2:6" x14ac:dyDescent="0.2">
      <c r="B47" s="62" t="s">
        <v>89</v>
      </c>
      <c r="C47" s="66" t="s">
        <v>140</v>
      </c>
      <c r="E47" s="66" t="s">
        <v>149</v>
      </c>
      <c r="F47" s="69" t="s">
        <v>152</v>
      </c>
    </row>
    <row r="48" spans="2:6" x14ac:dyDescent="0.2">
      <c r="B48" s="62" t="s">
        <v>90</v>
      </c>
      <c r="C48" s="66" t="s">
        <v>141</v>
      </c>
      <c r="E48" s="66" t="s">
        <v>35</v>
      </c>
      <c r="F48" s="69" t="s">
        <v>154</v>
      </c>
    </row>
    <row r="49" spans="2:7" x14ac:dyDescent="0.2">
      <c r="B49" s="65" t="s">
        <v>91</v>
      </c>
      <c r="C49" s="55" t="s">
        <v>142</v>
      </c>
      <c r="E49" s="55" t="s">
        <v>149</v>
      </c>
      <c r="F49" s="69" t="s">
        <v>151</v>
      </c>
    </row>
    <row r="50" spans="2:7" x14ac:dyDescent="0.2">
      <c r="B50" s="65" t="s">
        <v>92</v>
      </c>
      <c r="C50" s="55" t="s">
        <v>143</v>
      </c>
      <c r="E50" s="55" t="s">
        <v>149</v>
      </c>
      <c r="F50" s="69" t="s">
        <v>151</v>
      </c>
    </row>
    <row r="51" spans="2:7" x14ac:dyDescent="0.2">
      <c r="B51" s="65" t="s">
        <v>93</v>
      </c>
      <c r="C51" s="55" t="s">
        <v>144</v>
      </c>
      <c r="E51" s="55" t="s">
        <v>149</v>
      </c>
      <c r="F51" s="69" t="s">
        <v>152</v>
      </c>
    </row>
    <row r="52" spans="2:7" x14ac:dyDescent="0.2">
      <c r="B52" s="65" t="s">
        <v>94</v>
      </c>
      <c r="C52" s="55" t="s">
        <v>145</v>
      </c>
      <c r="E52" s="55" t="s">
        <v>35</v>
      </c>
      <c r="F52" s="69" t="s">
        <v>151</v>
      </c>
    </row>
    <row r="53" spans="2:7" x14ac:dyDescent="0.2">
      <c r="B53" s="65" t="s">
        <v>95</v>
      </c>
      <c r="C53" s="55" t="s">
        <v>146</v>
      </c>
      <c r="E53" s="55" t="s">
        <v>35</v>
      </c>
      <c r="F53" s="69" t="s">
        <v>151</v>
      </c>
    </row>
    <row r="54" spans="2:7" x14ac:dyDescent="0.2">
      <c r="B54" s="65" t="s">
        <v>96</v>
      </c>
      <c r="C54" s="55" t="s">
        <v>147</v>
      </c>
      <c r="E54" s="55" t="s">
        <v>35</v>
      </c>
      <c r="F54" s="69" t="s">
        <v>151</v>
      </c>
    </row>
    <row r="59" spans="2:7" x14ac:dyDescent="0.2">
      <c r="B59" s="156" t="s">
        <v>251</v>
      </c>
      <c r="C59" s="156" t="s">
        <v>44</v>
      </c>
      <c r="D59" s="156" t="s">
        <v>45</v>
      </c>
      <c r="E59" s="156" t="s">
        <v>252</v>
      </c>
      <c r="F59" s="156" t="s">
        <v>253</v>
      </c>
      <c r="G59" s="156" t="s">
        <v>254</v>
      </c>
    </row>
    <row r="60" spans="2:7" ht="14.25" x14ac:dyDescent="0.2">
      <c r="B60" s="127">
        <v>2013</v>
      </c>
      <c r="C60" s="167" t="s">
        <v>149</v>
      </c>
      <c r="D60" s="126" t="s">
        <v>152</v>
      </c>
      <c r="E60" s="157">
        <v>600000</v>
      </c>
      <c r="F60" s="158">
        <v>0</v>
      </c>
      <c r="G60" s="159">
        <f>+B60+5</f>
        <v>2018</v>
      </c>
    </row>
    <row r="61" spans="2:7" x14ac:dyDescent="0.2">
      <c r="B61" s="127">
        <v>2013</v>
      </c>
      <c r="C61" s="127" t="s">
        <v>35</v>
      </c>
      <c r="D61" s="126" t="s">
        <v>152</v>
      </c>
      <c r="E61" s="157">
        <v>600000</v>
      </c>
      <c r="F61" s="158">
        <v>0</v>
      </c>
      <c r="G61" s="159">
        <f>+B61+5</f>
        <v>2018</v>
      </c>
    </row>
    <row r="62" spans="2:7" ht="14.25" x14ac:dyDescent="0.2">
      <c r="B62" s="127">
        <v>2013</v>
      </c>
      <c r="C62" s="167" t="s">
        <v>149</v>
      </c>
      <c r="D62" s="126" t="s">
        <v>151</v>
      </c>
      <c r="E62" s="157">
        <v>300000</v>
      </c>
      <c r="F62" s="158">
        <v>0</v>
      </c>
      <c r="G62" s="159">
        <f>+B62+5</f>
        <v>2018</v>
      </c>
    </row>
    <row r="63" spans="2:7" x14ac:dyDescent="0.2">
      <c r="B63" s="127">
        <v>2013</v>
      </c>
      <c r="C63" s="127" t="s">
        <v>35</v>
      </c>
      <c r="D63" s="126" t="s">
        <v>154</v>
      </c>
      <c r="E63" s="157">
        <v>300000</v>
      </c>
      <c r="F63" s="158">
        <v>0</v>
      </c>
      <c r="G63" s="159">
        <f>+B63+5</f>
        <v>2018</v>
      </c>
    </row>
    <row r="64" spans="2:7" ht="14.25" x14ac:dyDescent="0.2">
      <c r="B64" s="127">
        <v>2014</v>
      </c>
      <c r="C64" s="167" t="s">
        <v>149</v>
      </c>
      <c r="D64" s="126" t="s">
        <v>154</v>
      </c>
      <c r="E64" s="157">
        <v>600000</v>
      </c>
      <c r="F64" s="158">
        <v>0</v>
      </c>
      <c r="G64" s="159">
        <f>+B64+5</f>
        <v>2019</v>
      </c>
    </row>
    <row r="65" spans="2:7" x14ac:dyDescent="0.2">
      <c r="B65" s="127">
        <v>2014</v>
      </c>
      <c r="C65" s="127" t="s">
        <v>35</v>
      </c>
      <c r="D65" s="126" t="s">
        <v>154</v>
      </c>
      <c r="E65" s="157">
        <v>600000</v>
      </c>
      <c r="F65" s="158">
        <v>0</v>
      </c>
      <c r="G65" s="159">
        <v>2019</v>
      </c>
    </row>
    <row r="66" spans="2:7" ht="14.25" x14ac:dyDescent="0.2">
      <c r="B66" s="127">
        <v>2015</v>
      </c>
      <c r="C66" s="167" t="s">
        <v>149</v>
      </c>
      <c r="D66" s="126"/>
      <c r="E66" s="157"/>
      <c r="F66" s="158"/>
      <c r="G66" s="159"/>
    </row>
    <row r="67" spans="2:7" x14ac:dyDescent="0.2">
      <c r="B67" s="127">
        <v>2015</v>
      </c>
      <c r="C67" s="127" t="s">
        <v>35</v>
      </c>
      <c r="D67" s="126"/>
      <c r="E67" s="157"/>
      <c r="F67" s="158"/>
      <c r="G67" s="159"/>
    </row>
    <row r="68" spans="2:7" ht="14.25" x14ac:dyDescent="0.2">
      <c r="B68" s="127">
        <v>2016</v>
      </c>
      <c r="C68" s="167" t="s">
        <v>149</v>
      </c>
      <c r="D68" s="126" t="s">
        <v>154</v>
      </c>
      <c r="E68" s="157">
        <v>600000</v>
      </c>
      <c r="F68" s="158">
        <v>0</v>
      </c>
      <c r="G68" s="159">
        <f>+B68+5</f>
        <v>2021</v>
      </c>
    </row>
    <row r="69" spans="2:7" x14ac:dyDescent="0.2">
      <c r="B69" s="127">
        <v>2016</v>
      </c>
      <c r="C69" s="127" t="s">
        <v>35</v>
      </c>
      <c r="D69" s="126" t="s">
        <v>154</v>
      </c>
      <c r="E69" s="157">
        <v>600000</v>
      </c>
      <c r="F69" s="158">
        <v>0</v>
      </c>
      <c r="G69" s="159">
        <f>+B69+5</f>
        <v>2021</v>
      </c>
    </row>
    <row r="70" spans="2:7" ht="14.25" x14ac:dyDescent="0.2">
      <c r="B70" s="127">
        <v>2016</v>
      </c>
      <c r="C70" s="167" t="s">
        <v>149</v>
      </c>
      <c r="D70" s="126" t="s">
        <v>151</v>
      </c>
      <c r="E70" s="157">
        <v>300000</v>
      </c>
      <c r="F70" s="158">
        <v>0</v>
      </c>
      <c r="G70" s="159">
        <f>+B70+5</f>
        <v>2021</v>
      </c>
    </row>
    <row r="71" spans="2:7" x14ac:dyDescent="0.2">
      <c r="B71" s="127">
        <v>2016</v>
      </c>
      <c r="C71" s="127" t="s">
        <v>35</v>
      </c>
      <c r="D71" s="126" t="s">
        <v>151</v>
      </c>
      <c r="E71" s="157">
        <v>300000</v>
      </c>
      <c r="F71" s="158">
        <v>0</v>
      </c>
      <c r="G71" s="159">
        <f>+B71+5</f>
        <v>2021</v>
      </c>
    </row>
    <row r="72" spans="2:7" ht="14.25" x14ac:dyDescent="0.2">
      <c r="B72" s="127">
        <v>2017</v>
      </c>
      <c r="C72" s="167" t="s">
        <v>149</v>
      </c>
      <c r="D72" s="127"/>
      <c r="E72" s="157"/>
      <c r="F72" s="160"/>
      <c r="G72" s="159">
        <f>+B72+5</f>
        <v>2022</v>
      </c>
    </row>
    <row r="73" spans="2:7" x14ac:dyDescent="0.2">
      <c r="B73" s="127">
        <v>2017</v>
      </c>
      <c r="C73" s="127" t="s">
        <v>35</v>
      </c>
      <c r="D73" s="127"/>
      <c r="E73" s="157"/>
      <c r="F73" s="160"/>
      <c r="G73" s="159">
        <f>+B73+5</f>
        <v>2022</v>
      </c>
    </row>
    <row r="74" spans="2:7" ht="14.25" x14ac:dyDescent="0.2">
      <c r="B74" s="127">
        <v>2018</v>
      </c>
      <c r="C74" s="167" t="s">
        <v>149</v>
      </c>
      <c r="D74" s="126" t="s">
        <v>151</v>
      </c>
      <c r="E74" s="157"/>
      <c r="F74" s="158">
        <v>0</v>
      </c>
      <c r="G74" s="159">
        <f>+B74+4</f>
        <v>2022</v>
      </c>
    </row>
    <row r="75" spans="2:7" x14ac:dyDescent="0.2">
      <c r="B75" s="127">
        <v>2018</v>
      </c>
      <c r="C75" s="127" t="s">
        <v>35</v>
      </c>
      <c r="D75" s="126" t="s">
        <v>151</v>
      </c>
      <c r="E75" s="157"/>
      <c r="F75" s="158">
        <v>0</v>
      </c>
      <c r="G75" s="159">
        <f>+B75+4</f>
        <v>2022</v>
      </c>
    </row>
    <row r="76" spans="2:7" ht="14.25" x14ac:dyDescent="0.2">
      <c r="B76" s="127">
        <v>2018</v>
      </c>
      <c r="C76" s="167" t="s">
        <v>149</v>
      </c>
      <c r="D76" s="126" t="s">
        <v>154</v>
      </c>
      <c r="E76" s="157"/>
      <c r="F76" s="158">
        <v>0</v>
      </c>
      <c r="G76" s="159">
        <f>+B76+4</f>
        <v>2022</v>
      </c>
    </row>
    <row r="77" spans="2:7" x14ac:dyDescent="0.2">
      <c r="B77" s="127">
        <v>2018</v>
      </c>
      <c r="C77" s="127" t="s">
        <v>35</v>
      </c>
      <c r="D77" s="126" t="s">
        <v>154</v>
      </c>
      <c r="E77" s="157"/>
      <c r="F77" s="158">
        <v>0</v>
      </c>
      <c r="G77" s="159">
        <f>+B77+4</f>
        <v>2022</v>
      </c>
    </row>
    <row r="78" spans="2:7" ht="14.25" x14ac:dyDescent="0.2">
      <c r="B78" s="127">
        <v>2019</v>
      </c>
      <c r="C78" s="167" t="s">
        <v>149</v>
      </c>
      <c r="D78" s="126" t="s">
        <v>151</v>
      </c>
      <c r="E78" s="157"/>
      <c r="F78" s="158">
        <v>0</v>
      </c>
      <c r="G78" s="159">
        <f>+B78+4</f>
        <v>2023</v>
      </c>
    </row>
    <row r="79" spans="2:7" x14ac:dyDescent="0.2">
      <c r="B79" s="127">
        <v>2019</v>
      </c>
      <c r="C79" s="127" t="s">
        <v>35</v>
      </c>
      <c r="D79" s="126" t="s">
        <v>151</v>
      </c>
      <c r="E79" s="157"/>
      <c r="F79" s="158">
        <v>0</v>
      </c>
      <c r="G79" s="159">
        <f>+B79+4</f>
        <v>2023</v>
      </c>
    </row>
    <row r="80" spans="2:7" ht="14.25" x14ac:dyDescent="0.2">
      <c r="B80" s="127">
        <v>2019</v>
      </c>
      <c r="C80" s="167" t="s">
        <v>149</v>
      </c>
      <c r="D80" s="126" t="s">
        <v>154</v>
      </c>
      <c r="E80" s="157"/>
      <c r="F80" s="158">
        <v>0</v>
      </c>
      <c r="G80" s="159">
        <f>+B80+4</f>
        <v>2023</v>
      </c>
    </row>
    <row r="81" spans="2:7" x14ac:dyDescent="0.2">
      <c r="B81" s="127">
        <v>2019</v>
      </c>
      <c r="C81" s="127" t="s">
        <v>35</v>
      </c>
      <c r="D81" s="126" t="s">
        <v>154</v>
      </c>
      <c r="E81" s="157"/>
      <c r="F81" s="158">
        <v>0</v>
      </c>
      <c r="G81" s="159">
        <f>+B81+4</f>
        <v>2023</v>
      </c>
    </row>
    <row r="82" spans="2:7" x14ac:dyDescent="0.2">
      <c r="B82" s="126">
        <v>2012</v>
      </c>
      <c r="C82" s="128" t="s">
        <v>35</v>
      </c>
      <c r="D82" s="128" t="s">
        <v>151</v>
      </c>
      <c r="E82" s="157"/>
      <c r="F82" s="158">
        <v>0</v>
      </c>
      <c r="G82" s="161">
        <f>+B82+10</f>
        <v>2022</v>
      </c>
    </row>
    <row r="83" spans="2:7" x14ac:dyDescent="0.2">
      <c r="B83" s="126">
        <v>2012</v>
      </c>
      <c r="C83" s="128" t="s">
        <v>35</v>
      </c>
      <c r="D83" s="128" t="s">
        <v>154</v>
      </c>
      <c r="E83" s="157"/>
      <c r="F83" s="158">
        <v>0</v>
      </c>
      <c r="G83" s="161">
        <v>2022</v>
      </c>
    </row>
    <row r="84" spans="2:7" x14ac:dyDescent="0.2">
      <c r="B84" s="126">
        <v>2013</v>
      </c>
      <c r="C84" s="128" t="s">
        <v>35</v>
      </c>
      <c r="D84" s="128" t="s">
        <v>151</v>
      </c>
      <c r="E84" s="157"/>
      <c r="F84" s="158">
        <v>0.1</v>
      </c>
      <c r="G84" s="159" t="s">
        <v>255</v>
      </c>
    </row>
    <row r="85" spans="2:7" x14ac:dyDescent="0.2">
      <c r="B85" s="126">
        <v>2013</v>
      </c>
      <c r="C85" s="128" t="s">
        <v>35</v>
      </c>
      <c r="D85" s="128" t="s">
        <v>154</v>
      </c>
      <c r="E85" s="157"/>
      <c r="F85" s="158">
        <v>0.1</v>
      </c>
      <c r="G85" s="161" t="s">
        <v>255</v>
      </c>
    </row>
    <row r="86" spans="2:7" ht="14.25" x14ac:dyDescent="0.2">
      <c r="B86" s="127">
        <v>2018</v>
      </c>
      <c r="C86" s="168" t="s">
        <v>149</v>
      </c>
      <c r="D86" s="128" t="s">
        <v>151</v>
      </c>
      <c r="E86" s="162">
        <v>500000</v>
      </c>
      <c r="F86" s="158">
        <v>0.2</v>
      </c>
      <c r="G86" s="159" t="s">
        <v>255</v>
      </c>
    </row>
    <row r="87" spans="2:7" x14ac:dyDescent="0.2">
      <c r="B87" s="127">
        <v>2018</v>
      </c>
      <c r="C87" s="128" t="s">
        <v>35</v>
      </c>
      <c r="D87" s="128" t="s">
        <v>151</v>
      </c>
      <c r="E87" s="162">
        <v>500000</v>
      </c>
      <c r="F87" s="158">
        <v>0.2</v>
      </c>
      <c r="G87" s="159" t="s">
        <v>255</v>
      </c>
    </row>
    <row r="88" spans="2:7" ht="14.25" x14ac:dyDescent="0.2">
      <c r="B88" s="127">
        <v>2019</v>
      </c>
      <c r="C88" s="168" t="s">
        <v>149</v>
      </c>
      <c r="D88" s="128" t="s">
        <v>151</v>
      </c>
      <c r="E88" s="162">
        <v>500000</v>
      </c>
      <c r="F88" s="158">
        <v>0.2</v>
      </c>
      <c r="G88" s="159" t="s">
        <v>255</v>
      </c>
    </row>
    <row r="89" spans="2:7" x14ac:dyDescent="0.2">
      <c r="B89" s="127">
        <v>2019</v>
      </c>
      <c r="C89" s="128" t="s">
        <v>35</v>
      </c>
      <c r="D89" s="128" t="s">
        <v>151</v>
      </c>
      <c r="E89" s="162">
        <v>500000</v>
      </c>
      <c r="F89" s="158">
        <v>0.2</v>
      </c>
      <c r="G89" s="161"/>
    </row>
    <row r="90" spans="2:7" ht="14.25" x14ac:dyDescent="0.2">
      <c r="B90" s="127">
        <v>2018</v>
      </c>
      <c r="C90" s="168" t="s">
        <v>149</v>
      </c>
      <c r="D90" s="128" t="s">
        <v>154</v>
      </c>
      <c r="E90" s="162">
        <v>1000000</v>
      </c>
      <c r="F90" s="158">
        <v>0.2</v>
      </c>
      <c r="G90" s="159" t="s">
        <v>255</v>
      </c>
    </row>
    <row r="91" spans="2:7" x14ac:dyDescent="0.2">
      <c r="B91" s="127">
        <v>2018</v>
      </c>
      <c r="C91" s="128" t="s">
        <v>35</v>
      </c>
      <c r="D91" s="128" t="s">
        <v>154</v>
      </c>
      <c r="E91" s="162">
        <v>1000000</v>
      </c>
      <c r="F91" s="158">
        <v>0.2</v>
      </c>
      <c r="G91" s="159" t="s">
        <v>255</v>
      </c>
    </row>
    <row r="92" spans="2:7" ht="14.25" x14ac:dyDescent="0.2">
      <c r="B92" s="127">
        <v>2018</v>
      </c>
      <c r="C92" s="168" t="s">
        <v>149</v>
      </c>
      <c r="D92" s="128" t="s">
        <v>152</v>
      </c>
      <c r="E92" s="162">
        <v>1000000</v>
      </c>
      <c r="F92" s="158">
        <v>0.2</v>
      </c>
      <c r="G92" s="159" t="s">
        <v>255</v>
      </c>
    </row>
    <row r="93" spans="2:7" x14ac:dyDescent="0.2">
      <c r="B93" s="127">
        <v>2018</v>
      </c>
      <c r="C93" s="128" t="s">
        <v>35</v>
      </c>
      <c r="D93" s="128" t="s">
        <v>152</v>
      </c>
      <c r="E93" s="162">
        <v>1000000</v>
      </c>
      <c r="F93" s="158">
        <v>0.2</v>
      </c>
      <c r="G93" s="159" t="s">
        <v>255</v>
      </c>
    </row>
    <row r="94" spans="2:7" ht="14.25" x14ac:dyDescent="0.2">
      <c r="B94" s="127">
        <v>2019</v>
      </c>
      <c r="C94" s="168" t="s">
        <v>149</v>
      </c>
      <c r="D94" s="128" t="s">
        <v>154</v>
      </c>
      <c r="E94" s="162">
        <v>1000000</v>
      </c>
      <c r="F94" s="158">
        <v>0.2</v>
      </c>
      <c r="G94" s="159" t="s">
        <v>255</v>
      </c>
    </row>
    <row r="95" spans="2:7" x14ac:dyDescent="0.2">
      <c r="B95" s="127">
        <v>2019</v>
      </c>
      <c r="C95" s="128" t="s">
        <v>35</v>
      </c>
      <c r="D95" s="128" t="s">
        <v>154</v>
      </c>
      <c r="E95" s="162">
        <v>1000000</v>
      </c>
      <c r="F95" s="158">
        <v>0.2</v>
      </c>
      <c r="G95" s="159" t="s">
        <v>255</v>
      </c>
    </row>
    <row r="96" spans="2:7" ht="14.25" x14ac:dyDescent="0.2">
      <c r="B96" s="127">
        <v>2019</v>
      </c>
      <c r="C96" s="168" t="s">
        <v>149</v>
      </c>
      <c r="D96" s="128" t="s">
        <v>152</v>
      </c>
      <c r="E96" s="162">
        <v>1000000</v>
      </c>
      <c r="F96" s="158">
        <v>0.2</v>
      </c>
      <c r="G96" s="159" t="s">
        <v>255</v>
      </c>
    </row>
    <row r="97" spans="2:7" x14ac:dyDescent="0.2">
      <c r="B97" s="127">
        <v>2019</v>
      </c>
      <c r="C97" s="128" t="s">
        <v>35</v>
      </c>
      <c r="D97" s="128" t="s">
        <v>152</v>
      </c>
      <c r="E97" s="162">
        <v>1000000</v>
      </c>
      <c r="F97" s="158">
        <v>0.2</v>
      </c>
      <c r="G97" s="159" t="s">
        <v>255</v>
      </c>
    </row>
  </sheetData>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 DETER RSLT FISC </vt:lpstr>
      <vt:lpstr>donnee</vt:lpstr>
      <vt:lpstr>'TAB DETER RSLT FISC '!Zone_d_impression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2018-12-11T10:55:10Z</cp:lastPrinted>
  <dcterms:created xsi:type="dcterms:W3CDTF">2018-12-11T09:05:16Z</dcterms:created>
  <dcterms:modified xsi:type="dcterms:W3CDTF">2018-12-11T14:14:25Z</dcterms:modified>
</cp:coreProperties>
</file>