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5BE4D4C3-97DB-4E3A-83A0-49019A271EC4}" xr6:coauthVersionLast="47" xr6:coauthVersionMax="47" xr10:uidLastSave="{00000000-0000-0000-0000-000000000000}"/>
  <bookViews>
    <workbookView xWindow="-108" yWindow="-108" windowWidth="23256" windowHeight="12576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4" i="1" l="1"/>
  <c r="F34" i="1" s="1"/>
  <c r="D33" i="1"/>
  <c r="F33" i="1" s="1"/>
  <c r="D32" i="1"/>
  <c r="F32" i="1" s="1"/>
  <c r="D31" i="1"/>
  <c r="F31" i="1" s="1"/>
  <c r="D30" i="1"/>
  <c r="F30" i="1" s="1"/>
  <c r="F29" i="1"/>
  <c r="D29" i="1"/>
  <c r="D28" i="1"/>
  <c r="F28" i="1" s="1"/>
  <c r="D27" i="1"/>
  <c r="F27" i="1" s="1"/>
  <c r="D26" i="1"/>
  <c r="F26" i="1" s="1"/>
  <c r="F25" i="1"/>
  <c r="E25" i="1"/>
  <c r="D25" i="1"/>
  <c r="E24" i="1"/>
  <c r="D24" i="1"/>
  <c r="F24" i="1" s="1"/>
  <c r="D23" i="1"/>
  <c r="F23" i="1" s="1"/>
  <c r="D22" i="1"/>
  <c r="E22" i="1" s="1"/>
  <c r="F21" i="1"/>
  <c r="D21" i="1"/>
  <c r="F20" i="1"/>
  <c r="D20" i="1"/>
  <c r="D19" i="1"/>
  <c r="F19" i="1" s="1"/>
  <c r="D18" i="1"/>
  <c r="F18" i="1" s="1"/>
  <c r="D17" i="1"/>
  <c r="F17" i="1" s="1"/>
  <c r="F16" i="1"/>
  <c r="D16" i="1"/>
  <c r="E16" i="1" s="1"/>
  <c r="D15" i="1"/>
  <c r="F15" i="1" s="1"/>
  <c r="D14" i="1"/>
  <c r="F14" i="1" s="1"/>
  <c r="D13" i="1"/>
  <c r="F13" i="1" s="1"/>
  <c r="D12" i="1"/>
  <c r="F12" i="1" s="1"/>
  <c r="D11" i="1"/>
  <c r="F11" i="1" s="1"/>
  <c r="D10" i="1"/>
  <c r="F10" i="1" s="1"/>
  <c r="D9" i="1"/>
  <c r="E9" i="1" s="1"/>
  <c r="D8" i="1"/>
  <c r="F8" i="1" s="1"/>
  <c r="B7" i="1"/>
  <c r="B35" i="1" s="1"/>
  <c r="D6" i="1"/>
  <c r="F6" i="1" s="1"/>
  <c r="D5" i="1"/>
  <c r="F5" i="1" s="1"/>
  <c r="D4" i="1"/>
  <c r="D35" i="1" l="1"/>
  <c r="E32" i="1"/>
  <c r="F4" i="1"/>
  <c r="F9" i="1"/>
  <c r="F22" i="1"/>
  <c r="D7" i="1"/>
  <c r="F7" i="1" s="1"/>
  <c r="F35" i="1" s="1"/>
  <c r="E15" i="1"/>
  <c r="E31" i="1"/>
  <c r="E26" i="1"/>
  <c r="E6" i="1"/>
  <c r="E19" i="1"/>
  <c r="E4" i="1"/>
  <c r="E14" i="1" l="1"/>
  <c r="E30" i="1"/>
  <c r="E28" i="1"/>
  <c r="E27" i="1"/>
  <c r="E13" i="1"/>
  <c r="E21" i="1"/>
  <c r="E18" i="1"/>
  <c r="E17" i="1"/>
  <c r="E20" i="1"/>
  <c r="E10" i="1"/>
  <c r="E12" i="1"/>
  <c r="E33" i="1"/>
  <c r="E7" i="1"/>
  <c r="E34" i="1"/>
  <c r="E29" i="1"/>
  <c r="E23" i="1"/>
  <c r="E5" i="1"/>
  <c r="E35" i="1"/>
  <c r="E11" i="1"/>
  <c r="E8" i="1"/>
</calcChain>
</file>

<file path=xl/sharedStrings.xml><?xml version="1.0" encoding="utf-8"?>
<sst xmlns="http://schemas.openxmlformats.org/spreadsheetml/2006/main" count="70" uniqueCount="15">
  <si>
    <t>TVA déductible</t>
  </si>
  <si>
    <t>prorata de la TVA</t>
  </si>
  <si>
    <t>Fournisseurs</t>
  </si>
  <si>
    <t>HT</t>
  </si>
  <si>
    <t>Taux TVA</t>
  </si>
  <si>
    <t>TVA</t>
  </si>
  <si>
    <t>TVA AVEC PRORATA</t>
  </si>
  <si>
    <t>TTC</t>
  </si>
  <si>
    <t>AFFECTATION</t>
  </si>
  <si>
    <t>PARA</t>
  </si>
  <si>
    <t>MEDI</t>
  </si>
  <si>
    <t>TOTAL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</si>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</sst>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9" fontId="0" fillId="0" borderId="0" xfId="0" applyNumberFormat="1"/>
    <xf numFmtId="164" fontId="0" fillId="0" borderId="0" xfId="0" applyNumberFormat="1"/>
    <xf numFmtId="164" fontId="0" fillId="2" borderId="0" xfId="0" applyNumberFormat="1" applyFill="1"/>
  </cellXfs>
  <cellStyles count="1">
    <cellStyle name="Normal" xfId="0" builtinId="0"/>
  </cellStyles>
  <dxfs count="13">
    <dxf>
      <numFmt numFmtId="164" formatCode="#,##0.000"/>
      <fill>
        <patternFill patternType="solid">
          <fgColor indexed="64"/>
          <bgColor rgb="FFFFFF00"/>
        </patternFill>
      </fill>
    </dxf>
    <dxf>
      <numFmt numFmtId="164" formatCode="#,##0.000"/>
    </dxf>
    <dxf>
      <numFmt numFmtId="164" formatCode="#,##0.000"/>
    </dxf>
    <dxf>
      <numFmt numFmtId="164" formatCode="#,##0.000"/>
    </dxf>
    <dxf>
      <numFmt numFmtId="13" formatCode="0%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3" formatCode="0%"/>
    </dxf>
    <dxf>
      <numFmt numFmtId="164" formatCode="#,##0.000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0" displayName="Tableau10" ref="A3:G35" totalsRowCount="1" headerRowDxfId="12">
  <autoFilter ref="A3:G34"/>
  <tableColumns count="7">
    <tableColumn id="1" name="Fournisseurs" totalsRowLabel="TOTAL"/>
    <tableColumn id="2" name="HT" totalsRowFunction="sum" dataDxfId="11" totalsRowDxfId="5">
      <calculatedColumnFormula>SUBTOTAL(109,#REF!)</calculatedColumnFormula>
    </tableColumn>
    <tableColumn id="3" name="Taux TVA" dataDxfId="10" totalsRowDxfId="4"/>
    <tableColumn id="6" name="TVA" totalsRowFunction="sum" dataDxfId="9" totalsRowDxfId="3">
      <calculatedColumnFormula>+Tableau10[[#This Row],[HT]]*Tableau10[[#This Row],[Taux TVA]]</calculatedColumnFormula>
    </tableColumn>
    <tableColumn id="4" name="TVA AVEC PRORATA" totalsRowFunction="sum" dataDxfId="8" totalsRowDxfId="0">
      <calculatedColumnFormula>+IF(Tableau10[[#This Row],[AFFECTATION]]="para",Tableau10[[#This Row],[TVA]],E4*$F$73)</calculatedColumnFormula>
    </tableColumn>
    <tableColumn id="5" name="TTC" totalsRowFunction="sum" dataDxfId="7" totalsRowDxfId="2">
      <calculatedColumnFormula>+Tableau10[[#This Row],[HT]]+Tableau10[[#This Row],[TVA]]</calculatedColumnFormula>
    </tableColumn>
    <tableColumn id="7" name="AFFECTATION" dataDxfId="6" totalsRow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I5" sqref="I5:I6"/>
    </sheetView>
  </sheetViews>
  <sheetFormatPr baseColWidth="10" defaultRowHeight="14.4" x14ac:dyDescent="0.3"/>
  <cols>
    <col min="1" max="1" width="19" bestFit="1" customWidth="1"/>
    <col min="2" max="2" width="11" bestFit="1" customWidth="1"/>
    <col min="3" max="3" width="11.109375" bestFit="1" customWidth="1"/>
    <col min="4" max="4" width="9" bestFit="1" customWidth="1"/>
    <col min="5" max="5" width="20.33203125" bestFit="1" customWidth="1"/>
    <col min="6" max="6" width="11" bestFit="1" customWidth="1"/>
    <col min="7" max="7" width="14.77734375" bestFit="1" customWidth="1"/>
  </cols>
  <sheetData>
    <row r="1" spans="1:7" x14ac:dyDescent="0.3">
      <c r="A1" s="1" t="s">
        <v>0</v>
      </c>
      <c r="E1" s="2" t="s">
        <v>1</v>
      </c>
      <c r="F1" s="3">
        <v>0.218</v>
      </c>
    </row>
    <row r="3" spans="1:7" x14ac:dyDescent="0.3">
      <c r="A3" t="s">
        <v>2</v>
      </c>
      <c r="B3" t="s">
        <v>3</v>
      </c>
      <c r="C3" s="4" t="s">
        <v>4</v>
      </c>
      <c r="D3" t="s">
        <v>5</v>
      </c>
      <c r="E3" s="4" t="s">
        <v>6</v>
      </c>
      <c r="F3" s="4" t="s">
        <v>7</v>
      </c>
      <c r="G3" s="4" t="s">
        <v>8</v>
      </c>
    </row>
    <row r="4" spans="1:7" x14ac:dyDescent="0.3">
      <c r="A4" t="s">
        <v>12</v>
      </c>
      <c r="B4" s="5">
        <v>-37.685000000000002</v>
      </c>
      <c r="C4" s="4">
        <v>0.19</v>
      </c>
      <c r="D4" s="5">
        <f>+Tableau10[[#This Row],[HT]]*Tableau10[[#This Row],[Taux TVA]]</f>
        <v>-7.1601500000000007</v>
      </c>
      <c r="E4" s="5">
        <f>+IF(Tableau10[[#This Row],[AFFECTATION]]="para",Tableau10[[#This Row],[TVA]],E4*$F$73)</f>
        <v>-7.1601500000000007</v>
      </c>
      <c r="F4" s="5">
        <f>+Tableau10[[#This Row],[HT]]+Tableau10[[#This Row],[TVA]]</f>
        <v>-44.845150000000004</v>
      </c>
      <c r="G4" s="5" t="s">
        <v>9</v>
      </c>
    </row>
    <row r="5" spans="1:7" x14ac:dyDescent="0.3">
      <c r="A5" t="s">
        <v>13</v>
      </c>
      <c r="B5" s="5">
        <v>-37.82</v>
      </c>
      <c r="C5" s="4">
        <v>0</v>
      </c>
      <c r="D5" s="5">
        <f>+Tableau10[[#This Row],[HT]]*Tableau10[[#This Row],[Taux TVA]]</f>
        <v>0</v>
      </c>
      <c r="E5" s="5">
        <f ca="1">+IF(Tableau10[[#This Row],[AFFECTATION]]="para",Tableau10[[#This Row],[TVA]],E5*$F$73)</f>
        <v>0</v>
      </c>
      <c r="F5" s="5">
        <f>+Tableau10[[#This Row],[HT]]+Tableau10[[#This Row],[TVA]]</f>
        <v>-37.82</v>
      </c>
      <c r="G5" s="5" t="s">
        <v>10</v>
      </c>
    </row>
    <row r="6" spans="1:7" x14ac:dyDescent="0.3">
      <c r="A6" t="s">
        <v>14</v>
      </c>
      <c r="B6" s="5">
        <v>8116.1790000000001</v>
      </c>
      <c r="C6" s="4">
        <v>0.19</v>
      </c>
      <c r="D6" s="5">
        <f>+Tableau10[[#This Row],[HT]]*Tableau10[[#This Row],[Taux TVA]]</f>
        <v>1542.07401</v>
      </c>
      <c r="E6" s="5">
        <f>+IF(Tableau10[[#This Row],[AFFECTATION]]="para",Tableau10[[#This Row],[TVA]],E6*$F$73)</f>
        <v>1542.07401</v>
      </c>
      <c r="F6" s="5">
        <f>+Tableau10[[#This Row],[HT]]+Tableau10[[#This Row],[TVA]]</f>
        <v>9658.2530100000004</v>
      </c>
      <c r="G6" s="5" t="s">
        <v>9</v>
      </c>
    </row>
    <row r="7" spans="1:7" x14ac:dyDescent="0.3">
      <c r="A7" t="s">
        <v>12</v>
      </c>
      <c r="B7" s="5">
        <f>22243.4-8116.179</f>
        <v>14127.221000000001</v>
      </c>
      <c r="C7" s="4">
        <v>0</v>
      </c>
      <c r="D7" s="5">
        <f>+Tableau10[[#This Row],[HT]]*Tableau10[[#This Row],[Taux TVA]]</f>
        <v>0</v>
      </c>
      <c r="E7" s="5">
        <f ca="1">+IF(Tableau10[[#This Row],[AFFECTATION]]="para",Tableau10[[#This Row],[TVA]],E7*$F$73)</f>
        <v>0</v>
      </c>
      <c r="F7" s="5">
        <f>+Tableau10[[#This Row],[HT]]+Tableau10[[#This Row],[TVA]]</f>
        <v>14127.221000000001</v>
      </c>
      <c r="G7" s="5" t="s">
        <v>10</v>
      </c>
    </row>
    <row r="8" spans="1:7" x14ac:dyDescent="0.3">
      <c r="A8" t="s">
        <v>13</v>
      </c>
      <c r="B8" s="5">
        <v>17173.186000000002</v>
      </c>
      <c r="C8" s="4">
        <v>0</v>
      </c>
      <c r="D8" s="5">
        <f>+Tableau10[[#This Row],[HT]]*Tableau10[[#This Row],[Taux TVA]]</f>
        <v>0</v>
      </c>
      <c r="E8" s="5">
        <f ca="1">+IF(Tableau10[[#This Row],[AFFECTATION]]="para",Tableau10[[#This Row],[TVA]],E8*$F$73)</f>
        <v>0</v>
      </c>
      <c r="F8" s="5">
        <f>+Tableau10[[#This Row],[HT]]+Tableau10[[#This Row],[TVA]]</f>
        <v>17173.186000000002</v>
      </c>
      <c r="G8" s="5" t="s">
        <v>10</v>
      </c>
    </row>
    <row r="9" spans="1:7" x14ac:dyDescent="0.3">
      <c r="A9" t="s">
        <v>14</v>
      </c>
      <c r="B9" s="5">
        <v>14262.589</v>
      </c>
      <c r="C9" s="4">
        <v>0.19</v>
      </c>
      <c r="D9" s="5">
        <f>+Tableau10[[#This Row],[HT]]*Tableau10[[#This Row],[Taux TVA]]</f>
        <v>2709.8919099999998</v>
      </c>
      <c r="E9" s="5">
        <f>+IF(Tableau10[[#This Row],[AFFECTATION]]="para",Tableau10[[#This Row],[TVA]],E9*$F$73)</f>
        <v>2709.8919099999998</v>
      </c>
      <c r="F9" s="5">
        <f>+Tableau10[[#This Row],[HT]]+Tableau10[[#This Row],[TVA]]</f>
        <v>16972.480909999998</v>
      </c>
      <c r="G9" s="5" t="s">
        <v>9</v>
      </c>
    </row>
    <row r="10" spans="1:7" x14ac:dyDescent="0.3">
      <c r="A10" t="s">
        <v>12</v>
      </c>
      <c r="B10" s="5">
        <v>1424.047</v>
      </c>
      <c r="C10" s="4">
        <v>0</v>
      </c>
      <c r="D10" s="5">
        <f>+Tableau10[[#This Row],[HT]]*Tableau10[[#This Row],[Taux TVA]]</f>
        <v>0</v>
      </c>
      <c r="E10" s="5">
        <f ca="1">+IF(Tableau10[[#This Row],[AFFECTATION]]="para",Tableau10[[#This Row],[TVA]],E10*$F$73)</f>
        <v>0</v>
      </c>
      <c r="F10" s="5">
        <f>+Tableau10[[#This Row],[HT]]+Tableau10[[#This Row],[TVA]]</f>
        <v>1424.047</v>
      </c>
      <c r="G10" s="5" t="s">
        <v>10</v>
      </c>
    </row>
    <row r="11" spans="1:7" x14ac:dyDescent="0.3">
      <c r="A11" t="s">
        <v>13</v>
      </c>
      <c r="B11" s="5">
        <v>37497.968999999997</v>
      </c>
      <c r="C11" s="4">
        <v>0</v>
      </c>
      <c r="D11" s="5">
        <f>+Tableau10[[#This Row],[HT]]*Tableau10[[#This Row],[Taux TVA]]</f>
        <v>0</v>
      </c>
      <c r="E11" s="5">
        <f ca="1">+IF(Tableau10[[#This Row],[AFFECTATION]]="para",Tableau10[[#This Row],[TVA]],E11*$F$73)</f>
        <v>0</v>
      </c>
      <c r="F11" s="5">
        <f>+Tableau10[[#This Row],[HT]]+Tableau10[[#This Row],[TVA]]</f>
        <v>37497.968999999997</v>
      </c>
      <c r="G11" s="5" t="s">
        <v>10</v>
      </c>
    </row>
    <row r="12" spans="1:7" x14ac:dyDescent="0.3">
      <c r="A12" t="s">
        <v>14</v>
      </c>
      <c r="B12" s="5">
        <v>-946.07399999999996</v>
      </c>
      <c r="C12" s="4">
        <v>0</v>
      </c>
      <c r="D12" s="5">
        <f>+Tableau10[[#This Row],[HT]]*Tableau10[[#This Row],[Taux TVA]]</f>
        <v>0</v>
      </c>
      <c r="E12" s="5">
        <f ca="1">+IF(Tableau10[[#This Row],[AFFECTATION]]="para",Tableau10[[#This Row],[TVA]],E12*$F$73)</f>
        <v>0</v>
      </c>
      <c r="F12" s="5">
        <f>+Tableau10[[#This Row],[HT]]+Tableau10[[#This Row],[TVA]]</f>
        <v>-946.07399999999996</v>
      </c>
      <c r="G12" s="5" t="s">
        <v>10</v>
      </c>
    </row>
    <row r="13" spans="1:7" x14ac:dyDescent="0.3">
      <c r="A13" t="s">
        <v>12</v>
      </c>
      <c r="B13" s="5">
        <v>344.69499999999999</v>
      </c>
      <c r="C13" s="4">
        <v>0</v>
      </c>
      <c r="D13" s="5">
        <f>+Tableau10[[#This Row],[HT]]*Tableau10[[#This Row],[Taux TVA]]</f>
        <v>0</v>
      </c>
      <c r="E13" s="5">
        <f ca="1">+IF(Tableau10[[#This Row],[AFFECTATION]]="para",Tableau10[[#This Row],[TVA]],E13*$F$73)</f>
        <v>0</v>
      </c>
      <c r="F13" s="5">
        <f>+Tableau10[[#This Row],[HT]]+Tableau10[[#This Row],[TVA]]</f>
        <v>344.69499999999999</v>
      </c>
      <c r="G13" s="5" t="s">
        <v>10</v>
      </c>
    </row>
    <row r="14" spans="1:7" x14ac:dyDescent="0.3">
      <c r="A14" t="s">
        <v>13</v>
      </c>
      <c r="B14" s="5">
        <v>204</v>
      </c>
      <c r="C14" s="4">
        <v>0</v>
      </c>
      <c r="D14" s="5">
        <f>+Tableau10[[#This Row],[HT]]*Tableau10[[#This Row],[Taux TVA]]</f>
        <v>0</v>
      </c>
      <c r="E14" s="5">
        <f ca="1">+IF(Tableau10[[#This Row],[AFFECTATION]]="para",Tableau10[[#This Row],[TVA]],E14*$F$73)</f>
        <v>0</v>
      </c>
      <c r="F14" s="5">
        <f>+Tableau10[[#This Row],[HT]]+Tableau10[[#This Row],[TVA]]</f>
        <v>204</v>
      </c>
      <c r="G14" s="5" t="s">
        <v>10</v>
      </c>
    </row>
    <row r="15" spans="1:7" x14ac:dyDescent="0.3">
      <c r="A15" t="s">
        <v>14</v>
      </c>
      <c r="B15" s="5">
        <v>8112.4870000000001</v>
      </c>
      <c r="C15" s="4">
        <v>0.19</v>
      </c>
      <c r="D15" s="5">
        <f>+Tableau10[[#This Row],[HT]]*Tableau10[[#This Row],[Taux TVA]]</f>
        <v>1541.3725300000001</v>
      </c>
      <c r="E15" s="5">
        <f>+IF(Tableau10[[#This Row],[AFFECTATION]]="para",Tableau10[[#This Row],[TVA]],E15*$F$73)</f>
        <v>1541.3725300000001</v>
      </c>
      <c r="F15" s="5">
        <f>+Tableau10[[#This Row],[HT]]+Tableau10[[#This Row],[TVA]]</f>
        <v>9653.8595299999997</v>
      </c>
      <c r="G15" s="5" t="s">
        <v>9</v>
      </c>
    </row>
    <row r="16" spans="1:7" x14ac:dyDescent="0.3">
      <c r="A16" t="s">
        <v>12</v>
      </c>
      <c r="B16" s="5">
        <v>263.90199999999999</v>
      </c>
      <c r="C16" s="4">
        <v>7.0000000000000007E-2</v>
      </c>
      <c r="D16" s="5">
        <f>+Tableau10[[#This Row],[HT]]*Tableau10[[#This Row],[Taux TVA]]</f>
        <v>18.473140000000001</v>
      </c>
      <c r="E16" s="5">
        <f>+IF(Tableau10[[#This Row],[AFFECTATION]]="para",Tableau10[[#This Row],[TVA]],E16*$F$73)</f>
        <v>18.473140000000001</v>
      </c>
      <c r="F16" s="5">
        <f>+Tableau10[[#This Row],[HT]]+Tableau10[[#This Row],[TVA]]</f>
        <v>282.37513999999999</v>
      </c>
      <c r="G16" s="5" t="s">
        <v>9</v>
      </c>
    </row>
    <row r="17" spans="1:7" x14ac:dyDescent="0.3">
      <c r="A17" t="s">
        <v>13</v>
      </c>
      <c r="B17" s="5">
        <v>6925.183</v>
      </c>
      <c r="C17" s="4">
        <v>0</v>
      </c>
      <c r="D17" s="5">
        <f>+Tableau10[[#This Row],[HT]]*Tableau10[[#This Row],[Taux TVA]]</f>
        <v>0</v>
      </c>
      <c r="E17" s="5">
        <f ca="1">+IF(Tableau10[[#This Row],[AFFECTATION]]="para",Tableau10[[#This Row],[TVA]],E17*$F$73)</f>
        <v>0</v>
      </c>
      <c r="F17" s="5">
        <f>+Tableau10[[#This Row],[HT]]+Tableau10[[#This Row],[TVA]]</f>
        <v>6925.183</v>
      </c>
      <c r="G17" s="5" t="s">
        <v>10</v>
      </c>
    </row>
    <row r="18" spans="1:7" x14ac:dyDescent="0.3">
      <c r="A18" t="s">
        <v>14</v>
      </c>
      <c r="B18" s="5">
        <v>2897.4009999999998</v>
      </c>
      <c r="C18" s="4">
        <v>0</v>
      </c>
      <c r="D18" s="5">
        <f>+Tableau10[[#This Row],[HT]]*Tableau10[[#This Row],[Taux TVA]]</f>
        <v>0</v>
      </c>
      <c r="E18" s="5">
        <f ca="1">+IF(Tableau10[[#This Row],[AFFECTATION]]="para",Tableau10[[#This Row],[TVA]],E18*$F$73)</f>
        <v>0</v>
      </c>
      <c r="F18" s="5">
        <f>+Tableau10[[#This Row],[HT]]+Tableau10[[#This Row],[TVA]]</f>
        <v>2897.4009999999998</v>
      </c>
      <c r="G18" s="5" t="s">
        <v>10</v>
      </c>
    </row>
    <row r="19" spans="1:7" x14ac:dyDescent="0.3">
      <c r="A19" t="s">
        <v>12</v>
      </c>
      <c r="B19" s="5">
        <v>56.392000000000003</v>
      </c>
      <c r="C19" s="4">
        <v>0.19</v>
      </c>
      <c r="D19" s="5">
        <f>+Tableau10[[#This Row],[HT]]*Tableau10[[#This Row],[Taux TVA]]</f>
        <v>10.71448</v>
      </c>
      <c r="E19" s="5">
        <f>+IF(Tableau10[[#This Row],[AFFECTATION]]="para",Tableau10[[#This Row],[TVA]],E19*$F$73)</f>
        <v>10.71448</v>
      </c>
      <c r="F19" s="5">
        <f>+Tableau10[[#This Row],[HT]]+Tableau10[[#This Row],[TVA]]</f>
        <v>67.106480000000005</v>
      </c>
      <c r="G19" s="5" t="s">
        <v>9</v>
      </c>
    </row>
    <row r="20" spans="1:7" x14ac:dyDescent="0.3">
      <c r="A20" t="s">
        <v>13</v>
      </c>
      <c r="B20" s="5">
        <v>99.186000000000007</v>
      </c>
      <c r="C20" s="4">
        <v>0</v>
      </c>
      <c r="D20" s="5">
        <f>+Tableau10[[#This Row],[HT]]*Tableau10[[#This Row],[Taux TVA]]</f>
        <v>0</v>
      </c>
      <c r="E20" s="5">
        <f ca="1">+IF(Tableau10[[#This Row],[AFFECTATION]]="para",Tableau10[[#This Row],[TVA]],E20*$F$73)</f>
        <v>0</v>
      </c>
      <c r="F20" s="5">
        <f>+Tableau10[[#This Row],[HT]]+Tableau10[[#This Row],[TVA]]</f>
        <v>99.186000000000007</v>
      </c>
      <c r="G20" s="5" t="s">
        <v>10</v>
      </c>
    </row>
    <row r="21" spans="1:7" x14ac:dyDescent="0.3">
      <c r="A21" t="s">
        <v>14</v>
      </c>
      <c r="B21" s="5">
        <v>-245.71899999999999</v>
      </c>
      <c r="C21" s="4">
        <v>0</v>
      </c>
      <c r="D21" s="5">
        <f>+Tableau10[[#This Row],[HT]]*Tableau10[[#This Row],[Taux TVA]]</f>
        <v>0</v>
      </c>
      <c r="E21" s="5">
        <f ca="1">+IF(Tableau10[[#This Row],[AFFECTATION]]="para",Tableau10[[#This Row],[TVA]],E21*$F$73)</f>
        <v>0</v>
      </c>
      <c r="F21" s="5">
        <f>+Tableau10[[#This Row],[HT]]+Tableau10[[#This Row],[TVA]]</f>
        <v>-245.71899999999999</v>
      </c>
      <c r="G21" s="5" t="s">
        <v>10</v>
      </c>
    </row>
    <row r="22" spans="1:7" x14ac:dyDescent="0.3">
      <c r="A22" t="s">
        <v>12</v>
      </c>
      <c r="B22" s="5">
        <v>2381.4110000000001</v>
      </c>
      <c r="C22" s="4">
        <v>0.19</v>
      </c>
      <c r="D22" s="5">
        <f>+Tableau10[[#This Row],[HT]]*Tableau10[[#This Row],[Taux TVA]]</f>
        <v>452.46809000000002</v>
      </c>
      <c r="E22" s="5">
        <f>+IF(Tableau10[[#This Row],[AFFECTATION]]="para",Tableau10[[#This Row],[TVA]],E22*$F$73)</f>
        <v>452.46809000000002</v>
      </c>
      <c r="F22" s="5">
        <f>+Tableau10[[#This Row],[HT]]+Tableau10[[#This Row],[TVA]]</f>
        <v>2833.8790899999999</v>
      </c>
      <c r="G22" s="5" t="s">
        <v>9</v>
      </c>
    </row>
    <row r="23" spans="1:7" x14ac:dyDescent="0.3">
      <c r="A23" t="s">
        <v>13</v>
      </c>
      <c r="B23" s="5">
        <v>20307.999</v>
      </c>
      <c r="C23" s="4">
        <v>0</v>
      </c>
      <c r="D23" s="5">
        <f>+Tableau10[[#This Row],[HT]]*Tableau10[[#This Row],[Taux TVA]]</f>
        <v>0</v>
      </c>
      <c r="E23" s="5">
        <f ca="1">+IF(Tableau10[[#This Row],[AFFECTATION]]="para",Tableau10[[#This Row],[TVA]],E23*$F$73)</f>
        <v>0</v>
      </c>
      <c r="F23" s="5">
        <f>+Tableau10[[#This Row],[HT]]+Tableau10[[#This Row],[TVA]]</f>
        <v>20307.999</v>
      </c>
      <c r="G23" s="5" t="s">
        <v>10</v>
      </c>
    </row>
    <row r="24" spans="1:7" x14ac:dyDescent="0.3">
      <c r="A24" t="s">
        <v>14</v>
      </c>
      <c r="B24" s="5">
        <v>7261.415</v>
      </c>
      <c r="C24" s="4">
        <v>0</v>
      </c>
      <c r="D24" s="5">
        <f>+Tableau10[[#This Row],[HT]]*Tableau10[[#This Row],[Taux TVA]]</f>
        <v>0</v>
      </c>
      <c r="E24" s="5">
        <f>+IF(Tableau10[[#This Row],[AFFECTATION]]="para",Tableau10[[#This Row],[TVA]],E24*$F$73)</f>
        <v>0</v>
      </c>
      <c r="F24" s="5">
        <f>+Tableau10[[#This Row],[HT]]+Tableau10[[#This Row],[TVA]]</f>
        <v>7261.415</v>
      </c>
      <c r="G24" s="5" t="s">
        <v>9</v>
      </c>
    </row>
    <row r="25" spans="1:7" x14ac:dyDescent="0.3">
      <c r="A25" t="s">
        <v>12</v>
      </c>
      <c r="B25" s="5">
        <v>23.376000000000001</v>
      </c>
      <c r="C25" s="4">
        <v>7.0000000000000007E-2</v>
      </c>
      <c r="D25" s="5">
        <f>+Tableau10[[#This Row],[HT]]*Tableau10[[#This Row],[Taux TVA]]</f>
        <v>1.6363200000000002</v>
      </c>
      <c r="E25" s="5">
        <f>+IF(Tableau10[[#This Row],[AFFECTATION]]="para",Tableau10[[#This Row],[TVA]],E25*$F$73)</f>
        <v>1.6363200000000002</v>
      </c>
      <c r="F25" s="5">
        <f>+Tableau10[[#This Row],[HT]]+Tableau10[[#This Row],[TVA]]</f>
        <v>25.012320000000003</v>
      </c>
      <c r="G25" s="5" t="s">
        <v>9</v>
      </c>
    </row>
    <row r="26" spans="1:7" x14ac:dyDescent="0.3">
      <c r="A26" t="s">
        <v>13</v>
      </c>
      <c r="B26" s="5">
        <v>4913.5420000000004</v>
      </c>
      <c r="C26" s="4">
        <v>0.19</v>
      </c>
      <c r="D26" s="5">
        <f>+Tableau10[[#This Row],[HT]]*Tableau10[[#This Row],[Taux TVA]]</f>
        <v>933.57298000000003</v>
      </c>
      <c r="E26" s="5">
        <f>+IF(Tableau10[[#This Row],[AFFECTATION]]="para",Tableau10[[#This Row],[TVA]],E26*$F$73)</f>
        <v>933.57298000000003</v>
      </c>
      <c r="F26" s="5">
        <f>+Tableau10[[#This Row],[HT]]+Tableau10[[#This Row],[TVA]]</f>
        <v>5847.1149800000003</v>
      </c>
      <c r="G26" s="5" t="s">
        <v>9</v>
      </c>
    </row>
    <row r="27" spans="1:7" x14ac:dyDescent="0.3">
      <c r="A27" t="s">
        <v>14</v>
      </c>
      <c r="B27" s="5">
        <v>21701.168000000001</v>
      </c>
      <c r="C27" s="4">
        <v>0</v>
      </c>
      <c r="D27" s="5">
        <f>+Tableau10[[#This Row],[HT]]*Tableau10[[#This Row],[Taux TVA]]</f>
        <v>0</v>
      </c>
      <c r="E27" s="5">
        <f ca="1">+IF(Tableau10[[#This Row],[AFFECTATION]]="para",Tableau10[[#This Row],[TVA]],E27*$F$73)</f>
        <v>0</v>
      </c>
      <c r="F27" s="5">
        <f>+Tableau10[[#This Row],[HT]]+Tableau10[[#This Row],[TVA]]</f>
        <v>21701.168000000001</v>
      </c>
      <c r="G27" s="5" t="s">
        <v>10</v>
      </c>
    </row>
    <row r="28" spans="1:7" x14ac:dyDescent="0.3">
      <c r="A28" t="s">
        <v>12</v>
      </c>
      <c r="B28" s="5">
        <v>7855.45</v>
      </c>
      <c r="C28" s="4">
        <v>7.0000000000000007E-2</v>
      </c>
      <c r="D28" s="5">
        <f>+Tableau10[[#This Row],[HT]]*Tableau10[[#This Row],[Taux TVA]]</f>
        <v>549.88150000000007</v>
      </c>
      <c r="E28" s="5">
        <f ca="1">+IF(Tableau10[[#This Row],[AFFECTATION]]="para",Tableau10[[#This Row],[TVA]],E28*$F$73)</f>
        <v>0</v>
      </c>
      <c r="F28" s="5">
        <f>+Tableau10[[#This Row],[HT]]+Tableau10[[#This Row],[TVA]]</f>
        <v>8405.3315000000002</v>
      </c>
      <c r="G28" s="5" t="s">
        <v>10</v>
      </c>
    </row>
    <row r="29" spans="1:7" x14ac:dyDescent="0.3">
      <c r="A29" t="s">
        <v>13</v>
      </c>
      <c r="B29" s="5">
        <v>46.499000000000002</v>
      </c>
      <c r="C29" s="4">
        <v>0.19</v>
      </c>
      <c r="D29" s="5">
        <f>+Tableau10[[#This Row],[HT]]*Tableau10[[#This Row],[Taux TVA]]</f>
        <v>8.8348100000000009</v>
      </c>
      <c r="E29" s="5">
        <f ca="1">+IF(Tableau10[[#This Row],[AFFECTATION]]="para",Tableau10[[#This Row],[TVA]],E29*$F$73)</f>
        <v>0</v>
      </c>
      <c r="F29" s="5">
        <f>+Tableau10[[#This Row],[HT]]+Tableau10[[#This Row],[TVA]]</f>
        <v>55.33381</v>
      </c>
      <c r="G29" s="5" t="s">
        <v>10</v>
      </c>
    </row>
    <row r="30" spans="1:7" x14ac:dyDescent="0.3">
      <c r="A30" t="s">
        <v>14</v>
      </c>
      <c r="B30" s="5">
        <v>12406.116</v>
      </c>
      <c r="C30" s="4">
        <v>0</v>
      </c>
      <c r="D30" s="5">
        <f>+Tableau10[[#This Row],[HT]]*Tableau10[[#This Row],[Taux TVA]]</f>
        <v>0</v>
      </c>
      <c r="E30" s="5">
        <f ca="1">+IF(Tableau10[[#This Row],[AFFECTATION]]="para",Tableau10[[#This Row],[TVA]],E30*$F$73)</f>
        <v>0</v>
      </c>
      <c r="F30" s="5">
        <f>+Tableau10[[#This Row],[HT]]+Tableau10[[#This Row],[TVA]]</f>
        <v>12406.116</v>
      </c>
      <c r="G30" s="5" t="s">
        <v>10</v>
      </c>
    </row>
    <row r="31" spans="1:7" x14ac:dyDescent="0.3">
      <c r="A31" t="s">
        <v>12</v>
      </c>
      <c r="B31" s="5">
        <v>50.747</v>
      </c>
      <c r="C31" s="4">
        <v>7.0000000000000007E-2</v>
      </c>
      <c r="D31" s="5">
        <f>+Tableau10[[#This Row],[HT]]*Tableau10[[#This Row],[Taux TVA]]</f>
        <v>3.5522900000000002</v>
      </c>
      <c r="E31" s="5">
        <f>+IF(Tableau10[[#This Row],[AFFECTATION]]="para",Tableau10[[#This Row],[TVA]],E31*$F$73)</f>
        <v>3.5522900000000002</v>
      </c>
      <c r="F31" s="5">
        <f>+Tableau10[[#This Row],[HT]]+Tableau10[[#This Row],[TVA]]</f>
        <v>54.299289999999999</v>
      </c>
      <c r="G31" s="5" t="s">
        <v>9</v>
      </c>
    </row>
    <row r="32" spans="1:7" x14ac:dyDescent="0.3">
      <c r="A32" t="s">
        <v>13</v>
      </c>
      <c r="B32" s="5">
        <v>2669.8629999999998</v>
      </c>
      <c r="C32" s="4">
        <v>0.19</v>
      </c>
      <c r="D32" s="5">
        <f>+Tableau10[[#This Row],[HT]]*Tableau10[[#This Row],[Taux TVA]]</f>
        <v>507.27396999999996</v>
      </c>
      <c r="E32" s="5">
        <f>+IF(Tableau10[[#This Row],[AFFECTATION]]="para",Tableau10[[#This Row],[TVA]],E32*$F$73)</f>
        <v>507.27396999999996</v>
      </c>
      <c r="F32" s="5">
        <f>+Tableau10[[#This Row],[HT]]+Tableau10[[#This Row],[TVA]]</f>
        <v>3177.1369699999996</v>
      </c>
      <c r="G32" s="5" t="s">
        <v>9</v>
      </c>
    </row>
    <row r="33" spans="1:7" x14ac:dyDescent="0.3">
      <c r="A33" t="s">
        <v>14</v>
      </c>
      <c r="B33" s="5">
        <v>87307.993000000002</v>
      </c>
      <c r="C33" s="4">
        <v>0</v>
      </c>
      <c r="D33" s="5">
        <f>+Tableau10[[#This Row],[HT]]*Tableau10[[#This Row],[Taux TVA]]</f>
        <v>0</v>
      </c>
      <c r="E33" s="5">
        <f ca="1">+IF(Tableau10[[#This Row],[AFFECTATION]]="para",Tableau10[[#This Row],[TVA]],E33*$F$73)</f>
        <v>0</v>
      </c>
      <c r="F33" s="5">
        <f>+Tableau10[[#This Row],[HT]]+Tableau10[[#This Row],[TVA]]</f>
        <v>87307.993000000002</v>
      </c>
      <c r="G33" s="5" t="s">
        <v>10</v>
      </c>
    </row>
    <row r="34" spans="1:7" x14ac:dyDescent="0.3">
      <c r="B34" s="5"/>
      <c r="C34" s="4">
        <v>0</v>
      </c>
      <c r="D34" s="5">
        <f>+Tableau10[[#This Row],[HT]]*Tableau10[[#This Row],[Taux TVA]]</f>
        <v>0</v>
      </c>
      <c r="E34" s="5">
        <f ca="1">+IF(Tableau10[[#This Row],[AFFECTATION]]="para",Tableau10[[#This Row],[TVA]],E34*$F$73)</f>
        <v>0</v>
      </c>
      <c r="F34" s="5">
        <f>+Tableau10[[#This Row],[HT]]+Tableau10[[#This Row],[TVA]]</f>
        <v>0</v>
      </c>
      <c r="G34" s="5"/>
    </row>
    <row r="35" spans="1:7" x14ac:dyDescent="0.3">
      <c r="A35" t="s">
        <v>11</v>
      </c>
      <c r="B35" s="5">
        <f>SUBTOTAL(109,Tableau10[HT])</f>
        <v>277162.71800000005</v>
      </c>
      <c r="C35" s="4"/>
      <c r="D35" s="5">
        <f>SUBTOTAL(109,Tableau10[TVA])</f>
        <v>8272.5858799999987</v>
      </c>
      <c r="E35" s="6">
        <f ca="1">SUBTOTAL(109,Tableau10[TVA AVEC PRORATA])</f>
        <v>0</v>
      </c>
      <c r="F35" s="5">
        <f>SUBTOTAL(109,Tableau10[TTC])</f>
        <v>285435.30388000008</v>
      </c>
      <c r="G35" s="5"/>
    </row>
  </sheetData>
  <dataValidations count="2">
    <dataValidation type="list" allowBlank="1" showInputMessage="1" showErrorMessage="1" sqref="G4:G34">
      <formula1>"PARA,MEDI,COMMUNE"</formula1>
    </dataValidation>
    <dataValidation type="list" allowBlank="1" showInputMessage="1" showErrorMessage="1" sqref="C4:C34">
      <formula1>"0%,7%,13%,19%"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2022-02-14T16:22:30Z</dcterms:created>
  <dcterms:modified xsi:type="dcterms:W3CDTF">2022-02-14T16:23:40Z</dcterms:modified>
</cp:coreProperties>
</file>