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D43" i="1"/>
  <c r="D42" i="1" l="1" a="1"/>
  <c r="D42" i="1" s="1"/>
  <c r="B15" i="1"/>
  <c r="E34" i="1"/>
  <c r="E33" i="1"/>
  <c r="E32" i="1"/>
  <c r="E31" i="1"/>
  <c r="E30" i="1"/>
  <c r="E29" i="1"/>
  <c r="E28" i="1"/>
  <c r="E27" i="1"/>
  <c r="E26" i="1"/>
  <c r="E25" i="1"/>
  <c r="E24" i="1"/>
</calcChain>
</file>

<file path=xl/sharedStrings.xml><?xml version="1.0" encoding="utf-8"?>
<sst xmlns="http://schemas.openxmlformats.org/spreadsheetml/2006/main" count="47" uniqueCount="26">
  <si>
    <t>annee de creation</t>
  </si>
  <si>
    <t>Secteur d'activité :</t>
  </si>
  <si>
    <t>CAHT de l'année doit etre inferieur ou egale  :</t>
  </si>
  <si>
    <t>taux IS</t>
  </si>
  <si>
    <t>fin avantage "année</t>
  </si>
  <si>
    <t>COMMERCE</t>
  </si>
  <si>
    <t>INDUSTRIE</t>
  </si>
  <si>
    <t>SERVICE</t>
  </si>
  <si>
    <t>taux avantage</t>
  </si>
  <si>
    <t>taux sans avantage</t>
  </si>
  <si>
    <t>TABLEAU DE DETERMINATION DU RESULTAT FISCAL</t>
  </si>
  <si>
    <t>Socété :</t>
  </si>
  <si>
    <t>Matricule fiscal :</t>
  </si>
  <si>
    <t>Année de Création :</t>
  </si>
  <si>
    <t>Régime fiscal :</t>
  </si>
  <si>
    <t>CAHT de l'année :</t>
  </si>
  <si>
    <t>Ancienneté</t>
  </si>
  <si>
    <t>Taux de l'impôt sur les sociétés</t>
  </si>
  <si>
    <t>xxxxxx</t>
  </si>
  <si>
    <t>local</t>
  </si>
  <si>
    <t>export</t>
  </si>
  <si>
    <t xml:space="preserve">                                     Cabinet 2S compta-Sassi SGHAIER</t>
  </si>
  <si>
    <t xml:space="preserve">                                     55 Avenue khaireddine pacha 5ème étage Montplaisir-tunis</t>
  </si>
  <si>
    <t xml:space="preserve">                                     ssghaier@2scompta.com</t>
  </si>
  <si>
    <t>Données a saisir</t>
  </si>
  <si>
    <t>taux normale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</si>
</sst>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i/>
      <sz val="14"/>
      <color theme="1"/>
      <name val="Times New Roman"/>
      <family val="1"/>
    </font>
    <font>
      <b/>
      <i/>
      <sz val="14"/>
      <name val="Times New Roman"/>
      <family val="1"/>
    </font>
    <font>
      <b/>
      <sz val="16"/>
      <name val="Arial"/>
      <family val="2"/>
    </font>
    <font>
      <b/>
      <sz val="12"/>
      <color theme="0"/>
      <name val="Times New Roman"/>
      <family val="1"/>
    </font>
    <font>
      <b/>
      <sz val="14"/>
      <color theme="0"/>
      <name val="Times New Roman"/>
      <family val="1"/>
    </font>
    <font>
      <b/>
      <i/>
      <sz val="12"/>
      <color theme="1"/>
      <name val="Times New Roman"/>
      <family val="1"/>
    </font>
    <font>
      <u/>
      <sz val="11"/>
      <color theme="1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3" fontId="0" fillId="0" borderId="1" xfId="0" applyNumberFormat="1" applyBorder="1" applyAlignment="1">
      <alignment horizontal="left"/>
    </xf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right"/>
    </xf>
    <xf numFmtId="0" fontId="2" fillId="0" borderId="4" xfId="0" applyFont="1" applyBorder="1" applyAlignment="1">
      <alignment horizontal="left"/>
    </xf>
    <xf numFmtId="3" fontId="0" fillId="0" borderId="4" xfId="0" applyNumberFormat="1" applyBorder="1" applyAlignment="1">
      <alignment horizontal="left"/>
    </xf>
    <xf numFmtId="9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right"/>
    </xf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left"/>
    </xf>
    <xf numFmtId="10" fontId="4" fillId="2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10" fontId="4" fillId="3" borderId="1" xfId="0" applyNumberFormat="1" applyFont="1" applyFill="1" applyBorder="1" applyAlignment="1">
      <alignment horizontal="center"/>
    </xf>
    <xf numFmtId="0" fontId="6" fillId="5" borderId="0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left" vertical="center" wrapText="1"/>
    </xf>
    <xf numFmtId="0" fontId="6" fillId="5" borderId="10" xfId="0" applyFont="1" applyFill="1" applyBorder="1" applyAlignment="1">
      <alignment horizontal="left" vertical="center" wrapText="1"/>
    </xf>
    <xf numFmtId="0" fontId="6" fillId="5" borderId="13" xfId="0" applyFont="1" applyFill="1" applyBorder="1" applyAlignment="1">
      <alignment horizontal="left" vertical="center" wrapText="1"/>
    </xf>
    <xf numFmtId="0" fontId="6" fillId="5" borderId="14" xfId="0" applyFont="1" applyFill="1" applyBorder="1" applyAlignment="1">
      <alignment horizontal="left" vertical="center" wrapText="1"/>
    </xf>
    <xf numFmtId="0" fontId="0" fillId="0" borderId="0" xfId="0" applyNumberFormat="1"/>
    <xf numFmtId="10" fontId="9" fillId="6" borderId="0" xfId="0" applyNumberFormat="1" applyFont="1" applyFill="1" applyBorder="1"/>
    <xf numFmtId="0" fontId="6" fillId="7" borderId="14" xfId="0" applyFont="1" applyFill="1" applyBorder="1" applyAlignment="1">
      <alignment horizontal="left" vertical="center" wrapText="1"/>
    </xf>
    <xf numFmtId="0" fontId="11" fillId="0" borderId="0" xfId="0" applyFont="1"/>
    <xf numFmtId="0" fontId="11" fillId="3" borderId="0" xfId="0" applyFont="1" applyFill="1"/>
    <xf numFmtId="0" fontId="12" fillId="0" borderId="0" xfId="0" applyFont="1"/>
    <xf numFmtId="0" fontId="7" fillId="3" borderId="3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12" xfId="0" applyFont="1" applyFill="1" applyBorder="1" applyAlignment="1">
      <alignment horizontal="center"/>
    </xf>
    <xf numFmtId="3" fontId="7" fillId="3" borderId="15" xfId="0" applyNumberFormat="1" applyFont="1" applyFill="1" applyBorder="1" applyAlignment="1">
      <alignment horizontal="center"/>
    </xf>
    <xf numFmtId="3" fontId="7" fillId="3" borderId="16" xfId="0" applyNumberFormat="1" applyFont="1" applyFill="1" applyBorder="1" applyAlignment="1">
      <alignment horizontal="center"/>
    </xf>
    <xf numFmtId="3" fontId="7" fillId="3" borderId="17" xfId="0" applyNumberFormat="1" applyFont="1" applyFill="1" applyBorder="1" applyAlignment="1">
      <alignment horizontal="center"/>
    </xf>
    <xf numFmtId="0" fontId="7" fillId="7" borderId="15" xfId="0" applyFont="1" applyFill="1" applyBorder="1" applyAlignment="1">
      <alignment horizontal="center"/>
    </xf>
    <xf numFmtId="0" fontId="7" fillId="7" borderId="16" xfId="0" applyFont="1" applyFill="1" applyBorder="1" applyAlignment="1">
      <alignment horizontal="center"/>
    </xf>
    <xf numFmtId="0" fontId="7" fillId="7" borderId="17" xfId="0" applyFont="1" applyFill="1" applyBorder="1" applyAlignment="1">
      <alignment horizontal="center"/>
    </xf>
    <xf numFmtId="0" fontId="8" fillId="6" borderId="0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left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horizontal="right"/>
    </xf>
  </cellXfs>
  <cellStyles count="1">
    <cellStyle name="Normal" xfId="0" builtinId="0"/>
  </cellStyles>
  <dxfs count="9">
    <dxf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3" formatCode="0%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546986</xdr:colOff>
      <xdr:row>2</xdr:row>
      <xdr:rowOff>190500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546985" cy="5905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57" displayName="Tableau57" ref="A23:E40" totalsRowShown="0" headerRowDxfId="8" headerRowBorderDxfId="6" tableBorderDxfId="7" totalsRowBorderDxfId="5">
  <tableColumns count="5">
    <tableColumn id="1" name="annee de creation" dataDxfId="4"/>
    <tableColumn id="2" name="Secteur d'activité :" dataDxfId="3"/>
    <tableColumn id="3" name="CAHT de l'année doit etre inferieur ou egale  :" dataDxfId="2"/>
    <tableColumn id="4" name="taux IS" dataDxfId="1"/>
    <tableColumn id="5" name="fin avantage &quot;anné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topLeftCell="A8" workbookViewId="0">
      <selection activeCell="E8" sqref="E8"/>
    </sheetView>
  </sheetViews>
  <sheetFormatPr baseColWidth="10" defaultRowHeight="15" x14ac:dyDescent="0.25"/>
  <cols>
    <col min="1" max="1" width="38.5703125" customWidth="1"/>
    <col min="2" max="2" width="17.7109375" bestFit="1" customWidth="1"/>
    <col min="3" max="3" width="18" bestFit="1" customWidth="1"/>
    <col min="4" max="4" width="43.7109375" bestFit="1" customWidth="1"/>
    <col min="5" max="5" width="10.7109375" bestFit="1" customWidth="1"/>
    <col min="6" max="6" width="19.5703125" bestFit="1" customWidth="1"/>
    <col min="7" max="7" width="0" hidden="1" customWidth="1"/>
    <col min="8" max="8" width="1.140625" hidden="1" customWidth="1"/>
    <col min="9" max="9" width="0" hidden="1" customWidth="1"/>
  </cols>
  <sheetData>
    <row r="1" spans="1:10" ht="15.75" x14ac:dyDescent="0.25">
      <c r="A1" s="39" t="s">
        <v>21</v>
      </c>
      <c r="B1" s="39"/>
      <c r="C1" s="39"/>
      <c r="D1" s="39"/>
      <c r="E1" s="39"/>
    </row>
    <row r="2" spans="1:10" ht="15.75" x14ac:dyDescent="0.25">
      <c r="A2" s="39" t="s">
        <v>22</v>
      </c>
      <c r="B2" s="39"/>
      <c r="C2" s="39"/>
      <c r="D2" s="39"/>
      <c r="E2" s="39"/>
      <c r="F2" s="28" t="s">
        <v>24</v>
      </c>
      <c r="G2" s="26"/>
      <c r="H2" s="26"/>
      <c r="I2" s="26"/>
      <c r="J2" s="27"/>
    </row>
    <row r="3" spans="1:10" ht="15.75" x14ac:dyDescent="0.25">
      <c r="A3" s="39" t="s">
        <v>23</v>
      </c>
      <c r="B3" s="39"/>
      <c r="C3" s="39"/>
      <c r="D3" s="39"/>
      <c r="E3" s="39"/>
    </row>
    <row r="6" spans="1:10" x14ac:dyDescent="0.25">
      <c r="A6" s="40" t="s">
        <v>10</v>
      </c>
      <c r="B6" s="40"/>
      <c r="C6" s="40"/>
      <c r="D6" s="40"/>
      <c r="E6" s="41">
        <v>2018</v>
      </c>
    </row>
    <row r="7" spans="1:10" x14ac:dyDescent="0.25">
      <c r="A7" s="40"/>
      <c r="B7" s="40"/>
      <c r="C7" s="40"/>
      <c r="D7" s="40"/>
      <c r="E7" s="41"/>
    </row>
    <row r="8" spans="1:10" ht="20.25" thickBot="1" x14ac:dyDescent="0.3">
      <c r="A8" s="18"/>
      <c r="B8" s="18"/>
      <c r="C8" s="18"/>
      <c r="D8" s="18"/>
      <c r="E8" s="18"/>
    </row>
    <row r="9" spans="1:10" ht="20.25" x14ac:dyDescent="0.3">
      <c r="A9" s="19" t="s">
        <v>11</v>
      </c>
      <c r="B9" s="42" t="s">
        <v>18</v>
      </c>
      <c r="C9" s="43"/>
      <c r="D9" s="43"/>
      <c r="E9" s="44"/>
      <c r="G9" t="s">
        <v>19</v>
      </c>
      <c r="I9" s="3" t="s">
        <v>5</v>
      </c>
    </row>
    <row r="10" spans="1:10" ht="20.25" x14ac:dyDescent="0.3">
      <c r="A10" s="20" t="s">
        <v>12</v>
      </c>
      <c r="B10" s="29" t="s">
        <v>18</v>
      </c>
      <c r="C10" s="30"/>
      <c r="D10" s="30"/>
      <c r="E10" s="31"/>
      <c r="G10" t="s">
        <v>20</v>
      </c>
      <c r="I10" s="3" t="s">
        <v>6</v>
      </c>
    </row>
    <row r="11" spans="1:10" ht="20.25" x14ac:dyDescent="0.3">
      <c r="A11" s="21" t="s">
        <v>13</v>
      </c>
      <c r="B11" s="29">
        <v>2000</v>
      </c>
      <c r="C11" s="30"/>
      <c r="D11" s="30"/>
      <c r="E11" s="31"/>
      <c r="I11" s="3" t="s">
        <v>7</v>
      </c>
    </row>
    <row r="12" spans="1:10" ht="20.25" x14ac:dyDescent="0.3">
      <c r="A12" s="21" t="s">
        <v>14</v>
      </c>
      <c r="B12" s="29" t="s">
        <v>19</v>
      </c>
      <c r="C12" s="30"/>
      <c r="D12" s="30"/>
      <c r="E12" s="31"/>
    </row>
    <row r="13" spans="1:10" ht="20.25" x14ac:dyDescent="0.3">
      <c r="A13" s="21" t="s">
        <v>1</v>
      </c>
      <c r="B13" s="29" t="s">
        <v>6</v>
      </c>
      <c r="C13" s="30"/>
      <c r="D13" s="30"/>
      <c r="E13" s="31"/>
    </row>
    <row r="14" spans="1:10" ht="21" thickBot="1" x14ac:dyDescent="0.35">
      <c r="A14" s="22" t="s">
        <v>15</v>
      </c>
      <c r="B14" s="32">
        <v>20000000</v>
      </c>
      <c r="C14" s="33"/>
      <c r="D14" s="33"/>
      <c r="E14" s="34"/>
    </row>
    <row r="15" spans="1:10" ht="21" thickBot="1" x14ac:dyDescent="0.35">
      <c r="A15" s="25" t="s">
        <v>16</v>
      </c>
      <c r="B15" s="35">
        <f>+E6-B11</f>
        <v>18</v>
      </c>
      <c r="C15" s="36"/>
      <c r="D15" s="36"/>
      <c r="E15" s="37"/>
    </row>
    <row r="18" spans="1:5" ht="18.75" x14ac:dyDescent="0.3">
      <c r="A18" s="38" t="s">
        <v>17</v>
      </c>
      <c r="B18" s="38"/>
      <c r="C18" s="38"/>
      <c r="D18" s="38"/>
      <c r="E18" s="24">
        <f>+IF(D42="N",D43,MIN(D42,D43,D44))</f>
        <v>0.2</v>
      </c>
    </row>
    <row r="22" spans="1:5" s="23" customFormat="1" x14ac:dyDescent="0.25"/>
    <row r="23" spans="1:5" x14ac:dyDescent="0.25">
      <c r="A23" s="1" t="s">
        <v>0</v>
      </c>
      <c r="B23" s="1" t="s">
        <v>1</v>
      </c>
      <c r="C23" s="1" t="s">
        <v>2</v>
      </c>
      <c r="D23" s="1" t="s">
        <v>3</v>
      </c>
      <c r="E23" s="1" t="s">
        <v>4</v>
      </c>
    </row>
    <row r="24" spans="1:5" x14ac:dyDescent="0.25">
      <c r="A24" s="2">
        <v>2013</v>
      </c>
      <c r="B24" s="3" t="s">
        <v>5</v>
      </c>
      <c r="C24" s="4">
        <v>600000</v>
      </c>
      <c r="D24" s="5">
        <v>0</v>
      </c>
      <c r="E24" s="6">
        <f t="shared" ref="E24:E30" si="0">+A24+5</f>
        <v>2018</v>
      </c>
    </row>
    <row r="25" spans="1:5" x14ac:dyDescent="0.25">
      <c r="A25" s="2">
        <v>2013</v>
      </c>
      <c r="B25" s="3" t="s">
        <v>6</v>
      </c>
      <c r="C25" s="4">
        <v>600000</v>
      </c>
      <c r="D25" s="5">
        <v>0</v>
      </c>
      <c r="E25" s="6">
        <f t="shared" si="0"/>
        <v>2018</v>
      </c>
    </row>
    <row r="26" spans="1:5" x14ac:dyDescent="0.25">
      <c r="A26" s="2">
        <v>2013</v>
      </c>
      <c r="B26" s="3" t="s">
        <v>7</v>
      </c>
      <c r="C26" s="4">
        <v>300000</v>
      </c>
      <c r="D26" s="5">
        <v>0</v>
      </c>
      <c r="E26" s="6">
        <f t="shared" si="0"/>
        <v>2018</v>
      </c>
    </row>
    <row r="27" spans="1:5" x14ac:dyDescent="0.25">
      <c r="A27" s="2">
        <v>2014</v>
      </c>
      <c r="B27" s="3" t="s">
        <v>6</v>
      </c>
      <c r="C27" s="4">
        <v>600000</v>
      </c>
      <c r="D27" s="5">
        <v>0</v>
      </c>
      <c r="E27" s="6">
        <f t="shared" si="0"/>
        <v>2019</v>
      </c>
    </row>
    <row r="28" spans="1:5" x14ac:dyDescent="0.25">
      <c r="A28" s="2">
        <v>2014</v>
      </c>
      <c r="B28" s="3" t="s">
        <v>7</v>
      </c>
      <c r="C28" s="4">
        <v>300000</v>
      </c>
      <c r="D28" s="5">
        <v>0</v>
      </c>
      <c r="E28" s="6">
        <f t="shared" si="0"/>
        <v>2019</v>
      </c>
    </row>
    <row r="29" spans="1:5" x14ac:dyDescent="0.25">
      <c r="A29" s="2">
        <v>2016</v>
      </c>
      <c r="B29" s="3" t="s">
        <v>6</v>
      </c>
      <c r="C29" s="4">
        <v>600000</v>
      </c>
      <c r="D29" s="5">
        <v>0</v>
      </c>
      <c r="E29" s="6">
        <f t="shared" si="0"/>
        <v>2021</v>
      </c>
    </row>
    <row r="30" spans="1:5" x14ac:dyDescent="0.25">
      <c r="A30" s="2">
        <v>2016</v>
      </c>
      <c r="B30" s="3" t="s">
        <v>7</v>
      </c>
      <c r="C30" s="4">
        <v>300000</v>
      </c>
      <c r="D30" s="5">
        <v>0</v>
      </c>
      <c r="E30" s="6">
        <f t="shared" si="0"/>
        <v>2021</v>
      </c>
    </row>
    <row r="31" spans="1:5" x14ac:dyDescent="0.25">
      <c r="A31" s="2">
        <v>2018</v>
      </c>
      <c r="B31" s="3" t="s">
        <v>7</v>
      </c>
      <c r="C31" s="4">
        <v>10000000000000</v>
      </c>
      <c r="D31" s="5">
        <v>0</v>
      </c>
      <c r="E31" s="6">
        <f>+A31+4</f>
        <v>2022</v>
      </c>
    </row>
    <row r="32" spans="1:5" x14ac:dyDescent="0.25">
      <c r="A32" s="2">
        <v>2018</v>
      </c>
      <c r="B32" s="3" t="s">
        <v>6</v>
      </c>
      <c r="C32" s="4">
        <v>10000000000000</v>
      </c>
      <c r="D32" s="5">
        <v>0</v>
      </c>
      <c r="E32" s="6">
        <f>+A32+4</f>
        <v>2022</v>
      </c>
    </row>
    <row r="33" spans="1:5" x14ac:dyDescent="0.25">
      <c r="A33" s="2">
        <v>2019</v>
      </c>
      <c r="B33" s="3" t="s">
        <v>7</v>
      </c>
      <c r="C33" s="4">
        <v>10000000000000</v>
      </c>
      <c r="D33" s="5">
        <v>0</v>
      </c>
      <c r="E33" s="6">
        <f>+A33+4</f>
        <v>2023</v>
      </c>
    </row>
    <row r="34" spans="1:5" x14ac:dyDescent="0.25">
      <c r="A34" s="2">
        <v>2019</v>
      </c>
      <c r="B34" s="3" t="s">
        <v>6</v>
      </c>
      <c r="C34" s="4">
        <v>10000000000000</v>
      </c>
      <c r="D34" s="5">
        <v>0</v>
      </c>
      <c r="E34" s="6">
        <f>+A34+4</f>
        <v>2023</v>
      </c>
    </row>
    <row r="35" spans="1:5" x14ac:dyDescent="0.25">
      <c r="A35" s="7">
        <v>2000</v>
      </c>
      <c r="B35" s="3" t="s">
        <v>7</v>
      </c>
      <c r="C35" s="4">
        <v>500000</v>
      </c>
      <c r="D35" s="5">
        <v>0.2</v>
      </c>
      <c r="E35" s="8">
        <v>3000</v>
      </c>
    </row>
    <row r="36" spans="1:5" x14ac:dyDescent="0.25">
      <c r="A36" s="7">
        <v>2000</v>
      </c>
      <c r="B36" s="3" t="s">
        <v>6</v>
      </c>
      <c r="C36" s="4">
        <v>1000000</v>
      </c>
      <c r="D36" s="5">
        <v>0.2</v>
      </c>
      <c r="E36" s="8">
        <v>3000</v>
      </c>
    </row>
    <row r="37" spans="1:5" x14ac:dyDescent="0.25">
      <c r="A37" s="7">
        <v>2000</v>
      </c>
      <c r="B37" s="3" t="s">
        <v>5</v>
      </c>
      <c r="C37" s="4">
        <v>1000000</v>
      </c>
      <c r="D37" s="5">
        <v>0.2</v>
      </c>
      <c r="E37" s="8">
        <v>3000</v>
      </c>
    </row>
    <row r="38" spans="1:5" x14ac:dyDescent="0.25">
      <c r="A38" s="7">
        <v>2000</v>
      </c>
      <c r="B38" s="3" t="s">
        <v>7</v>
      </c>
      <c r="C38" s="4">
        <v>500000</v>
      </c>
      <c r="D38" s="5">
        <v>0.2</v>
      </c>
      <c r="E38" s="8">
        <v>3000</v>
      </c>
    </row>
    <row r="39" spans="1:5" x14ac:dyDescent="0.25">
      <c r="A39" s="7">
        <v>2000</v>
      </c>
      <c r="B39" s="3" t="s">
        <v>6</v>
      </c>
      <c r="C39" s="4">
        <v>1000000</v>
      </c>
      <c r="D39" s="5">
        <v>0.2</v>
      </c>
      <c r="E39" s="8">
        <v>3000</v>
      </c>
    </row>
    <row r="40" spans="1:5" x14ac:dyDescent="0.25">
      <c r="A40" s="7">
        <v>2000</v>
      </c>
      <c r="B40" s="9" t="s">
        <v>5</v>
      </c>
      <c r="C40" s="10">
        <v>1000000</v>
      </c>
      <c r="D40" s="11">
        <v>0.2</v>
      </c>
      <c r="E40" s="12">
        <v>3000</v>
      </c>
    </row>
    <row r="41" spans="1:5" x14ac:dyDescent="0.25">
      <c r="A41" s="45"/>
      <c r="B41" s="46"/>
      <c r="C41" s="10"/>
      <c r="D41" s="11"/>
      <c r="E41" s="47"/>
    </row>
    <row r="42" spans="1:5" ht="18" x14ac:dyDescent="0.25">
      <c r="A42" s="13"/>
      <c r="B42" s="13"/>
      <c r="C42" s="14" t="s">
        <v>8</v>
      </c>
      <c r="D42" s="15" t="str">
        <f t="array" ref="D42">IFERROR(INDEX(Tableau57[taux IS],MATCH(1,(Tableau57[annee de creation]=$B$11)*(Tableau57[Secteur d''activité :]=$B$13)*(Tableau57[CAHT de l''année doit etre inferieur ou egale  :]&gt;=$B$14),0)),"N")</f>
        <v>N</v>
      </c>
    </row>
    <row r="43" spans="1:5" ht="18" x14ac:dyDescent="0.25">
      <c r="A43" s="13"/>
      <c r="B43" s="13"/>
      <c r="C43" s="16" t="s">
        <v>9</v>
      </c>
      <c r="D43" s="17">
        <f>+IF(AND($B$12="local",$B$11&lt;2018),20%,IF(AND($B$12="export",$B$11&lt;=2012,$B$15&lt;10),0%,10%))</f>
        <v>0.2</v>
      </c>
    </row>
    <row r="44" spans="1:5" ht="18" x14ac:dyDescent="0.25">
      <c r="C44" s="16" t="s">
        <v>25</v>
      </c>
      <c r="D44" s="17">
        <v>0.25</v>
      </c>
    </row>
  </sheetData>
  <mergeCells count="13">
    <mergeCell ref="B13:E13"/>
    <mergeCell ref="B14:E14"/>
    <mergeCell ref="B15:E15"/>
    <mergeCell ref="A18:D18"/>
    <mergeCell ref="A1:E1"/>
    <mergeCell ref="A2:E2"/>
    <mergeCell ref="A3:E3"/>
    <mergeCell ref="A6:D7"/>
    <mergeCell ref="E6:E7"/>
    <mergeCell ref="B9:E9"/>
    <mergeCell ref="B10:E10"/>
    <mergeCell ref="B11:E11"/>
    <mergeCell ref="B12:E12"/>
  </mergeCells>
  <dataValidations count="2">
    <dataValidation type="list" allowBlank="1" showInputMessage="1" showErrorMessage="1" sqref="B12:E12">
      <formula1>$G$9:$G$10</formula1>
    </dataValidation>
    <dataValidation type="list" allowBlank="1" showInputMessage="1" showErrorMessage="1" sqref="B13:E13">
      <formula1>$I$9:$I$11</formula1>
    </dataValidation>
  </dataValidations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2018-12-14T12:59:54Z</dcterms:created>
  <dcterms:modified xsi:type="dcterms:W3CDTF">2018-12-14T19:04:47Z</dcterms:modified>
</cp:coreProperties>
</file>