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3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showHorizontalScroll="0" showVerticalScroll="0" xWindow="0" yWindow="840" windowWidth="20490" windowHeight="6915"/>
  </bookViews>
  <sheets>
    <sheet name="Accueil" sheetId="4" r:id="rId1"/>
    <sheet name="Recap" sheetId="3" r:id="rId2"/>
    <sheet name="Tri" sheetId="8" r:id="rId3"/>
    <sheet name="Base_de_donnees" sheetId="1" r:id="rId4"/>
    <sheet name="Licence_véhicules" sheetId="2" r:id="rId5"/>
    <sheet name="Licence" sheetId="6" r:id="rId6"/>
    <sheet name="Vignette" sheetId="9" r:id="rId7"/>
    <sheet name="Liste" sheetId="5" r:id="rId8"/>
  </sheets>
  <externalReferences>
    <externalReference r:id="rId9"/>
  </externalReferences>
  <definedNames>
    <definedName name="_xlnm.Print_Area" localSheetId="5">Licence!$A$1:$K$30</definedName>
    <definedName name="_xlnm.Print_Area" localSheetId="6">Vignette!$B$2:$G$25</definedName>
  </definedNames>
  <calcPr calcId="145621"/>
</workbook>
</file>

<file path=xl/calcChain.xml><?xml version="1.0" encoding="utf-8"?>
<calcChain xmlns="http://schemas.openxmlformats.org/spreadsheetml/2006/main">
  <c r="X23" i="1" l="1"/>
  <c r="X24" i="1"/>
  <c r="X25" i="1"/>
  <c r="X26" i="1"/>
  <c r="X27" i="1"/>
  <c r="X28" i="1"/>
  <c r="G28" i="8"/>
  <c r="G29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2" i="8"/>
  <c r="F3" i="8"/>
  <c r="E23" i="8"/>
  <c r="E24" i="8"/>
  <c r="E25" i="8"/>
  <c r="E26" i="8"/>
  <c r="E27" i="8"/>
  <c r="E28" i="8"/>
  <c r="E29" i="8"/>
  <c r="D23" i="8"/>
  <c r="D24" i="8"/>
  <c r="D25" i="8"/>
  <c r="D26" i="8"/>
  <c r="D27" i="8"/>
  <c r="D28" i="8"/>
  <c r="D29" i="8"/>
  <c r="C25" i="8"/>
  <c r="C26" i="8"/>
  <c r="C27" i="8"/>
  <c r="C28" i="8"/>
  <c r="C29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A25" i="8"/>
  <c r="A26" i="8"/>
  <c r="A27" i="8"/>
  <c r="A28" i="8"/>
  <c r="A29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" i="8"/>
  <c r="B3" i="8"/>
  <c r="B4" i="8"/>
  <c r="B5" i="8"/>
  <c r="B6" i="8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E3" i="8"/>
  <c r="E4" i="8"/>
  <c r="E5" i="8"/>
  <c r="E6" i="8"/>
  <c r="E7" i="8"/>
  <c r="E8" i="8"/>
  <c r="E9" i="8"/>
  <c r="E10" i="8"/>
  <c r="E11" i="8"/>
  <c r="E12" i="8"/>
  <c r="E13" i="8"/>
  <c r="E14" i="8"/>
  <c r="G11" i="8"/>
  <c r="G12" i="8"/>
  <c r="E2" i="8"/>
  <c r="D2" i="8"/>
  <c r="C2" i="8"/>
  <c r="B2" i="8"/>
  <c r="G27" i="8"/>
  <c r="G26" i="8"/>
  <c r="G25" i="8"/>
  <c r="G24" i="8"/>
  <c r="G23" i="8"/>
  <c r="G22" i="8"/>
  <c r="E22" i="8"/>
  <c r="D22" i="8"/>
  <c r="G21" i="8"/>
  <c r="E21" i="8"/>
  <c r="G20" i="8"/>
  <c r="E20" i="8"/>
  <c r="G19" i="8"/>
  <c r="E19" i="8"/>
  <c r="G18" i="8"/>
  <c r="E18" i="8"/>
  <c r="G17" i="8"/>
  <c r="E17" i="8"/>
  <c r="G16" i="8"/>
  <c r="E16" i="8"/>
  <c r="G15" i="8"/>
  <c r="E15" i="8"/>
  <c r="G14" i="8"/>
  <c r="G13" i="8"/>
  <c r="E9" i="9" l="1"/>
  <c r="G14" i="3" l="1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D14" i="3" l="1"/>
  <c r="D15" i="3"/>
  <c r="D16" i="3"/>
  <c r="D17" i="3"/>
  <c r="D18" i="3"/>
  <c r="D8" i="9" l="1"/>
  <c r="E13" i="9"/>
  <c r="E11" i="9"/>
  <c r="D11" i="9"/>
  <c r="D16" i="9"/>
  <c r="I21" i="6" l="1"/>
  <c r="U4" i="1" l="1"/>
  <c r="G3" i="8" s="1"/>
  <c r="U5" i="1"/>
  <c r="G4" i="8" s="1"/>
  <c r="U6" i="1"/>
  <c r="G5" i="8" s="1"/>
  <c r="U7" i="1"/>
  <c r="G6" i="8" s="1"/>
  <c r="U8" i="1"/>
  <c r="X8" i="1" s="1"/>
  <c r="U9" i="1"/>
  <c r="U10" i="1"/>
  <c r="X10" i="1" s="1"/>
  <c r="U11" i="1"/>
  <c r="X11" i="1" s="1"/>
  <c r="U12" i="1"/>
  <c r="X12" i="1" s="1"/>
  <c r="U13" i="1"/>
  <c r="X13" i="1" s="1"/>
  <c r="U14" i="1"/>
  <c r="X14" i="1" s="1"/>
  <c r="U15" i="1"/>
  <c r="X15" i="1" s="1"/>
  <c r="U16" i="1"/>
  <c r="X16" i="1" s="1"/>
  <c r="U17" i="1"/>
  <c r="X17" i="1" s="1"/>
  <c r="U18" i="1"/>
  <c r="X18" i="1" s="1"/>
  <c r="U19" i="1"/>
  <c r="X19" i="1" s="1"/>
  <c r="U20" i="1"/>
  <c r="X20" i="1" s="1"/>
  <c r="U21" i="1"/>
  <c r="X21" i="1" s="1"/>
  <c r="U22" i="1"/>
  <c r="X22" i="1" s="1"/>
  <c r="U3" i="1"/>
  <c r="G2" i="8" s="1"/>
  <c r="G10" i="8" l="1"/>
  <c r="G9" i="8"/>
  <c r="X9" i="1"/>
  <c r="G8" i="8"/>
  <c r="G7" i="8"/>
  <c r="X3" i="1"/>
  <c r="X5" i="1"/>
  <c r="X4" i="1"/>
  <c r="X7" i="1"/>
  <c r="X6" i="1"/>
  <c r="A5" i="3"/>
  <c r="A6" i="3"/>
  <c r="B6" i="3" s="1"/>
  <c r="A7" i="3"/>
  <c r="E7" i="3" s="1"/>
  <c r="A8" i="3"/>
  <c r="C8" i="3" s="1"/>
  <c r="A9" i="3"/>
  <c r="E9" i="3" s="1"/>
  <c r="A10" i="3"/>
  <c r="A11" i="3"/>
  <c r="E11" i="3" s="1"/>
  <c r="A12" i="3"/>
  <c r="E12" i="3" s="1"/>
  <c r="A13" i="3"/>
  <c r="B13" i="3" s="1"/>
  <c r="B1" i="5"/>
  <c r="C13" i="3" l="1"/>
  <c r="E13" i="3"/>
  <c r="B12" i="3"/>
  <c r="E8" i="3"/>
  <c r="B8" i="3"/>
  <c r="C12" i="3"/>
  <c r="C10" i="3"/>
  <c r="D10" i="3"/>
  <c r="G13" i="3"/>
  <c r="D13" i="3"/>
  <c r="D9" i="3"/>
  <c r="B10" i="3"/>
  <c r="F12" i="3"/>
  <c r="G12" i="3"/>
  <c r="D12" i="3"/>
  <c r="D8" i="3"/>
  <c r="B9" i="3"/>
  <c r="C9" i="3"/>
  <c r="B11" i="3"/>
  <c r="G11" i="3"/>
  <c r="D11" i="3"/>
  <c r="B7" i="3"/>
  <c r="D7" i="3"/>
  <c r="E10" i="3"/>
  <c r="D6" i="3"/>
  <c r="E6" i="3"/>
  <c r="C6" i="3"/>
  <c r="B5" i="3"/>
  <c r="D5" i="3"/>
  <c r="E5" i="3"/>
  <c r="F11" i="3"/>
  <c r="C11" i="3"/>
  <c r="C7" i="3"/>
  <c r="C5" i="3"/>
  <c r="F13" i="3"/>
  <c r="A3" i="3" l="1"/>
  <c r="D3" i="3" s="1"/>
  <c r="A4" i="3"/>
  <c r="D4" i="3" s="1"/>
  <c r="A2" i="3"/>
  <c r="D2" i="3" s="1"/>
  <c r="B2" i="3" l="1"/>
  <c r="E2" i="3"/>
  <c r="B4" i="3"/>
  <c r="E4" i="3"/>
  <c r="E3" i="3"/>
  <c r="B3" i="3"/>
  <c r="C2" i="3"/>
  <c r="C3" i="3"/>
  <c r="C4" i="3"/>
  <c r="V4" i="1"/>
  <c r="W4" i="1" s="1"/>
  <c r="G3" i="3" s="1"/>
  <c r="V5" i="1"/>
  <c r="F4" i="3" s="1"/>
  <c r="V6" i="1"/>
  <c r="V7" i="1"/>
  <c r="V8" i="1"/>
  <c r="V9" i="1"/>
  <c r="V10" i="1"/>
  <c r="W10" i="1" s="1"/>
  <c r="V11" i="1"/>
  <c r="V12" i="1"/>
  <c r="V3" i="1"/>
  <c r="W3" i="1" s="1"/>
  <c r="G2" i="3" s="1"/>
  <c r="G10" i="3" l="1"/>
  <c r="F10" i="3"/>
  <c r="W9" i="1"/>
  <c r="G9" i="3" s="1"/>
  <c r="F9" i="3"/>
  <c r="W8" i="1"/>
  <c r="G8" i="3" s="1"/>
  <c r="F8" i="3"/>
  <c r="G7" i="3"/>
  <c r="F7" i="3"/>
  <c r="W7" i="1"/>
  <c r="G6" i="3" s="1"/>
  <c r="F6" i="3"/>
  <c r="W6" i="1"/>
  <c r="G5" i="3" s="1"/>
  <c r="F5" i="3"/>
  <c r="F2" i="3"/>
  <c r="F3" i="3"/>
  <c r="W5" i="1"/>
  <c r="G4" i="3" s="1"/>
</calcChain>
</file>

<file path=xl/sharedStrings.xml><?xml version="1.0" encoding="utf-8"?>
<sst xmlns="http://schemas.openxmlformats.org/spreadsheetml/2006/main" count="270" uniqueCount="191">
  <si>
    <t>N°</t>
  </si>
  <si>
    <t>Date d'inscription</t>
  </si>
  <si>
    <t>Noms et Prenoms</t>
  </si>
  <si>
    <t>Adresse</t>
  </si>
  <si>
    <t>N° de Tel</t>
  </si>
  <si>
    <t>Immatriculation</t>
  </si>
  <si>
    <t>N° chassis</t>
  </si>
  <si>
    <t>Genre</t>
  </si>
  <si>
    <t>Type</t>
  </si>
  <si>
    <t>Places assises</t>
  </si>
  <si>
    <t>Nom</t>
  </si>
  <si>
    <t>Identification véhicule (conf. Carte grise)</t>
  </si>
  <si>
    <t>Catégorie</t>
  </si>
  <si>
    <t>Licence</t>
  </si>
  <si>
    <t>Description</t>
  </si>
  <si>
    <t>PTAC</t>
  </si>
  <si>
    <t>Statut</t>
  </si>
  <si>
    <t>001</t>
  </si>
  <si>
    <t>TAXI</t>
  </si>
  <si>
    <t>Transport de personnes</t>
  </si>
  <si>
    <t>Utilisation</t>
  </si>
  <si>
    <t>Transport de marchandises</t>
  </si>
  <si>
    <t>Expire le</t>
  </si>
  <si>
    <t>Nom du Demandeur</t>
  </si>
  <si>
    <t>Date_expiration</t>
  </si>
  <si>
    <t>N° Demande</t>
  </si>
  <si>
    <t>Date de Naissance</t>
  </si>
  <si>
    <t>Lieu de Naissance</t>
  </si>
  <si>
    <t>Urbain</t>
  </si>
  <si>
    <t>Intercity</t>
  </si>
  <si>
    <t>Zone d'exploitation</t>
  </si>
  <si>
    <t>Prix</t>
  </si>
  <si>
    <t>MOTO</t>
  </si>
  <si>
    <t>TRICYCLES</t>
  </si>
  <si>
    <t>BUS</t>
  </si>
  <si>
    <t>CAMIONS</t>
  </si>
  <si>
    <t>MINIBUS</t>
  </si>
  <si>
    <t>AUTOCAR</t>
  </si>
  <si>
    <t>UTILITAIRES</t>
  </si>
  <si>
    <t>CAMIONNETTES</t>
  </si>
  <si>
    <t>TRACTEURS ROUTIERS</t>
  </si>
  <si>
    <t>SEMI REMORQUES</t>
  </si>
  <si>
    <t>TPTU</t>
  </si>
  <si>
    <t>TPMU</t>
  </si>
  <si>
    <t>TPBU</t>
  </si>
  <si>
    <t>TPAU</t>
  </si>
  <si>
    <t>TPTI</t>
  </si>
  <si>
    <t>TPMI</t>
  </si>
  <si>
    <t>TPBI</t>
  </si>
  <si>
    <t>TPAI</t>
  </si>
  <si>
    <t>Hors des villes</t>
  </si>
  <si>
    <t>TMMU</t>
  </si>
  <si>
    <t>TMTU</t>
  </si>
  <si>
    <t>TMRU</t>
  </si>
  <si>
    <t>TMCU</t>
  </si>
  <si>
    <t>TMUU</t>
  </si>
  <si>
    <t>TMSU</t>
  </si>
  <si>
    <t>Véhicule faissant du transport en commun en dehors des villes ayant des places assises supérieures à 40</t>
  </si>
  <si>
    <t>Véhicule faissant du transport en commun en dehors des villes ayant des places assises entre 25 et 40</t>
  </si>
  <si>
    <t>Véhicule faissant du transport en commun en dehors des villes ayant des places assises entre 14 et 23</t>
  </si>
  <si>
    <t>Véhicule faissant du transport en commun en dehors des villes ayant des places assises inferieures à 12</t>
  </si>
  <si>
    <t>Véhicule faissant du transport urbain en commun ayant des places assises supérieures à 40</t>
  </si>
  <si>
    <t>Véhicule faissant du transport urbain en commun ayant des places assises entre 25 et 40</t>
  </si>
  <si>
    <t>Véhicule faissant du transport urbain en commun ayant des places assises entre 14 et 23</t>
  </si>
  <si>
    <t>Véhicule faissant du transport urbain en commun ayant des places assises inferieures à 12</t>
  </si>
  <si>
    <t>TMOU</t>
  </si>
  <si>
    <t>TMYU</t>
  </si>
  <si>
    <t>TMNU</t>
  </si>
  <si>
    <t>TMTI</t>
  </si>
  <si>
    <t>TMMI</t>
  </si>
  <si>
    <t>TMUI</t>
  </si>
  <si>
    <t>TMNI</t>
  </si>
  <si>
    <t>TMCI</t>
  </si>
  <si>
    <t>TMRI</t>
  </si>
  <si>
    <t>TMSI</t>
  </si>
  <si>
    <t>Nationnalité</t>
  </si>
  <si>
    <t xml:space="preserve"> VEHICULES UTILITAIRES</t>
  </si>
  <si>
    <t>Activité commerciale</t>
  </si>
  <si>
    <t>Utilsation</t>
  </si>
  <si>
    <t>Type de vehicule</t>
  </si>
  <si>
    <t>Ville</t>
  </si>
  <si>
    <t>22, rue Campement - ouenze. Brazzaville - République du Congo</t>
  </si>
  <si>
    <t>RCCM : 21545323232654612148</t>
  </si>
  <si>
    <t>Numéro d'dentification unique : 5248945812365965362</t>
  </si>
  <si>
    <t xml:space="preserve">PERMIS D'EXPLOITATION </t>
  </si>
  <si>
    <t>No</t>
  </si>
  <si>
    <t>Directeur General</t>
  </si>
  <si>
    <t>décrit ci-dessous</t>
  </si>
  <si>
    <t>Civilité</t>
  </si>
  <si>
    <t>M.</t>
  </si>
  <si>
    <t>Mme</t>
  </si>
  <si>
    <t>Mlle</t>
  </si>
  <si>
    <t>N° Licence</t>
  </si>
  <si>
    <t>Identificaton Demandeur</t>
  </si>
  <si>
    <t>Permis d'exploitation</t>
  </si>
  <si>
    <t>26/10/2017</t>
  </si>
  <si>
    <t>MAV MERV</t>
  </si>
  <si>
    <t>BOLLORE</t>
  </si>
  <si>
    <t>BERLINE</t>
  </si>
  <si>
    <t>Hors de la ville</t>
  </si>
  <si>
    <t>30/09/2017</t>
  </si>
  <si>
    <t>POINTE NOIRE</t>
  </si>
  <si>
    <t>AAAAAAAAAAAA</t>
  </si>
  <si>
    <t>05 675 08 89</t>
  </si>
  <si>
    <t>784 HG 4</t>
  </si>
  <si>
    <t>GGGGGGGGG</t>
  </si>
  <si>
    <t>GGGGGG</t>
  </si>
  <si>
    <t>7 TONNES</t>
  </si>
  <si>
    <t xml:space="preserve">de Nationnalité </t>
  </si>
  <si>
    <t xml:space="preserve">Brazzaville, le </t>
  </si>
  <si>
    <t xml:space="preserve">domicilié au </t>
  </si>
  <si>
    <t>Pour</t>
  </si>
  <si>
    <t>Du</t>
  </si>
  <si>
    <t>au</t>
  </si>
  <si>
    <t>002</t>
  </si>
  <si>
    <t>27/10/2017</t>
  </si>
  <si>
    <t>TSIOMO ARIS</t>
  </si>
  <si>
    <t>28/07/1991</t>
  </si>
  <si>
    <t>OYO</t>
  </si>
  <si>
    <t>CONGOLAISE</t>
  </si>
  <si>
    <t>54 RUE CAMPEMENT, OUENZE</t>
  </si>
  <si>
    <t>05 678 09 56</t>
  </si>
  <si>
    <t>768 NU 4</t>
  </si>
  <si>
    <t>SSSSSSSSS</t>
  </si>
  <si>
    <t>VOITURE</t>
  </si>
  <si>
    <t>8 TONNES</t>
  </si>
  <si>
    <t>est autorisé à exercer sous la licence N°</t>
  </si>
  <si>
    <t>PERMIS D'EXPLOITATION</t>
  </si>
  <si>
    <t>003</t>
  </si>
  <si>
    <t>29/10/2017</t>
  </si>
  <si>
    <t>NDOMBA BRANDT</t>
  </si>
  <si>
    <t>23/09/1990</t>
  </si>
  <si>
    <t>LIBREVILLE</t>
  </si>
  <si>
    <t>CAMEROUNAISE</t>
  </si>
  <si>
    <t>45 RUE MBOCHIS, MOUNGALI</t>
  </si>
  <si>
    <t>05 786 34 67</t>
  </si>
  <si>
    <t>UNICAF</t>
  </si>
  <si>
    <t>675 MU 5</t>
  </si>
  <si>
    <t>SSSSSSSSSSSSSSSSSSS</t>
  </si>
  <si>
    <t>TTTTTTTTT</t>
  </si>
  <si>
    <t>GGGGGGGGGGGGGG</t>
  </si>
  <si>
    <t>30 TONNES</t>
  </si>
  <si>
    <t>Statut Licence</t>
  </si>
  <si>
    <t>004</t>
  </si>
  <si>
    <t>30/10/2017</t>
  </si>
  <si>
    <t>KOUKA TEDDY</t>
  </si>
  <si>
    <t>23/09/1988</t>
  </si>
  <si>
    <t>GABONAISE</t>
  </si>
  <si>
    <t>109 RUE MBAKAS, OUENZE</t>
  </si>
  <si>
    <t>08 456 46 67</t>
  </si>
  <si>
    <t>870 MA 4</t>
  </si>
  <si>
    <t>VL4BSEB1KET001719</t>
  </si>
  <si>
    <t>VL4 BS</t>
  </si>
  <si>
    <t>6180 KG</t>
  </si>
  <si>
    <t/>
  </si>
  <si>
    <t>005</t>
  </si>
  <si>
    <t>31/10/2017</t>
  </si>
  <si>
    <t>006</t>
  </si>
  <si>
    <t>MABICKA ALAIN</t>
  </si>
  <si>
    <t>SDV CONGO</t>
  </si>
  <si>
    <t>VF6NL02H000000008</t>
  </si>
  <si>
    <t>CAMION</t>
  </si>
  <si>
    <t>30/09/1899</t>
  </si>
  <si>
    <t>GOUEDI</t>
  </si>
  <si>
    <t>45 RUE CONGO, POTO POTO</t>
  </si>
  <si>
    <t>05 764 54 65</t>
  </si>
  <si>
    <t>360 GV 4</t>
  </si>
  <si>
    <t>RV1</t>
  </si>
  <si>
    <t>007</t>
  </si>
  <si>
    <t>NGAMI MAVIE</t>
  </si>
  <si>
    <t>BRAZZAVILLE</t>
  </si>
  <si>
    <t>142 RUE KONDA, DJIRI</t>
  </si>
  <si>
    <t>NGAMI JEAN CLAUDE</t>
  </si>
  <si>
    <t>06 565 34 72</t>
  </si>
  <si>
    <t>564 YU 4</t>
  </si>
  <si>
    <t>VF09KET10000000000077</t>
  </si>
  <si>
    <t>BB22</t>
  </si>
  <si>
    <t>6 TONNES</t>
  </si>
  <si>
    <t>fcedcxdex</t>
  </si>
  <si>
    <t>21/09/1997</t>
  </si>
  <si>
    <t>VGV</t>
  </si>
  <si>
    <t>BG</t>
  </si>
  <si>
    <t>HBHBH</t>
  </si>
  <si>
    <t>BHBVHG</t>
  </si>
  <si>
    <t>VGHVBHGVBVHVGG</t>
  </si>
  <si>
    <t>SCDCDC</t>
  </si>
  <si>
    <t>DCDCD</t>
  </si>
  <si>
    <t>DCDC</t>
  </si>
  <si>
    <t>CDCR</t>
  </si>
  <si>
    <t>TGTGT</t>
  </si>
  <si>
    <t>TVTV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</si>
</sst>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2"/>
      <color rgb="FFFF0000"/>
      <name val="Arial Unicode MS"/>
      <family val="2"/>
    </font>
    <font>
      <b/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Arial Narrow"/>
      <family val="2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49" fontId="0" fillId="0" borderId="4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6" borderId="0" xfId="0" applyFill="1"/>
    <xf numFmtId="49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11" xfId="0" applyBorder="1"/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left" vertical="center" wrapText="1"/>
    </xf>
    <xf numFmtId="0" fontId="0" fillId="0" borderId="12" xfId="0" applyBorder="1"/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left" vertical="center" wrapText="1"/>
    </xf>
    <xf numFmtId="0" fontId="0" fillId="7" borderId="1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19" xfId="0" applyBorder="1" applyAlignment="1">
      <alignment horizontal="left" vertical="center" wrapText="1"/>
    </xf>
    <xf numFmtId="0" fontId="0" fillId="0" borderId="20" xfId="0" applyBorder="1"/>
    <xf numFmtId="0" fontId="1" fillId="0" borderId="10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0" fillId="0" borderId="23" xfId="0" applyBorder="1"/>
    <xf numFmtId="0" fontId="0" fillId="0" borderId="0" xfId="0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10" borderId="1" xfId="0" applyFill="1" applyBorder="1"/>
    <xf numFmtId="14" fontId="0" fillId="0" borderId="0" xfId="0" applyNumberFormat="1"/>
    <xf numFmtId="0" fontId="0" fillId="0" borderId="27" xfId="0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1" fillId="4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8" fillId="0" borderId="0" xfId="0" applyFont="1" applyAlignment="1">
      <alignment horizontal="center"/>
    </xf>
    <xf numFmtId="14" fontId="8" fillId="0" borderId="0" xfId="0" applyNumberFormat="1" applyFont="1"/>
    <xf numFmtId="0" fontId="10" fillId="11" borderId="0" xfId="0" applyFont="1" applyFill="1"/>
    <xf numFmtId="0" fontId="9" fillId="0" borderId="0" xfId="0" applyFont="1" applyAlignment="1">
      <alignment horizontal="center"/>
    </xf>
    <xf numFmtId="0" fontId="8" fillId="0" borderId="0" xfId="0" applyFont="1" applyAlignment="1">
      <alignment horizontal="right"/>
    </xf>
    <xf numFmtId="49" fontId="0" fillId="0" borderId="0" xfId="0" applyNumberFormat="1"/>
    <xf numFmtId="49" fontId="0" fillId="0" borderId="3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0" fontId="0" fillId="0" borderId="26" xfId="0" applyBorder="1"/>
    <xf numFmtId="0" fontId="10" fillId="0" borderId="1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7" borderId="25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0" fillId="7" borderId="31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1" fillId="9" borderId="10" xfId="0" applyFont="1" applyFill="1" applyBorder="1" applyAlignment="1">
      <alignment horizontal="center" vertical="center" wrapText="1"/>
    </xf>
    <xf numFmtId="0" fontId="1" fillId="9" borderId="9" xfId="0" applyFont="1" applyFill="1" applyBorder="1" applyAlignment="1">
      <alignment horizontal="center" vertical="center" wrapText="1"/>
    </xf>
    <xf numFmtId="0" fontId="1" fillId="9" borderId="21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" fillId="8" borderId="14" xfId="0" applyFont="1" applyFill="1" applyBorder="1" applyAlignment="1">
      <alignment horizontal="center" vertical="center" wrapText="1"/>
    </xf>
    <xf numFmtId="0" fontId="1" fillId="8" borderId="15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64" fontId="0" fillId="0" borderId="0" xfId="0" applyNumberFormat="1" applyAlignment="1">
      <alignment horizontal="left"/>
    </xf>
    <xf numFmtId="0" fontId="10" fillId="11" borderId="0" xfId="0" applyFont="1" applyFill="1" applyAlignment="1">
      <alignment horizontal="center"/>
    </xf>
    <xf numFmtId="0" fontId="11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50E0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2.emf"/><Relationship Id="rId7" Type="http://schemas.openxmlformats.org/officeDocument/2006/relationships/image" Target="../media/image7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4.emf"/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4</xdr:row>
          <xdr:rowOff>0</xdr:rowOff>
        </xdr:from>
        <xdr:to>
          <xdr:col>3</xdr:col>
          <xdr:colOff>638175</xdr:colOff>
          <xdr:row>7</xdr:row>
          <xdr:rowOff>76200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</xdr:row>
          <xdr:rowOff>114300</xdr:rowOff>
        </xdr:from>
        <xdr:to>
          <xdr:col>7</xdr:col>
          <xdr:colOff>447675</xdr:colOff>
          <xdr:row>7</xdr:row>
          <xdr:rowOff>38100</xdr:rowOff>
        </xdr:to>
        <xdr:sp macro="" textlink="">
          <xdr:nvSpPr>
            <xdr:cNvPr id="2053" name="CommandButton2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647700</xdr:colOff>
          <xdr:row>8</xdr:row>
          <xdr:rowOff>114300</xdr:rowOff>
        </xdr:from>
        <xdr:to>
          <xdr:col>8</xdr:col>
          <xdr:colOff>619125</xdr:colOff>
          <xdr:row>12</xdr:row>
          <xdr:rowOff>9525</xdr:rowOff>
        </xdr:to>
        <xdr:sp macro="" textlink="">
          <xdr:nvSpPr>
            <xdr:cNvPr id="2055" name="CommandButton4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247650</xdr:colOff>
          <xdr:row>8</xdr:row>
          <xdr:rowOff>123825</xdr:rowOff>
        </xdr:from>
        <xdr:to>
          <xdr:col>7</xdr:col>
          <xdr:colOff>438150</xdr:colOff>
          <xdr:row>11</xdr:row>
          <xdr:rowOff>66675</xdr:rowOff>
        </xdr:to>
        <xdr:sp macro="" textlink="">
          <xdr:nvSpPr>
            <xdr:cNvPr id="2056" name="CommandButton3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276225</xdr:colOff>
          <xdr:row>5</xdr:row>
          <xdr:rowOff>85725</xdr:rowOff>
        </xdr:from>
        <xdr:to>
          <xdr:col>12</xdr:col>
          <xdr:colOff>352425</xdr:colOff>
          <xdr:row>7</xdr:row>
          <xdr:rowOff>152400</xdr:rowOff>
        </xdr:to>
        <xdr:sp macro="" textlink="">
          <xdr:nvSpPr>
            <xdr:cNvPr id="2058" name="CommandButton5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8</xdr:row>
          <xdr:rowOff>66675</xdr:rowOff>
        </xdr:from>
        <xdr:to>
          <xdr:col>12</xdr:col>
          <xdr:colOff>361950</xdr:colOff>
          <xdr:row>10</xdr:row>
          <xdr:rowOff>133350</xdr:rowOff>
        </xdr:to>
        <xdr:sp macro="" textlink="">
          <xdr:nvSpPr>
            <xdr:cNvPr id="2060" name="CommandButton6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295275</xdr:colOff>
          <xdr:row>14</xdr:row>
          <xdr:rowOff>104775</xdr:rowOff>
        </xdr:from>
        <xdr:to>
          <xdr:col>12</xdr:col>
          <xdr:colOff>371475</xdr:colOff>
          <xdr:row>16</xdr:row>
          <xdr:rowOff>171450</xdr:rowOff>
        </xdr:to>
        <xdr:sp macro="" textlink="">
          <xdr:nvSpPr>
            <xdr:cNvPr id="2061" name="CommandButton7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180975</xdr:colOff>
          <xdr:row>11</xdr:row>
          <xdr:rowOff>95250</xdr:rowOff>
        </xdr:from>
        <xdr:to>
          <xdr:col>12</xdr:col>
          <xdr:colOff>495300</xdr:colOff>
          <xdr:row>13</xdr:row>
          <xdr:rowOff>161925</xdr:rowOff>
        </xdr:to>
        <xdr:sp macro="" textlink="">
          <xdr:nvSpPr>
            <xdr:cNvPr id="2062" name="CommandButton8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76200</xdr:rowOff>
    </xdr:from>
    <xdr:to>
      <xdr:col>7</xdr:col>
      <xdr:colOff>676275</xdr:colOff>
      <xdr:row>5</xdr:row>
      <xdr:rowOff>85725</xdr:rowOff>
    </xdr:to>
    <xdr:pic>
      <xdr:nvPicPr>
        <xdr:cNvPr id="2" name="Image 1" descr="Logo LCM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266700"/>
          <a:ext cx="2200275" cy="7715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36254</xdr:colOff>
      <xdr:row>9</xdr:row>
      <xdr:rowOff>217752</xdr:rowOff>
    </xdr:from>
    <xdr:to>
      <xdr:col>10</xdr:col>
      <xdr:colOff>174254</xdr:colOff>
      <xdr:row>9</xdr:row>
      <xdr:rowOff>217754</xdr:rowOff>
    </xdr:to>
    <xdr:cxnSp macro="">
      <xdr:nvCxnSpPr>
        <xdr:cNvPr id="4" name="Connecteur droit 3"/>
        <xdr:cNvCxnSpPr/>
      </xdr:nvCxnSpPr>
      <xdr:spPr>
        <a:xfrm flipV="1">
          <a:off x="7046654" y="1932252"/>
          <a:ext cx="900000" cy="2"/>
        </a:xfrm>
        <a:prstGeom prst="line">
          <a:avLst/>
        </a:prstGeom>
        <a:ln w="28575">
          <a:prstDash val="sysDot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247650</xdr:colOff>
          <xdr:row>1</xdr:row>
          <xdr:rowOff>114300</xdr:rowOff>
        </xdr:from>
        <xdr:to>
          <xdr:col>13</xdr:col>
          <xdr:colOff>381000</xdr:colOff>
          <xdr:row>4</xdr:row>
          <xdr:rowOff>57150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523875</xdr:colOff>
          <xdr:row>9</xdr:row>
          <xdr:rowOff>161925</xdr:rowOff>
        </xdr:from>
        <xdr:to>
          <xdr:col>13</xdr:col>
          <xdr:colOff>114300</xdr:colOff>
          <xdr:row>12</xdr:row>
          <xdr:rowOff>0</xdr:rowOff>
        </xdr:to>
        <xdr:sp macro="" textlink="">
          <xdr:nvSpPr>
            <xdr:cNvPr id="7172" name="CommandButton2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361950</xdr:colOff>
          <xdr:row>6</xdr:row>
          <xdr:rowOff>0</xdr:rowOff>
        </xdr:from>
        <xdr:to>
          <xdr:col>13</xdr:col>
          <xdr:colOff>238125</xdr:colOff>
          <xdr:row>8</xdr:row>
          <xdr:rowOff>57150</xdr:rowOff>
        </xdr:to>
        <xdr:sp macro="" textlink="">
          <xdr:nvSpPr>
            <xdr:cNvPr id="7174" name="CommandButton3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409572</xdr:colOff>
      <xdr:row>1</xdr:row>
      <xdr:rowOff>142875</xdr:rowOff>
    </xdr:from>
    <xdr:to>
      <xdr:col>6</xdr:col>
      <xdr:colOff>314324</xdr:colOff>
      <xdr:row>23</xdr:row>
      <xdr:rowOff>163285</xdr:rowOff>
    </xdr:to>
    <xdr:grpSp>
      <xdr:nvGrpSpPr>
        <xdr:cNvPr id="16" name="Groupe 15"/>
        <xdr:cNvGrpSpPr/>
      </xdr:nvGrpSpPr>
      <xdr:grpSpPr>
        <a:xfrm>
          <a:off x="1247772" y="333375"/>
          <a:ext cx="4619627" cy="4344760"/>
          <a:chOff x="1171572" y="333375"/>
          <a:chExt cx="4200527" cy="3943350"/>
        </a:xfrm>
      </xdr:grpSpPr>
      <xdr:sp macro="" textlink="">
        <xdr:nvSpPr>
          <xdr:cNvPr id="4" name="Bouée 3"/>
          <xdr:cNvSpPr/>
        </xdr:nvSpPr>
        <xdr:spPr>
          <a:xfrm>
            <a:off x="1171572" y="333375"/>
            <a:ext cx="4200527" cy="3943350"/>
          </a:xfrm>
          <a:prstGeom prst="donut">
            <a:avLst>
              <a:gd name="adj" fmla="val 11806"/>
            </a:avLst>
          </a:prstGeom>
          <a:gradFill>
            <a:gsLst>
              <a:gs pos="67000">
                <a:srgbClr val="FFFF00"/>
              </a:gs>
              <a:gs pos="38000">
                <a:srgbClr val="DDEBCF"/>
              </a:gs>
              <a:gs pos="79000">
                <a:srgbClr val="FF0000"/>
              </a:gs>
              <a:gs pos="26000">
                <a:srgbClr val="156B13">
                  <a:alpha val="72000"/>
                </a:srgbClr>
              </a:gs>
            </a:gsLst>
            <a:lin ang="2700000" scaled="1"/>
          </a:gradFill>
          <a:ln cap="rnd">
            <a:round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prstTxWarp prst="textArchUp">
              <a:avLst/>
            </a:prstTxWarp>
          </a:bodyPr>
          <a:lstStyle/>
          <a:p>
            <a:pPr lvl="3" algn="l"/>
            <a:endParaRPr lang="fr-FR" sz="1400" b="1">
              <a:solidFill>
                <a:srgbClr val="FF0000"/>
              </a:solidFill>
            </a:endParaRP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1555276" y="695325"/>
            <a:ext cx="3435824" cy="3209926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prstTxWarp prst="textCircle">
              <a:avLst>
                <a:gd name="adj" fmla="val 24635"/>
              </a:avLst>
            </a:prstTxWarp>
            <a:spAutoFit/>
          </a:bodyPr>
          <a:lstStyle/>
          <a:p>
            <a:r>
              <a:rPr lang="fr-FR" sz="1100" b="1" baseline="0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BRAZZAVILLE - BRAZZAVILLE - BRAZZAVILLE - BRAZZAVILLE</a:t>
            </a:r>
            <a:r>
              <a:rPr lang="fr-FR" sz="900" b="1" baseline="0">
                <a:solidFill>
                  <a:srgbClr val="FF0000"/>
                </a:solidFill>
                <a:latin typeface="Book Antiqua" pitchFamily="18" charset="0"/>
              </a:rPr>
              <a:t> </a:t>
            </a:r>
            <a:r>
              <a:rPr lang="fr-FR" sz="1100" b="1" baseline="0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- BRAZZAVILLE - BRAZZAVILLE - BRAZZAVILLE - BRAZZAVILLE - BRAZZAVILLE- BRAZZAVILLE - BRAZZAVILLE - BRAZZAVILLE - BRAZZAVILLE -- BRAZZAVILLE   </a:t>
            </a:r>
            <a:r>
              <a:rPr lang="fr-FR" sz="900" b="1" baseline="0">
                <a:solidFill>
                  <a:srgbClr val="FF0000"/>
                </a:solidFill>
                <a:latin typeface="Book Antiqua" pitchFamily="18" charset="0"/>
              </a:rPr>
              <a:t> </a:t>
            </a:r>
            <a:endParaRPr lang="fr-FR" sz="1800" b="1">
              <a:solidFill>
                <a:srgbClr val="FF0000"/>
              </a:solidFill>
              <a:latin typeface="Book Antiqua" pitchFamily="18" charset="0"/>
            </a:endParaRP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1247775" y="428625"/>
            <a:ext cx="4048125" cy="3752849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prstTxWarp prst="textCircle">
              <a:avLst>
                <a:gd name="adj" fmla="val 10868958"/>
              </a:avLst>
            </a:prstTxWarp>
            <a:spAutoFit/>
          </a:bodyPr>
          <a:lstStyle/>
          <a:p>
            <a:r>
              <a:rPr lang="fr-FR" sz="800" b="0" baseline="0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REPUBLIQUE DU CONGO   -  REPUBLIQUE DU CONGO - REPUBLIQUE DU CONGO   -   REPUBLIQUE DU CONGO   -   REPUBLIQUE DU CONGO   -    REPUBLIQUE DU CONGO   -   REPUBLIQUE DU CONGO   -   REPUBLIQUE DU CONGO   -  REPUBLIQUE DU CONGO   -   REPUBLIQUE DU CONGO   -   REPUBLIQUE DU CONGO    -  REPUBLIQUE DU CONGO    </a:t>
            </a:r>
            <a:r>
              <a:rPr lang="fr-FR" sz="1100" b="0" baseline="0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-  </a:t>
            </a:r>
            <a:r>
              <a:rPr lang="fr-FR" sz="800" b="0" baseline="0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REPUBLIQUE DU CONGO    </a:t>
            </a:r>
            <a:endParaRPr lang="fr-FR" sz="800" b="0">
              <a:solidFill>
                <a:srgbClr val="FF0000"/>
              </a:solidFill>
              <a:latin typeface="Book Antiqua" pitchFamily="18" charset="0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0</xdr:rowOff>
        </xdr:from>
        <xdr:to>
          <xdr:col>9</xdr:col>
          <xdr:colOff>276225</xdr:colOff>
          <xdr:row>6</xdr:row>
          <xdr:rowOff>76200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295275</xdr:colOff>
          <xdr:row>0</xdr:row>
          <xdr:rowOff>66675</xdr:rowOff>
        </xdr:from>
        <xdr:to>
          <xdr:col>9</xdr:col>
          <xdr:colOff>276225</xdr:colOff>
          <xdr:row>3</xdr:row>
          <xdr:rowOff>9525</xdr:rowOff>
        </xdr:to>
        <xdr:sp macro="" textlink="">
          <xdr:nvSpPr>
            <xdr:cNvPr id="10242" name="CommandButton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CENCE%200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ecap"/>
      <sheetName val="Tri"/>
      <sheetName val="Base_de_donnees"/>
      <sheetName val="Licence_véhicules"/>
      <sheetName val="Licence"/>
      <sheetName val="Vignette"/>
      <sheetName val="Liste"/>
    </sheetNames>
    <sheetDataSet>
      <sheetData sheetId="0" refreshError="1"/>
      <sheetData sheetId="1" refreshError="1"/>
      <sheetData sheetId="2" refreshError="1"/>
      <sheetData sheetId="3">
        <row r="16">
          <cell r="U16" t="str">
            <v/>
          </cell>
        </row>
        <row r="17">
          <cell r="U17" t="str">
            <v/>
          </cell>
        </row>
        <row r="18">
          <cell r="U18" t="str">
            <v/>
          </cell>
        </row>
        <row r="19">
          <cell r="U19" t="str">
            <v/>
          </cell>
        </row>
        <row r="20">
          <cell r="U20" t="str">
            <v/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..\..\..\..\01-%20LICENCES" TargetMode="External"/><Relationship Id="rId1" Type="http://schemas.openxmlformats.org/officeDocument/2006/relationships/hyperlink" Target="..\..\..\..\01-%20LICENCE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10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Relationship Id="rId9" Type="http://schemas.openxmlformats.org/officeDocument/2006/relationships/image" Target="../media/image11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1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3.xml"/><Relationship Id="rId5" Type="http://schemas.openxmlformats.org/officeDocument/2006/relationships/image" Target="../media/image13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defaultGridColor="0" colorId="48" workbookViewId="0">
      <selection activeCell="N7" sqref="N7"/>
    </sheetView>
  </sheetViews>
  <sheetFormatPr baseColWidth="10" defaultRowHeight="15" x14ac:dyDescent="0.25"/>
  <cols>
    <col min="1" max="16384" width="11.42578125" style="22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3">
          <controlPr defaultSize="0" autoLine="0" r:id="rId5">
            <anchor moveWithCells="1">
              <from>
                <xdr:col>5</xdr:col>
                <xdr:colOff>247650</xdr:colOff>
                <xdr:row>8</xdr:row>
                <xdr:rowOff>123825</xdr:rowOff>
              </from>
              <to>
                <xdr:col>7</xdr:col>
                <xdr:colOff>438150</xdr:colOff>
                <xdr:row>11</xdr:row>
                <xdr:rowOff>66675</xdr:rowOff>
              </to>
            </anchor>
          </controlPr>
        </control>
      </mc:Choice>
      <mc:Fallback>
        <control shapeId="2056" r:id="rId4" name="CommandButton3"/>
      </mc:Fallback>
    </mc:AlternateContent>
    <mc:AlternateContent xmlns:mc="http://schemas.openxmlformats.org/markup-compatibility/2006">
      <mc:Choice Requires="x14">
        <control shapeId="2055" r:id="rId6" name="CommandButton4">
          <controlPr defaultSize="0" autoFill="0" autoLine="0" r:id="rId7">
            <anchor moveWithCells="1">
              <from>
                <xdr:col>7</xdr:col>
                <xdr:colOff>647700</xdr:colOff>
                <xdr:row>8</xdr:row>
                <xdr:rowOff>114300</xdr:rowOff>
              </from>
              <to>
                <xdr:col>8</xdr:col>
                <xdr:colOff>619125</xdr:colOff>
                <xdr:row>12</xdr:row>
                <xdr:rowOff>9525</xdr:rowOff>
              </to>
            </anchor>
          </controlPr>
        </control>
      </mc:Choice>
      <mc:Fallback>
        <control shapeId="2055" r:id="rId6" name="CommandButton4"/>
      </mc:Fallback>
    </mc:AlternateContent>
    <mc:AlternateContent xmlns:mc="http://schemas.openxmlformats.org/markup-compatibility/2006">
      <mc:Choice Requires="x14">
        <control shapeId="2052" r:id="rId8" name="CommandButton1">
          <controlPr defaultSize="0" autoLine="0" r:id="rId9">
            <anchor moveWithCells="1">
              <from>
                <xdr:col>0</xdr:col>
                <xdr:colOff>742950</xdr:colOff>
                <xdr:row>4</xdr:row>
                <xdr:rowOff>0</xdr:rowOff>
              </from>
              <to>
                <xdr:col>3</xdr:col>
                <xdr:colOff>638175</xdr:colOff>
                <xdr:row>7</xdr:row>
                <xdr:rowOff>76200</xdr:rowOff>
              </to>
            </anchor>
          </controlPr>
        </control>
      </mc:Choice>
      <mc:Fallback>
        <control shapeId="2052" r:id="rId8" name="CommandButton1"/>
      </mc:Fallback>
    </mc:AlternateContent>
    <mc:AlternateContent xmlns:mc="http://schemas.openxmlformats.org/markup-compatibility/2006">
      <mc:Choice Requires="x14">
        <control shapeId="2053" r:id="rId10" name="CommandButton2">
          <controlPr defaultSize="0" autoLine="0" r:id="rId11">
            <anchor moveWithCells="1">
              <from>
                <xdr:col>5</xdr:col>
                <xdr:colOff>276225</xdr:colOff>
                <xdr:row>4</xdr:row>
                <xdr:rowOff>114300</xdr:rowOff>
              </from>
              <to>
                <xdr:col>7</xdr:col>
                <xdr:colOff>447675</xdr:colOff>
                <xdr:row>7</xdr:row>
                <xdr:rowOff>38100</xdr:rowOff>
              </to>
            </anchor>
          </controlPr>
        </control>
      </mc:Choice>
      <mc:Fallback>
        <control shapeId="2053" r:id="rId10" name="CommandButton2"/>
      </mc:Fallback>
    </mc:AlternateContent>
    <mc:AlternateContent xmlns:mc="http://schemas.openxmlformats.org/markup-compatibility/2006">
      <mc:Choice Requires="x14">
        <control shapeId="2058" r:id="rId12" name="CommandButton5">
          <controlPr defaultSize="0" autoLine="0" r:id="rId13">
            <anchor moveWithCells="1">
              <from>
                <xdr:col>10</xdr:col>
                <xdr:colOff>276225</xdr:colOff>
                <xdr:row>5</xdr:row>
                <xdr:rowOff>85725</xdr:rowOff>
              </from>
              <to>
                <xdr:col>12</xdr:col>
                <xdr:colOff>352425</xdr:colOff>
                <xdr:row>7</xdr:row>
                <xdr:rowOff>152400</xdr:rowOff>
              </to>
            </anchor>
          </controlPr>
        </control>
      </mc:Choice>
      <mc:Fallback>
        <control shapeId="2058" r:id="rId12" name="CommandButton5"/>
      </mc:Fallback>
    </mc:AlternateContent>
    <mc:AlternateContent xmlns:mc="http://schemas.openxmlformats.org/markup-compatibility/2006">
      <mc:Choice Requires="x14">
        <control shapeId="2060" r:id="rId14" name="CommandButton6">
          <controlPr defaultSize="0" autoLine="0" r:id="rId15">
            <anchor moveWithCells="1">
              <from>
                <xdr:col>10</xdr:col>
                <xdr:colOff>285750</xdr:colOff>
                <xdr:row>8</xdr:row>
                <xdr:rowOff>66675</xdr:rowOff>
              </from>
              <to>
                <xdr:col>12</xdr:col>
                <xdr:colOff>361950</xdr:colOff>
                <xdr:row>10</xdr:row>
                <xdr:rowOff>133350</xdr:rowOff>
              </to>
            </anchor>
          </controlPr>
        </control>
      </mc:Choice>
      <mc:Fallback>
        <control shapeId="2060" r:id="rId14" name="CommandButton6"/>
      </mc:Fallback>
    </mc:AlternateContent>
    <mc:AlternateContent xmlns:mc="http://schemas.openxmlformats.org/markup-compatibility/2006">
      <mc:Choice Requires="x14">
        <control shapeId="2061" r:id="rId16" name="CommandButton7">
          <controlPr defaultSize="0" autoLine="0" r:id="rId17">
            <anchor moveWithCells="1">
              <from>
                <xdr:col>10</xdr:col>
                <xdr:colOff>295275</xdr:colOff>
                <xdr:row>14</xdr:row>
                <xdr:rowOff>104775</xdr:rowOff>
              </from>
              <to>
                <xdr:col>12</xdr:col>
                <xdr:colOff>371475</xdr:colOff>
                <xdr:row>16</xdr:row>
                <xdr:rowOff>171450</xdr:rowOff>
              </to>
            </anchor>
          </controlPr>
        </control>
      </mc:Choice>
      <mc:Fallback>
        <control shapeId="2061" r:id="rId16" name="CommandButton7"/>
      </mc:Fallback>
    </mc:AlternateContent>
    <mc:AlternateContent xmlns:mc="http://schemas.openxmlformats.org/markup-compatibility/2006">
      <mc:Choice Requires="x14">
        <control shapeId="2062" r:id="rId18" name="CommandButton8">
          <controlPr defaultSize="0" autoLine="0" r:id="rId19">
            <anchor moveWithCells="1">
              <from>
                <xdr:col>10</xdr:col>
                <xdr:colOff>180975</xdr:colOff>
                <xdr:row>11</xdr:row>
                <xdr:rowOff>95250</xdr:rowOff>
              </from>
              <to>
                <xdr:col>12</xdr:col>
                <xdr:colOff>495300</xdr:colOff>
                <xdr:row>13</xdr:row>
                <xdr:rowOff>161925</xdr:rowOff>
              </to>
            </anchor>
          </controlPr>
        </control>
      </mc:Choice>
      <mc:Fallback>
        <control shapeId="2062" r:id="rId18" name="CommandButton8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8"/>
  <sheetViews>
    <sheetView workbookViewId="0">
      <pane ySplit="1" topLeftCell="A2" activePane="bottomLeft" state="frozen"/>
      <selection pane="bottomLeft" activeCell="B8" sqref="B8"/>
    </sheetView>
  </sheetViews>
  <sheetFormatPr baseColWidth="10" defaultRowHeight="15" x14ac:dyDescent="0.25"/>
  <cols>
    <col min="1" max="1" width="17.5703125" customWidth="1"/>
    <col min="2" max="2" width="25.140625" customWidth="1"/>
    <col min="3" max="3" width="21.5703125" customWidth="1"/>
    <col min="4" max="5" width="25.5703125" customWidth="1"/>
    <col min="6" max="6" width="21.42578125" customWidth="1"/>
    <col min="7" max="7" width="19.5703125" customWidth="1"/>
  </cols>
  <sheetData>
    <row r="1" spans="1:7" ht="24" customHeight="1" x14ac:dyDescent="0.25">
      <c r="A1" s="21" t="s">
        <v>25</v>
      </c>
      <c r="B1" s="21" t="s">
        <v>23</v>
      </c>
      <c r="C1" s="21" t="s">
        <v>79</v>
      </c>
      <c r="D1" s="21" t="s">
        <v>5</v>
      </c>
      <c r="E1" s="21" t="s">
        <v>92</v>
      </c>
      <c r="F1" s="21" t="s">
        <v>24</v>
      </c>
      <c r="G1" s="21" t="s">
        <v>142</v>
      </c>
    </row>
    <row r="2" spans="1:7" ht="23.25" customHeight="1" x14ac:dyDescent="0.25">
      <c r="A2" s="66" t="str">
        <f>IF(Base_de_donnees!A3="","",Base_de_donnees!A3)</f>
        <v>001</v>
      </c>
      <c r="B2" s="58" t="str">
        <f>IF(A2="","",Base_de_donnees!C3)</f>
        <v>MAV MERV</v>
      </c>
      <c r="C2" s="2" t="str">
        <f>IF(A2="","",Base_de_donnees!S3)</f>
        <v>SEMI REMORQUES</v>
      </c>
      <c r="D2" s="2" t="str">
        <f>IF(A2="","",Base_de_donnees!K3)</f>
        <v>784 HG 4</v>
      </c>
      <c r="E2" s="2" t="str">
        <f>IF(A2="","",Base_de_donnees!U3)</f>
        <v>BZV242TMSI001</v>
      </c>
      <c r="F2" s="90">
        <f>IF(A2="","",Base_de_donnees!V3)</f>
        <v>44129</v>
      </c>
      <c r="G2" s="3" t="str">
        <f ca="1">IF(A2="","",Base_de_donnees!W3)</f>
        <v>Valide</v>
      </c>
    </row>
    <row r="3" spans="1:7" ht="17.25" customHeight="1" x14ac:dyDescent="0.25">
      <c r="A3" s="66" t="str">
        <f>IF(Base_de_donnees!A4="","",Base_de_donnees!A4)</f>
        <v>002</v>
      </c>
      <c r="B3" s="58" t="str">
        <f>IF(A3="","",Base_de_donnees!C4)</f>
        <v>TSIOMO ARIS</v>
      </c>
      <c r="C3" s="2" t="str">
        <f>IF(A3="","",Base_de_donnees!S4)</f>
        <v>TAXI</v>
      </c>
      <c r="D3" s="2" t="str">
        <f>IF(A3="","",Base_de_donnees!K4)</f>
        <v>768 NU 4</v>
      </c>
      <c r="E3" s="2" t="str">
        <f>IF(A3="","",Base_de_donnees!U4)</f>
        <v>BZV242TPTU002</v>
      </c>
      <c r="F3" s="90">
        <f>IF(A3="","",Base_de_donnees!V4)</f>
        <v>44130</v>
      </c>
      <c r="G3" s="3" t="str">
        <f ca="1">IF(A3="","",Base_de_donnees!W4)</f>
        <v>Valide</v>
      </c>
    </row>
    <row r="4" spans="1:7" x14ac:dyDescent="0.25">
      <c r="A4" s="66" t="str">
        <f>IF(Base_de_donnees!A5="","",Base_de_donnees!A5)</f>
        <v>003</v>
      </c>
      <c r="B4" s="58" t="str">
        <f>IF(A4="","",Base_de_donnees!C5)</f>
        <v>NDOMBA BRANDT</v>
      </c>
      <c r="C4" s="2" t="str">
        <f>IF(A4="","",Base_de_donnees!S5)</f>
        <v>SEMI REMORQUES</v>
      </c>
      <c r="D4" s="2" t="str">
        <f>IF(A4="","",Base_de_donnees!K5)</f>
        <v>675 MU 5</v>
      </c>
      <c r="E4" s="2" t="str">
        <f>IF(A4="","",Base_de_donnees!U5)</f>
        <v>BZV242TMSI003</v>
      </c>
      <c r="F4" s="90">
        <f>IF(A4="","",Base_de_donnees!V5)</f>
        <v>44132</v>
      </c>
      <c r="G4" s="3" t="str">
        <f ca="1">IF(A4="","",Base_de_donnees!W5)</f>
        <v>Valide</v>
      </c>
    </row>
    <row r="5" spans="1:7" x14ac:dyDescent="0.25">
      <c r="A5" s="66" t="str">
        <f>IF(Base_de_donnees!A6="","",Base_de_donnees!A6)</f>
        <v>004</v>
      </c>
      <c r="B5" s="58" t="str">
        <f>IF(A5="","",Base_de_donnees!C6)</f>
        <v>KOUKA TEDDY</v>
      </c>
      <c r="C5" s="2" t="str">
        <f>IF(A5="","",Base_de_donnees!S6)</f>
        <v>TAXI</v>
      </c>
      <c r="D5" s="2" t="str">
        <f>IF(A5="","",Base_de_donnees!K6)</f>
        <v>870 MA 4</v>
      </c>
      <c r="E5" s="2" t="str">
        <f>IF(A5="","",Base_de_donnees!U6)</f>
        <v>BZV242TPTU004</v>
      </c>
      <c r="F5" s="90">
        <f>IF(A5="","",Base_de_donnees!V6)</f>
        <v>44133</v>
      </c>
      <c r="G5" s="3" t="str">
        <f ca="1">IF(A5="","",Base_de_donnees!W6)</f>
        <v>Valide</v>
      </c>
    </row>
    <row r="6" spans="1:7" x14ac:dyDescent="0.25">
      <c r="A6" s="66" t="str">
        <f>IF(Base_de_donnees!A7="","",Base_de_donnees!A7)</f>
        <v>005</v>
      </c>
      <c r="B6" s="58" t="str">
        <f>IF(A6="","",Base_de_donnees!C7)</f>
        <v>MABICKA ALAIN</v>
      </c>
      <c r="C6" s="2" t="str">
        <f>IF(A6="","",Base_de_donnees!S7)</f>
        <v>CAMIONS</v>
      </c>
      <c r="D6" s="2" t="str">
        <f>IF(A6="","",Base_de_donnees!K7)</f>
        <v>360 GV 4</v>
      </c>
      <c r="E6" s="2" t="str">
        <f>IF(A6="","",Base_de_donnees!U7)</f>
        <v>BZV242TMCU005</v>
      </c>
      <c r="F6" s="90">
        <f>IF(A6="","",Base_de_donnees!V7)</f>
        <v>44134</v>
      </c>
      <c r="G6" s="3" t="str">
        <f ca="1">IF(A6="","",Base_de_donnees!W7)</f>
        <v>Valide</v>
      </c>
    </row>
    <row r="7" spans="1:7" x14ac:dyDescent="0.25">
      <c r="A7" s="66" t="e">
        <f>IF(Base_de_donnees!#REF!="","",Base_de_donnees!#REF!)</f>
        <v>#REF!</v>
      </c>
      <c r="B7" s="58" t="e">
        <f>IF(A7="","",Base_de_donnees!#REF!)</f>
        <v>#REF!</v>
      </c>
      <c r="C7" s="2" t="e">
        <f>IF(A7="","",Base_de_donnees!#REF!)</f>
        <v>#REF!</v>
      </c>
      <c r="D7" s="2" t="e">
        <f>IF(A7="","",Base_de_donnees!#REF!)</f>
        <v>#REF!</v>
      </c>
      <c r="E7" s="2" t="e">
        <f>IF(A7="","",Base_de_donnees!#REF!)</f>
        <v>#REF!</v>
      </c>
      <c r="F7" s="90" t="e">
        <f>IF(A7="","",Base_de_donnees!#REF!)</f>
        <v>#REF!</v>
      </c>
      <c r="G7" s="3" t="e">
        <f>IF(A7="","",Base_de_donnees!#REF!)</f>
        <v>#REF!</v>
      </c>
    </row>
    <row r="8" spans="1:7" x14ac:dyDescent="0.25">
      <c r="A8" s="66" t="str">
        <f>IF(Base_de_donnees!A8="","",Base_de_donnees!A8)</f>
        <v>006</v>
      </c>
      <c r="B8" s="58" t="str">
        <f>IF(A8="","",Base_de_donnees!C8)</f>
        <v>NGAMI MAVIE</v>
      </c>
      <c r="C8" s="2" t="str">
        <f>IF(A8="","",Base_de_donnees!S8)</f>
        <v>MINIBUS</v>
      </c>
      <c r="D8" s="2" t="str">
        <f>IF(A8="","",Base_de_donnees!K8)</f>
        <v>564 YU 4</v>
      </c>
      <c r="E8" s="2" t="str">
        <f>IF(A8="","",Base_de_donnees!U8)</f>
        <v>BZV242TPMU006</v>
      </c>
      <c r="F8" s="90">
        <f>IF(A8="","",Base_de_donnees!V8)</f>
        <v>43841</v>
      </c>
      <c r="G8" s="3" t="str">
        <f ca="1">IF(A8="","",Base_de_donnees!W8)</f>
        <v>Valide</v>
      </c>
    </row>
    <row r="9" spans="1:7" x14ac:dyDescent="0.25">
      <c r="A9" s="66" t="str">
        <f>IF(Base_de_donnees!A9="","",Base_de_donnees!A9)</f>
        <v>007</v>
      </c>
      <c r="B9" s="58" t="str">
        <f>IF(A9="","",Base_de_donnees!C9)</f>
        <v>fcedcxdex</v>
      </c>
      <c r="C9" s="2" t="str">
        <f>IF(A9="","",Base_de_donnees!S9)</f>
        <v>TRICYCLES</v>
      </c>
      <c r="D9" s="2" t="str">
        <f>IF(A9="","",Base_de_donnees!K9)</f>
        <v>SCDCDC</v>
      </c>
      <c r="E9" s="2" t="str">
        <f>IF(A9="","",Base_de_donnees!U9)</f>
        <v/>
      </c>
      <c r="F9" s="90">
        <f>IF(A9="","",Base_de_donnees!V9)</f>
        <v>43841</v>
      </c>
      <c r="G9" s="3" t="str">
        <f ca="1">IF(A9="","",Base_de_donnees!W9)</f>
        <v>Valide</v>
      </c>
    </row>
    <row r="10" spans="1:7" x14ac:dyDescent="0.25">
      <c r="A10" s="66" t="e">
        <f>IF(Base_de_donnees!#REF!="","",Base_de_donnees!#REF!)</f>
        <v>#REF!</v>
      </c>
      <c r="B10" s="58" t="e">
        <f>IF(A10="","",Base_de_donnees!#REF!)</f>
        <v>#REF!</v>
      </c>
      <c r="C10" s="2" t="e">
        <f>IF(A10="","",Base_de_donnees!#REF!)</f>
        <v>#REF!</v>
      </c>
      <c r="D10" s="2" t="e">
        <f>IF(A10="","",Base_de_donnees!#REF!)</f>
        <v>#REF!</v>
      </c>
      <c r="E10" s="2" t="e">
        <f>IF(A10="","",Base_de_donnees!#REF!)</f>
        <v>#REF!</v>
      </c>
      <c r="F10" s="90" t="e">
        <f>IF(A10="","",Base_de_donnees!#REF!)</f>
        <v>#REF!</v>
      </c>
      <c r="G10" s="3" t="e">
        <f>IF(A10="","",Base_de_donnees!#REF!)</f>
        <v>#REF!</v>
      </c>
    </row>
    <row r="11" spans="1:7" x14ac:dyDescent="0.25">
      <c r="A11" s="66" t="str">
        <f>IF(Base_de_donnees!A10="","",Base_de_donnees!A10)</f>
        <v/>
      </c>
      <c r="B11" s="58" t="str">
        <f>IF(A11="","",Base_de_donnees!C10)</f>
        <v/>
      </c>
      <c r="C11" s="2" t="str">
        <f>IF(A11="","",Base_de_donnees!S10)</f>
        <v/>
      </c>
      <c r="D11" s="2" t="str">
        <f>IF(A11="","",Base_de_donnees!K10)</f>
        <v/>
      </c>
      <c r="E11" s="2" t="str">
        <f>IF(A11="","",Base_de_donnees!U10)</f>
        <v/>
      </c>
      <c r="F11" s="90" t="str">
        <f>IF(A11="","",Base_de_donnees!V10)</f>
        <v/>
      </c>
      <c r="G11" s="3" t="str">
        <f>IF(A11="","",Base_de_donnees!W10)</f>
        <v/>
      </c>
    </row>
    <row r="12" spans="1:7" x14ac:dyDescent="0.25">
      <c r="A12" s="66" t="str">
        <f>IF(Base_de_donnees!A11="","",Base_de_donnees!A11)</f>
        <v/>
      </c>
      <c r="B12" s="58" t="str">
        <f>IF(A12="","",Base_de_donnees!C11)</f>
        <v/>
      </c>
      <c r="C12" s="2" t="str">
        <f>IF(A12="","",Base_de_donnees!S11)</f>
        <v/>
      </c>
      <c r="D12" s="2" t="str">
        <f>IF(A12="","",Base_de_donnees!K11)</f>
        <v/>
      </c>
      <c r="E12" s="2" t="str">
        <f>IF(A12="","",Base_de_donnees!U11)</f>
        <v/>
      </c>
      <c r="F12" s="90" t="str">
        <f>IF(A12="","",Base_de_donnees!V11)</f>
        <v/>
      </c>
      <c r="G12" s="3" t="str">
        <f>IF(A12="","",Base_de_donnees!W11)</f>
        <v/>
      </c>
    </row>
    <row r="13" spans="1:7" x14ac:dyDescent="0.25">
      <c r="A13" s="66" t="str">
        <f>IF(Base_de_donnees!A12="","",Base_de_donnees!A12)</f>
        <v/>
      </c>
      <c r="B13" s="58" t="str">
        <f>IF(A13="","",Base_de_donnees!C12)</f>
        <v/>
      </c>
      <c r="C13" s="2" t="str">
        <f>IF(A13="","",Base_de_donnees!S12)</f>
        <v/>
      </c>
      <c r="D13" s="2" t="str">
        <f>IF(A13="","",Base_de_donnees!K12)</f>
        <v/>
      </c>
      <c r="E13" s="2" t="str">
        <f>IF(A13="","",Base_de_donnees!U12)</f>
        <v/>
      </c>
      <c r="F13" s="90" t="str">
        <f>IF(A13="","",Base_de_donnees!V12)</f>
        <v/>
      </c>
      <c r="G13" s="3" t="str">
        <f>IF(A13="","",Base_de_donnees!W12)</f>
        <v/>
      </c>
    </row>
    <row r="14" spans="1:7" x14ac:dyDescent="0.25">
      <c r="A14" s="66"/>
      <c r="B14" s="1"/>
      <c r="C14" s="1"/>
      <c r="D14" s="2" t="str">
        <f>IF(A14="","",Base_de_donnees!K17)</f>
        <v/>
      </c>
      <c r="E14" s="1"/>
      <c r="F14" s="91"/>
      <c r="G14" s="3" t="str">
        <f>IF(A14="","",Base_de_donnees!W17)</f>
        <v/>
      </c>
    </row>
    <row r="15" spans="1:7" x14ac:dyDescent="0.25">
      <c r="A15" s="66"/>
      <c r="B15" s="1"/>
      <c r="C15" s="1"/>
      <c r="D15" s="2" t="str">
        <f>IF(A15="","",Base_de_donnees!K18)</f>
        <v/>
      </c>
      <c r="E15" s="1"/>
      <c r="F15" s="91"/>
      <c r="G15" s="3" t="str">
        <f>IF(A15="","",Base_de_donnees!W18)</f>
        <v/>
      </c>
    </row>
    <row r="16" spans="1:7" x14ac:dyDescent="0.25">
      <c r="A16" s="66"/>
      <c r="B16" s="1"/>
      <c r="C16" s="1"/>
      <c r="D16" s="2" t="str">
        <f>IF(A16="","",Base_de_donnees!K19)</f>
        <v/>
      </c>
      <c r="E16" s="1"/>
      <c r="F16" s="91"/>
      <c r="G16" s="3" t="str">
        <f>IF(A16="","",Base_de_donnees!W19)</f>
        <v/>
      </c>
    </row>
    <row r="17" spans="1:7" x14ac:dyDescent="0.25">
      <c r="A17" s="66"/>
      <c r="B17" s="1"/>
      <c r="C17" s="1"/>
      <c r="D17" s="2" t="str">
        <f>IF(A17="","",Base_de_donnees!K20)</f>
        <v/>
      </c>
      <c r="E17" s="1"/>
      <c r="F17" s="91"/>
      <c r="G17" s="3" t="str">
        <f>IF(A17="","",Base_de_donnees!W20)</f>
        <v/>
      </c>
    </row>
    <row r="18" spans="1:7" x14ac:dyDescent="0.25">
      <c r="A18" s="66"/>
      <c r="B18" s="1"/>
      <c r="C18" s="1"/>
      <c r="D18" s="2" t="str">
        <f>IF(A18="","",Base_de_donnees!K21)</f>
        <v/>
      </c>
      <c r="E18" s="1"/>
      <c r="F18" s="91"/>
      <c r="G18" s="3" t="str">
        <f>IF(A18="","",Base_de_donnees!W21)</f>
        <v/>
      </c>
    </row>
    <row r="19" spans="1:7" x14ac:dyDescent="0.25">
      <c r="A19" s="66"/>
      <c r="B19" s="1"/>
      <c r="C19" s="1"/>
      <c r="D19" s="1"/>
      <c r="E19" s="1"/>
      <c r="F19" s="91"/>
      <c r="G19" s="3" t="str">
        <f>IF(A19="","",Base_de_donnees!W22)</f>
        <v/>
      </c>
    </row>
    <row r="20" spans="1:7" x14ac:dyDescent="0.25">
      <c r="A20" s="66"/>
      <c r="B20" s="1"/>
      <c r="C20" s="1"/>
      <c r="D20" s="1"/>
      <c r="E20" s="1"/>
      <c r="F20" s="91"/>
      <c r="G20" s="3" t="str">
        <f>IF(A20="","",Base_de_donnees!W23)</f>
        <v/>
      </c>
    </row>
    <row r="21" spans="1:7" x14ac:dyDescent="0.25">
      <c r="A21" s="66"/>
      <c r="B21" s="1"/>
      <c r="C21" s="1"/>
      <c r="D21" s="1"/>
      <c r="E21" s="1"/>
      <c r="F21" s="91"/>
      <c r="G21" s="3" t="str">
        <f>IF(A21="","",Base_de_donnees!W24)</f>
        <v/>
      </c>
    </row>
    <row r="22" spans="1:7" x14ac:dyDescent="0.25">
      <c r="A22" s="66"/>
      <c r="B22" s="1"/>
      <c r="C22" s="1"/>
      <c r="D22" s="1"/>
      <c r="E22" s="1"/>
      <c r="F22" s="91"/>
      <c r="G22" s="3" t="str">
        <f>IF(A22="","",Base_de_donnees!W25)</f>
        <v/>
      </c>
    </row>
    <row r="23" spans="1:7" x14ac:dyDescent="0.25">
      <c r="A23" s="66"/>
      <c r="B23" s="1"/>
      <c r="C23" s="1"/>
      <c r="D23" s="1"/>
      <c r="E23" s="1"/>
      <c r="F23" s="91"/>
      <c r="G23" s="3" t="str">
        <f>IF(A23="","",Base_de_donnees!W26)</f>
        <v/>
      </c>
    </row>
    <row r="24" spans="1:7" x14ac:dyDescent="0.25">
      <c r="A24" s="66"/>
      <c r="B24" s="1"/>
      <c r="C24" s="1"/>
      <c r="D24" s="1"/>
      <c r="E24" s="1"/>
      <c r="F24" s="91"/>
      <c r="G24" s="3" t="str">
        <f>IF(A24="","",Base_de_donnees!W27)</f>
        <v/>
      </c>
    </row>
    <row r="25" spans="1:7" x14ac:dyDescent="0.25">
      <c r="A25" s="66"/>
      <c r="B25" s="1"/>
      <c r="C25" s="1"/>
      <c r="D25" s="1"/>
      <c r="E25" s="1"/>
      <c r="F25" s="91"/>
      <c r="G25" s="3" t="str">
        <f>IF(A25="","",Base_de_donnees!W28)</f>
        <v/>
      </c>
    </row>
    <row r="26" spans="1:7" x14ac:dyDescent="0.25">
      <c r="A26" s="66"/>
      <c r="B26" s="1"/>
      <c r="C26" s="1"/>
      <c r="D26" s="1"/>
      <c r="E26" s="1"/>
      <c r="F26" s="91"/>
      <c r="G26" s="3" t="str">
        <f>IF(A26="","",Base_de_donnees!W29)</f>
        <v/>
      </c>
    </row>
    <row r="27" spans="1:7" x14ac:dyDescent="0.25">
      <c r="A27" s="66"/>
      <c r="B27" s="1"/>
      <c r="C27" s="1"/>
      <c r="D27" s="1"/>
      <c r="E27" s="1"/>
      <c r="F27" s="91"/>
      <c r="G27" s="3" t="str">
        <f>IF(A27="","",Base_de_donnees!W30)</f>
        <v/>
      </c>
    </row>
    <row r="28" spans="1:7" x14ac:dyDescent="0.25">
      <c r="A28" s="66"/>
      <c r="B28" s="1"/>
      <c r="C28" s="1"/>
      <c r="D28" s="1"/>
      <c r="E28" s="1"/>
      <c r="F28" s="91"/>
      <c r="G28" s="3" t="str">
        <f>IF(A28="","",Base_de_donnees!W31)</f>
        <v/>
      </c>
    </row>
    <row r="29" spans="1:7" x14ac:dyDescent="0.25">
      <c r="A29" s="66"/>
      <c r="B29" s="1"/>
      <c r="C29" s="1"/>
      <c r="D29" s="1"/>
      <c r="E29" s="1"/>
      <c r="F29" s="91"/>
      <c r="G29" s="3" t="str">
        <f>IF(A29="","",Base_de_donnees!W32)</f>
        <v/>
      </c>
    </row>
    <row r="30" spans="1:7" x14ac:dyDescent="0.25">
      <c r="A30" s="66"/>
      <c r="B30" s="1"/>
      <c r="C30" s="1"/>
      <c r="D30" s="1"/>
      <c r="E30" s="1"/>
      <c r="F30" s="91"/>
      <c r="G30" s="3" t="str">
        <f>IF(A30="","",Base_de_donnees!W33)</f>
        <v/>
      </c>
    </row>
    <row r="31" spans="1:7" x14ac:dyDescent="0.25">
      <c r="A31" s="66"/>
      <c r="B31" s="1"/>
      <c r="C31" s="1"/>
      <c r="D31" s="1"/>
      <c r="E31" s="1"/>
      <c r="F31" s="91"/>
      <c r="G31" s="3" t="str">
        <f>IF(A31="","",Base_de_donnees!W34)</f>
        <v/>
      </c>
    </row>
    <row r="32" spans="1:7" x14ac:dyDescent="0.25">
      <c r="A32" s="66"/>
      <c r="B32" s="1"/>
      <c r="C32" s="1"/>
      <c r="D32" s="1"/>
      <c r="E32" s="1"/>
      <c r="F32" s="91"/>
      <c r="G32" s="3" t="str">
        <f>IF(A32="","",Base_de_donnees!W35)</f>
        <v/>
      </c>
    </row>
    <row r="33" spans="1:7" x14ac:dyDescent="0.25">
      <c r="A33" s="66"/>
      <c r="B33" s="1"/>
      <c r="C33" s="1"/>
      <c r="D33" s="1"/>
      <c r="E33" s="1"/>
      <c r="F33" s="91"/>
      <c r="G33" s="3" t="str">
        <f>IF(A33="","",Base_de_donnees!W36)</f>
        <v/>
      </c>
    </row>
    <row r="34" spans="1:7" x14ac:dyDescent="0.25">
      <c r="A34" s="66"/>
      <c r="B34" s="1"/>
      <c r="C34" s="1"/>
      <c r="D34" s="1"/>
      <c r="E34" s="1"/>
      <c r="F34" s="91"/>
      <c r="G34" s="3" t="str">
        <f>IF(A34="","",Base_de_donnees!W37)</f>
        <v/>
      </c>
    </row>
    <row r="35" spans="1:7" x14ac:dyDescent="0.25">
      <c r="A35" s="66"/>
      <c r="B35" s="1"/>
      <c r="C35" s="1"/>
      <c r="D35" s="1"/>
      <c r="E35" s="1"/>
      <c r="F35" s="91"/>
      <c r="G35" s="3" t="str">
        <f>IF(A35="","",Base_de_donnees!W38)</f>
        <v/>
      </c>
    </row>
    <row r="36" spans="1:7" x14ac:dyDescent="0.25">
      <c r="A36" s="66"/>
      <c r="B36" s="1"/>
      <c r="C36" s="1"/>
      <c r="D36" s="1"/>
      <c r="E36" s="1"/>
      <c r="F36" s="91"/>
      <c r="G36" s="3" t="str">
        <f>IF(A36="","",Base_de_donnees!W39)</f>
        <v/>
      </c>
    </row>
    <row r="37" spans="1:7" x14ac:dyDescent="0.25">
      <c r="A37" s="66"/>
      <c r="B37" s="1"/>
      <c r="C37" s="1"/>
      <c r="D37" s="1"/>
      <c r="E37" s="1"/>
      <c r="F37" s="91"/>
      <c r="G37" s="3" t="str">
        <f>IF(A37="","",Base_de_donnees!W40)</f>
        <v/>
      </c>
    </row>
    <row r="38" spans="1:7" x14ac:dyDescent="0.25">
      <c r="A38" s="66"/>
      <c r="B38" s="1"/>
      <c r="C38" s="1"/>
      <c r="D38" s="1"/>
      <c r="E38" s="1"/>
      <c r="F38" s="91"/>
      <c r="G38" s="3" t="str">
        <f>IF(A38="","",Base_de_donnees!W41)</f>
        <v/>
      </c>
    </row>
    <row r="39" spans="1:7" x14ac:dyDescent="0.25">
      <c r="A39" s="66"/>
      <c r="B39" s="1"/>
      <c r="C39" s="1"/>
      <c r="D39" s="1"/>
      <c r="E39" s="1"/>
      <c r="F39" s="91"/>
      <c r="G39" s="3" t="str">
        <f>IF(A39="","",Base_de_donnees!W42)</f>
        <v/>
      </c>
    </row>
    <row r="40" spans="1:7" x14ac:dyDescent="0.25">
      <c r="A40" s="66"/>
      <c r="B40" s="1"/>
      <c r="C40" s="1"/>
      <c r="D40" s="1"/>
      <c r="E40" s="1"/>
      <c r="F40" s="91"/>
      <c r="G40" s="3" t="str">
        <f>IF(A40="","",Base_de_donnees!W43)</f>
        <v/>
      </c>
    </row>
    <row r="41" spans="1:7" x14ac:dyDescent="0.25">
      <c r="A41" s="66"/>
      <c r="B41" s="1"/>
      <c r="C41" s="1"/>
      <c r="D41" s="1"/>
      <c r="E41" s="1"/>
      <c r="F41" s="91"/>
      <c r="G41" s="3" t="str">
        <f>IF(A41="","",Base_de_donnees!W44)</f>
        <v/>
      </c>
    </row>
    <row r="42" spans="1:7" x14ac:dyDescent="0.25">
      <c r="A42" s="66"/>
      <c r="B42" s="1"/>
      <c r="C42" s="1"/>
      <c r="D42" s="1"/>
      <c r="E42" s="1"/>
      <c r="F42" s="91"/>
      <c r="G42" s="3" t="str">
        <f>IF(A42="","",Base_de_donnees!W45)</f>
        <v/>
      </c>
    </row>
    <row r="43" spans="1:7" x14ac:dyDescent="0.25">
      <c r="A43" s="66"/>
      <c r="B43" s="1"/>
      <c r="C43" s="1"/>
      <c r="D43" s="1"/>
      <c r="E43" s="1"/>
      <c r="F43" s="91"/>
      <c r="G43" s="3" t="str">
        <f>IF(A43="","",Base_de_donnees!W46)</f>
        <v/>
      </c>
    </row>
    <row r="44" spans="1:7" x14ac:dyDescent="0.25">
      <c r="A44" s="66"/>
      <c r="B44" s="1"/>
      <c r="C44" s="1"/>
      <c r="D44" s="1"/>
      <c r="E44" s="1"/>
      <c r="F44" s="91"/>
      <c r="G44" s="3" t="str">
        <f>IF(A44="","",Base_de_donnees!W47)</f>
        <v/>
      </c>
    </row>
    <row r="45" spans="1:7" x14ac:dyDescent="0.25">
      <c r="A45" s="66"/>
      <c r="B45" s="1"/>
      <c r="C45" s="1"/>
      <c r="D45" s="1"/>
      <c r="E45" s="1"/>
      <c r="F45" s="91"/>
      <c r="G45" s="3" t="str">
        <f>IF(A45="","",Base_de_donnees!W48)</f>
        <v/>
      </c>
    </row>
    <row r="46" spans="1:7" x14ac:dyDescent="0.25">
      <c r="A46" s="66"/>
      <c r="B46" s="1"/>
      <c r="C46" s="1"/>
      <c r="D46" s="1"/>
      <c r="E46" s="1"/>
      <c r="F46" s="91"/>
      <c r="G46" s="3" t="str">
        <f>IF(A46="","",Base_de_donnees!W49)</f>
        <v/>
      </c>
    </row>
    <row r="47" spans="1:7" x14ac:dyDescent="0.25">
      <c r="A47" s="66"/>
      <c r="B47" s="1"/>
      <c r="C47" s="1"/>
      <c r="D47" s="1"/>
      <c r="E47" s="1"/>
      <c r="F47" s="91"/>
      <c r="G47" s="3" t="str">
        <f>IF(A47="","",Base_de_donnees!W50)</f>
        <v/>
      </c>
    </row>
    <row r="48" spans="1:7" x14ac:dyDescent="0.25">
      <c r="A48" s="66"/>
      <c r="B48" s="1"/>
      <c r="C48" s="1"/>
      <c r="D48" s="1"/>
      <c r="E48" s="1"/>
      <c r="F48" s="91"/>
      <c r="G48" s="3" t="str">
        <f>IF(A48="","",Base_de_donnees!W51)</f>
        <v/>
      </c>
    </row>
    <row r="49" spans="1:7" x14ac:dyDescent="0.25">
      <c r="A49" s="66"/>
      <c r="B49" s="1"/>
      <c r="C49" s="1"/>
      <c r="D49" s="1"/>
      <c r="E49" s="1"/>
      <c r="F49" s="91"/>
      <c r="G49" s="3" t="str">
        <f>IF(A49="","",Base_de_donnees!W52)</f>
        <v/>
      </c>
    </row>
    <row r="50" spans="1:7" x14ac:dyDescent="0.25">
      <c r="A50" s="66"/>
      <c r="B50" s="1"/>
      <c r="C50" s="1"/>
      <c r="D50" s="1"/>
      <c r="E50" s="1"/>
      <c r="F50" s="91"/>
      <c r="G50" s="3" t="str">
        <f>IF(A50="","",Base_de_donnees!W53)</f>
        <v/>
      </c>
    </row>
    <row r="51" spans="1:7" x14ac:dyDescent="0.25">
      <c r="A51" s="66"/>
      <c r="B51" s="1"/>
      <c r="C51" s="1"/>
      <c r="D51" s="1"/>
      <c r="E51" s="1"/>
      <c r="F51" s="91"/>
      <c r="G51" s="3" t="str">
        <f>IF(A51="","",Base_de_donnees!W54)</f>
        <v/>
      </c>
    </row>
    <row r="52" spans="1:7" x14ac:dyDescent="0.25">
      <c r="A52" s="66"/>
      <c r="B52" s="1"/>
      <c r="C52" s="1"/>
      <c r="D52" s="1"/>
      <c r="E52" s="1"/>
      <c r="F52" s="91"/>
      <c r="G52" s="3" t="str">
        <f>IF(A52="","",Base_de_donnees!W55)</f>
        <v/>
      </c>
    </row>
    <row r="53" spans="1:7" x14ac:dyDescent="0.25">
      <c r="A53" s="66"/>
      <c r="B53" s="1"/>
      <c r="C53" s="1"/>
      <c r="D53" s="1"/>
      <c r="E53" s="1"/>
      <c r="F53" s="91"/>
      <c r="G53" s="3" t="str">
        <f>IF(A53="","",Base_de_donnees!W56)</f>
        <v/>
      </c>
    </row>
    <row r="54" spans="1:7" x14ac:dyDescent="0.25">
      <c r="A54" s="66"/>
      <c r="B54" s="1"/>
      <c r="C54" s="1"/>
      <c r="D54" s="1"/>
      <c r="E54" s="1"/>
      <c r="F54" s="91"/>
      <c r="G54" s="3" t="str">
        <f>IF(A54="","",Base_de_donnees!W57)</f>
        <v/>
      </c>
    </row>
    <row r="55" spans="1:7" x14ac:dyDescent="0.25">
      <c r="A55" s="66"/>
      <c r="B55" s="1"/>
      <c r="C55" s="1"/>
      <c r="D55" s="1"/>
      <c r="E55" s="1"/>
      <c r="F55" s="91"/>
      <c r="G55" s="3" t="str">
        <f>IF(A55="","",Base_de_donnees!W58)</f>
        <v/>
      </c>
    </row>
    <row r="56" spans="1:7" x14ac:dyDescent="0.25">
      <c r="A56" s="66"/>
      <c r="B56" s="1"/>
      <c r="C56" s="1"/>
      <c r="D56" s="1"/>
      <c r="E56" s="1"/>
      <c r="F56" s="91"/>
      <c r="G56" s="3" t="str">
        <f>IF(A56="","",Base_de_donnees!W59)</f>
        <v/>
      </c>
    </row>
    <row r="57" spans="1:7" x14ac:dyDescent="0.25">
      <c r="A57" s="66"/>
      <c r="B57" s="1"/>
      <c r="C57" s="1"/>
      <c r="D57" s="1"/>
      <c r="E57" s="1"/>
      <c r="F57" s="91"/>
      <c r="G57" s="3" t="str">
        <f>IF(A57="","",Base_de_donnees!W60)</f>
        <v/>
      </c>
    </row>
    <row r="58" spans="1:7" x14ac:dyDescent="0.25">
      <c r="A58" s="66"/>
      <c r="B58" s="1"/>
      <c r="C58" s="1"/>
      <c r="D58" s="1"/>
      <c r="E58" s="1"/>
      <c r="F58" s="91"/>
      <c r="G58" s="3" t="str">
        <f>IF(A58="","",Base_de_donnees!W61)</f>
        <v/>
      </c>
    </row>
    <row r="59" spans="1:7" x14ac:dyDescent="0.25">
      <c r="A59" s="66"/>
      <c r="B59" s="1"/>
      <c r="C59" s="1"/>
      <c r="D59" s="1"/>
      <c r="E59" s="1"/>
      <c r="F59" s="91"/>
      <c r="G59" s="3" t="str">
        <f>IF(A59="","",Base_de_donnees!W62)</f>
        <v/>
      </c>
    </row>
    <row r="60" spans="1:7" x14ac:dyDescent="0.25">
      <c r="A60" s="66"/>
      <c r="B60" s="1"/>
      <c r="C60" s="1"/>
      <c r="D60" s="1"/>
      <c r="E60" s="1"/>
      <c r="F60" s="91"/>
      <c r="G60" s="3" t="str">
        <f>IF(A60="","",Base_de_donnees!W63)</f>
        <v/>
      </c>
    </row>
    <row r="61" spans="1:7" x14ac:dyDescent="0.25">
      <c r="A61" s="66"/>
      <c r="B61" s="1"/>
      <c r="C61" s="1"/>
      <c r="D61" s="1"/>
      <c r="E61" s="1"/>
      <c r="F61" s="91"/>
      <c r="G61" s="3" t="str">
        <f>IF(A61="","",Base_de_donnees!W64)</f>
        <v/>
      </c>
    </row>
    <row r="62" spans="1:7" x14ac:dyDescent="0.25">
      <c r="A62" s="66"/>
      <c r="B62" s="1"/>
      <c r="C62" s="1"/>
      <c r="D62" s="1"/>
      <c r="E62" s="1"/>
      <c r="F62" s="91"/>
      <c r="G62" s="3" t="str">
        <f>IF(A62="","",Base_de_donnees!W65)</f>
        <v/>
      </c>
    </row>
    <row r="63" spans="1:7" x14ac:dyDescent="0.25">
      <c r="A63" s="66"/>
      <c r="B63" s="1"/>
      <c r="C63" s="1"/>
      <c r="D63" s="1"/>
      <c r="E63" s="1"/>
      <c r="F63" s="91"/>
      <c r="G63" s="3" t="str">
        <f>IF(A63="","",Base_de_donnees!W66)</f>
        <v/>
      </c>
    </row>
    <row r="64" spans="1:7" x14ac:dyDescent="0.25">
      <c r="A64" s="66"/>
      <c r="B64" s="1"/>
      <c r="C64" s="1"/>
      <c r="D64" s="1"/>
      <c r="E64" s="1"/>
      <c r="F64" s="91"/>
      <c r="G64" s="3" t="str">
        <f>IF(A64="","",Base_de_donnees!W67)</f>
        <v/>
      </c>
    </row>
    <row r="65" spans="1:7" x14ac:dyDescent="0.25">
      <c r="A65" s="24"/>
      <c r="G65" s="3" t="str">
        <f>IF(A65="","",Base_de_donnees!W68)</f>
        <v/>
      </c>
    </row>
    <row r="66" spans="1:7" x14ac:dyDescent="0.25">
      <c r="A66" s="24"/>
      <c r="G66" s="3" t="str">
        <f>IF(A66="","",Base_de_donnees!W69)</f>
        <v/>
      </c>
    </row>
    <row r="67" spans="1:7" x14ac:dyDescent="0.25">
      <c r="A67" s="24"/>
      <c r="G67" s="3" t="str">
        <f>IF(A67="","",Base_de_donnees!W70)</f>
        <v/>
      </c>
    </row>
    <row r="68" spans="1:7" x14ac:dyDescent="0.25">
      <c r="A68" s="24"/>
      <c r="G68" s="3" t="str">
        <f>IF(A68="","",Base_de_donnees!W71)</f>
        <v/>
      </c>
    </row>
  </sheetData>
  <conditionalFormatting sqref="G2:G68">
    <cfRule type="containsText" dxfId="8" priority="1" operator="containsText" text="Expiré">
      <formula>NOT(ISERROR(SEARCH("Expiré",G2)))</formula>
    </cfRule>
    <cfRule type="containsText" dxfId="7" priority="2" operator="containsText" text="Valide">
      <formula>NOT(ISERROR(SEARCH("Valide",G2)))</formula>
    </cfRule>
    <cfRule type="containsText" dxfId="6" priority="3" operator="containsText" text="A renouveler">
      <formula>NOT(ISERROR(SEARCH("A renouveler",G2)))</formula>
    </cfRule>
  </conditionalFormatting>
  <hyperlinks>
    <hyperlink ref="A2" r:id="rId1" display="..\..\..\..\01- LICENCES"/>
    <hyperlink ref="A2:A68" r:id="rId2" display="..\..\..\..\01- LICENCES"/>
  </hyperlinks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29"/>
  <sheetViews>
    <sheetView workbookViewId="0">
      <pane ySplit="1" topLeftCell="A2" activePane="bottomLeft" state="frozen"/>
      <selection activeCell="B1" sqref="B1"/>
      <selection pane="bottomLeft" activeCell="A7" sqref="A7"/>
    </sheetView>
  </sheetViews>
  <sheetFormatPr baseColWidth="10" defaultRowHeight="15" x14ac:dyDescent="0.25"/>
  <cols>
    <col min="1" max="1" width="18.85546875" style="56" customWidth="1"/>
    <col min="2" max="2" width="25" style="56" customWidth="1"/>
    <col min="3" max="3" width="24.140625" style="56" customWidth="1"/>
    <col min="4" max="4" width="22" style="56" customWidth="1"/>
    <col min="5" max="6" width="27.28515625" style="56" customWidth="1"/>
    <col min="7" max="7" width="21.42578125" style="56" customWidth="1"/>
  </cols>
  <sheetData>
    <row r="1" spans="1:7" ht="28.5" customHeight="1" x14ac:dyDescent="0.25">
      <c r="A1" s="12" t="s">
        <v>5</v>
      </c>
      <c r="B1" s="53" t="s">
        <v>78</v>
      </c>
      <c r="C1" s="54" t="s">
        <v>30</v>
      </c>
      <c r="D1" s="55" t="s">
        <v>79</v>
      </c>
      <c r="E1" s="9" t="s">
        <v>2</v>
      </c>
      <c r="F1" s="8" t="s">
        <v>25</v>
      </c>
      <c r="G1" s="15" t="s">
        <v>92</v>
      </c>
    </row>
    <row r="2" spans="1:7" x14ac:dyDescent="0.25">
      <c r="A2" s="58" t="str">
        <f>IF(Base_de_donnees!A3="","",Base_de_donnees!K3)</f>
        <v>784 HG 4</v>
      </c>
      <c r="B2" s="59" t="str">
        <f>IF(Base_de_donnees!A3="","",Base_de_donnees!Q3)</f>
        <v>Transport de marchandises</v>
      </c>
      <c r="C2" s="2" t="str">
        <f>IF(Base_de_donnees!A3="","",Base_de_donnees!R3)</f>
        <v>Hors de la ville</v>
      </c>
      <c r="D2" s="60" t="str">
        <f>IF(Base_de_donnees!A3="","",Base_de_donnees!S3)</f>
        <v>SEMI REMORQUES</v>
      </c>
      <c r="E2" s="2" t="str">
        <f>IF(Base_de_donnees!A3="","",Base_de_donnees!C3)</f>
        <v>MAV MERV</v>
      </c>
      <c r="F2" s="89" t="str">
        <f>Base_de_donnees!A3</f>
        <v>001</v>
      </c>
      <c r="G2" s="57" t="str">
        <f>IF(Base_de_donnees!A3="","",Base_de_donnees!U3)</f>
        <v>BZV242TMSI001</v>
      </c>
    </row>
    <row r="3" spans="1:7" x14ac:dyDescent="0.25">
      <c r="A3" s="58" t="str">
        <f>IF(Base_de_donnees!A4="","",Base_de_donnees!K4)</f>
        <v>768 NU 4</v>
      </c>
      <c r="B3" s="59" t="str">
        <f>IF(Base_de_donnees!A4="","",Base_de_donnees!Q4)</f>
        <v>Transport de personnes</v>
      </c>
      <c r="C3" s="2" t="str">
        <f>IF(Base_de_donnees!A4="","",Base_de_donnees!R4)</f>
        <v>Ville</v>
      </c>
      <c r="D3" s="60" t="str">
        <f>IF(Base_de_donnees!A4="","",Base_de_donnees!S4)</f>
        <v>TAXI</v>
      </c>
      <c r="E3" s="2" t="str">
        <f>IF(Base_de_donnees!A4="","",Base_de_donnees!C4)</f>
        <v>TSIOMO ARIS</v>
      </c>
      <c r="F3" s="89" t="str">
        <f>Base_de_donnees!A4</f>
        <v>002</v>
      </c>
      <c r="G3" s="57" t="str">
        <f>IF(Base_de_donnees!A4="","",Base_de_donnees!U4)</f>
        <v>BZV242TPTU002</v>
      </c>
    </row>
    <row r="4" spans="1:7" x14ac:dyDescent="0.25">
      <c r="A4" s="58" t="str">
        <f>IF(Base_de_donnees!A5="","",Base_de_donnees!K5)</f>
        <v>675 MU 5</v>
      </c>
      <c r="B4" s="59" t="str">
        <f>IF(Base_de_donnees!A5="","",Base_de_donnees!Q5)</f>
        <v>Transport de marchandises</v>
      </c>
      <c r="C4" s="2" t="str">
        <f>IF(Base_de_donnees!A5="","",Base_de_donnees!R5)</f>
        <v>Hors de la ville</v>
      </c>
      <c r="D4" s="60" t="str">
        <f>IF(Base_de_donnees!A5="","",Base_de_donnees!S5)</f>
        <v>SEMI REMORQUES</v>
      </c>
      <c r="E4" s="2" t="str">
        <f>IF(Base_de_donnees!A5="","",Base_de_donnees!C5)</f>
        <v>NDOMBA BRANDT</v>
      </c>
      <c r="F4" s="89" t="str">
        <f>Base_de_donnees!A5</f>
        <v>003</v>
      </c>
      <c r="G4" s="57" t="str">
        <f>IF(Base_de_donnees!A5="","",Base_de_donnees!U5)</f>
        <v>BZV242TMSI003</v>
      </c>
    </row>
    <row r="5" spans="1:7" x14ac:dyDescent="0.25">
      <c r="A5" s="58" t="str">
        <f>IF(Base_de_donnees!A6="","",Base_de_donnees!K6)</f>
        <v>870 MA 4</v>
      </c>
      <c r="B5" s="59" t="str">
        <f>IF(Base_de_donnees!A6="","",Base_de_donnees!Q6)</f>
        <v>Transport de personnes</v>
      </c>
      <c r="C5" s="2" t="str">
        <f>IF(Base_de_donnees!A6="","",Base_de_donnees!R6)</f>
        <v>Ville</v>
      </c>
      <c r="D5" s="60" t="str">
        <f>IF(Base_de_donnees!A6="","",Base_de_donnees!S6)</f>
        <v>TAXI</v>
      </c>
      <c r="E5" s="2" t="str">
        <f>IF(Base_de_donnees!A6="","",Base_de_donnees!C6)</f>
        <v>KOUKA TEDDY</v>
      </c>
      <c r="F5" s="89" t="str">
        <f>Base_de_donnees!A6</f>
        <v>004</v>
      </c>
      <c r="G5" s="57" t="str">
        <f>IF(Base_de_donnees!A6="","",Base_de_donnees!U6)</f>
        <v>BZV242TPTU004</v>
      </c>
    </row>
    <row r="6" spans="1:7" x14ac:dyDescent="0.25">
      <c r="A6" s="58" t="str">
        <f>IF(Base_de_donnees!A7="","",Base_de_donnees!K7)</f>
        <v>360 GV 4</v>
      </c>
      <c r="B6" s="59" t="str">
        <f>IF(Base_de_donnees!A7="","",Base_de_donnees!Q7)</f>
        <v>Transport de marchandises</v>
      </c>
      <c r="C6" s="2" t="str">
        <f>IF(Base_de_donnees!A7="","",Base_de_donnees!R7)</f>
        <v>Ville</v>
      </c>
      <c r="D6" s="60" t="str">
        <f>IF(Base_de_donnees!A7="","",Base_de_donnees!S7)</f>
        <v>CAMIONS</v>
      </c>
      <c r="E6" s="2" t="str">
        <f>IF(Base_de_donnees!A7="","",Base_de_donnees!C7)</f>
        <v>MABICKA ALAIN</v>
      </c>
      <c r="F6" s="89" t="str">
        <f>Base_de_donnees!A7</f>
        <v>005</v>
      </c>
      <c r="G6" s="57" t="str">
        <f>IF(Base_de_donnees!A7="","",Base_de_donnees!U7)</f>
        <v>BZV242TMCU005</v>
      </c>
    </row>
    <row r="7" spans="1:7" x14ac:dyDescent="0.25">
      <c r="A7" s="58" t="e">
        <f>IF(Base_de_donnees!#REF!="","",Base_de_donnees!#REF!)</f>
        <v>#REF!</v>
      </c>
      <c r="B7" s="59" t="e">
        <f>IF(Base_de_donnees!#REF!="","",Base_de_donnees!#REF!)</f>
        <v>#REF!</v>
      </c>
      <c r="C7" s="2" t="e">
        <f>IF(Base_de_donnees!#REF!="","",Base_de_donnees!#REF!)</f>
        <v>#REF!</v>
      </c>
      <c r="D7" s="60" t="e">
        <f>IF(Base_de_donnees!#REF!="","",Base_de_donnees!#REF!)</f>
        <v>#REF!</v>
      </c>
      <c r="E7" s="2" t="e">
        <f>IF(Base_de_donnees!#REF!="","",Base_de_donnees!#REF!)</f>
        <v>#REF!</v>
      </c>
      <c r="F7" s="89" t="e">
        <f>Base_de_donnees!#REF!</f>
        <v>#REF!</v>
      </c>
      <c r="G7" s="57" t="e">
        <f>IF(Base_de_donnees!#REF!="","",Base_de_donnees!#REF!)</f>
        <v>#REF!</v>
      </c>
    </row>
    <row r="8" spans="1:7" x14ac:dyDescent="0.25">
      <c r="A8" s="58" t="str">
        <f>IF(Base_de_donnees!A8="","",Base_de_donnees!K8)</f>
        <v>564 YU 4</v>
      </c>
      <c r="B8" s="59" t="str">
        <f>IF(Base_de_donnees!A8="","",Base_de_donnees!Q8)</f>
        <v>Transport de personnes</v>
      </c>
      <c r="C8" s="2" t="str">
        <f>IF(Base_de_donnees!A8="","",Base_de_donnees!R8)</f>
        <v>Ville</v>
      </c>
      <c r="D8" s="60" t="str">
        <f>IF(Base_de_donnees!A8="","",Base_de_donnees!S8)</f>
        <v>MINIBUS</v>
      </c>
      <c r="E8" s="2" t="str">
        <f>IF(Base_de_donnees!A8="","",Base_de_donnees!C8)</f>
        <v>NGAMI MAVIE</v>
      </c>
      <c r="F8" s="89" t="str">
        <f>Base_de_donnees!A8</f>
        <v>006</v>
      </c>
      <c r="G8" s="57" t="str">
        <f>IF(Base_de_donnees!A8="","",Base_de_donnees!U8)</f>
        <v>BZV242TPMU006</v>
      </c>
    </row>
    <row r="9" spans="1:7" x14ac:dyDescent="0.25">
      <c r="A9" s="58" t="str">
        <f>IF(Base_de_donnees!A9="","",Base_de_donnees!K9)</f>
        <v>SCDCDC</v>
      </c>
      <c r="B9" s="59" t="str">
        <f>IF(Base_de_donnees!A9="","",Base_de_donnees!Q9)</f>
        <v>Transport de personnes</v>
      </c>
      <c r="C9" s="2" t="str">
        <f>IF(Base_de_donnees!A9="","",Base_de_donnees!R9)</f>
        <v>Ville</v>
      </c>
      <c r="D9" s="60" t="str">
        <f>IF(Base_de_donnees!A9="","",Base_de_donnees!S9)</f>
        <v>TRICYCLES</v>
      </c>
      <c r="E9" s="2" t="str">
        <f>IF(Base_de_donnees!A9="","",Base_de_donnees!C9)</f>
        <v>fcedcxdex</v>
      </c>
      <c r="F9" s="89" t="str">
        <f>Base_de_donnees!A9</f>
        <v>007</v>
      </c>
      <c r="G9" s="57" t="str">
        <f>IF(Base_de_donnees!A9="","",Base_de_donnees!U9)</f>
        <v/>
      </c>
    </row>
    <row r="10" spans="1:7" x14ac:dyDescent="0.25">
      <c r="A10" s="58" t="e">
        <f>IF(Base_de_donnees!#REF!="","",Base_de_donnees!#REF!)</f>
        <v>#REF!</v>
      </c>
      <c r="B10" s="59" t="e">
        <f>IF(Base_de_donnees!#REF!="","",Base_de_donnees!#REF!)</f>
        <v>#REF!</v>
      </c>
      <c r="C10" s="2" t="e">
        <f>IF(Base_de_donnees!#REF!="","",Base_de_donnees!#REF!)</f>
        <v>#REF!</v>
      </c>
      <c r="D10" s="60" t="e">
        <f>IF(Base_de_donnees!#REF!="","",Base_de_donnees!#REF!)</f>
        <v>#REF!</v>
      </c>
      <c r="E10" s="2" t="e">
        <f>IF(Base_de_donnees!#REF!="","",Base_de_donnees!#REF!)</f>
        <v>#REF!</v>
      </c>
      <c r="F10" s="89" t="e">
        <f>Base_de_donnees!#REF!</f>
        <v>#REF!</v>
      </c>
      <c r="G10" s="57" t="e">
        <f>IF(Base_de_donnees!#REF!="","",Base_de_donnees!#REF!)</f>
        <v>#REF!</v>
      </c>
    </row>
    <row r="11" spans="1:7" x14ac:dyDescent="0.25">
      <c r="A11" s="58" t="str">
        <f>IF(Base_de_donnees!A10="","",Base_de_donnees!K10)</f>
        <v/>
      </c>
      <c r="B11" s="59" t="str">
        <f>IF(Base_de_donnees!A10="","",Base_de_donnees!Q10)</f>
        <v/>
      </c>
      <c r="C11" s="2" t="str">
        <f>IF(Base_de_donnees!A10="","",Base_de_donnees!R10)</f>
        <v/>
      </c>
      <c r="D11" s="60" t="str">
        <f>IF(Base_de_donnees!A10="","",Base_de_donnees!S10)</f>
        <v/>
      </c>
      <c r="E11" s="2" t="str">
        <f>IF(Base_de_donnees!A10="","",Base_de_donnees!C10)</f>
        <v/>
      </c>
      <c r="F11" s="89">
        <f>Base_de_donnees!A10</f>
        <v>0</v>
      </c>
      <c r="G11" s="57" t="str">
        <f>IF(Base_de_donnees!A10="","",Base_de_donnees!U10)</f>
        <v/>
      </c>
    </row>
    <row r="12" spans="1:7" x14ac:dyDescent="0.25">
      <c r="A12" s="58" t="str">
        <f>IF(Base_de_donnees!A11="","",Base_de_donnees!K11)</f>
        <v/>
      </c>
      <c r="B12" s="59" t="str">
        <f>IF(Base_de_donnees!A11="","",Base_de_donnees!Q11)</f>
        <v/>
      </c>
      <c r="C12" s="2" t="str">
        <f>IF(Base_de_donnees!A11="","",Base_de_donnees!R11)</f>
        <v/>
      </c>
      <c r="D12" s="60" t="str">
        <f>IF(Base_de_donnees!A11="","",Base_de_donnees!S11)</f>
        <v/>
      </c>
      <c r="E12" s="2" t="str">
        <f>IF(Base_de_donnees!A11="","",Base_de_donnees!C11)</f>
        <v/>
      </c>
      <c r="F12" s="89">
        <f>Base_de_donnees!A11</f>
        <v>0</v>
      </c>
      <c r="G12" s="57" t="str">
        <f>IF(Base_de_donnees!A11="","",Base_de_donnees!U11)</f>
        <v/>
      </c>
    </row>
    <row r="13" spans="1:7" x14ac:dyDescent="0.25">
      <c r="A13" s="58" t="str">
        <f>IF(Base_de_donnees!A12="","",Base_de_donnees!K12)</f>
        <v/>
      </c>
      <c r="B13" s="59" t="str">
        <f>IF(Base_de_donnees!A12="","",Base_de_donnees!Q12)</f>
        <v/>
      </c>
      <c r="C13" s="2" t="str">
        <f>IF(Base_de_donnees!A12="","",Base_de_donnees!R12)</f>
        <v/>
      </c>
      <c r="D13" s="60" t="str">
        <f>IF(Base_de_donnees!A12="","",Base_de_donnees!S12)</f>
        <v/>
      </c>
      <c r="E13" s="2" t="str">
        <f>IF(Base_de_donnees!A12="","",Base_de_donnees!C12)</f>
        <v/>
      </c>
      <c r="F13" s="89">
        <f>Base_de_donnees!A12</f>
        <v>0</v>
      </c>
      <c r="G13" s="57" t="str">
        <f>IF([1]Base_de_donnees!A16="","",[1]Base_de_donnees!U16)</f>
        <v/>
      </c>
    </row>
    <row r="14" spans="1:7" x14ac:dyDescent="0.25">
      <c r="A14" s="58" t="str">
        <f>IF(Base_de_donnees!A13="","",Base_de_donnees!K13)</f>
        <v/>
      </c>
      <c r="B14" s="59" t="str">
        <f>IF(Base_de_donnees!A13="","",Base_de_donnees!Q13)</f>
        <v/>
      </c>
      <c r="C14" s="2" t="str">
        <f>IF(Base_de_donnees!A13="","",Base_de_donnees!R13)</f>
        <v/>
      </c>
      <c r="D14" s="60" t="str">
        <f>IF(Base_de_donnees!A13="","",Base_de_donnees!S13)</f>
        <v/>
      </c>
      <c r="E14" s="2" t="str">
        <f>IF(Base_de_donnees!A13="","",Base_de_donnees!C13)</f>
        <v/>
      </c>
      <c r="F14" s="89">
        <f>Base_de_donnees!A13</f>
        <v>0</v>
      </c>
      <c r="G14" s="57" t="str">
        <f>IF([1]Base_de_donnees!A17="","",[1]Base_de_donnees!U17)</f>
        <v/>
      </c>
    </row>
    <row r="15" spans="1:7" x14ac:dyDescent="0.25">
      <c r="A15" s="58" t="str">
        <f>IF(Base_de_donnees!A14="","",Base_de_donnees!K14)</f>
        <v/>
      </c>
      <c r="B15" s="59" t="str">
        <f>IF(Base_de_donnees!A14="","",Base_de_donnees!Q14)</f>
        <v/>
      </c>
      <c r="C15" s="2" t="str">
        <f>IF(Base_de_donnees!A14="","",Base_de_donnees!R14)</f>
        <v/>
      </c>
      <c r="D15" s="60" t="str">
        <f>IF(Base_de_donnees!A14="","",Base_de_donnees!S14)</f>
        <v/>
      </c>
      <c r="E15" s="2" t="str">
        <f>IF([1]Base_de_donnees!A18="","",[1]Base_de_donnees!C18)</f>
        <v/>
      </c>
      <c r="F15" s="89">
        <f>Base_de_donnees!A14</f>
        <v>0</v>
      </c>
      <c r="G15" s="57" t="str">
        <f>IF([1]Base_de_donnees!A18="","",[1]Base_de_donnees!U18)</f>
        <v/>
      </c>
    </row>
    <row r="16" spans="1:7" x14ac:dyDescent="0.25">
      <c r="A16" s="58" t="str">
        <f>IF(Base_de_donnees!A15="","",Base_de_donnees!K15)</f>
        <v/>
      </c>
      <c r="B16" s="59" t="str">
        <f>IF(Base_de_donnees!A15="","",Base_de_donnees!Q15)</f>
        <v/>
      </c>
      <c r="C16" s="2" t="str">
        <f>IF(Base_de_donnees!A15="","",Base_de_donnees!R15)</f>
        <v/>
      </c>
      <c r="D16" s="60" t="str">
        <f>IF(Base_de_donnees!A15="","",Base_de_donnees!S15)</f>
        <v/>
      </c>
      <c r="E16" s="2" t="str">
        <f>IF([1]Base_de_donnees!A19="","",[1]Base_de_donnees!C19)</f>
        <v/>
      </c>
      <c r="F16" s="89">
        <f>Base_de_donnees!A15</f>
        <v>0</v>
      </c>
      <c r="G16" s="57" t="str">
        <f>IF([1]Base_de_donnees!A19="","",[1]Base_de_donnees!U19)</f>
        <v/>
      </c>
    </row>
    <row r="17" spans="1:7" x14ac:dyDescent="0.25">
      <c r="A17" s="58" t="str">
        <f>IF(Base_de_donnees!A16="","",Base_de_donnees!K16)</f>
        <v/>
      </c>
      <c r="B17" s="59" t="str">
        <f>IF(Base_de_donnees!A16="","",Base_de_donnees!Q16)</f>
        <v/>
      </c>
      <c r="C17" s="2" t="str">
        <f>IF(Base_de_donnees!A16="","",Base_de_donnees!R16)</f>
        <v/>
      </c>
      <c r="D17" s="60" t="str">
        <f>IF(Base_de_donnees!A16="","",Base_de_donnees!S16)</f>
        <v/>
      </c>
      <c r="E17" s="2" t="str">
        <f>IF([1]Base_de_donnees!A20="","",[1]Base_de_donnees!C20)</f>
        <v/>
      </c>
      <c r="F17" s="89">
        <f>Base_de_donnees!A16</f>
        <v>0</v>
      </c>
      <c r="G17" s="57" t="str">
        <f>IF([1]Base_de_donnees!A20="","",[1]Base_de_donnees!U20)</f>
        <v/>
      </c>
    </row>
    <row r="18" spans="1:7" x14ac:dyDescent="0.25">
      <c r="A18" s="58" t="str">
        <f>IF(Base_de_donnees!A17="","",Base_de_donnees!K17)</f>
        <v/>
      </c>
      <c r="B18" s="59" t="str">
        <f>IF(Base_de_donnees!A17="","",Base_de_donnees!Q17)</f>
        <v/>
      </c>
      <c r="C18" s="2" t="str">
        <f>IF(Base_de_donnees!A17="","",Base_de_donnees!R17)</f>
        <v/>
      </c>
      <c r="D18" s="60" t="str">
        <f>IF(Base_de_donnees!A17="","",Base_de_donnees!S17)</f>
        <v/>
      </c>
      <c r="E18" s="2" t="str">
        <f>IF([1]Base_de_donnees!A21="","",[1]Base_de_donnees!C21)</f>
        <v/>
      </c>
      <c r="F18" s="89">
        <f>Base_de_donnees!A17</f>
        <v>0</v>
      </c>
      <c r="G18" s="57" t="str">
        <f>IF([1]Base_de_donnees!A21="","",[1]Base_de_donnees!U21)</f>
        <v/>
      </c>
    </row>
    <row r="19" spans="1:7" x14ac:dyDescent="0.25">
      <c r="A19" s="58" t="str">
        <f>IF(Base_de_donnees!A18="","",Base_de_donnees!K18)</f>
        <v/>
      </c>
      <c r="B19" s="59" t="str">
        <f>IF(Base_de_donnees!A18="","",Base_de_donnees!Q18)</f>
        <v/>
      </c>
      <c r="C19" s="2" t="str">
        <f>IF(Base_de_donnees!A18="","",Base_de_donnees!R18)</f>
        <v/>
      </c>
      <c r="D19" s="60" t="str">
        <f>IF(Base_de_donnees!A18="","",Base_de_donnees!S18)</f>
        <v/>
      </c>
      <c r="E19" s="2" t="str">
        <f>IF([1]Base_de_donnees!A22="","",[1]Base_de_donnees!C22)</f>
        <v/>
      </c>
      <c r="F19" s="89">
        <f>Base_de_donnees!A18</f>
        <v>0</v>
      </c>
      <c r="G19" s="57" t="str">
        <f>IF([1]Base_de_donnees!A22="","",[1]Base_de_donnees!U22)</f>
        <v/>
      </c>
    </row>
    <row r="20" spans="1:7" x14ac:dyDescent="0.25">
      <c r="A20" s="58" t="str">
        <f>IF(Base_de_donnees!A19="","",Base_de_donnees!K19)</f>
        <v/>
      </c>
      <c r="B20" s="59" t="str">
        <f>IF(Base_de_donnees!A19="","",Base_de_donnees!Q19)</f>
        <v/>
      </c>
      <c r="C20" s="2" t="str">
        <f>IF(Base_de_donnees!A19="","",Base_de_donnees!R19)</f>
        <v/>
      </c>
      <c r="D20" s="60" t="str">
        <f>IF(Base_de_donnees!A19="","",Base_de_donnees!S19)</f>
        <v/>
      </c>
      <c r="E20" s="2" t="str">
        <f>IF([1]Base_de_donnees!A23="","",[1]Base_de_donnees!C23)</f>
        <v/>
      </c>
      <c r="F20" s="89">
        <f>Base_de_donnees!A19</f>
        <v>0</v>
      </c>
      <c r="G20" s="57" t="str">
        <f>IF([1]Base_de_donnees!A23="","",[1]Base_de_donnees!U23)</f>
        <v/>
      </c>
    </row>
    <row r="21" spans="1:7" x14ac:dyDescent="0.25">
      <c r="A21" s="58" t="str">
        <f>IF(Base_de_donnees!A20="","",Base_de_donnees!K20)</f>
        <v/>
      </c>
      <c r="B21" s="59" t="str">
        <f>IF(Base_de_donnees!A20="","",Base_de_donnees!Q20)</f>
        <v/>
      </c>
      <c r="C21" s="2" t="str">
        <f>IF(Base_de_donnees!A20="","",Base_de_donnees!R20)</f>
        <v/>
      </c>
      <c r="D21" s="60" t="str">
        <f>IF(Base_de_donnees!A20="","",Base_de_donnees!S20)</f>
        <v/>
      </c>
      <c r="E21" s="2" t="str">
        <f>IF([1]Base_de_donnees!A24="","",[1]Base_de_donnees!C24)</f>
        <v/>
      </c>
      <c r="F21" s="89">
        <f>Base_de_donnees!A20</f>
        <v>0</v>
      </c>
      <c r="G21" s="57" t="str">
        <f>IF([1]Base_de_donnees!A24="","",[1]Base_de_donnees!U24)</f>
        <v/>
      </c>
    </row>
    <row r="22" spans="1:7" x14ac:dyDescent="0.25">
      <c r="A22" s="58" t="str">
        <f>IF(Base_de_donnees!A21="","",Base_de_donnees!K21)</f>
        <v/>
      </c>
      <c r="B22" s="59" t="str">
        <f>IF(Base_de_donnees!A21="","",Base_de_donnees!Q21)</f>
        <v/>
      </c>
      <c r="C22" s="2" t="str">
        <f>IF(Base_de_donnees!A21="","",Base_de_donnees!R21)</f>
        <v/>
      </c>
      <c r="D22" s="60" t="str">
        <f>IF([1]Base_de_donnees!A25="","",[1]Base_de_donnees!S25)</f>
        <v/>
      </c>
      <c r="E22" s="2" t="str">
        <f>IF([1]Base_de_donnees!A25="","",[1]Base_de_donnees!C25)</f>
        <v/>
      </c>
      <c r="F22" s="89">
        <f>Base_de_donnees!A21</f>
        <v>0</v>
      </c>
      <c r="G22" s="57" t="str">
        <f>IF([1]Base_de_donnees!A25="","",[1]Base_de_donnees!U25)</f>
        <v/>
      </c>
    </row>
    <row r="23" spans="1:7" x14ac:dyDescent="0.25">
      <c r="A23" s="58" t="str">
        <f>IF(Base_de_donnees!A22="","",Base_de_donnees!K22)</f>
        <v/>
      </c>
      <c r="B23" s="59" t="str">
        <f>IF(Base_de_donnees!A22="","",Base_de_donnees!Q22)</f>
        <v/>
      </c>
      <c r="C23" s="2" t="str">
        <f>IF(Base_de_donnees!A22="","",Base_de_donnees!R22)</f>
        <v/>
      </c>
      <c r="D23" s="60" t="str">
        <f>IF([1]Base_de_donnees!A26="","",[1]Base_de_donnees!S26)</f>
        <v/>
      </c>
      <c r="E23" s="2" t="str">
        <f>IF([1]Base_de_donnees!A26="","",[1]Base_de_donnees!C26)</f>
        <v/>
      </c>
      <c r="F23" s="89">
        <f>Base_de_donnees!A22</f>
        <v>0</v>
      </c>
      <c r="G23" s="57" t="str">
        <f>IF([1]Base_de_donnees!A26="","",[1]Base_de_donnees!U26)</f>
        <v/>
      </c>
    </row>
    <row r="24" spans="1:7" x14ac:dyDescent="0.25">
      <c r="A24" s="58" t="str">
        <f>IF(Base_de_donnees!A23="","",Base_de_donnees!K23)</f>
        <v/>
      </c>
      <c r="B24" s="59" t="str">
        <f>IF(Base_de_donnees!A23="","",Base_de_donnees!Q23)</f>
        <v/>
      </c>
      <c r="C24" s="2" t="str">
        <f>IF(Base_de_donnees!A23="","",Base_de_donnees!R23)</f>
        <v/>
      </c>
      <c r="D24" s="60" t="str">
        <f>IF([1]Base_de_donnees!A27="","",[1]Base_de_donnees!S27)</f>
        <v/>
      </c>
      <c r="E24" s="2" t="str">
        <f>IF([1]Base_de_donnees!A27="","",[1]Base_de_donnees!C27)</f>
        <v/>
      </c>
      <c r="F24" s="89">
        <f>Base_de_donnees!A23</f>
        <v>0</v>
      </c>
      <c r="G24" s="57" t="str">
        <f>IF([1]Base_de_donnees!A27="","",[1]Base_de_donnees!U27)</f>
        <v/>
      </c>
    </row>
    <row r="25" spans="1:7" x14ac:dyDescent="0.25">
      <c r="A25" s="58" t="str">
        <f>IF(Base_de_donnees!A24="","",Base_de_donnees!K24)</f>
        <v/>
      </c>
      <c r="B25" s="59" t="str">
        <f>IF(Base_de_donnees!A24="","",Base_de_donnees!Q24)</f>
        <v/>
      </c>
      <c r="C25" s="2" t="str">
        <f>IF(Base_de_donnees!A24="","",Base_de_donnees!R24)</f>
        <v/>
      </c>
      <c r="D25" s="60" t="str">
        <f>IF([1]Base_de_donnees!A28="","",[1]Base_de_donnees!S28)</f>
        <v/>
      </c>
      <c r="E25" s="2" t="str">
        <f>IF([1]Base_de_donnees!A28="","",[1]Base_de_donnees!C28)</f>
        <v/>
      </c>
      <c r="F25" s="89">
        <f>Base_de_donnees!A24</f>
        <v>0</v>
      </c>
      <c r="G25" s="57" t="str">
        <f>IF([1]Base_de_donnees!A28="","",[1]Base_de_donnees!U28)</f>
        <v/>
      </c>
    </row>
    <row r="26" spans="1:7" x14ac:dyDescent="0.25">
      <c r="A26" s="58" t="str">
        <f>IF(Base_de_donnees!A25="","",Base_de_donnees!K25)</f>
        <v/>
      </c>
      <c r="B26" s="59" t="str">
        <f>IF(Base_de_donnees!A25="","",Base_de_donnees!Q25)</f>
        <v/>
      </c>
      <c r="C26" s="2" t="str">
        <f>IF(Base_de_donnees!A25="","",Base_de_donnees!R25)</f>
        <v/>
      </c>
      <c r="D26" s="60" t="str">
        <f>IF([1]Base_de_donnees!A29="","",[1]Base_de_donnees!S29)</f>
        <v/>
      </c>
      <c r="E26" s="2" t="str">
        <f>IF([1]Base_de_donnees!A29="","",[1]Base_de_donnees!C29)</f>
        <v/>
      </c>
      <c r="F26" s="89">
        <f>Base_de_donnees!A25</f>
        <v>0</v>
      </c>
      <c r="G26" s="57" t="str">
        <f>IF([1]Base_de_donnees!A29="","",[1]Base_de_donnees!U29)</f>
        <v/>
      </c>
    </row>
    <row r="27" spans="1:7" x14ac:dyDescent="0.25">
      <c r="A27" s="58" t="str">
        <f>IF(Base_de_donnees!A26="","",Base_de_donnees!K26)</f>
        <v/>
      </c>
      <c r="B27" s="59" t="str">
        <f>IF(Base_de_donnees!A26="","",Base_de_donnees!Q26)</f>
        <v/>
      </c>
      <c r="C27" s="2" t="str">
        <f>IF(Base_de_donnees!A26="","",Base_de_donnees!R26)</f>
        <v/>
      </c>
      <c r="D27" s="60" t="str">
        <f>IF([1]Base_de_donnees!A30="","",[1]Base_de_donnees!S30)</f>
        <v/>
      </c>
      <c r="E27" s="2" t="str">
        <f>IF([1]Base_de_donnees!A30="","",[1]Base_de_donnees!C30)</f>
        <v/>
      </c>
      <c r="F27" s="89">
        <f>Base_de_donnees!A26</f>
        <v>0</v>
      </c>
      <c r="G27" s="57" t="str">
        <f>IF([1]Base_de_donnees!A30="","",[1]Base_de_donnees!U30)</f>
        <v/>
      </c>
    </row>
    <row r="28" spans="1:7" x14ac:dyDescent="0.25">
      <c r="A28" s="58" t="str">
        <f>IF(Base_de_donnees!A27="","",Base_de_donnees!K27)</f>
        <v/>
      </c>
      <c r="B28" s="59" t="str">
        <f>IF(Base_de_donnees!A27="","",Base_de_donnees!Q27)</f>
        <v/>
      </c>
      <c r="C28" s="2" t="str">
        <f>IF(Base_de_donnees!A27="","",Base_de_donnees!R27)</f>
        <v/>
      </c>
      <c r="D28" s="60" t="str">
        <f>IF([1]Base_de_donnees!A31="","",[1]Base_de_donnees!S31)</f>
        <v/>
      </c>
      <c r="E28" s="2" t="str">
        <f>IF([1]Base_de_donnees!A31="","",[1]Base_de_donnees!C31)</f>
        <v/>
      </c>
      <c r="F28" s="89">
        <f>Base_de_donnees!A27</f>
        <v>0</v>
      </c>
      <c r="G28" s="57" t="str">
        <f>IF([1]Base_de_donnees!A31="","",[1]Base_de_donnees!U31)</f>
        <v/>
      </c>
    </row>
    <row r="29" spans="1:7" x14ac:dyDescent="0.25">
      <c r="A29" s="58" t="str">
        <f>IF(Base_de_donnees!A28="","",Base_de_donnees!K28)</f>
        <v/>
      </c>
      <c r="B29" s="59" t="str">
        <f>IF(Base_de_donnees!A28="","",Base_de_donnees!Q28)</f>
        <v/>
      </c>
      <c r="C29" s="2" t="str">
        <f>IF(Base_de_donnees!A28="","",Base_de_donnees!R28)</f>
        <v/>
      </c>
      <c r="D29" s="60" t="str">
        <f>IF([1]Base_de_donnees!A32="","",[1]Base_de_donnees!S32)</f>
        <v/>
      </c>
      <c r="E29" s="2" t="str">
        <f>IF([1]Base_de_donnees!A32="","",[1]Base_de_donnees!C32)</f>
        <v/>
      </c>
      <c r="F29" s="89">
        <f>Base_de_donnees!A28</f>
        <v>0</v>
      </c>
      <c r="G29" s="57" t="str">
        <f>IF([1]Base_de_donnees!A32="","",[1]Base_de_donnees!U32)</f>
        <v/>
      </c>
    </row>
  </sheetData>
  <conditionalFormatting sqref="G30:G31">
    <cfRule type="containsText" dxfId="5" priority="1" operator="containsText" text="Expiré">
      <formula>NOT(ISERROR(SEARCH("Expiré",G30)))</formula>
    </cfRule>
    <cfRule type="containsText" dxfId="4" priority="2" operator="containsText" text="Valide">
      <formula>NOT(ISERROR(SEARCH("Valide",G30)))</formula>
    </cfRule>
    <cfRule type="containsText" dxfId="3" priority="3" operator="containsText" text="A renouveler">
      <formula>NOT(ISERROR(SEARCH("A renouveler",G30)))</formula>
    </cfRule>
  </conditionalFormatting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8"/>
  <sheetViews>
    <sheetView workbookViewId="0">
      <pane xSplit="1" ySplit="2" topLeftCell="P3" activePane="bottomRight" state="frozen"/>
      <selection pane="topRight" activeCell="B1" sqref="B1"/>
      <selection pane="bottomLeft" activeCell="A3" sqref="A3"/>
      <selection pane="bottomRight" activeCell="A10" sqref="A10"/>
    </sheetView>
  </sheetViews>
  <sheetFormatPr baseColWidth="10" defaultRowHeight="15" x14ac:dyDescent="0.25"/>
  <cols>
    <col min="1" max="1" width="12.7109375" style="23" customWidth="1"/>
    <col min="2" max="2" width="16.7109375" style="56" customWidth="1"/>
    <col min="3" max="3" width="27.28515625" style="56" customWidth="1"/>
    <col min="4" max="4" width="9" style="56" customWidth="1"/>
    <col min="5" max="5" width="17.42578125" style="56" customWidth="1"/>
    <col min="6" max="7" width="18.42578125" style="56" customWidth="1"/>
    <col min="8" max="8" width="31.28515625" style="56" customWidth="1"/>
    <col min="9" max="9" width="15" style="56" customWidth="1"/>
    <col min="10" max="10" width="22.85546875" style="56" customWidth="1"/>
    <col min="11" max="11" width="15.140625" style="56" customWidth="1"/>
    <col min="12" max="12" width="27.7109375" style="56" customWidth="1"/>
    <col min="13" max="13" width="18" style="56" customWidth="1"/>
    <col min="14" max="14" width="14.85546875" style="56" customWidth="1"/>
    <col min="15" max="16" width="13.140625" style="56" customWidth="1"/>
    <col min="17" max="17" width="25" style="56" customWidth="1"/>
    <col min="18" max="19" width="19.85546875" style="56" customWidth="1"/>
    <col min="20" max="20" width="20" style="56" customWidth="1"/>
    <col min="21" max="21" width="24.28515625" style="76" customWidth="1"/>
    <col min="22" max="22" width="15.5703125" style="56" customWidth="1"/>
    <col min="23" max="23" width="12.7109375" style="56" customWidth="1"/>
    <col min="24" max="24" width="22" style="56" customWidth="1"/>
    <col min="25" max="16384" width="11.42578125" style="56"/>
  </cols>
  <sheetData>
    <row r="1" spans="1:24" ht="21" customHeight="1" x14ac:dyDescent="0.25">
      <c r="A1" s="5"/>
      <c r="B1" s="96" t="s">
        <v>93</v>
      </c>
      <c r="C1" s="96"/>
      <c r="D1" s="96"/>
      <c r="E1" s="96"/>
      <c r="F1" s="96"/>
      <c r="G1" s="96"/>
      <c r="H1" s="96"/>
      <c r="I1" s="97"/>
      <c r="J1" s="98" t="s">
        <v>11</v>
      </c>
      <c r="K1" s="99"/>
      <c r="L1" s="99"/>
      <c r="M1" s="99"/>
      <c r="N1" s="99"/>
      <c r="O1" s="99"/>
      <c r="P1" s="100"/>
      <c r="Q1" s="101" t="s">
        <v>77</v>
      </c>
      <c r="R1" s="101"/>
      <c r="S1" s="102"/>
      <c r="T1" s="103" t="s">
        <v>13</v>
      </c>
      <c r="U1" s="104"/>
      <c r="V1" s="104"/>
      <c r="W1" s="105"/>
      <c r="X1" s="106" t="s">
        <v>94</v>
      </c>
    </row>
    <row r="2" spans="1:24" ht="21.75" customHeight="1" x14ac:dyDescent="0.25">
      <c r="A2" s="5" t="s">
        <v>25</v>
      </c>
      <c r="B2" s="8" t="s">
        <v>1</v>
      </c>
      <c r="C2" s="9" t="s">
        <v>2</v>
      </c>
      <c r="D2" s="9" t="s">
        <v>88</v>
      </c>
      <c r="E2" s="9" t="s">
        <v>26</v>
      </c>
      <c r="F2" s="9" t="s">
        <v>27</v>
      </c>
      <c r="G2" s="9" t="s">
        <v>75</v>
      </c>
      <c r="H2" s="9" t="s">
        <v>3</v>
      </c>
      <c r="I2" s="10" t="s">
        <v>4</v>
      </c>
      <c r="J2" s="11" t="s">
        <v>10</v>
      </c>
      <c r="K2" s="12" t="s">
        <v>5</v>
      </c>
      <c r="L2" s="13" t="s">
        <v>6</v>
      </c>
      <c r="M2" s="13" t="s">
        <v>8</v>
      </c>
      <c r="N2" s="13" t="s">
        <v>7</v>
      </c>
      <c r="O2" s="13" t="s">
        <v>9</v>
      </c>
      <c r="P2" s="14" t="s">
        <v>15</v>
      </c>
      <c r="Q2" s="53" t="s">
        <v>78</v>
      </c>
      <c r="R2" s="54" t="s">
        <v>30</v>
      </c>
      <c r="S2" s="55" t="s">
        <v>79</v>
      </c>
      <c r="T2" s="70" t="s">
        <v>12</v>
      </c>
      <c r="U2" s="75" t="s">
        <v>0</v>
      </c>
      <c r="V2" s="16" t="s">
        <v>22</v>
      </c>
      <c r="W2" s="73" t="s">
        <v>16</v>
      </c>
      <c r="X2" s="107"/>
    </row>
    <row r="3" spans="1:24" ht="21" customHeight="1" x14ac:dyDescent="0.25">
      <c r="A3" s="5" t="s">
        <v>17</v>
      </c>
      <c r="B3" s="6" t="s">
        <v>95</v>
      </c>
      <c r="C3" s="2" t="s">
        <v>96</v>
      </c>
      <c r="D3" s="2" t="s">
        <v>91</v>
      </c>
      <c r="E3" s="20" t="s">
        <v>100</v>
      </c>
      <c r="F3" s="2" t="s">
        <v>101</v>
      </c>
      <c r="G3" s="2" t="s">
        <v>119</v>
      </c>
      <c r="H3" s="7" t="s">
        <v>102</v>
      </c>
      <c r="I3" s="3" t="s">
        <v>103</v>
      </c>
      <c r="J3" s="57" t="s">
        <v>97</v>
      </c>
      <c r="K3" s="58" t="s">
        <v>104</v>
      </c>
      <c r="L3" s="2" t="s">
        <v>105</v>
      </c>
      <c r="M3" s="2" t="s">
        <v>98</v>
      </c>
      <c r="N3" s="2" t="s">
        <v>106</v>
      </c>
      <c r="O3" s="2">
        <v>17</v>
      </c>
      <c r="P3" s="3" t="s">
        <v>107</v>
      </c>
      <c r="Q3" s="59" t="s">
        <v>21</v>
      </c>
      <c r="R3" s="2" t="s">
        <v>99</v>
      </c>
      <c r="S3" s="60" t="s">
        <v>41</v>
      </c>
      <c r="T3" s="57" t="s">
        <v>74</v>
      </c>
      <c r="U3" s="92" t="str">
        <f>IF(T3="","",CONCATENATE("BZV242",T3,A3))</f>
        <v>BZV242TMSI001</v>
      </c>
      <c r="V3" s="20">
        <f t="shared" ref="V3:V12" si="0">IF(B3="","",B3+1095)</f>
        <v>44129</v>
      </c>
      <c r="W3" s="3" t="str">
        <f ca="1">IF(V3="","",IF(V3-180&lt;=TODAY(),"A renouveler","Valide"))</f>
        <v>Valide</v>
      </c>
      <c r="X3" s="60" t="str">
        <f>IF(U3="","",CONCATENATE("PE~BZV",A3))</f>
        <v>PE~BZV001</v>
      </c>
    </row>
    <row r="4" spans="1:24" ht="18" customHeight="1" x14ac:dyDescent="0.25">
      <c r="A4" s="5" t="s">
        <v>114</v>
      </c>
      <c r="B4" s="58" t="s">
        <v>115</v>
      </c>
      <c r="C4" s="2" t="s">
        <v>116</v>
      </c>
      <c r="D4" s="2" t="s">
        <v>89</v>
      </c>
      <c r="E4" s="2" t="s">
        <v>117</v>
      </c>
      <c r="F4" s="2" t="s">
        <v>118</v>
      </c>
      <c r="G4" s="2" t="s">
        <v>119</v>
      </c>
      <c r="H4" s="2" t="s">
        <v>120</v>
      </c>
      <c r="I4" s="3" t="s">
        <v>121</v>
      </c>
      <c r="J4" s="57" t="s">
        <v>97</v>
      </c>
      <c r="K4" s="58" t="s">
        <v>122</v>
      </c>
      <c r="L4" s="2" t="s">
        <v>123</v>
      </c>
      <c r="M4" s="2" t="s">
        <v>98</v>
      </c>
      <c r="N4" s="2" t="s">
        <v>124</v>
      </c>
      <c r="O4" s="2">
        <v>8</v>
      </c>
      <c r="P4" s="3" t="s">
        <v>125</v>
      </c>
      <c r="Q4" s="59" t="s">
        <v>19</v>
      </c>
      <c r="R4" s="2" t="s">
        <v>80</v>
      </c>
      <c r="S4" s="60" t="s">
        <v>18</v>
      </c>
      <c r="T4" s="57" t="s">
        <v>42</v>
      </c>
      <c r="U4" s="92" t="str">
        <f t="shared" ref="U4:U22" si="1">IF(T4="","",CONCATENATE("BZV242",T4,A4))</f>
        <v>BZV242TPTU002</v>
      </c>
      <c r="V4" s="20">
        <f t="shared" si="0"/>
        <v>44130</v>
      </c>
      <c r="W4" s="3" t="str">
        <f t="shared" ref="W4:W10" ca="1" si="2">IF(V4="","",IF(V4-180&lt;=TODAY(),"A renouveler","Valide"))</f>
        <v>Valide</v>
      </c>
      <c r="X4" s="60" t="str">
        <f t="shared" ref="X4:X28" si="3">IF(U4="","",CONCATENATE("PE~BZV",A4))</f>
        <v>PE~BZV002</v>
      </c>
    </row>
    <row r="5" spans="1:24" ht="18.75" x14ac:dyDescent="0.25">
      <c r="A5" s="5" t="s">
        <v>128</v>
      </c>
      <c r="B5" s="58" t="s">
        <v>129</v>
      </c>
      <c r="C5" s="2" t="s">
        <v>130</v>
      </c>
      <c r="D5" s="2" t="s">
        <v>91</v>
      </c>
      <c r="E5" s="2" t="s">
        <v>131</v>
      </c>
      <c r="F5" s="2" t="s">
        <v>132</v>
      </c>
      <c r="G5" s="2" t="s">
        <v>133</v>
      </c>
      <c r="H5" s="2" t="s">
        <v>134</v>
      </c>
      <c r="I5" s="3" t="s">
        <v>135</v>
      </c>
      <c r="J5" s="57" t="s">
        <v>136</v>
      </c>
      <c r="K5" s="58" t="s">
        <v>137</v>
      </c>
      <c r="L5" s="2" t="s">
        <v>138</v>
      </c>
      <c r="M5" s="2" t="s">
        <v>139</v>
      </c>
      <c r="N5" s="2" t="s">
        <v>140</v>
      </c>
      <c r="O5" s="2">
        <v>0</v>
      </c>
      <c r="P5" s="3" t="s">
        <v>141</v>
      </c>
      <c r="Q5" s="59" t="s">
        <v>21</v>
      </c>
      <c r="R5" s="2" t="s">
        <v>99</v>
      </c>
      <c r="S5" s="60" t="s">
        <v>41</v>
      </c>
      <c r="T5" s="57" t="s">
        <v>74</v>
      </c>
      <c r="U5" s="92" t="str">
        <f t="shared" si="1"/>
        <v>BZV242TMSI003</v>
      </c>
      <c r="V5" s="20">
        <f t="shared" si="0"/>
        <v>44132</v>
      </c>
      <c r="W5" s="3" t="str">
        <f t="shared" ca="1" si="2"/>
        <v>Valide</v>
      </c>
      <c r="X5" s="60" t="str">
        <f t="shared" si="3"/>
        <v>PE~BZV003</v>
      </c>
    </row>
    <row r="6" spans="1:24" ht="18.75" x14ac:dyDescent="0.25">
      <c r="A6" s="5" t="s">
        <v>143</v>
      </c>
      <c r="B6" s="58" t="s">
        <v>144</v>
      </c>
      <c r="C6" s="2" t="s">
        <v>145</v>
      </c>
      <c r="D6" s="2" t="s">
        <v>89</v>
      </c>
      <c r="E6" s="2" t="s">
        <v>146</v>
      </c>
      <c r="F6" s="2" t="s">
        <v>132</v>
      </c>
      <c r="G6" s="2" t="s">
        <v>147</v>
      </c>
      <c r="H6" s="2" t="s">
        <v>148</v>
      </c>
      <c r="I6" s="3" t="s">
        <v>149</v>
      </c>
      <c r="J6" s="57" t="s">
        <v>145</v>
      </c>
      <c r="K6" s="58" t="s">
        <v>150</v>
      </c>
      <c r="L6" s="2" t="s">
        <v>151</v>
      </c>
      <c r="M6" s="2" t="s">
        <v>152</v>
      </c>
      <c r="N6" s="2" t="s">
        <v>98</v>
      </c>
      <c r="O6" s="2">
        <v>5</v>
      </c>
      <c r="P6" s="3" t="s">
        <v>153</v>
      </c>
      <c r="Q6" s="59" t="s">
        <v>19</v>
      </c>
      <c r="R6" s="2" t="s">
        <v>80</v>
      </c>
      <c r="S6" s="60" t="s">
        <v>18</v>
      </c>
      <c r="T6" s="57" t="s">
        <v>42</v>
      </c>
      <c r="U6" s="92" t="str">
        <f t="shared" si="1"/>
        <v>BZV242TPTU004</v>
      </c>
      <c r="V6" s="20">
        <f t="shared" si="0"/>
        <v>44133</v>
      </c>
      <c r="W6" s="3" t="str">
        <f t="shared" ca="1" si="2"/>
        <v>Valide</v>
      </c>
      <c r="X6" s="60" t="str">
        <f t="shared" si="3"/>
        <v>PE~BZV004</v>
      </c>
    </row>
    <row r="7" spans="1:24" ht="18.75" x14ac:dyDescent="0.25">
      <c r="A7" s="5" t="s">
        <v>155</v>
      </c>
      <c r="B7" s="58" t="s">
        <v>156</v>
      </c>
      <c r="C7" s="2" t="s">
        <v>158</v>
      </c>
      <c r="D7" s="2" t="s">
        <v>89</v>
      </c>
      <c r="E7" s="2" t="s">
        <v>162</v>
      </c>
      <c r="F7" s="2" t="s">
        <v>163</v>
      </c>
      <c r="G7" s="2" t="s">
        <v>119</v>
      </c>
      <c r="H7" s="2" t="s">
        <v>164</v>
      </c>
      <c r="I7" s="3" t="s">
        <v>165</v>
      </c>
      <c r="J7" s="57" t="s">
        <v>159</v>
      </c>
      <c r="K7" s="58" t="s">
        <v>166</v>
      </c>
      <c r="L7" s="2" t="s">
        <v>160</v>
      </c>
      <c r="M7" s="2" t="s">
        <v>167</v>
      </c>
      <c r="N7" s="2" t="s">
        <v>161</v>
      </c>
      <c r="O7" s="2">
        <v>3</v>
      </c>
      <c r="P7" s="3"/>
      <c r="Q7" s="59" t="s">
        <v>21</v>
      </c>
      <c r="R7" s="2" t="s">
        <v>80</v>
      </c>
      <c r="S7" s="60" t="s">
        <v>35</v>
      </c>
      <c r="T7" s="57" t="s">
        <v>54</v>
      </c>
      <c r="U7" s="92" t="str">
        <f t="shared" si="1"/>
        <v>BZV242TMCU005</v>
      </c>
      <c r="V7" s="20">
        <f t="shared" si="0"/>
        <v>44134</v>
      </c>
      <c r="W7" s="3" t="str">
        <f t="shared" ca="1" si="2"/>
        <v>Valide</v>
      </c>
      <c r="X7" s="60" t="str">
        <f t="shared" si="3"/>
        <v>PE~BZV005</v>
      </c>
    </row>
    <row r="8" spans="1:24" ht="18.75" x14ac:dyDescent="0.25">
      <c r="A8" s="5" t="s">
        <v>157</v>
      </c>
      <c r="B8" s="6">
        <v>42746</v>
      </c>
      <c r="C8" s="2" t="s">
        <v>169</v>
      </c>
      <c r="D8" s="2" t="s">
        <v>90</v>
      </c>
      <c r="E8" s="20">
        <v>33127</v>
      </c>
      <c r="F8" s="2" t="s">
        <v>170</v>
      </c>
      <c r="G8" s="2" t="s">
        <v>119</v>
      </c>
      <c r="H8" s="2" t="s">
        <v>171</v>
      </c>
      <c r="I8" s="3" t="s">
        <v>173</v>
      </c>
      <c r="J8" s="57" t="s">
        <v>172</v>
      </c>
      <c r="K8" s="58" t="s">
        <v>174</v>
      </c>
      <c r="L8" s="2" t="s">
        <v>175</v>
      </c>
      <c r="M8" s="2" t="s">
        <v>176</v>
      </c>
      <c r="N8" s="2" t="s">
        <v>34</v>
      </c>
      <c r="O8" s="2">
        <v>22</v>
      </c>
      <c r="P8" s="3" t="s">
        <v>177</v>
      </c>
      <c r="Q8" s="59" t="s">
        <v>19</v>
      </c>
      <c r="R8" s="2" t="s">
        <v>80</v>
      </c>
      <c r="S8" s="60" t="s">
        <v>36</v>
      </c>
      <c r="T8" s="57" t="s">
        <v>43</v>
      </c>
      <c r="U8" s="92" t="str">
        <f t="shared" si="1"/>
        <v>BZV242TPMU006</v>
      </c>
      <c r="V8" s="20">
        <f t="shared" si="0"/>
        <v>43841</v>
      </c>
      <c r="W8" s="3" t="str">
        <f t="shared" ca="1" si="2"/>
        <v>Valide</v>
      </c>
      <c r="X8" s="60" t="str">
        <f t="shared" si="3"/>
        <v>PE~BZV006</v>
      </c>
    </row>
    <row r="9" spans="1:24" ht="18.75" x14ac:dyDescent="0.25">
      <c r="A9" s="5" t="s">
        <v>168</v>
      </c>
      <c r="B9" s="6">
        <v>42746</v>
      </c>
      <c r="C9" s="2" t="s">
        <v>178</v>
      </c>
      <c r="D9" s="2" t="s">
        <v>90</v>
      </c>
      <c r="E9" s="2" t="s">
        <v>179</v>
      </c>
      <c r="F9" s="2" t="s">
        <v>180</v>
      </c>
      <c r="G9" s="2" t="s">
        <v>181</v>
      </c>
      <c r="H9" s="2" t="s">
        <v>182</v>
      </c>
      <c r="I9" s="3" t="s">
        <v>183</v>
      </c>
      <c r="J9" s="57" t="s">
        <v>184</v>
      </c>
      <c r="K9" s="58" t="s">
        <v>185</v>
      </c>
      <c r="L9" s="2" t="s">
        <v>186</v>
      </c>
      <c r="M9" s="2" t="s">
        <v>187</v>
      </c>
      <c r="N9" s="2" t="s">
        <v>188</v>
      </c>
      <c r="O9" s="2" t="s">
        <v>189</v>
      </c>
      <c r="P9" s="3" t="s">
        <v>190</v>
      </c>
      <c r="Q9" s="59" t="s">
        <v>19</v>
      </c>
      <c r="R9" s="2" t="s">
        <v>80</v>
      </c>
      <c r="S9" s="60" t="s">
        <v>33</v>
      </c>
      <c r="T9" s="57"/>
      <c r="U9" s="92" t="str">
        <f t="shared" si="1"/>
        <v/>
      </c>
      <c r="V9" s="20">
        <f t="shared" si="0"/>
        <v>43841</v>
      </c>
      <c r="W9" s="3" t="str">
        <f t="shared" ca="1" si="2"/>
        <v>Valide</v>
      </c>
      <c r="X9" s="60" t="str">
        <f t="shared" si="3"/>
        <v/>
      </c>
    </row>
    <row r="10" spans="1:24" ht="18.75" x14ac:dyDescent="0.25">
      <c r="A10" s="5"/>
      <c r="B10" s="58"/>
      <c r="C10" s="2"/>
      <c r="D10" s="2"/>
      <c r="E10" s="2"/>
      <c r="F10" s="2"/>
      <c r="G10" s="2"/>
      <c r="H10" s="2"/>
      <c r="I10" s="3"/>
      <c r="J10" s="57"/>
      <c r="K10" s="58"/>
      <c r="L10" s="2"/>
      <c r="M10" s="2"/>
      <c r="N10" s="2"/>
      <c r="O10" s="2"/>
      <c r="P10" s="3"/>
      <c r="Q10" s="59"/>
      <c r="R10" s="2"/>
      <c r="S10" s="60"/>
      <c r="T10" s="57"/>
      <c r="U10" s="92" t="str">
        <f t="shared" si="1"/>
        <v/>
      </c>
      <c r="V10" s="20" t="str">
        <f t="shared" si="0"/>
        <v/>
      </c>
      <c r="W10" s="3" t="str">
        <f t="shared" ca="1" si="2"/>
        <v/>
      </c>
      <c r="X10" s="60" t="str">
        <f t="shared" si="3"/>
        <v/>
      </c>
    </row>
    <row r="11" spans="1:24" ht="18.75" x14ac:dyDescent="0.25">
      <c r="A11" s="5"/>
      <c r="B11" s="58"/>
      <c r="C11" s="2"/>
      <c r="D11" s="2"/>
      <c r="E11" s="2"/>
      <c r="F11" s="2"/>
      <c r="G11" s="2"/>
      <c r="H11" s="2"/>
      <c r="I11" s="3"/>
      <c r="J11" s="57"/>
      <c r="K11" s="58"/>
      <c r="L11" s="2"/>
      <c r="M11" s="2"/>
      <c r="N11" s="2"/>
      <c r="O11" s="2"/>
      <c r="P11" s="3"/>
      <c r="Q11" s="59"/>
      <c r="R11" s="2"/>
      <c r="S11" s="60"/>
      <c r="T11" s="57"/>
      <c r="U11" s="92" t="str">
        <f t="shared" si="1"/>
        <v/>
      </c>
      <c r="V11" s="20" t="str">
        <f t="shared" si="0"/>
        <v/>
      </c>
      <c r="W11" s="3"/>
      <c r="X11" s="60" t="str">
        <f t="shared" si="3"/>
        <v/>
      </c>
    </row>
    <row r="12" spans="1:24" ht="18.75" x14ac:dyDescent="0.25">
      <c r="A12" s="5"/>
      <c r="B12" s="58"/>
      <c r="C12" s="2"/>
      <c r="D12" s="2"/>
      <c r="E12" s="2"/>
      <c r="F12" s="2"/>
      <c r="G12" s="2"/>
      <c r="H12" s="2"/>
      <c r="I12" s="3"/>
      <c r="J12" s="57"/>
      <c r="K12" s="58"/>
      <c r="L12" s="2"/>
      <c r="M12" s="2"/>
      <c r="N12" s="2"/>
      <c r="O12" s="2"/>
      <c r="P12" s="3"/>
      <c r="Q12" s="59"/>
      <c r="R12" s="2"/>
      <c r="S12" s="60"/>
      <c r="T12" s="57"/>
      <c r="U12" s="92" t="str">
        <f t="shared" si="1"/>
        <v/>
      </c>
      <c r="V12" s="20" t="str">
        <f t="shared" si="0"/>
        <v/>
      </c>
      <c r="W12" s="3"/>
      <c r="X12" s="60" t="str">
        <f t="shared" si="3"/>
        <v/>
      </c>
    </row>
    <row r="13" spans="1:24" ht="18.75" x14ac:dyDescent="0.25">
      <c r="A13" s="5"/>
      <c r="B13" s="58"/>
      <c r="C13" s="2"/>
      <c r="D13" s="2"/>
      <c r="E13" s="2"/>
      <c r="F13" s="2"/>
      <c r="G13" s="2"/>
      <c r="H13" s="2"/>
      <c r="I13" s="3"/>
      <c r="J13" s="57"/>
      <c r="K13" s="58"/>
      <c r="L13" s="2"/>
      <c r="M13" s="2"/>
      <c r="N13" s="2"/>
      <c r="O13" s="2"/>
      <c r="P13" s="3"/>
      <c r="Q13" s="59"/>
      <c r="R13" s="2"/>
      <c r="S13" s="60"/>
      <c r="T13" s="57"/>
      <c r="U13" s="92" t="str">
        <f t="shared" si="1"/>
        <v/>
      </c>
      <c r="V13" s="2"/>
      <c r="W13" s="3"/>
      <c r="X13" s="60" t="str">
        <f t="shared" si="3"/>
        <v/>
      </c>
    </row>
    <row r="14" spans="1:24" ht="18.75" x14ac:dyDescent="0.25">
      <c r="A14" s="5"/>
      <c r="B14" s="58"/>
      <c r="C14" s="2"/>
      <c r="D14" s="2"/>
      <c r="E14" s="2"/>
      <c r="F14" s="2"/>
      <c r="G14" s="2"/>
      <c r="H14" s="2"/>
      <c r="I14" s="3"/>
      <c r="J14" s="57"/>
      <c r="K14" s="58"/>
      <c r="L14" s="2"/>
      <c r="M14" s="2"/>
      <c r="N14" s="2"/>
      <c r="O14" s="2"/>
      <c r="P14" s="3"/>
      <c r="Q14" s="59"/>
      <c r="R14" s="2"/>
      <c r="S14" s="60"/>
      <c r="T14" s="57"/>
      <c r="U14" s="92" t="str">
        <f t="shared" si="1"/>
        <v/>
      </c>
      <c r="V14" s="2"/>
      <c r="W14" s="3"/>
      <c r="X14" s="60" t="str">
        <f t="shared" si="3"/>
        <v/>
      </c>
    </row>
    <row r="15" spans="1:24" ht="18.75" x14ac:dyDescent="0.25">
      <c r="A15" s="5"/>
      <c r="B15" s="58"/>
      <c r="C15" s="2"/>
      <c r="D15" s="2"/>
      <c r="E15" s="2"/>
      <c r="F15" s="2"/>
      <c r="G15" s="2"/>
      <c r="H15" s="2"/>
      <c r="I15" s="3"/>
      <c r="J15" s="57"/>
      <c r="K15" s="58"/>
      <c r="L15" s="2"/>
      <c r="M15" s="2"/>
      <c r="N15" s="2"/>
      <c r="O15" s="2"/>
      <c r="P15" s="3"/>
      <c r="Q15" s="59"/>
      <c r="R15" s="2"/>
      <c r="S15" s="60"/>
      <c r="T15" s="57"/>
      <c r="U15" s="92" t="str">
        <f t="shared" si="1"/>
        <v/>
      </c>
      <c r="V15" s="2"/>
      <c r="W15" s="3"/>
      <c r="X15" s="60" t="str">
        <f t="shared" si="3"/>
        <v/>
      </c>
    </row>
    <row r="16" spans="1:24" ht="18.75" x14ac:dyDescent="0.25">
      <c r="A16" s="5"/>
      <c r="B16" s="58"/>
      <c r="C16" s="2"/>
      <c r="D16" s="2"/>
      <c r="E16" s="2"/>
      <c r="F16" s="2"/>
      <c r="G16" s="2"/>
      <c r="H16" s="2"/>
      <c r="I16" s="3"/>
      <c r="J16" s="57"/>
      <c r="K16" s="58"/>
      <c r="L16" s="2"/>
      <c r="M16" s="2"/>
      <c r="N16" s="2"/>
      <c r="O16" s="2"/>
      <c r="P16" s="3"/>
      <c r="Q16" s="59"/>
      <c r="R16" s="2"/>
      <c r="S16" s="60"/>
      <c r="T16" s="57"/>
      <c r="U16" s="92" t="str">
        <f t="shared" si="1"/>
        <v/>
      </c>
      <c r="V16" s="2"/>
      <c r="W16" s="3"/>
      <c r="X16" s="60" t="str">
        <f t="shared" si="3"/>
        <v/>
      </c>
    </row>
    <row r="17" spans="1:24" ht="18.75" x14ac:dyDescent="0.25">
      <c r="A17" s="5"/>
      <c r="B17" s="58"/>
      <c r="C17" s="2"/>
      <c r="D17" s="2"/>
      <c r="E17" s="2"/>
      <c r="F17" s="2"/>
      <c r="G17" s="2"/>
      <c r="H17" s="2"/>
      <c r="I17" s="3"/>
      <c r="J17" s="57"/>
      <c r="K17" s="58"/>
      <c r="L17" s="2"/>
      <c r="M17" s="2"/>
      <c r="N17" s="2"/>
      <c r="O17" s="2"/>
      <c r="P17" s="3"/>
      <c r="Q17" s="59"/>
      <c r="R17" s="2"/>
      <c r="S17" s="60"/>
      <c r="T17" s="57"/>
      <c r="U17" s="92" t="str">
        <f t="shared" si="1"/>
        <v/>
      </c>
      <c r="V17" s="2"/>
      <c r="W17" s="3"/>
      <c r="X17" s="60" t="str">
        <f t="shared" si="3"/>
        <v/>
      </c>
    </row>
    <row r="18" spans="1:24" ht="18.75" x14ac:dyDescent="0.25">
      <c r="A18" s="5"/>
      <c r="B18" s="58"/>
      <c r="C18" s="2"/>
      <c r="D18" s="2"/>
      <c r="E18" s="2"/>
      <c r="F18" s="2"/>
      <c r="G18" s="2"/>
      <c r="H18" s="2"/>
      <c r="I18" s="3"/>
      <c r="J18" s="57"/>
      <c r="K18" s="58"/>
      <c r="L18" s="2"/>
      <c r="M18" s="2"/>
      <c r="N18" s="2"/>
      <c r="O18" s="2"/>
      <c r="P18" s="3"/>
      <c r="Q18" s="59"/>
      <c r="R18" s="2"/>
      <c r="S18" s="60"/>
      <c r="T18" s="57"/>
      <c r="U18" s="92" t="str">
        <f t="shared" si="1"/>
        <v/>
      </c>
      <c r="V18" s="2"/>
      <c r="W18" s="3"/>
      <c r="X18" s="60" t="str">
        <f t="shared" si="3"/>
        <v/>
      </c>
    </row>
    <row r="19" spans="1:24" ht="18.75" x14ac:dyDescent="0.25">
      <c r="A19" s="5"/>
      <c r="B19" s="58"/>
      <c r="C19" s="2"/>
      <c r="D19" s="2"/>
      <c r="E19" s="2"/>
      <c r="F19" s="2"/>
      <c r="G19" s="2"/>
      <c r="H19" s="2"/>
      <c r="I19" s="3"/>
      <c r="J19" s="57"/>
      <c r="K19" s="58"/>
      <c r="L19" s="2"/>
      <c r="M19" s="2"/>
      <c r="N19" s="2"/>
      <c r="O19" s="2"/>
      <c r="P19" s="3"/>
      <c r="Q19" s="59"/>
      <c r="R19" s="2"/>
      <c r="S19" s="60"/>
      <c r="T19" s="57"/>
      <c r="U19" s="92" t="str">
        <f t="shared" si="1"/>
        <v/>
      </c>
      <c r="V19" s="2"/>
      <c r="W19" s="3"/>
      <c r="X19" s="60" t="str">
        <f t="shared" si="3"/>
        <v/>
      </c>
    </row>
    <row r="20" spans="1:24" ht="18.75" x14ac:dyDescent="0.25">
      <c r="A20" s="5"/>
      <c r="B20" s="58"/>
      <c r="C20" s="2"/>
      <c r="D20" s="2"/>
      <c r="E20" s="2"/>
      <c r="F20" s="2"/>
      <c r="G20" s="2"/>
      <c r="H20" s="2"/>
      <c r="I20" s="3"/>
      <c r="J20" s="57"/>
      <c r="K20" s="58"/>
      <c r="L20" s="2"/>
      <c r="M20" s="2"/>
      <c r="N20" s="2"/>
      <c r="O20" s="2"/>
      <c r="P20" s="3"/>
      <c r="Q20" s="59"/>
      <c r="R20" s="2"/>
      <c r="S20" s="60"/>
      <c r="T20" s="57"/>
      <c r="U20" s="92" t="str">
        <f t="shared" si="1"/>
        <v/>
      </c>
      <c r="V20" s="2"/>
      <c r="W20" s="3"/>
      <c r="X20" s="60" t="str">
        <f t="shared" si="3"/>
        <v/>
      </c>
    </row>
    <row r="21" spans="1:24" ht="18.75" x14ac:dyDescent="0.25">
      <c r="A21" s="5"/>
      <c r="B21" s="58"/>
      <c r="C21" s="2"/>
      <c r="D21" s="2"/>
      <c r="E21" s="2"/>
      <c r="F21" s="2"/>
      <c r="G21" s="2"/>
      <c r="H21" s="2"/>
      <c r="I21" s="3"/>
      <c r="J21" s="57"/>
      <c r="K21" s="58"/>
      <c r="L21" s="2"/>
      <c r="M21" s="2"/>
      <c r="N21" s="2"/>
      <c r="O21" s="2"/>
      <c r="P21" s="3"/>
      <c r="Q21" s="59"/>
      <c r="R21" s="2"/>
      <c r="S21" s="60"/>
      <c r="T21" s="57"/>
      <c r="U21" s="92" t="str">
        <f t="shared" si="1"/>
        <v/>
      </c>
      <c r="V21" s="2"/>
      <c r="W21" s="3"/>
      <c r="X21" s="60" t="str">
        <f t="shared" si="3"/>
        <v/>
      </c>
    </row>
    <row r="22" spans="1:24" ht="19.5" thickBot="1" x14ac:dyDescent="0.3">
      <c r="A22" s="5"/>
      <c r="B22" s="58"/>
      <c r="C22" s="2"/>
      <c r="D22" s="2"/>
      <c r="E22" s="2"/>
      <c r="F22" s="2"/>
      <c r="G22" s="2"/>
      <c r="H22" s="2"/>
      <c r="I22" s="3"/>
      <c r="J22" s="57"/>
      <c r="K22" s="58"/>
      <c r="L22" s="2"/>
      <c r="M22" s="2"/>
      <c r="N22" s="2"/>
      <c r="O22" s="2"/>
      <c r="P22" s="3"/>
      <c r="Q22" s="59"/>
      <c r="R22" s="2"/>
      <c r="S22" s="60"/>
      <c r="T22" s="71"/>
      <c r="U22" s="92" t="str">
        <f t="shared" si="1"/>
        <v/>
      </c>
      <c r="V22" s="72"/>
      <c r="W22" s="40"/>
      <c r="X22" s="60" t="str">
        <f t="shared" si="3"/>
        <v/>
      </c>
    </row>
    <row r="23" spans="1:24" ht="18.75" x14ac:dyDescent="0.25">
      <c r="A23" s="5"/>
      <c r="B23" s="58"/>
      <c r="C23" s="2"/>
      <c r="D23" s="2"/>
      <c r="E23" s="2"/>
      <c r="F23" s="2"/>
      <c r="G23" s="2"/>
      <c r="H23" s="2"/>
      <c r="I23" s="3"/>
      <c r="J23" s="57"/>
      <c r="K23" s="58"/>
      <c r="L23" s="2"/>
      <c r="M23" s="2"/>
      <c r="N23" s="2"/>
      <c r="O23" s="2"/>
      <c r="P23" s="3"/>
      <c r="Q23" s="59"/>
      <c r="R23" s="2"/>
      <c r="S23" s="60"/>
      <c r="T23" s="69"/>
      <c r="U23" s="93"/>
      <c r="V23" s="31"/>
      <c r="W23" s="41"/>
      <c r="X23" s="60" t="str">
        <f t="shared" si="3"/>
        <v/>
      </c>
    </row>
    <row r="24" spans="1:24" ht="18.75" x14ac:dyDescent="0.25">
      <c r="A24" s="5"/>
      <c r="B24" s="58"/>
      <c r="C24" s="2"/>
      <c r="D24" s="2"/>
      <c r="E24" s="2"/>
      <c r="F24" s="2"/>
      <c r="G24" s="2"/>
      <c r="H24" s="2"/>
      <c r="I24" s="3"/>
      <c r="J24" s="57"/>
      <c r="K24" s="58"/>
      <c r="L24" s="2"/>
      <c r="M24" s="2"/>
      <c r="N24" s="2"/>
      <c r="O24" s="2"/>
      <c r="P24" s="3"/>
      <c r="Q24" s="59"/>
      <c r="R24" s="2"/>
      <c r="S24" s="60"/>
      <c r="T24" s="58"/>
      <c r="U24" s="92"/>
      <c r="V24" s="2"/>
      <c r="W24" s="3"/>
      <c r="X24" s="60" t="str">
        <f t="shared" si="3"/>
        <v/>
      </c>
    </row>
    <row r="25" spans="1:24" ht="18.75" x14ac:dyDescent="0.25">
      <c r="A25" s="5"/>
      <c r="B25" s="58"/>
      <c r="C25" s="2"/>
      <c r="D25" s="2"/>
      <c r="E25" s="2"/>
      <c r="F25" s="2"/>
      <c r="G25" s="2"/>
      <c r="H25" s="2"/>
      <c r="I25" s="3"/>
      <c r="J25" s="57"/>
      <c r="K25" s="58"/>
      <c r="L25" s="2"/>
      <c r="M25" s="2"/>
      <c r="N25" s="2"/>
      <c r="O25" s="2"/>
      <c r="P25" s="3"/>
      <c r="Q25" s="59"/>
      <c r="R25" s="2"/>
      <c r="S25" s="60"/>
      <c r="T25" s="58"/>
      <c r="U25" s="92"/>
      <c r="V25" s="2"/>
      <c r="W25" s="3"/>
      <c r="X25" s="60" t="str">
        <f t="shared" si="3"/>
        <v/>
      </c>
    </row>
    <row r="26" spans="1:24" ht="18.75" x14ac:dyDescent="0.25">
      <c r="A26" s="5"/>
      <c r="B26" s="58"/>
      <c r="C26" s="2"/>
      <c r="D26" s="2"/>
      <c r="E26" s="2"/>
      <c r="F26" s="2"/>
      <c r="G26" s="2"/>
      <c r="H26" s="2"/>
      <c r="I26" s="3"/>
      <c r="J26" s="57"/>
      <c r="K26" s="58"/>
      <c r="L26" s="2"/>
      <c r="M26" s="2"/>
      <c r="N26" s="2"/>
      <c r="O26" s="2"/>
      <c r="P26" s="3"/>
      <c r="Q26" s="59"/>
      <c r="R26" s="2"/>
      <c r="S26" s="60"/>
      <c r="T26" s="58"/>
      <c r="U26" s="92"/>
      <c r="V26" s="2"/>
      <c r="W26" s="3"/>
      <c r="X26" s="60" t="str">
        <f t="shared" si="3"/>
        <v/>
      </c>
    </row>
    <row r="27" spans="1:24" ht="18.75" x14ac:dyDescent="0.25">
      <c r="I27" s="61"/>
      <c r="J27" s="62"/>
      <c r="U27" s="94"/>
      <c r="W27" s="61"/>
      <c r="X27" s="60" t="str">
        <f t="shared" si="3"/>
        <v/>
      </c>
    </row>
    <row r="28" spans="1:24" x14ac:dyDescent="0.25">
      <c r="X28" s="60" t="str">
        <f t="shared" si="3"/>
        <v/>
      </c>
    </row>
  </sheetData>
  <mergeCells count="5">
    <mergeCell ref="B1:I1"/>
    <mergeCell ref="J1:P1"/>
    <mergeCell ref="Q1:S1"/>
    <mergeCell ref="T1:W1"/>
    <mergeCell ref="X1:X2"/>
  </mergeCells>
  <conditionalFormatting sqref="T3:W37">
    <cfRule type="containsText" dxfId="2" priority="1" operator="containsText" text="Expiré">
      <formula>NOT(ISERROR(SEARCH("Expiré",T3)))</formula>
    </cfRule>
    <cfRule type="containsText" dxfId="1" priority="2" operator="containsText" text="Valide">
      <formula>NOT(ISERROR(SEARCH("Valide",T3)))</formula>
    </cfRule>
    <cfRule type="containsText" dxfId="0" priority="3" operator="containsText" text="A renouveler">
      <formula>NOT(ISERROR(SEARCH("A renouveler",T3)))</formula>
    </cfRule>
  </conditionalFormatting>
  <pageMargins left="0.7" right="0.7" top="0.75" bottom="0.75" header="0.3" footer="0.3"/>
  <pageSetup paperSize="9" orientation="portrait" r:id="rId1"/>
  <ignoredErrors>
    <ignoredError sqref="A3:A5 A10:A19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/>
  </sheetPr>
  <dimension ref="A1:F26"/>
  <sheetViews>
    <sheetView workbookViewId="0">
      <pane ySplit="1" topLeftCell="A2" activePane="bottomLeft" state="frozen"/>
      <selection pane="bottomLeft" activeCell="E7" sqref="E7"/>
    </sheetView>
  </sheetViews>
  <sheetFormatPr baseColWidth="10" defaultRowHeight="15" x14ac:dyDescent="0.25"/>
  <cols>
    <col min="1" max="1" width="16.5703125" customWidth="1"/>
    <col min="2" max="2" width="17.140625" customWidth="1"/>
    <col min="3" max="3" width="24.42578125" customWidth="1"/>
    <col min="4" max="4" width="16.5703125" customWidth="1"/>
    <col min="5" max="5" width="84.85546875" customWidth="1"/>
    <col min="6" max="6" width="19.7109375" customWidth="1"/>
  </cols>
  <sheetData>
    <row r="1" spans="1:6" ht="33" customHeight="1" x14ac:dyDescent="0.25">
      <c r="A1" s="18" t="s">
        <v>20</v>
      </c>
      <c r="B1" s="25" t="s">
        <v>30</v>
      </c>
      <c r="C1" s="18" t="s">
        <v>12</v>
      </c>
      <c r="D1" s="18" t="s">
        <v>8</v>
      </c>
      <c r="E1" s="18" t="s">
        <v>14</v>
      </c>
      <c r="F1" s="39" t="s">
        <v>31</v>
      </c>
    </row>
    <row r="2" spans="1:6" ht="30" customHeight="1" x14ac:dyDescent="0.25">
      <c r="A2" s="113" t="s">
        <v>19</v>
      </c>
      <c r="B2" s="108" t="s">
        <v>28</v>
      </c>
      <c r="C2" s="33" t="s">
        <v>18</v>
      </c>
      <c r="D2" s="17" t="s">
        <v>42</v>
      </c>
      <c r="E2" s="19" t="s">
        <v>64</v>
      </c>
      <c r="F2" s="3"/>
    </row>
    <row r="3" spans="1:6" ht="30" customHeight="1" x14ac:dyDescent="0.25">
      <c r="A3" s="114"/>
      <c r="B3" s="109"/>
      <c r="C3" s="33" t="s">
        <v>36</v>
      </c>
      <c r="D3" s="17" t="s">
        <v>43</v>
      </c>
      <c r="E3" s="19" t="s">
        <v>63</v>
      </c>
      <c r="F3" s="3"/>
    </row>
    <row r="4" spans="1:6" ht="30" customHeight="1" x14ac:dyDescent="0.25">
      <c r="A4" s="114"/>
      <c r="B4" s="109"/>
      <c r="C4" s="33" t="s">
        <v>34</v>
      </c>
      <c r="D4" s="17" t="s">
        <v>44</v>
      </c>
      <c r="E4" s="19" t="s">
        <v>62</v>
      </c>
      <c r="F4" s="3"/>
    </row>
    <row r="5" spans="1:6" ht="30" customHeight="1" thickBot="1" x14ac:dyDescent="0.3">
      <c r="A5" s="114"/>
      <c r="B5" s="110"/>
      <c r="C5" s="34" t="s">
        <v>37</v>
      </c>
      <c r="D5" s="28" t="s">
        <v>45</v>
      </c>
      <c r="E5" s="29" t="s">
        <v>61</v>
      </c>
      <c r="F5" s="40"/>
    </row>
    <row r="6" spans="1:6" ht="30" customHeight="1" x14ac:dyDescent="0.25">
      <c r="A6" s="114"/>
      <c r="B6" s="111" t="s">
        <v>29</v>
      </c>
      <c r="C6" s="31" t="s">
        <v>18</v>
      </c>
      <c r="D6" s="27" t="s">
        <v>46</v>
      </c>
      <c r="E6" s="32" t="s">
        <v>60</v>
      </c>
      <c r="F6" s="41"/>
    </row>
    <row r="7" spans="1:6" ht="30" customHeight="1" x14ac:dyDescent="0.25">
      <c r="A7" s="114"/>
      <c r="B7" s="111"/>
      <c r="C7" s="2" t="s">
        <v>36</v>
      </c>
      <c r="D7" s="17" t="s">
        <v>47</v>
      </c>
      <c r="E7" s="19" t="s">
        <v>59</v>
      </c>
      <c r="F7" s="3"/>
    </row>
    <row r="8" spans="1:6" ht="30" customHeight="1" x14ac:dyDescent="0.25">
      <c r="A8" s="114"/>
      <c r="B8" s="111"/>
      <c r="C8" s="2" t="s">
        <v>34</v>
      </c>
      <c r="D8" s="17" t="s">
        <v>48</v>
      </c>
      <c r="E8" s="19" t="s">
        <v>58</v>
      </c>
      <c r="F8" s="3"/>
    </row>
    <row r="9" spans="1:6" ht="30" customHeight="1" thickBot="1" x14ac:dyDescent="0.3">
      <c r="A9" s="115"/>
      <c r="B9" s="112"/>
      <c r="C9" s="45" t="s">
        <v>37</v>
      </c>
      <c r="D9" s="46" t="s">
        <v>49</v>
      </c>
      <c r="E9" s="47" t="s">
        <v>57</v>
      </c>
      <c r="F9" s="48"/>
    </row>
    <row r="10" spans="1:6" ht="30" customHeight="1" thickTop="1" x14ac:dyDescent="0.25">
      <c r="A10" s="117" t="s">
        <v>21</v>
      </c>
      <c r="B10" s="109" t="s">
        <v>28</v>
      </c>
      <c r="C10" s="35" t="s">
        <v>32</v>
      </c>
      <c r="D10" s="27" t="s">
        <v>65</v>
      </c>
      <c r="E10" s="26"/>
      <c r="F10" s="43"/>
    </row>
    <row r="11" spans="1:6" ht="30" customHeight="1" x14ac:dyDescent="0.25">
      <c r="A11" s="117"/>
      <c r="B11" s="109"/>
      <c r="C11" s="33" t="s">
        <v>33</v>
      </c>
      <c r="D11" s="17" t="s">
        <v>66</v>
      </c>
      <c r="E11" s="1"/>
      <c r="F11" s="4"/>
    </row>
    <row r="12" spans="1:6" ht="30" customHeight="1" x14ac:dyDescent="0.25">
      <c r="A12" s="117"/>
      <c r="B12" s="109"/>
      <c r="C12" s="33" t="s">
        <v>18</v>
      </c>
      <c r="D12" s="17" t="s">
        <v>52</v>
      </c>
      <c r="E12" s="1"/>
      <c r="F12" s="44"/>
    </row>
    <row r="13" spans="1:6" ht="30" customHeight="1" x14ac:dyDescent="0.25">
      <c r="A13" s="117"/>
      <c r="B13" s="109"/>
      <c r="C13" s="33" t="s">
        <v>36</v>
      </c>
      <c r="D13" s="17" t="s">
        <v>51</v>
      </c>
      <c r="E13" s="1"/>
      <c r="F13" s="4"/>
    </row>
    <row r="14" spans="1:6" ht="30" customHeight="1" x14ac:dyDescent="0.25">
      <c r="A14" s="117"/>
      <c r="B14" s="109"/>
      <c r="C14" s="33" t="s">
        <v>38</v>
      </c>
      <c r="D14" s="17" t="s">
        <v>55</v>
      </c>
      <c r="E14" s="1"/>
      <c r="F14" s="4"/>
    </row>
    <row r="15" spans="1:6" ht="30" customHeight="1" x14ac:dyDescent="0.25">
      <c r="A15" s="117"/>
      <c r="B15" s="109"/>
      <c r="C15" s="33" t="s">
        <v>39</v>
      </c>
      <c r="D15" s="17" t="s">
        <v>67</v>
      </c>
      <c r="E15" s="1"/>
      <c r="F15" s="4"/>
    </row>
    <row r="16" spans="1:6" ht="30" customHeight="1" x14ac:dyDescent="0.25">
      <c r="A16" s="117"/>
      <c r="B16" s="109"/>
      <c r="C16" s="33" t="s">
        <v>35</v>
      </c>
      <c r="D16" s="17" t="s">
        <v>54</v>
      </c>
      <c r="E16" s="1"/>
      <c r="F16" s="4"/>
    </row>
    <row r="17" spans="1:6" ht="30" customHeight="1" x14ac:dyDescent="0.25">
      <c r="A17" s="117"/>
      <c r="B17" s="109"/>
      <c r="C17" s="33" t="s">
        <v>40</v>
      </c>
      <c r="D17" s="17" t="s">
        <v>53</v>
      </c>
      <c r="E17" s="1"/>
      <c r="F17" s="4"/>
    </row>
    <row r="18" spans="1:6" ht="30" customHeight="1" thickBot="1" x14ac:dyDescent="0.3">
      <c r="A18" s="117"/>
      <c r="B18" s="110"/>
      <c r="C18" s="34" t="s">
        <v>41</v>
      </c>
      <c r="D18" s="49" t="s">
        <v>56</v>
      </c>
      <c r="E18" s="30"/>
      <c r="F18" s="42"/>
    </row>
    <row r="19" spans="1:6" ht="30" customHeight="1" x14ac:dyDescent="0.25">
      <c r="A19" s="117"/>
      <c r="B19" s="111" t="s">
        <v>50</v>
      </c>
      <c r="C19" s="38" t="s">
        <v>18</v>
      </c>
      <c r="D19" s="50" t="s">
        <v>68</v>
      </c>
      <c r="E19" s="26"/>
      <c r="F19" s="43"/>
    </row>
    <row r="20" spans="1:6" ht="30" customHeight="1" x14ac:dyDescent="0.25">
      <c r="A20" s="117"/>
      <c r="B20" s="111"/>
      <c r="C20" s="36" t="s">
        <v>36</v>
      </c>
      <c r="D20" s="17" t="s">
        <v>69</v>
      </c>
      <c r="E20" s="1"/>
      <c r="F20" s="4"/>
    </row>
    <row r="21" spans="1:6" ht="30" customHeight="1" x14ac:dyDescent="0.25">
      <c r="A21" s="117"/>
      <c r="B21" s="111"/>
      <c r="C21" s="36" t="s">
        <v>38</v>
      </c>
      <c r="D21" s="17" t="s">
        <v>70</v>
      </c>
      <c r="E21" s="1"/>
      <c r="F21" s="4"/>
    </row>
    <row r="22" spans="1:6" ht="30" customHeight="1" x14ac:dyDescent="0.25">
      <c r="A22" s="117"/>
      <c r="B22" s="111"/>
      <c r="C22" s="36" t="s">
        <v>39</v>
      </c>
      <c r="D22" s="17" t="s">
        <v>71</v>
      </c>
      <c r="E22" s="1"/>
      <c r="F22" s="4"/>
    </row>
    <row r="23" spans="1:6" ht="30" customHeight="1" x14ac:dyDescent="0.25">
      <c r="A23" s="117"/>
      <c r="B23" s="111"/>
      <c r="C23" s="36" t="s">
        <v>35</v>
      </c>
      <c r="D23" s="17" t="s">
        <v>72</v>
      </c>
      <c r="E23" s="1"/>
      <c r="F23" s="4"/>
    </row>
    <row r="24" spans="1:6" ht="30" customHeight="1" x14ac:dyDescent="0.25">
      <c r="A24" s="117"/>
      <c r="B24" s="111"/>
      <c r="C24" s="36" t="s">
        <v>40</v>
      </c>
      <c r="D24" s="17" t="s">
        <v>73</v>
      </c>
      <c r="E24" s="1"/>
      <c r="F24" s="4"/>
    </row>
    <row r="25" spans="1:6" ht="30" customHeight="1" thickBot="1" x14ac:dyDescent="0.3">
      <c r="A25" s="118"/>
      <c r="B25" s="116"/>
      <c r="C25" s="37" t="s">
        <v>41</v>
      </c>
      <c r="D25" s="49" t="s">
        <v>74</v>
      </c>
      <c r="E25" s="30"/>
      <c r="F25" s="42"/>
    </row>
    <row r="26" spans="1:6" x14ac:dyDescent="0.25">
      <c r="D26" s="51"/>
    </row>
  </sheetData>
  <mergeCells count="6">
    <mergeCell ref="B2:B5"/>
    <mergeCell ref="B6:B9"/>
    <mergeCell ref="A2:A9"/>
    <mergeCell ref="B10:B18"/>
    <mergeCell ref="B19:B25"/>
    <mergeCell ref="A10:A25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7:J42"/>
  <sheetViews>
    <sheetView showGridLines="0" view="pageBreakPreview" zoomScaleNormal="100" zoomScaleSheetLayoutView="100" workbookViewId="0">
      <selection activeCell="F15" sqref="F15"/>
    </sheetView>
  </sheetViews>
  <sheetFormatPr baseColWidth="10" defaultRowHeight="15" x14ac:dyDescent="0.25"/>
  <cols>
    <col min="1" max="1" width="4.5703125" customWidth="1"/>
    <col min="3" max="3" width="9.5703125" customWidth="1"/>
    <col min="8" max="8" width="17.28515625" customWidth="1"/>
    <col min="9" max="9" width="16.5703125" customWidth="1"/>
    <col min="10" max="10" width="13.28515625" bestFit="1" customWidth="1"/>
    <col min="11" max="11" width="7.42578125" customWidth="1"/>
  </cols>
  <sheetData>
    <row r="7" spans="2:10" x14ac:dyDescent="0.25">
      <c r="D7" s="63"/>
      <c r="E7" s="63"/>
      <c r="G7" s="64" t="s">
        <v>81</v>
      </c>
      <c r="H7" s="52"/>
      <c r="I7" s="52"/>
      <c r="J7" s="52"/>
    </row>
    <row r="8" spans="2:10" x14ac:dyDescent="0.25">
      <c r="D8" s="63"/>
      <c r="E8" s="63"/>
      <c r="G8" s="64" t="s">
        <v>83</v>
      </c>
      <c r="H8" s="52"/>
      <c r="I8" s="52"/>
      <c r="J8" s="52"/>
    </row>
    <row r="9" spans="2:10" x14ac:dyDescent="0.25">
      <c r="D9" s="63"/>
      <c r="E9" s="63"/>
      <c r="G9" s="64" t="s">
        <v>82</v>
      </c>
      <c r="H9" s="52"/>
      <c r="J9" s="52"/>
    </row>
    <row r="10" spans="2:10" ht="18.75" x14ac:dyDescent="0.3">
      <c r="I10" s="74" t="s">
        <v>85</v>
      </c>
      <c r="J10" s="80"/>
    </row>
    <row r="11" spans="2:10" x14ac:dyDescent="0.25">
      <c r="B11" s="119" t="s">
        <v>84</v>
      </c>
      <c r="C11" s="119"/>
      <c r="D11" s="119"/>
      <c r="E11" s="119"/>
      <c r="F11" s="119"/>
      <c r="G11" s="119"/>
      <c r="H11" s="119"/>
      <c r="I11" s="119"/>
      <c r="J11" s="119"/>
    </row>
    <row r="12" spans="2:10" x14ac:dyDescent="0.25">
      <c r="B12" s="119"/>
      <c r="C12" s="119"/>
      <c r="D12" s="119"/>
      <c r="E12" s="119"/>
      <c r="F12" s="119"/>
      <c r="G12" s="119"/>
      <c r="H12" s="119"/>
      <c r="I12" s="119"/>
      <c r="J12" s="119"/>
    </row>
    <row r="13" spans="2:10" ht="9.75" customHeight="1" x14ac:dyDescent="0.25">
      <c r="B13" s="65"/>
      <c r="C13" s="65"/>
      <c r="D13" s="65"/>
      <c r="E13" s="65"/>
      <c r="F13" s="65"/>
      <c r="G13" s="65"/>
      <c r="H13" s="65"/>
      <c r="I13" s="65"/>
      <c r="J13" s="65"/>
    </row>
    <row r="15" spans="2:10" ht="15.75" x14ac:dyDescent="0.25">
      <c r="C15" s="79"/>
      <c r="D15" s="86"/>
      <c r="E15" s="82"/>
      <c r="F15" s="82"/>
      <c r="G15" s="82"/>
      <c r="H15" t="s">
        <v>108</v>
      </c>
      <c r="I15" s="87"/>
    </row>
    <row r="16" spans="2:10" ht="21" customHeight="1" x14ac:dyDescent="0.25">
      <c r="B16" s="78" t="s">
        <v>110</v>
      </c>
      <c r="D16" s="83"/>
      <c r="E16" s="81"/>
      <c r="F16" s="78" t="s">
        <v>126</v>
      </c>
      <c r="G16" s="81"/>
      <c r="H16" s="81"/>
      <c r="I16" s="87"/>
      <c r="J16" s="81"/>
    </row>
    <row r="17" spans="2:10" ht="18" customHeight="1" x14ac:dyDescent="0.25">
      <c r="B17" t="s">
        <v>87</v>
      </c>
      <c r="D17" s="95"/>
      <c r="E17" s="81"/>
      <c r="F17" s="87"/>
      <c r="G17" s="95"/>
      <c r="H17" s="87"/>
      <c r="I17" s="81"/>
      <c r="J17" s="81"/>
    </row>
    <row r="18" spans="2:10" ht="18" customHeight="1" x14ac:dyDescent="0.25">
      <c r="C18" t="s">
        <v>111</v>
      </c>
      <c r="D18" s="83"/>
      <c r="E18" s="83"/>
      <c r="F18" s="87"/>
      <c r="G18" s="81"/>
      <c r="H18" s="87"/>
      <c r="I18" s="81"/>
      <c r="J18" s="81"/>
    </row>
    <row r="19" spans="2:10" ht="18.75" customHeight="1" x14ac:dyDescent="0.25">
      <c r="D19" s="77" t="s">
        <v>112</v>
      </c>
      <c r="E19" s="83"/>
      <c r="F19" s="52" t="s">
        <v>113</v>
      </c>
      <c r="G19" s="84"/>
    </row>
    <row r="21" spans="2:10" x14ac:dyDescent="0.25">
      <c r="H21" s="77" t="s">
        <v>109</v>
      </c>
      <c r="I21" s="120">
        <f ca="1">TODAY()</f>
        <v>43040</v>
      </c>
      <c r="J21" s="120"/>
    </row>
    <row r="29" spans="2:10" x14ac:dyDescent="0.25">
      <c r="I29" t="s">
        <v>86</v>
      </c>
    </row>
    <row r="42" spans="1:1" x14ac:dyDescent="0.25">
      <c r="A42" s="88" t="s">
        <v>154</v>
      </c>
    </row>
  </sheetData>
  <mergeCells count="2">
    <mergeCell ref="B11:J12"/>
    <mergeCell ref="I21:J21"/>
  </mergeCells>
  <pageMargins left="1" right="1" top="1" bottom="1" header="0.5" footer="0.5"/>
  <pageSetup paperSize="9" scale="96" orientation="landscape" horizontalDpi="200" verticalDpi="200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11</xdr:col>
                <xdr:colOff>247650</xdr:colOff>
                <xdr:row>1</xdr:row>
                <xdr:rowOff>114300</xdr:rowOff>
              </from>
              <to>
                <xdr:col>13</xdr:col>
                <xdr:colOff>381000</xdr:colOff>
                <xdr:row>4</xdr:row>
                <xdr:rowOff>57150</xdr:rowOff>
              </to>
            </anchor>
          </controlPr>
        </control>
      </mc:Choice>
      <mc:Fallback>
        <control shapeId="7169" r:id="rId4" name="CommandButton1"/>
      </mc:Fallback>
    </mc:AlternateContent>
    <mc:AlternateContent xmlns:mc="http://schemas.openxmlformats.org/markup-compatibility/2006">
      <mc:Choice Requires="x14">
        <control shapeId="7172" r:id="rId6" name="CommandButton2">
          <controlPr defaultSize="0" autoLine="0" r:id="rId7">
            <anchor moveWithCells="1">
              <from>
                <xdr:col>11</xdr:col>
                <xdr:colOff>523875</xdr:colOff>
                <xdr:row>9</xdr:row>
                <xdr:rowOff>161925</xdr:rowOff>
              </from>
              <to>
                <xdr:col>13</xdr:col>
                <xdr:colOff>114300</xdr:colOff>
                <xdr:row>12</xdr:row>
                <xdr:rowOff>0</xdr:rowOff>
              </to>
            </anchor>
          </controlPr>
        </control>
      </mc:Choice>
      <mc:Fallback>
        <control shapeId="7172" r:id="rId6" name="CommandButton2"/>
      </mc:Fallback>
    </mc:AlternateContent>
    <mc:AlternateContent xmlns:mc="http://schemas.openxmlformats.org/markup-compatibility/2006">
      <mc:Choice Requires="x14">
        <control shapeId="7174" r:id="rId8" name="CommandButton3">
          <controlPr defaultSize="0" autoLine="0" r:id="rId9">
            <anchor moveWithCells="1">
              <from>
                <xdr:col>11</xdr:col>
                <xdr:colOff>361950</xdr:colOff>
                <xdr:row>6</xdr:row>
                <xdr:rowOff>0</xdr:rowOff>
              </from>
              <to>
                <xdr:col>13</xdr:col>
                <xdr:colOff>238125</xdr:colOff>
                <xdr:row>8</xdr:row>
                <xdr:rowOff>57150</xdr:rowOff>
              </to>
            </anchor>
          </controlPr>
        </control>
      </mc:Choice>
      <mc:Fallback>
        <control shapeId="7174" r:id="rId8" name="CommandButton3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D7:E17"/>
  <sheetViews>
    <sheetView showGridLines="0" view="pageLayout" zoomScaleNormal="100" workbookViewId="0">
      <selection activeCell="F11" sqref="F11"/>
    </sheetView>
  </sheetViews>
  <sheetFormatPr baseColWidth="10" defaultRowHeight="15" x14ac:dyDescent="0.25"/>
  <cols>
    <col min="3" max="3" width="10.42578125" customWidth="1"/>
    <col min="5" max="5" width="19.7109375" customWidth="1"/>
  </cols>
  <sheetData>
    <row r="7" spans="4:5" ht="15.75" x14ac:dyDescent="0.25">
      <c r="D7" s="122" t="s">
        <v>127</v>
      </c>
      <c r="E7" s="122"/>
    </row>
    <row r="8" spans="4:5" x14ac:dyDescent="0.25">
      <c r="D8" t="str">
        <f>IF(Licence!J10="","",Licence!J10)</f>
        <v/>
      </c>
    </row>
    <row r="9" spans="4:5" ht="18" customHeight="1" x14ac:dyDescent="0.25">
      <c r="E9" t="str">
        <f>IF(Licence!J10="","",Licence!D15)</f>
        <v/>
      </c>
    </row>
    <row r="10" spans="4:5" ht="10.5" customHeight="1" x14ac:dyDescent="0.25"/>
    <row r="11" spans="4:5" x14ac:dyDescent="0.25">
      <c r="D11" s="78" t="str">
        <f>IF(Licence!J10="","",Licence!F17)</f>
        <v/>
      </c>
      <c r="E11" s="77" t="str">
        <f>IF(Licence!J10="","",Licence!F18)</f>
        <v/>
      </c>
    </row>
    <row r="13" spans="4:5" x14ac:dyDescent="0.25">
      <c r="D13" s="77" t="s">
        <v>22</v>
      </c>
      <c r="E13" t="str">
        <f>IF(Licence!J10="","",Licence!G19)</f>
        <v/>
      </c>
    </row>
    <row r="15" spans="4:5" ht="18.75" x14ac:dyDescent="0.3">
      <c r="D15" s="85"/>
      <c r="E15" s="85"/>
    </row>
    <row r="16" spans="4:5" ht="18.75" x14ac:dyDescent="0.3">
      <c r="D16" s="121" t="str">
        <f>IF(Licence!J10="","",Licence!I16)</f>
        <v/>
      </c>
      <c r="E16" s="121"/>
    </row>
    <row r="17" spans="4:5" ht="18.75" x14ac:dyDescent="0.3">
      <c r="D17" s="85"/>
      <c r="E17" s="85"/>
    </row>
  </sheetData>
  <mergeCells count="2">
    <mergeCell ref="D16:E16"/>
    <mergeCell ref="D7:E7"/>
  </mergeCells>
  <pageMargins left="0.7" right="0.7" top="0.75" bottom="0.75" header="0.3" footer="0.3"/>
  <pageSetup paperSize="9" orientation="landscape" horizontalDpi="200" verticalDpi="200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8</xdr:col>
                <xdr:colOff>0</xdr:colOff>
                <xdr:row>4</xdr:row>
                <xdr:rowOff>0</xdr:rowOff>
              </from>
              <to>
                <xdr:col>9</xdr:col>
                <xdr:colOff>276225</xdr:colOff>
                <xdr:row>6</xdr:row>
                <xdr:rowOff>76200</xdr:rowOff>
              </to>
            </anchor>
          </controlPr>
        </control>
      </mc:Choice>
      <mc:Fallback>
        <control shapeId="10241" r:id="rId4" name="CommandButton1"/>
      </mc:Fallback>
    </mc:AlternateContent>
    <mc:AlternateContent xmlns:mc="http://schemas.openxmlformats.org/markup-compatibility/2006">
      <mc:Choice Requires="x14">
        <control shapeId="10242" r:id="rId6" name="CommandButton2">
          <controlPr defaultSize="0" autoLine="0" r:id="rId7">
            <anchor moveWithCells="1">
              <from>
                <xdr:col>7</xdr:col>
                <xdr:colOff>295275</xdr:colOff>
                <xdr:row>0</xdr:row>
                <xdr:rowOff>66675</xdr:rowOff>
              </from>
              <to>
                <xdr:col>9</xdr:col>
                <xdr:colOff>276225</xdr:colOff>
                <xdr:row>3</xdr:row>
                <xdr:rowOff>9525</xdr:rowOff>
              </to>
            </anchor>
          </controlPr>
        </control>
      </mc:Choice>
      <mc:Fallback>
        <control shapeId="10242" r:id="rId6" name="CommandButton2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1"/>
  <sheetViews>
    <sheetView workbookViewId="0">
      <selection activeCell="B1" sqref="B1"/>
    </sheetView>
  </sheetViews>
  <sheetFormatPr baseColWidth="10" defaultRowHeight="15" x14ac:dyDescent="0.25"/>
  <cols>
    <col min="1" max="1" width="25.7109375" customWidth="1"/>
    <col min="2" max="2" width="18.140625" customWidth="1"/>
  </cols>
  <sheetData>
    <row r="1" spans="1:4" x14ac:dyDescent="0.25">
      <c r="A1" s="35" t="s">
        <v>32</v>
      </c>
      <c r="B1" s="68">
        <f ca="1">TODAY()</f>
        <v>43040</v>
      </c>
      <c r="D1" s="67" t="s">
        <v>89</v>
      </c>
    </row>
    <row r="2" spans="1:4" x14ac:dyDescent="0.25">
      <c r="A2" s="33" t="s">
        <v>33</v>
      </c>
      <c r="D2" s="67" t="s">
        <v>90</v>
      </c>
    </row>
    <row r="3" spans="1:4" x14ac:dyDescent="0.25">
      <c r="A3" s="33" t="s">
        <v>18</v>
      </c>
      <c r="D3" s="67" t="s">
        <v>91</v>
      </c>
    </row>
    <row r="4" spans="1:4" x14ac:dyDescent="0.25">
      <c r="A4" s="33" t="s">
        <v>36</v>
      </c>
    </row>
    <row r="5" spans="1:4" x14ac:dyDescent="0.25">
      <c r="A5" s="33" t="s">
        <v>34</v>
      </c>
    </row>
    <row r="6" spans="1:4" x14ac:dyDescent="0.25">
      <c r="A6" s="33" t="s">
        <v>37</v>
      </c>
    </row>
    <row r="7" spans="1:4" x14ac:dyDescent="0.25">
      <c r="A7" s="33" t="s">
        <v>76</v>
      </c>
    </row>
    <row r="8" spans="1:4" x14ac:dyDescent="0.25">
      <c r="A8" s="33" t="s">
        <v>39</v>
      </c>
    </row>
    <row r="9" spans="1:4" x14ac:dyDescent="0.25">
      <c r="A9" s="33" t="s">
        <v>35</v>
      </c>
    </row>
    <row r="10" spans="1:4" x14ac:dyDescent="0.25">
      <c r="A10" s="33" t="s">
        <v>40</v>
      </c>
    </row>
    <row r="11" spans="1:4" ht="15.75" thickBot="1" x14ac:dyDescent="0.3">
      <c r="A11" s="34" t="s">
        <v>41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Accueil</vt:lpstr>
      <vt:lpstr>Recap</vt:lpstr>
      <vt:lpstr>Tri</vt:lpstr>
      <vt:lpstr>Base_de_donnees</vt:lpstr>
      <vt:lpstr>Licence_véhicules</vt:lpstr>
      <vt:lpstr>Licence</vt:lpstr>
      <vt:lpstr>Vignette</vt:lpstr>
      <vt:lpstr>Liste</vt:lpstr>
      <vt:lpstr>Licence!Zone_d_impression</vt:lpstr>
      <vt:lpstr>Vignette!Zone_d_impression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MAVOUNGOU Merveil</dc:creator>
  <cp:lastModifiedBy>MAVOUNGOU Merveil</cp:lastModifiedBy>
  <cp:lastPrinted>2017-10-29T09:09:00Z</cp:lastPrinted>
  <dcterms:created xsi:type="dcterms:W3CDTF">2017-10-10T18:41:39Z</dcterms:created>
  <dcterms:modified xsi:type="dcterms:W3CDTF">2017-11-01T12:04:33Z</dcterms:modified>
</cp:coreProperties>
</file>