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405" windowWidth="28215" windowHeight="12240"/>
  </bookViews>
  <sheets>
    <sheet name="Feuil1" sheetId="2" r:id="rId1"/>
    <sheet name="Date jour ouvré ferié" sheetId="1" r:id="rId2"/>
  </sheets>
  <definedNames>
    <definedName name="An">'Date jour ouvré ferié'!$E$1</definedName>
    <definedName name="Paques">'Date jour ouvré ferié'!$E$4</definedName>
  </definedNames>
  <calcPr calcId="124519"/>
</workbook>
</file>

<file path=xl/calcChain.xml><?xml version="1.0" encoding="utf-8"?>
<calcChain xmlns="http://schemas.openxmlformats.org/spreadsheetml/2006/main">
  <c r="E30" i="1"/>
  <c r="E28"/>
  <c r="E27"/>
  <c r="E26"/>
  <c r="E25"/>
  <c r="E21"/>
  <c r="E20"/>
  <c r="E18"/>
  <c r="E23" s="1"/>
  <c r="E17"/>
  <c r="E16"/>
  <c r="E14"/>
  <c r="E13"/>
  <c r="E12"/>
  <c r="E11"/>
  <c r="E7"/>
  <c r="E6"/>
  <c r="E4"/>
  <c r="E15" s="1"/>
  <c r="E3"/>
  <c r="E22" l="1"/>
  <c r="E5"/>
  <c r="E9"/>
  <c r="E29"/>
  <c r="E8"/>
  <c r="E24"/>
  <c r="E10"/>
  <c r="E19"/>
</calcChain>
</file>

<file path=xl/sharedStrings.xml><?xml version="1.0" encoding="utf-8"?>
<sst xmlns="http://schemas.openxmlformats.org/spreadsheetml/2006/main" count="33" uniqueCount="19">
  <si>
    <t>Année :</t>
  </si>
  <si>
    <t>Jours Fériés</t>
  </si>
  <si>
    <t>Nouvel An</t>
  </si>
  <si>
    <t>Pâques</t>
  </si>
  <si>
    <t>L. Pâques</t>
  </si>
  <si>
    <t>F. Travail</t>
  </si>
  <si>
    <t>Vict. 1945</t>
  </si>
  <si>
    <t>Ascension</t>
  </si>
  <si>
    <t>Pentecôte</t>
  </si>
  <si>
    <t>L. Pentecôte</t>
  </si>
  <si>
    <t>F. Nationale</t>
  </si>
  <si>
    <t>Assomption</t>
  </si>
  <si>
    <t>Toussaint</t>
  </si>
  <si>
    <t>Armistice</t>
  </si>
  <si>
    <t>Rameaux</t>
  </si>
  <si>
    <t>Noël</t>
  </si>
  <si>
    <t>Delais initial</t>
  </si>
  <si>
    <t>Date de livraison estimé</t>
  </si>
  <si>
    <t>nombre de samedi, dimanche et férié</t>
  </si>
</sst>
</file>

<file path=xl/styles.xml><?xml version="1.0" encoding="utf-8"?>
<styleSheet xmlns="http://schemas.openxmlformats.org/spreadsheetml/2006/main">
  <numFmts count="1">
    <numFmt numFmtId="164" formatCode="dddd\ d\ mmmm\ yyyy"/>
  </numFmts>
  <fonts count="5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4"/>
      <color indexed="9"/>
      <name val="Arial"/>
      <family val="2"/>
    </font>
    <font>
      <b/>
      <sz val="10"/>
      <name val="Arial"/>
      <family val="2"/>
    </font>
    <font>
      <i/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 applyProtection="1">
      <alignment horizontal="center"/>
    </xf>
    <xf numFmtId="0" fontId="2" fillId="2" borderId="2" xfId="0" applyFont="1" applyFill="1" applyBorder="1" applyAlignment="1" applyProtection="1">
      <alignment horizontal="center"/>
    </xf>
    <xf numFmtId="0" fontId="3" fillId="0" borderId="3" xfId="0" applyFont="1" applyFill="1" applyBorder="1" applyAlignment="1" applyProtection="1">
      <alignment horizontal="center" vertical="center"/>
    </xf>
    <xf numFmtId="0" fontId="0" fillId="0" borderId="4" xfId="0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/>
    <xf numFmtId="164" fontId="4" fillId="0" borderId="6" xfId="0" applyNumberFormat="1" applyFont="1" applyFill="1" applyBorder="1" applyAlignment="1" applyProtection="1">
      <alignment horizontal="left"/>
    </xf>
    <xf numFmtId="0" fontId="3" fillId="0" borderId="5" xfId="0" applyFont="1" applyFill="1" applyBorder="1" applyProtection="1"/>
    <xf numFmtId="0" fontId="3" fillId="0" borderId="7" xfId="0" applyFont="1" applyFill="1" applyBorder="1" applyProtection="1"/>
    <xf numFmtId="164" fontId="4" fillId="0" borderId="8" xfId="0" applyNumberFormat="1" applyFont="1" applyFill="1" applyBorder="1" applyAlignment="1" applyProtection="1">
      <alignment horizontal="left"/>
    </xf>
    <xf numFmtId="0" fontId="0" fillId="0" borderId="0" xfId="0" applyNumberFormat="1"/>
    <xf numFmtId="0" fontId="3" fillId="0" borderId="9" xfId="0" applyFont="1" applyFill="1" applyBorder="1" applyProtection="1"/>
    <xf numFmtId="164" fontId="4" fillId="0" borderId="10" xfId="0" applyNumberFormat="1" applyFont="1" applyFill="1" applyBorder="1" applyAlignment="1" applyProtection="1">
      <alignment horizontal="left"/>
    </xf>
    <xf numFmtId="0" fontId="0" fillId="0" borderId="0" xfId="0" applyAlignment="1">
      <alignment wrapText="1"/>
    </xf>
    <xf numFmtId="14" fontId="0" fillId="0" borderId="0" xfId="0" applyNumberFormat="1"/>
    <xf numFmtId="14" fontId="0" fillId="0" borderId="0" xfId="0" applyNumberFormat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9"/>
  <sheetViews>
    <sheetView tabSelected="1" workbookViewId="0">
      <selection activeCell="H23" sqref="H23"/>
    </sheetView>
  </sheetViews>
  <sheetFormatPr baseColWidth="10" defaultRowHeight="15"/>
  <cols>
    <col min="1" max="1" width="10.7109375" bestFit="1" customWidth="1"/>
    <col min="2" max="2" width="10.85546875" style="14" customWidth="1"/>
  </cols>
  <sheetData>
    <row r="1" spans="1:3" ht="60">
      <c r="A1" s="13" t="s">
        <v>16</v>
      </c>
      <c r="B1" s="15" t="s">
        <v>17</v>
      </c>
      <c r="C1" s="13" t="s">
        <v>18</v>
      </c>
    </row>
    <row r="2" spans="1:3">
      <c r="A2" s="14">
        <v>43115</v>
      </c>
      <c r="B2" s="14">
        <v>43038</v>
      </c>
    </row>
    <row r="3" spans="1:3">
      <c r="A3" s="14">
        <v>43014</v>
      </c>
      <c r="B3" s="14">
        <v>43018</v>
      </c>
    </row>
    <row r="4" spans="1:3">
      <c r="A4" s="14">
        <v>43014</v>
      </c>
      <c r="B4" s="14">
        <v>43018</v>
      </c>
    </row>
    <row r="5" spans="1:3">
      <c r="A5" s="14">
        <v>43059</v>
      </c>
      <c r="B5" s="14">
        <v>43041</v>
      </c>
    </row>
    <row r="6" spans="1:3">
      <c r="A6" s="14">
        <v>43077</v>
      </c>
      <c r="B6" s="14">
        <v>43056</v>
      </c>
    </row>
    <row r="7" spans="1:3">
      <c r="A7" s="14">
        <v>43104</v>
      </c>
      <c r="B7" s="14">
        <v>43069</v>
      </c>
    </row>
    <row r="8" spans="1:3">
      <c r="A8" s="14">
        <v>43069</v>
      </c>
      <c r="B8" s="14">
        <v>43045</v>
      </c>
    </row>
    <row r="9" spans="1:3">
      <c r="A9" s="14">
        <v>43052</v>
      </c>
      <c r="B9" s="14">
        <v>43055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D1:I30"/>
  <sheetViews>
    <sheetView workbookViewId="0">
      <selection activeCell="H13" sqref="H13"/>
    </sheetView>
  </sheetViews>
  <sheetFormatPr baseColWidth="10" defaultRowHeight="15"/>
  <cols>
    <col min="4" max="4" width="13" bestFit="1" customWidth="1"/>
    <col min="5" max="5" width="25.140625" bestFit="1" customWidth="1"/>
  </cols>
  <sheetData>
    <row r="1" spans="4:5" ht="18.75" thickBot="1">
      <c r="D1" s="1" t="s">
        <v>0</v>
      </c>
      <c r="E1" s="2">
        <v>2017</v>
      </c>
    </row>
    <row r="2" spans="4:5">
      <c r="D2" s="3" t="s">
        <v>1</v>
      </c>
      <c r="E2" s="4"/>
    </row>
    <row r="3" spans="4:5">
      <c r="D3" s="5" t="s">
        <v>2</v>
      </c>
      <c r="E3" s="6">
        <f>DATE(An,1,1)</f>
        <v>42736</v>
      </c>
    </row>
    <row r="4" spans="4:5">
      <c r="D4" s="5" t="s">
        <v>3</v>
      </c>
      <c r="E4" s="6">
        <f>IF(MOD(19*MOD(An,19)+24,30)+MOD(2*MOD(An,4)+4*MOD(An,7)+6*MOD(19*MOD(An,19)+24,30)+5,7)-9&lt;=0,DATE(An,3,22+MOD(19*MOD(An,19)+24,30)+MOD(2*MOD(An,4)+4*MOD(An,7)+6*MOD(19*MOD(An,19)+24,30)+5,7)),DATE(An,4,MOD(19*MOD(An,19)+24,30)+MOD(2*MOD(An,4)+4*MOD(An,7)+6*MOD(19*MOD(An,19)+24,30)+5,7)-9))</f>
        <v>42841</v>
      </c>
    </row>
    <row r="5" spans="4:5">
      <c r="D5" s="5" t="s">
        <v>4</v>
      </c>
      <c r="E5" s="6">
        <f>Paques+1</f>
        <v>42842</v>
      </c>
    </row>
    <row r="6" spans="4:5">
      <c r="D6" s="5" t="s">
        <v>5</v>
      </c>
      <c r="E6" s="6">
        <f>DATE(An,5,1)</f>
        <v>42856</v>
      </c>
    </row>
    <row r="7" spans="4:5">
      <c r="D7" s="5" t="s">
        <v>6</v>
      </c>
      <c r="E7" s="6">
        <f>DATE(An,5,8)</f>
        <v>42863</v>
      </c>
    </row>
    <row r="8" spans="4:5">
      <c r="D8" s="5" t="s">
        <v>7</v>
      </c>
      <c r="E8" s="6">
        <f>Paques+39</f>
        <v>42880</v>
      </c>
    </row>
    <row r="9" spans="4:5">
      <c r="D9" s="5" t="s">
        <v>8</v>
      </c>
      <c r="E9" s="6">
        <f>Paques+49</f>
        <v>42890</v>
      </c>
    </row>
    <row r="10" spans="4:5">
      <c r="D10" s="5" t="s">
        <v>9</v>
      </c>
      <c r="E10" s="6">
        <f>Paques+50</f>
        <v>42891</v>
      </c>
    </row>
    <row r="11" spans="4:5">
      <c r="D11" s="7" t="s">
        <v>10</v>
      </c>
      <c r="E11" s="6">
        <f>DATE(An,7,14)</f>
        <v>42930</v>
      </c>
    </row>
    <row r="12" spans="4:5">
      <c r="D12" s="7" t="s">
        <v>11</v>
      </c>
      <c r="E12" s="6">
        <f>DATE(An,8,15)</f>
        <v>42962</v>
      </c>
    </row>
    <row r="13" spans="4:5">
      <c r="D13" s="7" t="s">
        <v>12</v>
      </c>
      <c r="E13" s="6">
        <f>DATE(An,11,1)</f>
        <v>43040</v>
      </c>
    </row>
    <row r="14" spans="4:5">
      <c r="D14" s="7" t="s">
        <v>13</v>
      </c>
      <c r="E14" s="6">
        <f>DATE(An,11,11)</f>
        <v>43050</v>
      </c>
    </row>
    <row r="15" spans="4:5">
      <c r="D15" s="7" t="s">
        <v>14</v>
      </c>
      <c r="E15" s="6">
        <f>E4-7</f>
        <v>42834</v>
      </c>
    </row>
    <row r="16" spans="4:5">
      <c r="D16" s="8" t="s">
        <v>15</v>
      </c>
      <c r="E16" s="9">
        <f>DATE(An,12,25)</f>
        <v>43094</v>
      </c>
    </row>
    <row r="17" spans="4:9">
      <c r="D17" s="5" t="s">
        <v>2</v>
      </c>
      <c r="E17" s="6">
        <f>DATE(An+1,1,1)</f>
        <v>43101</v>
      </c>
      <c r="I17" s="10"/>
    </row>
    <row r="18" spans="4:9">
      <c r="D18" s="5" t="s">
        <v>3</v>
      </c>
      <c r="E18" s="6">
        <f>IF(MOD(19*MOD(An+1,19)+24,30)+MOD(2*MOD(An+1,4)+4*MOD(An+1,7)+6*MOD(19*MOD(An+1,19)+24,30)+5,7)-9&lt;=0,DATE(An+1,3,22+MOD(19*MOD(An+1,19)+24,30)+MOD(2*MOD(An+1,4)+4*MOD(An+1,7)+6*MOD(19*MOD(An+1,19)+24,30)+5,7)),DATE(An+1,4,MOD(19*MOD(An+1,19)+24,30)+MOD(2*MOD(An+1,4)+4*MOD(An+1,7)+6*MOD(19*MOD(An+1,19)+24,30)+5,7)-9))</f>
        <v>43191</v>
      </c>
    </row>
    <row r="19" spans="4:9">
      <c r="D19" s="5" t="s">
        <v>4</v>
      </c>
      <c r="E19" s="6">
        <f>E18+1</f>
        <v>43192</v>
      </c>
    </row>
    <row r="20" spans="4:9">
      <c r="D20" s="5" t="s">
        <v>5</v>
      </c>
      <c r="E20" s="6">
        <f>DATE(An+1,5,1)</f>
        <v>43221</v>
      </c>
    </row>
    <row r="21" spans="4:9">
      <c r="D21" s="5" t="s">
        <v>6</v>
      </c>
      <c r="E21" s="6">
        <f>DATE(An+1,5,8)</f>
        <v>43228</v>
      </c>
    </row>
    <row r="22" spans="4:9">
      <c r="D22" s="5" t="s">
        <v>7</v>
      </c>
      <c r="E22" s="6">
        <f>E18+39</f>
        <v>43230</v>
      </c>
    </row>
    <row r="23" spans="4:9">
      <c r="D23" s="5" t="s">
        <v>8</v>
      </c>
      <c r="E23" s="6">
        <f>E18+49</f>
        <v>43240</v>
      </c>
    </row>
    <row r="24" spans="4:9">
      <c r="D24" s="5" t="s">
        <v>9</v>
      </c>
      <c r="E24" s="6">
        <f>E18+50</f>
        <v>43241</v>
      </c>
    </row>
    <row r="25" spans="4:9">
      <c r="D25" s="7" t="s">
        <v>10</v>
      </c>
      <c r="E25" s="6">
        <f>DATE(An+1,7,14)</f>
        <v>43295</v>
      </c>
    </row>
    <row r="26" spans="4:9">
      <c r="D26" s="7" t="s">
        <v>11</v>
      </c>
      <c r="E26" s="6">
        <f>DATE(An+1,8,15)</f>
        <v>43327</v>
      </c>
    </row>
    <row r="27" spans="4:9">
      <c r="D27" s="7" t="s">
        <v>12</v>
      </c>
      <c r="E27" s="6">
        <f>DATE(An+1,11,1)</f>
        <v>43405</v>
      </c>
    </row>
    <row r="28" spans="4:9">
      <c r="D28" s="7" t="s">
        <v>13</v>
      </c>
      <c r="E28" s="6">
        <f>DATE(An+1,11,11)</f>
        <v>43415</v>
      </c>
    </row>
    <row r="29" spans="4:9">
      <c r="D29" s="7" t="s">
        <v>14</v>
      </c>
      <c r="E29" s="6">
        <f>E18-7</f>
        <v>43184</v>
      </c>
    </row>
    <row r="30" spans="4:9" ht="15.75" thickBot="1">
      <c r="D30" s="11" t="s">
        <v>15</v>
      </c>
      <c r="E30" s="12">
        <f>DATE(An+1,12,25)</f>
        <v>43459</v>
      </c>
    </row>
  </sheetData>
  <mergeCells count="1">
    <mergeCell ref="D2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Date jour ouvré ferié</vt:lpstr>
      <vt:lpstr>An</vt:lpstr>
      <vt:lpstr>Paques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</dc:creator>
  <cp:lastModifiedBy>stage</cp:lastModifiedBy>
  <dcterms:created xsi:type="dcterms:W3CDTF">2018-02-22T07:38:43Z</dcterms:created>
  <dcterms:modified xsi:type="dcterms:W3CDTF">2018-02-22T07:45:49Z</dcterms:modified>
</cp:coreProperties>
</file>