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20" windowWidth="28455" windowHeight="12525"/>
  </bookViews>
  <sheets>
    <sheet name="Fournisseur" sheetId="5" r:id="rId1"/>
    <sheet name="Jour férié" sheetId="4" r:id="rId2"/>
  </sheets>
  <externalReferences>
    <externalReference r:id="rId3"/>
  </externalReferences>
  <definedNames>
    <definedName name="An" localSheetId="0">'[1]Jour férié'!$E$1</definedName>
    <definedName name="An">'Jour férié'!$E$1</definedName>
    <definedName name="Paques" localSheetId="0">'[1]Jour férié'!$E$4</definedName>
    <definedName name="Paques">'Jour férié'!$E$4</definedName>
  </definedNames>
  <calcPr calcId="124519"/>
</workbook>
</file>

<file path=xl/calcChain.xml><?xml version="1.0" encoding="utf-8"?>
<calcChain xmlns="http://schemas.openxmlformats.org/spreadsheetml/2006/main">
  <c r="E603" i="5"/>
  <c r="E602"/>
  <c r="E601"/>
  <c r="E600"/>
  <c r="H599"/>
  <c r="F599"/>
  <c r="E599"/>
  <c r="H598"/>
  <c r="F598"/>
  <c r="E598"/>
  <c r="H597"/>
  <c r="F597"/>
  <c r="E597"/>
  <c r="H596"/>
  <c r="F596"/>
  <c r="E596"/>
  <c r="H595"/>
  <c r="F595"/>
  <c r="E595"/>
  <c r="H594"/>
  <c r="F594"/>
  <c r="E594"/>
  <c r="H593"/>
  <c r="F593"/>
  <c r="E593"/>
  <c r="H592"/>
  <c r="F592"/>
  <c r="E592"/>
  <c r="H591"/>
  <c r="F591"/>
  <c r="E591"/>
  <c r="H590"/>
  <c r="F590"/>
  <c r="E590"/>
  <c r="H589"/>
  <c r="F589"/>
  <c r="E589"/>
  <c r="H588"/>
  <c r="F588"/>
  <c r="E588"/>
  <c r="H587"/>
  <c r="F587"/>
  <c r="E587"/>
  <c r="H586"/>
  <c r="F586"/>
  <c r="E586"/>
  <c r="H585"/>
  <c r="F585"/>
  <c r="E585"/>
  <c r="H584"/>
  <c r="F584"/>
  <c r="E584"/>
  <c r="H583"/>
  <c r="F583"/>
  <c r="E583"/>
  <c r="H582"/>
  <c r="F582"/>
  <c r="E582"/>
  <c r="H581"/>
  <c r="F581"/>
  <c r="E581"/>
  <c r="H580"/>
  <c r="F580"/>
  <c r="E580"/>
  <c r="H579"/>
  <c r="F579"/>
  <c r="E579"/>
  <c r="H578"/>
  <c r="F578"/>
  <c r="E578"/>
  <c r="H577"/>
  <c r="F577"/>
  <c r="E577"/>
  <c r="H576"/>
  <c r="F576"/>
  <c r="E576"/>
  <c r="H575"/>
  <c r="F575"/>
  <c r="E575"/>
  <c r="H574"/>
  <c r="F574"/>
  <c r="E574"/>
  <c r="H573"/>
  <c r="F573"/>
  <c r="E573"/>
  <c r="H572"/>
  <c r="F572"/>
  <c r="E572"/>
  <c r="H571"/>
  <c r="F571"/>
  <c r="E571"/>
  <c r="H570"/>
  <c r="F570"/>
  <c r="E570"/>
  <c r="H569"/>
  <c r="F569"/>
  <c r="E569"/>
  <c r="H568"/>
  <c r="F568"/>
  <c r="E568"/>
  <c r="H567"/>
  <c r="F567"/>
  <c r="E567"/>
  <c r="H566"/>
  <c r="F566"/>
  <c r="E566"/>
  <c r="H565"/>
  <c r="F565"/>
  <c r="E565"/>
  <c r="H564"/>
  <c r="F564"/>
  <c r="E564"/>
  <c r="H563"/>
  <c r="F563"/>
  <c r="E563"/>
  <c r="H562"/>
  <c r="F562"/>
  <c r="E562"/>
  <c r="H561"/>
  <c r="F561"/>
  <c r="E561"/>
  <c r="H560"/>
  <c r="F560"/>
  <c r="E560"/>
  <c r="H559"/>
  <c r="F559"/>
  <c r="E559"/>
  <c r="H558"/>
  <c r="F558"/>
  <c r="E558"/>
  <c r="H557"/>
  <c r="F557"/>
  <c r="E557"/>
  <c r="H556"/>
  <c r="F556"/>
  <c r="E556"/>
  <c r="H555"/>
  <c r="F555"/>
  <c r="E555"/>
  <c r="H554"/>
  <c r="F554"/>
  <c r="E554"/>
  <c r="H553"/>
  <c r="F553"/>
  <c r="E553"/>
  <c r="H552"/>
  <c r="F552"/>
  <c r="E552"/>
  <c r="H551"/>
  <c r="F551"/>
  <c r="E551"/>
  <c r="H550"/>
  <c r="F550"/>
  <c r="E550"/>
  <c r="H549"/>
  <c r="F549"/>
  <c r="E549"/>
  <c r="H548"/>
  <c r="F548"/>
  <c r="E548"/>
  <c r="H547"/>
  <c r="F547"/>
  <c r="E547"/>
  <c r="H546"/>
  <c r="F546"/>
  <c r="E546"/>
  <c r="H545"/>
  <c r="F545"/>
  <c r="E545"/>
  <c r="H544"/>
  <c r="F544"/>
  <c r="E544"/>
  <c r="H543"/>
  <c r="F543"/>
  <c r="E543"/>
  <c r="H542"/>
  <c r="F542"/>
  <c r="E542"/>
  <c r="H541"/>
  <c r="F541"/>
  <c r="E541"/>
  <c r="H540"/>
  <c r="F540"/>
  <c r="E540"/>
  <c r="H539"/>
  <c r="F539"/>
  <c r="E539"/>
  <c r="H538"/>
  <c r="F538"/>
  <c r="E538"/>
  <c r="H537"/>
  <c r="F537"/>
  <c r="E537"/>
  <c r="H536"/>
  <c r="F536"/>
  <c r="E536"/>
  <c r="H535"/>
  <c r="F535"/>
  <c r="E535"/>
  <c r="H534"/>
  <c r="F534"/>
  <c r="E534"/>
  <c r="H533"/>
  <c r="F533"/>
  <c r="E533"/>
  <c r="H532"/>
  <c r="F532"/>
  <c r="E532"/>
  <c r="H531"/>
  <c r="F531"/>
  <c r="E531"/>
  <c r="H530"/>
  <c r="F530"/>
  <c r="E530"/>
  <c r="H529"/>
  <c r="F529"/>
  <c r="E529"/>
  <c r="H528"/>
  <c r="F528"/>
  <c r="E528"/>
  <c r="H527"/>
  <c r="F527"/>
  <c r="E527"/>
  <c r="H526"/>
  <c r="F526"/>
  <c r="E526"/>
  <c r="H525"/>
  <c r="F525"/>
  <c r="E525"/>
  <c r="H524"/>
  <c r="F524"/>
  <c r="E524"/>
  <c r="H523"/>
  <c r="F523"/>
  <c r="E523"/>
  <c r="H522"/>
  <c r="F522"/>
  <c r="E522"/>
  <c r="H521"/>
  <c r="F521"/>
  <c r="E521"/>
  <c r="H520"/>
  <c r="F520"/>
  <c r="E520"/>
  <c r="H519"/>
  <c r="F519"/>
  <c r="E519"/>
  <c r="H518"/>
  <c r="F518"/>
  <c r="E518"/>
  <c r="H517"/>
  <c r="F517"/>
  <c r="E517"/>
  <c r="H516"/>
  <c r="F516"/>
  <c r="E516"/>
  <c r="H515"/>
  <c r="F515"/>
  <c r="E515"/>
  <c r="H514"/>
  <c r="F514"/>
  <c r="E514"/>
  <c r="H513"/>
  <c r="F513"/>
  <c r="E513"/>
  <c r="H512"/>
  <c r="F512"/>
  <c r="E512"/>
  <c r="H511"/>
  <c r="F511"/>
  <c r="E511"/>
  <c r="H510"/>
  <c r="F510"/>
  <c r="E510"/>
  <c r="H509"/>
  <c r="F509"/>
  <c r="E509"/>
  <c r="H508"/>
  <c r="F508"/>
  <c r="E508"/>
  <c r="H507"/>
  <c r="F507"/>
  <c r="E507"/>
  <c r="H506"/>
  <c r="F506"/>
  <c r="E506"/>
  <c r="H505"/>
  <c r="F505"/>
  <c r="E505"/>
  <c r="H504"/>
  <c r="F504"/>
  <c r="E504"/>
  <c r="H503"/>
  <c r="F503"/>
  <c r="E503"/>
  <c r="H502"/>
  <c r="F502"/>
  <c r="E502"/>
  <c r="H501"/>
  <c r="F501"/>
  <c r="E501"/>
  <c r="H500"/>
  <c r="F500"/>
  <c r="E500"/>
  <c r="H499"/>
  <c r="F499"/>
  <c r="E499"/>
  <c r="H498"/>
  <c r="F498"/>
  <c r="E498"/>
  <c r="H497"/>
  <c r="F497"/>
  <c r="E497"/>
  <c r="H496"/>
  <c r="F496"/>
  <c r="E496"/>
  <c r="H495"/>
  <c r="F495"/>
  <c r="E495"/>
  <c r="H494"/>
  <c r="F494"/>
  <c r="E494"/>
  <c r="H493"/>
  <c r="F493"/>
  <c r="E493"/>
  <c r="H492"/>
  <c r="F492"/>
  <c r="E492"/>
  <c r="H491"/>
  <c r="F491"/>
  <c r="E491"/>
  <c r="H490"/>
  <c r="F490"/>
  <c r="E490"/>
  <c r="H489"/>
  <c r="F489"/>
  <c r="E489"/>
  <c r="H488"/>
  <c r="F488"/>
  <c r="E488"/>
  <c r="H487"/>
  <c r="F487"/>
  <c r="E487"/>
  <c r="H486"/>
  <c r="F486"/>
  <c r="E486"/>
  <c r="H485"/>
  <c r="F485"/>
  <c r="E485"/>
  <c r="H484"/>
  <c r="F484"/>
  <c r="E484"/>
  <c r="H483"/>
  <c r="F483"/>
  <c r="E483"/>
  <c r="H482"/>
  <c r="F482"/>
  <c r="E482"/>
  <c r="H481"/>
  <c r="F481"/>
  <c r="E481"/>
  <c r="H480"/>
  <c r="F480"/>
  <c r="E480"/>
  <c r="H479"/>
  <c r="F479"/>
  <c r="E479"/>
  <c r="H478"/>
  <c r="F478"/>
  <c r="E478"/>
  <c r="H477"/>
  <c r="F477"/>
  <c r="E477"/>
  <c r="H476"/>
  <c r="F476"/>
  <c r="E476"/>
  <c r="H475"/>
  <c r="F475"/>
  <c r="E475"/>
  <c r="H474"/>
  <c r="F474"/>
  <c r="E474"/>
  <c r="H473"/>
  <c r="F473"/>
  <c r="E473"/>
  <c r="H472"/>
  <c r="F472"/>
  <c r="E472"/>
  <c r="H471"/>
  <c r="F471"/>
  <c r="E471"/>
  <c r="H470"/>
  <c r="F470"/>
  <c r="E470"/>
  <c r="H469"/>
  <c r="F469"/>
  <c r="E469"/>
  <c r="H468"/>
  <c r="F468"/>
  <c r="E468"/>
  <c r="H467"/>
  <c r="F467"/>
  <c r="E467"/>
  <c r="H466"/>
  <c r="F466"/>
  <c r="E466"/>
  <c r="H465"/>
  <c r="F465"/>
  <c r="E465"/>
  <c r="H464"/>
  <c r="F464"/>
  <c r="E464"/>
  <c r="H463"/>
  <c r="F463"/>
  <c r="E463"/>
  <c r="H462"/>
  <c r="F462"/>
  <c r="E462"/>
  <c r="H461"/>
  <c r="F461"/>
  <c r="E461"/>
  <c r="H460"/>
  <c r="F460"/>
  <c r="E460"/>
  <c r="H459"/>
  <c r="F459"/>
  <c r="E459"/>
  <c r="H458"/>
  <c r="F458"/>
  <c r="E458"/>
  <c r="H457"/>
  <c r="F457"/>
  <c r="E457"/>
  <c r="H456"/>
  <c r="F456"/>
  <c r="E456"/>
  <c r="H455"/>
  <c r="F455"/>
  <c r="E455"/>
  <c r="H454"/>
  <c r="F454"/>
  <c r="E454"/>
  <c r="H453"/>
  <c r="F453"/>
  <c r="E453"/>
  <c r="H452"/>
  <c r="F452"/>
  <c r="E452"/>
  <c r="H451"/>
  <c r="F451"/>
  <c r="E451"/>
  <c r="H450"/>
  <c r="F450"/>
  <c r="E450"/>
  <c r="H449"/>
  <c r="F449"/>
  <c r="E449"/>
  <c r="H448"/>
  <c r="F448"/>
  <c r="E448"/>
  <c r="H447"/>
  <c r="F447"/>
  <c r="E447"/>
  <c r="H446"/>
  <c r="F446"/>
  <c r="E446"/>
  <c r="H445"/>
  <c r="F445"/>
  <c r="E445"/>
  <c r="H444"/>
  <c r="F444"/>
  <c r="E444"/>
  <c r="H443"/>
  <c r="F443"/>
  <c r="E443"/>
  <c r="H442"/>
  <c r="F442"/>
  <c r="E442"/>
  <c r="H441"/>
  <c r="F441"/>
  <c r="E441"/>
  <c r="H440"/>
  <c r="F440"/>
  <c r="E440"/>
  <c r="H439"/>
  <c r="F439"/>
  <c r="E439"/>
  <c r="H438"/>
  <c r="F438"/>
  <c r="E438"/>
  <c r="H437"/>
  <c r="F437"/>
  <c r="E437"/>
  <c r="H436"/>
  <c r="F436"/>
  <c r="E436"/>
  <c r="H435"/>
  <c r="F435"/>
  <c r="E435"/>
  <c r="H434"/>
  <c r="F434"/>
  <c r="E434"/>
  <c r="H433"/>
  <c r="F433"/>
  <c r="E433"/>
  <c r="H432"/>
  <c r="F432"/>
  <c r="E432"/>
  <c r="H431"/>
  <c r="F431"/>
  <c r="E431"/>
  <c r="H430"/>
  <c r="F430"/>
  <c r="E430"/>
  <c r="H429"/>
  <c r="F429"/>
  <c r="E429"/>
  <c r="H428"/>
  <c r="F428"/>
  <c r="E428"/>
  <c r="H427"/>
  <c r="F427"/>
  <c r="E427"/>
  <c r="H426"/>
  <c r="F426"/>
  <c r="E426"/>
  <c r="H425"/>
  <c r="F425"/>
  <c r="E425"/>
  <c r="H424"/>
  <c r="F424"/>
  <c r="E424"/>
  <c r="H423"/>
  <c r="F423"/>
  <c r="E423"/>
  <c r="H422"/>
  <c r="F422"/>
  <c r="E422"/>
  <c r="H421"/>
  <c r="F421"/>
  <c r="E421"/>
  <c r="H420"/>
  <c r="F420"/>
  <c r="E420"/>
  <c r="H419"/>
  <c r="F419"/>
  <c r="E419"/>
  <c r="H418"/>
  <c r="F418"/>
  <c r="E418"/>
  <c r="H417"/>
  <c r="F417"/>
  <c r="E417"/>
  <c r="H416"/>
  <c r="F416"/>
  <c r="E416"/>
  <c r="H415"/>
  <c r="F415"/>
  <c r="E415"/>
  <c r="H414"/>
  <c r="F414"/>
  <c r="E414"/>
  <c r="H413"/>
  <c r="F413"/>
  <c r="E413"/>
  <c r="H412"/>
  <c r="F412"/>
  <c r="E412"/>
  <c r="H411"/>
  <c r="F411"/>
  <c r="E411"/>
  <c r="H410"/>
  <c r="F410"/>
  <c r="E410"/>
  <c r="H409"/>
  <c r="F409"/>
  <c r="E409"/>
  <c r="H408"/>
  <c r="F408"/>
  <c r="E408"/>
  <c r="H407"/>
  <c r="F407"/>
  <c r="E407"/>
  <c r="H406"/>
  <c r="F406"/>
  <c r="E406"/>
  <c r="H405"/>
  <c r="F405"/>
  <c r="E405"/>
  <c r="H404"/>
  <c r="F404"/>
  <c r="E404"/>
  <c r="H403"/>
  <c r="F403"/>
  <c r="E403"/>
  <c r="H402"/>
  <c r="F402"/>
  <c r="E402"/>
  <c r="H401"/>
  <c r="F401"/>
  <c r="E401"/>
  <c r="H400"/>
  <c r="F400"/>
  <c r="E400"/>
  <c r="H399"/>
  <c r="F399"/>
  <c r="E399"/>
  <c r="H398"/>
  <c r="F398"/>
  <c r="E398"/>
  <c r="H397"/>
  <c r="F397"/>
  <c r="E397"/>
  <c r="H396"/>
  <c r="F396"/>
  <c r="E396"/>
  <c r="H395"/>
  <c r="F395"/>
  <c r="E395"/>
  <c r="H394"/>
  <c r="F394"/>
  <c r="E394"/>
  <c r="H393"/>
  <c r="F393"/>
  <c r="E393"/>
  <c r="H392"/>
  <c r="F392"/>
  <c r="E392"/>
  <c r="H391"/>
  <c r="F391"/>
  <c r="E391"/>
  <c r="H390"/>
  <c r="F390"/>
  <c r="E390"/>
  <c r="H389"/>
  <c r="F389"/>
  <c r="E389"/>
  <c r="H388"/>
  <c r="F388"/>
  <c r="E388"/>
  <c r="H387"/>
  <c r="F387"/>
  <c r="E387"/>
  <c r="H386"/>
  <c r="F386"/>
  <c r="E386"/>
  <c r="H385"/>
  <c r="F385"/>
  <c r="E385"/>
  <c r="H384"/>
  <c r="F384"/>
  <c r="E384"/>
  <c r="H383"/>
  <c r="F383"/>
  <c r="E383"/>
  <c r="H382"/>
  <c r="F382"/>
  <c r="E382"/>
  <c r="H381"/>
  <c r="F381"/>
  <c r="E381"/>
  <c r="H380"/>
  <c r="F380"/>
  <c r="E380"/>
  <c r="H379"/>
  <c r="F379"/>
  <c r="E379"/>
  <c r="H378"/>
  <c r="F378"/>
  <c r="E378"/>
  <c r="H377"/>
  <c r="F377"/>
  <c r="E377"/>
  <c r="H376"/>
  <c r="F376"/>
  <c r="E376"/>
  <c r="H375"/>
  <c r="F375"/>
  <c r="E375"/>
  <c r="H374"/>
  <c r="F374"/>
  <c r="E374"/>
  <c r="H373"/>
  <c r="F373"/>
  <c r="E373"/>
  <c r="H372"/>
  <c r="F372"/>
  <c r="E372"/>
  <c r="H371"/>
  <c r="F371"/>
  <c r="E371"/>
  <c r="H370"/>
  <c r="F370"/>
  <c r="E370"/>
  <c r="H369"/>
  <c r="F369"/>
  <c r="E369"/>
  <c r="H368"/>
  <c r="F368"/>
  <c r="E368"/>
  <c r="H367"/>
  <c r="F367"/>
  <c r="E367"/>
  <c r="H366"/>
  <c r="F366"/>
  <c r="E366"/>
  <c r="H365"/>
  <c r="F365"/>
  <c r="E365"/>
  <c r="H364"/>
  <c r="F364"/>
  <c r="E364"/>
  <c r="H363"/>
  <c r="F363"/>
  <c r="E363"/>
  <c r="H362"/>
  <c r="F362"/>
  <c r="E362"/>
  <c r="H361"/>
  <c r="F361"/>
  <c r="E361"/>
  <c r="H360"/>
  <c r="F360"/>
  <c r="E360"/>
  <c r="H359"/>
  <c r="F359"/>
  <c r="E359"/>
  <c r="H358"/>
  <c r="F358"/>
  <c r="E358"/>
  <c r="H357"/>
  <c r="F357"/>
  <c r="E357"/>
  <c r="H356"/>
  <c r="F356"/>
  <c r="E356"/>
  <c r="H355"/>
  <c r="F355"/>
  <c r="E355"/>
  <c r="H354"/>
  <c r="F354"/>
  <c r="E354"/>
  <c r="H353"/>
  <c r="F353"/>
  <c r="E353"/>
  <c r="H352"/>
  <c r="F352"/>
  <c r="E352"/>
  <c r="H351"/>
  <c r="F351"/>
  <c r="E351"/>
  <c r="H350"/>
  <c r="F350"/>
  <c r="E350"/>
  <c r="H349"/>
  <c r="F349"/>
  <c r="E349"/>
  <c r="H348"/>
  <c r="F348"/>
  <c r="E348"/>
  <c r="H347"/>
  <c r="F347"/>
  <c r="E347"/>
  <c r="H346"/>
  <c r="F346"/>
  <c r="E346"/>
  <c r="H345"/>
  <c r="F345"/>
  <c r="E345"/>
  <c r="H344"/>
  <c r="F344"/>
  <c r="E344"/>
  <c r="H343"/>
  <c r="F343"/>
  <c r="E343"/>
  <c r="H342"/>
  <c r="F342"/>
  <c r="E342"/>
  <c r="H341"/>
  <c r="F341"/>
  <c r="E341"/>
  <c r="H340"/>
  <c r="F340"/>
  <c r="E340"/>
  <c r="H339"/>
  <c r="F339"/>
  <c r="E339"/>
  <c r="H338"/>
  <c r="F338"/>
  <c r="E338"/>
  <c r="H337"/>
  <c r="F337"/>
  <c r="E337"/>
  <c r="H336"/>
  <c r="F336"/>
  <c r="E336"/>
  <c r="H335"/>
  <c r="F335"/>
  <c r="E335"/>
  <c r="H334"/>
  <c r="F334"/>
  <c r="E334"/>
  <c r="H333"/>
  <c r="F333"/>
  <c r="E333"/>
  <c r="H332"/>
  <c r="F332"/>
  <c r="E332"/>
  <c r="H331"/>
  <c r="F331"/>
  <c r="E331"/>
  <c r="H330"/>
  <c r="F330"/>
  <c r="E330"/>
  <c r="H329"/>
  <c r="F329"/>
  <c r="E329"/>
  <c r="H328"/>
  <c r="F328"/>
  <c r="E328"/>
  <c r="H327"/>
  <c r="F327"/>
  <c r="E327"/>
  <c r="H326"/>
  <c r="F326"/>
  <c r="E326"/>
  <c r="H325"/>
  <c r="F325"/>
  <c r="E325"/>
  <c r="H324"/>
  <c r="F324"/>
  <c r="E324"/>
  <c r="H323"/>
  <c r="F323"/>
  <c r="E323"/>
  <c r="H322"/>
  <c r="F322"/>
  <c r="E322"/>
  <c r="H321"/>
  <c r="F321"/>
  <c r="E321"/>
  <c r="H320"/>
  <c r="F320"/>
  <c r="E320"/>
  <c r="H319"/>
  <c r="F319"/>
  <c r="E319"/>
  <c r="H318"/>
  <c r="F318"/>
  <c r="E318"/>
  <c r="H317"/>
  <c r="F317"/>
  <c r="E317"/>
  <c r="H316"/>
  <c r="F316"/>
  <c r="E316"/>
  <c r="H315"/>
  <c r="F315"/>
  <c r="E315"/>
  <c r="H314"/>
  <c r="F314"/>
  <c r="E314"/>
  <c r="H313"/>
  <c r="F313"/>
  <c r="E313"/>
  <c r="H312"/>
  <c r="F312"/>
  <c r="E312"/>
  <c r="H311"/>
  <c r="F311"/>
  <c r="E311"/>
  <c r="H310"/>
  <c r="F310"/>
  <c r="E310"/>
  <c r="H309"/>
  <c r="F309"/>
  <c r="E309"/>
  <c r="H308"/>
  <c r="F308"/>
  <c r="E308"/>
  <c r="H307"/>
  <c r="F307"/>
  <c r="E307"/>
  <c r="H306"/>
  <c r="F306"/>
  <c r="E306"/>
  <c r="H305"/>
  <c r="F305"/>
  <c r="E305"/>
  <c r="H304"/>
  <c r="F304"/>
  <c r="E304"/>
  <c r="H303"/>
  <c r="F303"/>
  <c r="E303"/>
  <c r="H302"/>
  <c r="F302"/>
  <c r="E302"/>
  <c r="H301"/>
  <c r="F301"/>
  <c r="E301"/>
  <c r="H300"/>
  <c r="F300"/>
  <c r="E300"/>
  <c r="H299"/>
  <c r="F299"/>
  <c r="E299"/>
  <c r="H298"/>
  <c r="F298"/>
  <c r="E298"/>
  <c r="H297"/>
  <c r="F297"/>
  <c r="E297"/>
  <c r="H296"/>
  <c r="F296"/>
  <c r="E296"/>
  <c r="H295"/>
  <c r="F295"/>
  <c r="E295"/>
  <c r="H294"/>
  <c r="F294"/>
  <c r="E294"/>
  <c r="H293"/>
  <c r="F293"/>
  <c r="E293"/>
  <c r="H292"/>
  <c r="F292"/>
  <c r="E292"/>
  <c r="H291"/>
  <c r="F291"/>
  <c r="E291"/>
  <c r="H290"/>
  <c r="F290"/>
  <c r="E290"/>
  <c r="H289"/>
  <c r="F289"/>
  <c r="E289"/>
  <c r="H288"/>
  <c r="F288"/>
  <c r="E288"/>
  <c r="H287"/>
  <c r="F287"/>
  <c r="E287"/>
  <c r="H286"/>
  <c r="F286"/>
  <c r="E286"/>
  <c r="H285"/>
  <c r="F285"/>
  <c r="E285"/>
  <c r="H284"/>
  <c r="F284"/>
  <c r="E284"/>
  <c r="H283"/>
  <c r="F283"/>
  <c r="E283"/>
  <c r="H282"/>
  <c r="F282"/>
  <c r="E282"/>
  <c r="H281"/>
  <c r="F281"/>
  <c r="E281"/>
  <c r="H280"/>
  <c r="F280"/>
  <c r="E280"/>
  <c r="H279"/>
  <c r="F279"/>
  <c r="E279"/>
  <c r="H278"/>
  <c r="F278"/>
  <c r="E278"/>
  <c r="H277"/>
  <c r="F277"/>
  <c r="E277"/>
  <c r="H276"/>
  <c r="F276"/>
  <c r="E276"/>
  <c r="H275"/>
  <c r="F275"/>
  <c r="E275"/>
  <c r="H274"/>
  <c r="F274"/>
  <c r="E274"/>
  <c r="H273"/>
  <c r="F273"/>
  <c r="E273"/>
  <c r="H272"/>
  <c r="F272"/>
  <c r="E272"/>
  <c r="H271"/>
  <c r="F271"/>
  <c r="E271"/>
  <c r="H270"/>
  <c r="F270"/>
  <c r="E270"/>
  <c r="H269"/>
  <c r="F269"/>
  <c r="E269"/>
  <c r="H268"/>
  <c r="F268"/>
  <c r="E268"/>
  <c r="H267"/>
  <c r="F267"/>
  <c r="E267"/>
  <c r="H266"/>
  <c r="F266"/>
  <c r="E266"/>
  <c r="H265"/>
  <c r="F265"/>
  <c r="E265"/>
  <c r="H264"/>
  <c r="F264"/>
  <c r="E264"/>
  <c r="H263"/>
  <c r="F263"/>
  <c r="E263"/>
  <c r="H262"/>
  <c r="F262"/>
  <c r="E262"/>
  <c r="H261"/>
  <c r="F261"/>
  <c r="E261"/>
  <c r="H260"/>
  <c r="F260"/>
  <c r="E260"/>
  <c r="H259"/>
  <c r="F259"/>
  <c r="E259"/>
  <c r="H258"/>
  <c r="F258"/>
  <c r="E258"/>
  <c r="H257"/>
  <c r="F257"/>
  <c r="E257"/>
  <c r="H256"/>
  <c r="F256"/>
  <c r="E256"/>
  <c r="H255"/>
  <c r="F255"/>
  <c r="E255"/>
  <c r="H254"/>
  <c r="F254"/>
  <c r="E254"/>
  <c r="H253"/>
  <c r="F253"/>
  <c r="E253"/>
  <c r="H252"/>
  <c r="F252"/>
  <c r="E252"/>
  <c r="H251"/>
  <c r="F251"/>
  <c r="E251"/>
  <c r="H250"/>
  <c r="F250"/>
  <c r="E250"/>
  <c r="H249"/>
  <c r="F249"/>
  <c r="E249"/>
  <c r="H248"/>
  <c r="F248"/>
  <c r="E248"/>
  <c r="H247"/>
  <c r="F247"/>
  <c r="E247"/>
  <c r="H246"/>
  <c r="F246"/>
  <c r="E246"/>
  <c r="H245"/>
  <c r="F245"/>
  <c r="E245"/>
  <c r="H244"/>
  <c r="F244"/>
  <c r="E244"/>
  <c r="H243"/>
  <c r="F243"/>
  <c r="E243"/>
  <c r="H242"/>
  <c r="F242"/>
  <c r="E242"/>
  <c r="H241"/>
  <c r="F241"/>
  <c r="E241"/>
  <c r="H240"/>
  <c r="F240"/>
  <c r="E240"/>
  <c r="H239"/>
  <c r="F239"/>
  <c r="E239"/>
  <c r="H238"/>
  <c r="F238"/>
  <c r="E238"/>
  <c r="H237"/>
  <c r="F237"/>
  <c r="E237"/>
  <c r="H236"/>
  <c r="F236"/>
  <c r="E236"/>
  <c r="H235"/>
  <c r="F235"/>
  <c r="E235"/>
  <c r="H234"/>
  <c r="F234"/>
  <c r="E234"/>
  <c r="H233"/>
  <c r="F233"/>
  <c r="E233"/>
  <c r="H232"/>
  <c r="F232"/>
  <c r="E232"/>
  <c r="H231"/>
  <c r="F231"/>
  <c r="E231"/>
  <c r="H230"/>
  <c r="F230"/>
  <c r="E230"/>
  <c r="H229"/>
  <c r="F229"/>
  <c r="E229"/>
  <c r="H228"/>
  <c r="F228"/>
  <c r="E228"/>
  <c r="H227"/>
  <c r="F227"/>
  <c r="E227"/>
  <c r="H226"/>
  <c r="F226"/>
  <c r="E226"/>
  <c r="H225"/>
  <c r="F225"/>
  <c r="E225"/>
  <c r="H224"/>
  <c r="F224"/>
  <c r="E224"/>
  <c r="H223"/>
  <c r="F223"/>
  <c r="E223"/>
  <c r="H222"/>
  <c r="F222"/>
  <c r="E222"/>
  <c r="H221"/>
  <c r="F221"/>
  <c r="E221"/>
  <c r="H220"/>
  <c r="F220"/>
  <c r="E220"/>
  <c r="H219"/>
  <c r="F219"/>
  <c r="E219"/>
  <c r="H218"/>
  <c r="F218"/>
  <c r="E218"/>
  <c r="H217"/>
  <c r="F217"/>
  <c r="E217"/>
  <c r="H216"/>
  <c r="F216"/>
  <c r="E216"/>
  <c r="H215"/>
  <c r="F215"/>
  <c r="E215"/>
  <c r="H214"/>
  <c r="F214"/>
  <c r="E214"/>
  <c r="H213"/>
  <c r="F213"/>
  <c r="E213"/>
  <c r="H212"/>
  <c r="F212"/>
  <c r="E212"/>
  <c r="H211"/>
  <c r="F211"/>
  <c r="E211"/>
  <c r="H210"/>
  <c r="F210"/>
  <c r="E210"/>
  <c r="H209"/>
  <c r="F209"/>
  <c r="E209"/>
  <c r="H208"/>
  <c r="F208"/>
  <c r="E208"/>
  <c r="H207"/>
  <c r="F207"/>
  <c r="E207"/>
  <c r="H206"/>
  <c r="F206"/>
  <c r="E206"/>
  <c r="H205"/>
  <c r="F205"/>
  <c r="E205"/>
  <c r="H204"/>
  <c r="F204"/>
  <c r="E204"/>
  <c r="H203"/>
  <c r="F203"/>
  <c r="E203"/>
  <c r="H202"/>
  <c r="F202"/>
  <c r="E202"/>
  <c r="H201"/>
  <c r="F201"/>
  <c r="E201"/>
  <c r="H200"/>
  <c r="F200"/>
  <c r="E200"/>
  <c r="H199"/>
  <c r="F199"/>
  <c r="E199"/>
  <c r="H198"/>
  <c r="F198"/>
  <c r="E198"/>
  <c r="H197"/>
  <c r="F197"/>
  <c r="E197"/>
  <c r="H196"/>
  <c r="F196"/>
  <c r="E196"/>
  <c r="H195"/>
  <c r="F195"/>
  <c r="E195"/>
  <c r="H194"/>
  <c r="F194"/>
  <c r="E194"/>
  <c r="H193"/>
  <c r="F193"/>
  <c r="E193"/>
  <c r="H192"/>
  <c r="F192"/>
  <c r="E192"/>
  <c r="H191"/>
  <c r="F191"/>
  <c r="E191"/>
  <c r="H190"/>
  <c r="F190"/>
  <c r="E190"/>
  <c r="H189"/>
  <c r="F189"/>
  <c r="E189"/>
  <c r="F188"/>
  <c r="E188"/>
  <c r="H187"/>
  <c r="F187"/>
  <c r="E187"/>
  <c r="F186"/>
  <c r="H186" s="1"/>
  <c r="E186"/>
  <c r="F185"/>
  <c r="H185" s="1"/>
  <c r="E185"/>
  <c r="H184"/>
  <c r="F184"/>
  <c r="E184"/>
  <c r="H183"/>
  <c r="F183"/>
  <c r="E183"/>
  <c r="F182"/>
  <c r="H182" s="1"/>
  <c r="E182"/>
  <c r="F181"/>
  <c r="H181" s="1"/>
  <c r="E181"/>
  <c r="H180"/>
  <c r="F180"/>
  <c r="E180"/>
  <c r="H179"/>
  <c r="F179"/>
  <c r="E179"/>
  <c r="F178"/>
  <c r="H178" s="1"/>
  <c r="E178"/>
  <c r="F177"/>
  <c r="H177" s="1"/>
  <c r="E177"/>
  <c r="H176"/>
  <c r="F176"/>
  <c r="E176"/>
  <c r="H175"/>
  <c r="F175"/>
  <c r="E175"/>
  <c r="F174"/>
  <c r="H174" s="1"/>
  <c r="E174"/>
  <c r="F173"/>
  <c r="H173" s="1"/>
  <c r="E173"/>
  <c r="H172"/>
  <c r="F172"/>
  <c r="E172"/>
  <c r="H171"/>
  <c r="F171"/>
  <c r="E171"/>
  <c r="F170"/>
  <c r="H170" s="1"/>
  <c r="E170"/>
  <c r="F169"/>
  <c r="H169" s="1"/>
  <c r="E169"/>
  <c r="H168"/>
  <c r="F168"/>
  <c r="E168"/>
  <c r="H167"/>
  <c r="F167"/>
  <c r="E167"/>
  <c r="H166"/>
  <c r="F166"/>
  <c r="E166"/>
  <c r="F165"/>
  <c r="H165" s="1"/>
  <c r="E165"/>
  <c r="H164"/>
  <c r="F164"/>
  <c r="E164"/>
  <c r="H163"/>
  <c r="F163"/>
  <c r="E163"/>
  <c r="H162"/>
  <c r="F162"/>
  <c r="E162"/>
  <c r="F161"/>
  <c r="H161" s="1"/>
  <c r="E161"/>
  <c r="H160"/>
  <c r="F160"/>
  <c r="E160"/>
  <c r="H159"/>
  <c r="F159"/>
  <c r="E159"/>
  <c r="H158"/>
  <c r="F158"/>
  <c r="E158"/>
  <c r="F157"/>
  <c r="H157" s="1"/>
  <c r="E157"/>
  <c r="H156"/>
  <c r="F156"/>
  <c r="E156"/>
  <c r="H155"/>
  <c r="F155"/>
  <c r="E155"/>
  <c r="H154"/>
  <c r="F154"/>
  <c r="E154"/>
  <c r="F153"/>
  <c r="H153" s="1"/>
  <c r="E153"/>
  <c r="H152"/>
  <c r="F152"/>
  <c r="E152"/>
  <c r="H151"/>
  <c r="F151"/>
  <c r="E151"/>
  <c r="H150"/>
  <c r="F150"/>
  <c r="E150"/>
  <c r="F149"/>
  <c r="H149" s="1"/>
  <c r="E149"/>
  <c r="H148"/>
  <c r="F148"/>
  <c r="E148"/>
  <c r="H188"/>
  <c r="F147"/>
  <c r="E147"/>
  <c r="H146"/>
  <c r="F146"/>
  <c r="E146"/>
  <c r="H145"/>
  <c r="F145"/>
  <c r="E145"/>
  <c r="F144"/>
  <c r="H144" s="1"/>
  <c r="E144"/>
  <c r="H143"/>
  <c r="F143"/>
  <c r="E143"/>
  <c r="H142"/>
  <c r="F142"/>
  <c r="E142"/>
  <c r="H141"/>
  <c r="F141"/>
  <c r="E141"/>
  <c r="H147"/>
  <c r="I147" l="1"/>
  <c r="F140"/>
  <c r="E140"/>
  <c r="H139"/>
  <c r="F139"/>
  <c r="E139"/>
  <c r="H138"/>
  <c r="F138"/>
  <c r="E138"/>
  <c r="H137"/>
  <c r="F137"/>
  <c r="E137"/>
  <c r="F136"/>
  <c r="H136" s="1"/>
  <c r="E136"/>
  <c r="H135"/>
  <c r="F135"/>
  <c r="E135"/>
  <c r="H134"/>
  <c r="F134"/>
  <c r="E134"/>
  <c r="H133"/>
  <c r="F133"/>
  <c r="E133"/>
  <c r="F132"/>
  <c r="H132" s="1"/>
  <c r="E132"/>
  <c r="H131"/>
  <c r="F131"/>
  <c r="E131"/>
  <c r="H130"/>
  <c r="F130"/>
  <c r="E130"/>
  <c r="H129"/>
  <c r="F129"/>
  <c r="E129"/>
  <c r="F128"/>
  <c r="H128" s="1"/>
  <c r="E128"/>
  <c r="H127"/>
  <c r="F127"/>
  <c r="E127"/>
  <c r="H140"/>
  <c r="F126"/>
  <c r="E126"/>
  <c r="H126"/>
  <c r="F125"/>
  <c r="E125"/>
  <c r="H125"/>
  <c r="F124"/>
  <c r="E124"/>
  <c r="H123"/>
  <c r="F123"/>
  <c r="E123"/>
  <c r="F122"/>
  <c r="H122" s="1"/>
  <c r="E122"/>
  <c r="F121"/>
  <c r="H121" s="1"/>
  <c r="E121"/>
  <c r="H120"/>
  <c r="F120"/>
  <c r="E120"/>
  <c r="H119"/>
  <c r="F119"/>
  <c r="E119"/>
  <c r="H118"/>
  <c r="F118"/>
  <c r="E118"/>
  <c r="F117"/>
  <c r="H117" s="1"/>
  <c r="E117"/>
  <c r="H116"/>
  <c r="F116"/>
  <c r="E116"/>
  <c r="H115"/>
  <c r="F115"/>
  <c r="E115"/>
  <c r="H114"/>
  <c r="F114"/>
  <c r="E114"/>
  <c r="F113"/>
  <c r="H113" s="1"/>
  <c r="E113"/>
  <c r="H112"/>
  <c r="F112"/>
  <c r="E112"/>
  <c r="H111"/>
  <c r="F111"/>
  <c r="E111"/>
  <c r="H110"/>
  <c r="F110"/>
  <c r="E110"/>
  <c r="F109"/>
  <c r="H109" s="1"/>
  <c r="E109"/>
  <c r="H108"/>
  <c r="F108"/>
  <c r="E108"/>
  <c r="H107"/>
  <c r="F107"/>
  <c r="E107"/>
  <c r="H106"/>
  <c r="F106"/>
  <c r="E106"/>
  <c r="F105"/>
  <c r="H105" s="1"/>
  <c r="E105"/>
  <c r="H104"/>
  <c r="F104"/>
  <c r="E104"/>
  <c r="H103"/>
  <c r="F103"/>
  <c r="E103"/>
  <c r="H102"/>
  <c r="F102"/>
  <c r="E102"/>
  <c r="F101"/>
  <c r="H101" s="1"/>
  <c r="E101"/>
  <c r="H100"/>
  <c r="F100"/>
  <c r="E100"/>
  <c r="H99"/>
  <c r="F99"/>
  <c r="E99"/>
  <c r="H98"/>
  <c r="F98"/>
  <c r="E98"/>
  <c r="F97"/>
  <c r="H97" s="1"/>
  <c r="E97"/>
  <c r="H96"/>
  <c r="F96"/>
  <c r="E96"/>
  <c r="H95"/>
  <c r="F95"/>
  <c r="E95"/>
  <c r="H94"/>
  <c r="F94"/>
  <c r="E94"/>
  <c r="F93"/>
  <c r="H93" s="1"/>
  <c r="E93"/>
  <c r="H124"/>
  <c r="F92"/>
  <c r="E92"/>
  <c r="H91"/>
  <c r="F91"/>
  <c r="E91"/>
  <c r="H90"/>
  <c r="F90"/>
  <c r="E90"/>
  <c r="F89"/>
  <c r="H89" s="1"/>
  <c r="E89"/>
  <c r="H88"/>
  <c r="F88"/>
  <c r="E88"/>
  <c r="H87"/>
  <c r="F87"/>
  <c r="E87"/>
  <c r="H86"/>
  <c r="F86"/>
  <c r="E86"/>
  <c r="F85"/>
  <c r="H85" s="1"/>
  <c r="E85"/>
  <c r="H92"/>
  <c r="F84"/>
  <c r="E84"/>
  <c r="F83"/>
  <c r="H83" s="1"/>
  <c r="E83"/>
  <c r="H82"/>
  <c r="F82"/>
  <c r="E82"/>
  <c r="F81"/>
  <c r="H81" s="1"/>
  <c r="E81"/>
  <c r="F80"/>
  <c r="H80" s="1"/>
  <c r="E80"/>
  <c r="H79"/>
  <c r="F79"/>
  <c r="E79"/>
  <c r="H78"/>
  <c r="F78"/>
  <c r="E78"/>
  <c r="F77"/>
  <c r="H77" s="1"/>
  <c r="E77"/>
  <c r="F76"/>
  <c r="H76" s="1"/>
  <c r="E76"/>
  <c r="H75"/>
  <c r="F75"/>
  <c r="E75"/>
  <c r="H74"/>
  <c r="F74"/>
  <c r="E74"/>
  <c r="F73"/>
  <c r="H73" s="1"/>
  <c r="E73"/>
  <c r="F72"/>
  <c r="H72" s="1"/>
  <c r="E72"/>
  <c r="H71"/>
  <c r="F71"/>
  <c r="E71"/>
  <c r="H70"/>
  <c r="F70"/>
  <c r="E70"/>
  <c r="F69"/>
  <c r="H69" s="1"/>
  <c r="E69"/>
  <c r="F68"/>
  <c r="H68" s="1"/>
  <c r="E68"/>
  <c r="H67"/>
  <c r="F67"/>
  <c r="E67"/>
  <c r="H66"/>
  <c r="F66"/>
  <c r="E66"/>
  <c r="F65"/>
  <c r="H65" s="1"/>
  <c r="E65"/>
  <c r="F64"/>
  <c r="H64" s="1"/>
  <c r="E64"/>
  <c r="H63"/>
  <c r="F63"/>
  <c r="E63"/>
  <c r="H62"/>
  <c r="F62"/>
  <c r="E62"/>
  <c r="F61"/>
  <c r="H61" s="1"/>
  <c r="E61"/>
  <c r="F60"/>
  <c r="H60" s="1"/>
  <c r="E60"/>
  <c r="H59"/>
  <c r="F59"/>
  <c r="E59"/>
  <c r="H58"/>
  <c r="F58"/>
  <c r="E58"/>
  <c r="F57"/>
  <c r="H57" s="1"/>
  <c r="E57"/>
  <c r="F56"/>
  <c r="H56" s="1"/>
  <c r="E56"/>
  <c r="H55"/>
  <c r="F55"/>
  <c r="E55"/>
  <c r="H54"/>
  <c r="F54"/>
  <c r="E54"/>
  <c r="H84"/>
  <c r="F53"/>
  <c r="E53"/>
  <c r="H53"/>
  <c r="F52"/>
  <c r="E52"/>
  <c r="H52"/>
  <c r="F51"/>
  <c r="E51"/>
  <c r="H51"/>
  <c r="F50"/>
  <c r="E50"/>
  <c r="H50"/>
  <c r="F49"/>
  <c r="E49"/>
  <c r="H49"/>
  <c r="F48"/>
  <c r="E48"/>
  <c r="H48"/>
  <c r="F47"/>
  <c r="E47"/>
  <c r="H47"/>
  <c r="F46"/>
  <c r="E46"/>
  <c r="H46"/>
  <c r="F45"/>
  <c r="E45"/>
  <c r="H45"/>
  <c r="F44"/>
  <c r="E44"/>
  <c r="H44"/>
  <c r="F43"/>
  <c r="E43"/>
  <c r="H43"/>
  <c r="F42"/>
  <c r="E42"/>
  <c r="H42"/>
  <c r="F41"/>
  <c r="E41"/>
  <c r="H41"/>
  <c r="F40"/>
  <c r="E40"/>
  <c r="F39"/>
  <c r="H39" s="1"/>
  <c r="E39"/>
  <c r="H38"/>
  <c r="F38"/>
  <c r="E38"/>
  <c r="F37"/>
  <c r="H37" s="1"/>
  <c r="E37"/>
  <c r="F36"/>
  <c r="H36" s="1"/>
  <c r="E36"/>
  <c r="F35"/>
  <c r="H35" s="1"/>
  <c r="E35"/>
  <c r="H40"/>
  <c r="F34"/>
  <c r="E34"/>
  <c r="H33"/>
  <c r="F33"/>
  <c r="E33"/>
  <c r="F32"/>
  <c r="H32" s="1"/>
  <c r="E32"/>
  <c r="H31"/>
  <c r="F31"/>
  <c r="E31"/>
  <c r="F30"/>
  <c r="H30" s="1"/>
  <c r="E30"/>
  <c r="H29"/>
  <c r="F29"/>
  <c r="E29"/>
  <c r="H28"/>
  <c r="F28"/>
  <c r="E28"/>
  <c r="F27"/>
  <c r="H27" s="1"/>
  <c r="E27"/>
  <c r="F26"/>
  <c r="H26" s="1"/>
  <c r="E26"/>
  <c r="H25"/>
  <c r="F25"/>
  <c r="E25"/>
  <c r="H24"/>
  <c r="F24"/>
  <c r="E24"/>
  <c r="F23"/>
  <c r="H23" s="1"/>
  <c r="E23"/>
  <c r="F22"/>
  <c r="H22" s="1"/>
  <c r="E22"/>
  <c r="H21"/>
  <c r="F21"/>
  <c r="E21"/>
  <c r="H20"/>
  <c r="F20"/>
  <c r="E20"/>
  <c r="F19"/>
  <c r="H19" s="1"/>
  <c r="E19"/>
  <c r="H34"/>
  <c r="F18"/>
  <c r="E18"/>
  <c r="H17"/>
  <c r="F17"/>
  <c r="E17"/>
  <c r="H16"/>
  <c r="F16"/>
  <c r="E16"/>
  <c r="F15"/>
  <c r="H15" s="1"/>
  <c r="E15"/>
  <c r="F14"/>
  <c r="H14" s="1"/>
  <c r="E14"/>
  <c r="H13"/>
  <c r="F13"/>
  <c r="E13"/>
  <c r="H12"/>
  <c r="F12"/>
  <c r="E12"/>
  <c r="F11"/>
  <c r="H11" s="1"/>
  <c r="E11"/>
  <c r="F10"/>
  <c r="H10" s="1"/>
  <c r="E10"/>
  <c r="H9"/>
  <c r="F9"/>
  <c r="E9"/>
  <c r="H18"/>
  <c r="F8"/>
  <c r="E8"/>
  <c r="H8"/>
  <c r="F7"/>
  <c r="E7"/>
  <c r="H7"/>
  <c r="F6"/>
  <c r="E6"/>
  <c r="H6"/>
  <c r="F5"/>
  <c r="E5"/>
  <c r="F4"/>
  <c r="H4" s="1"/>
  <c r="E4"/>
  <c r="H5"/>
  <c r="F3"/>
  <c r="E3"/>
  <c r="G2"/>
  <c r="F2"/>
  <c r="H2" s="1"/>
  <c r="E2"/>
  <c r="E30" i="4"/>
  <c r="E28"/>
  <c r="E27"/>
  <c r="E26"/>
  <c r="E25"/>
  <c r="E21"/>
  <c r="E20"/>
  <c r="E18"/>
  <c r="E23" s="1"/>
  <c r="E17"/>
  <c r="E16"/>
  <c r="E14"/>
  <c r="E13"/>
  <c r="E12"/>
  <c r="E11"/>
  <c r="E7"/>
  <c r="E6"/>
  <c r="E4"/>
  <c r="E15" s="1"/>
  <c r="E3"/>
  <c r="H3" i="5"/>
  <c r="I2" l="1"/>
  <c r="E29" i="4"/>
  <c r="E24"/>
  <c r="E10"/>
  <c r="E22"/>
  <c r="E5"/>
  <c r="E9"/>
  <c r="E8"/>
  <c r="E19"/>
</calcChain>
</file>

<file path=xl/sharedStrings.xml><?xml version="1.0" encoding="utf-8"?>
<sst xmlns="http://schemas.openxmlformats.org/spreadsheetml/2006/main" count="256" uniqueCount="52">
  <si>
    <t>Année :</t>
  </si>
  <si>
    <t>Jours Fériés</t>
  </si>
  <si>
    <t>Nouvel An</t>
  </si>
  <si>
    <t>Pâques</t>
  </si>
  <si>
    <t>L. Pâques</t>
  </si>
  <si>
    <t>F. Travail</t>
  </si>
  <si>
    <t>Vict. 1945</t>
  </si>
  <si>
    <t>Ascension</t>
  </si>
  <si>
    <t>Pentecôte</t>
  </si>
  <si>
    <t>L. Pentecôte</t>
  </si>
  <si>
    <t>F. Nationale</t>
  </si>
  <si>
    <t>Assomption</t>
  </si>
  <si>
    <t>Toussaint</t>
  </si>
  <si>
    <t>Armistice</t>
  </si>
  <si>
    <t>Rameaux</t>
  </si>
  <si>
    <t>Noël</t>
  </si>
  <si>
    <t>Nb affaire</t>
  </si>
  <si>
    <t>diffe 2 dates origines</t>
  </si>
  <si>
    <t>nb affaire dans la tolérance [-Infini;+5]</t>
  </si>
  <si>
    <t>F0517</t>
  </si>
  <si>
    <t>F0359</t>
  </si>
  <si>
    <t>F0536</t>
  </si>
  <si>
    <t>F1060</t>
  </si>
  <si>
    <t>F0627</t>
  </si>
  <si>
    <t>F0042</t>
  </si>
  <si>
    <t/>
  </si>
  <si>
    <t>F0495</t>
  </si>
  <si>
    <t>F1197</t>
  </si>
  <si>
    <t>F1274</t>
  </si>
  <si>
    <t>F1239</t>
  </si>
  <si>
    <t>F0115</t>
  </si>
  <si>
    <t>F0915</t>
  </si>
  <si>
    <t>F1220</t>
  </si>
  <si>
    <t>F0228</t>
  </si>
  <si>
    <t>F1199</t>
  </si>
  <si>
    <t>F0866</t>
  </si>
  <si>
    <t>F0447</t>
  </si>
  <si>
    <t>F1231</t>
  </si>
  <si>
    <t>F1062</t>
  </si>
  <si>
    <t>F0363</t>
  </si>
  <si>
    <t>F0346</t>
  </si>
  <si>
    <t>F0803</t>
  </si>
  <si>
    <t>F0926</t>
  </si>
  <si>
    <t>F0572</t>
  </si>
  <si>
    <t>F0998</t>
  </si>
  <si>
    <t>F0792</t>
  </si>
  <si>
    <t>F1224</t>
  </si>
  <si>
    <t>F1203</t>
  </si>
  <si>
    <t>F0414</t>
  </si>
  <si>
    <t>F1030</t>
  </si>
  <si>
    <t>F0888</t>
  </si>
  <si>
    <t>F0781</t>
  </si>
</sst>
</file>

<file path=xl/styles.xml><?xml version="1.0" encoding="utf-8"?>
<styleSheet xmlns="http://schemas.openxmlformats.org/spreadsheetml/2006/main">
  <numFmts count="1">
    <numFmt numFmtId="164" formatCode="dddd\ d\ mmmm\ yyyy"/>
  </numFmts>
  <fonts count="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name val="Arial"/>
      <family val="2"/>
    </font>
    <font>
      <b/>
      <sz val="14"/>
      <color indexed="9"/>
      <name val="Arial"/>
      <family val="2"/>
    </font>
    <font>
      <b/>
      <sz val="10"/>
      <name val="Arial"/>
      <family val="2"/>
    </font>
    <font>
      <i/>
      <sz val="9"/>
      <name val="Arial"/>
      <family val="2"/>
    </font>
    <font>
      <sz val="8"/>
      <color indexed="0"/>
      <name val="MS Sans Serif"/>
      <family val="2"/>
    </font>
    <font>
      <sz val="10"/>
      <name val="MS Sans Serif"/>
      <family val="2"/>
    </font>
  </fonts>
  <fills count="5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39997558519241921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7">
    <xf numFmtId="0" fontId="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</cellStyleXfs>
  <cellXfs count="35">
    <xf numFmtId="0" fontId="0" fillId="0" borderId="0" xfId="0"/>
    <xf numFmtId="0" fontId="3" fillId="2" borderId="1" xfId="1" applyFont="1" applyFill="1" applyBorder="1" applyAlignment="1" applyProtection="1">
      <alignment horizontal="center"/>
    </xf>
    <xf numFmtId="0" fontId="4" fillId="2" borderId="2" xfId="1" applyFont="1" applyFill="1" applyBorder="1" applyAlignment="1" applyProtection="1">
      <alignment horizontal="center"/>
    </xf>
    <xf numFmtId="0" fontId="2" fillId="0" borderId="0" xfId="1" applyFont="1"/>
    <xf numFmtId="0" fontId="5" fillId="0" borderId="3" xfId="1" applyFont="1" applyFill="1" applyBorder="1" applyAlignment="1" applyProtection="1">
      <alignment horizontal="center" vertical="center"/>
    </xf>
    <xf numFmtId="0" fontId="2" fillId="0" borderId="4" xfId="1" applyFill="1" applyBorder="1" applyAlignment="1" applyProtection="1">
      <alignment horizontal="center" vertical="center"/>
    </xf>
    <xf numFmtId="0" fontId="5" fillId="0" borderId="5" xfId="1" applyFont="1" applyFill="1" applyBorder="1" applyAlignment="1" applyProtection="1"/>
    <xf numFmtId="164" fontId="6" fillId="0" borderId="6" xfId="1" applyNumberFormat="1" applyFont="1" applyFill="1" applyBorder="1" applyAlignment="1" applyProtection="1">
      <alignment horizontal="left"/>
    </xf>
    <xf numFmtId="164" fontId="2" fillId="0" borderId="0" xfId="1" applyNumberFormat="1" applyFont="1"/>
    <xf numFmtId="0" fontId="5" fillId="0" borderId="5" xfId="1" applyFont="1" applyFill="1" applyBorder="1" applyProtection="1"/>
    <xf numFmtId="0" fontId="5" fillId="0" borderId="7" xfId="1" applyFont="1" applyFill="1" applyBorder="1" applyProtection="1"/>
    <xf numFmtId="164" fontId="6" fillId="0" borderId="8" xfId="1" applyNumberFormat="1" applyFont="1" applyFill="1" applyBorder="1" applyAlignment="1" applyProtection="1">
      <alignment horizontal="left"/>
    </xf>
    <xf numFmtId="1" fontId="2" fillId="0" borderId="0" xfId="1" applyNumberFormat="1" applyFont="1"/>
    <xf numFmtId="0" fontId="5" fillId="0" borderId="9" xfId="1" applyFont="1" applyFill="1" applyBorder="1" applyProtection="1"/>
    <xf numFmtId="164" fontId="6" fillId="0" borderId="10" xfId="1" applyNumberFormat="1" applyFont="1" applyFill="1" applyBorder="1" applyAlignment="1" applyProtection="1">
      <alignment horizontal="left"/>
    </xf>
    <xf numFmtId="0" fontId="7" fillId="3" borderId="11" xfId="16" applyFont="1" applyFill="1" applyBorder="1" applyAlignment="1">
      <alignment horizontal="left" vertical="center" wrapText="1"/>
    </xf>
    <xf numFmtId="2" fontId="7" fillId="3" borderId="11" xfId="16" applyNumberFormat="1" applyFont="1" applyFill="1" applyBorder="1" applyAlignment="1">
      <alignment horizontal="left" vertical="center" wrapText="1"/>
    </xf>
    <xf numFmtId="14" fontId="7" fillId="3" borderId="11" xfId="16" applyNumberFormat="1" applyFont="1" applyFill="1" applyBorder="1" applyAlignment="1">
      <alignment horizontal="left" vertical="center" wrapText="1"/>
    </xf>
    <xf numFmtId="0" fontId="2" fillId="0" borderId="0" xfId="1"/>
    <xf numFmtId="14" fontId="2" fillId="0" borderId="0" xfId="1" applyNumberFormat="1"/>
    <xf numFmtId="2" fontId="8" fillId="0" borderId="0" xfId="16" applyNumberFormat="1" applyFont="1" applyFill="1" applyBorder="1" applyAlignment="1" applyProtection="1">
      <alignment horizontal="right" vertical="center"/>
    </xf>
    <xf numFmtId="4" fontId="7" fillId="3" borderId="11" xfId="16" applyNumberFormat="1" applyFont="1" applyFill="1" applyBorder="1" applyAlignment="1" applyProtection="1">
      <alignment horizontal="right" vertical="center"/>
    </xf>
    <xf numFmtId="3" fontId="7" fillId="3" borderId="11" xfId="16" applyNumberFormat="1" applyFont="1" applyFill="1" applyBorder="1" applyAlignment="1" applyProtection="1">
      <alignment horizontal="right" vertical="center"/>
    </xf>
    <xf numFmtId="2" fontId="7" fillId="3" borderId="11" xfId="16" applyNumberFormat="1" applyFont="1" applyFill="1" applyBorder="1" applyAlignment="1" applyProtection="1">
      <alignment horizontal="right" vertical="center"/>
    </xf>
    <xf numFmtId="1" fontId="7" fillId="3" borderId="11" xfId="16" applyNumberFormat="1" applyFont="1" applyFill="1" applyBorder="1" applyAlignment="1" applyProtection="1">
      <alignment horizontal="right" vertical="center"/>
    </xf>
    <xf numFmtId="0" fontId="2" fillId="3" borderId="11" xfId="1" applyFont="1" applyFill="1" applyBorder="1"/>
    <xf numFmtId="2" fontId="2" fillId="3" borderId="11" xfId="1" applyNumberFormat="1" applyFont="1" applyFill="1" applyBorder="1"/>
    <xf numFmtId="14" fontId="2" fillId="3" borderId="11" xfId="1" applyNumberFormat="1" applyFont="1" applyFill="1" applyBorder="1"/>
    <xf numFmtId="0" fontId="2" fillId="0" borderId="0" xfId="1" applyFill="1"/>
    <xf numFmtId="0" fontId="2" fillId="0" borderId="0" xfId="1" applyFont="1" applyFill="1"/>
    <xf numFmtId="0" fontId="2" fillId="4" borderId="0" xfId="1" applyFill="1"/>
    <xf numFmtId="14" fontId="2" fillId="4" borderId="0" xfId="1" applyNumberFormat="1" applyFill="1"/>
    <xf numFmtId="2" fontId="8" fillId="4" borderId="0" xfId="16" applyNumberFormat="1" applyFont="1" applyFill="1" applyBorder="1" applyAlignment="1" applyProtection="1">
      <alignment horizontal="right" vertical="center"/>
    </xf>
    <xf numFmtId="4" fontId="7" fillId="4" borderId="11" xfId="16" applyNumberFormat="1" applyFont="1" applyFill="1" applyBorder="1" applyAlignment="1" applyProtection="1">
      <alignment horizontal="right" vertical="center"/>
    </xf>
    <xf numFmtId="2" fontId="7" fillId="4" borderId="11" xfId="16" applyNumberFormat="1" applyFont="1" applyFill="1" applyBorder="1" applyAlignment="1" applyProtection="1">
      <alignment horizontal="right" vertical="center"/>
    </xf>
  </cellXfs>
  <cellStyles count="17">
    <cellStyle name="NiveauLigne_4" xfId="16" builtinId="1" iLevel="3"/>
    <cellStyle name="Normal" xfId="0" builtinId="0"/>
    <cellStyle name="Normal 2" xfId="1"/>
    <cellStyle name="Normal 2 2" xfId="2"/>
    <cellStyle name="Normal 2 3" xfId="3"/>
    <cellStyle name="Normal 2 4" xfId="4"/>
    <cellStyle name="Normal 2 5" xfId="5"/>
    <cellStyle name="Normal 2 6" xfId="6"/>
    <cellStyle name="Normal 2 7" xfId="7"/>
    <cellStyle name="Normal 3 2" xfId="8"/>
    <cellStyle name="Normal 3 3" xfId="9"/>
    <cellStyle name="Normal 3 4" xfId="10"/>
    <cellStyle name="Normal 4" xfId="11"/>
    <cellStyle name="Normal 5" xfId="12"/>
    <cellStyle name="Normal 6" xfId="13"/>
    <cellStyle name="Normal 7" xfId="14"/>
    <cellStyle name="Normal 9" xfId="1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Calcul%20OTD%20ms%20query/Calcul%20des%20OTD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Calcul OTD + Glossaire"/>
      <sheetName val="Serop client"/>
      <sheetName val="MECA client"/>
      <sheetName val="Fournisseur SEROP"/>
      <sheetName val="Fournisseur MECA"/>
      <sheetName val="Statistiques Global"/>
      <sheetName val="Tram"/>
      <sheetName val="Détails par clients ou fourni"/>
      <sheetName val="OTD fournisseurs"/>
      <sheetName val="Tram fournisseurs"/>
      <sheetName val="Jour férié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>
        <row r="1">
          <cell r="E1">
            <v>2018</v>
          </cell>
        </row>
        <row r="3">
          <cell r="E3">
            <v>43101</v>
          </cell>
        </row>
        <row r="4">
          <cell r="E4">
            <v>43191</v>
          </cell>
        </row>
        <row r="5">
          <cell r="E5">
            <v>43192</v>
          </cell>
        </row>
        <row r="6">
          <cell r="E6">
            <v>43221</v>
          </cell>
        </row>
        <row r="7">
          <cell r="E7">
            <v>43228</v>
          </cell>
        </row>
        <row r="8">
          <cell r="E8">
            <v>43230</v>
          </cell>
        </row>
        <row r="9">
          <cell r="E9">
            <v>43240</v>
          </cell>
        </row>
        <row r="10">
          <cell r="E10">
            <v>43241</v>
          </cell>
        </row>
        <row r="11">
          <cell r="E11">
            <v>43295</v>
          </cell>
        </row>
        <row r="12">
          <cell r="E12">
            <v>43327</v>
          </cell>
        </row>
        <row r="13">
          <cell r="E13">
            <v>43405</v>
          </cell>
        </row>
        <row r="14">
          <cell r="E14">
            <v>43415</v>
          </cell>
        </row>
        <row r="15">
          <cell r="E15">
            <v>43184</v>
          </cell>
        </row>
        <row r="16">
          <cell r="E16">
            <v>43459</v>
          </cell>
        </row>
        <row r="17">
          <cell r="E17">
            <v>43466</v>
          </cell>
        </row>
        <row r="18">
          <cell r="E18">
            <v>43576</v>
          </cell>
        </row>
        <row r="19">
          <cell r="E19">
            <v>43577</v>
          </cell>
        </row>
        <row r="20">
          <cell r="E20">
            <v>43586</v>
          </cell>
        </row>
        <row r="21">
          <cell r="E21">
            <v>43593</v>
          </cell>
        </row>
        <row r="22">
          <cell r="E22">
            <v>43615</v>
          </cell>
        </row>
        <row r="23">
          <cell r="E23">
            <v>43625</v>
          </cell>
        </row>
        <row r="24">
          <cell r="E24">
            <v>43626</v>
          </cell>
        </row>
        <row r="25">
          <cell r="E25">
            <v>43660</v>
          </cell>
        </row>
        <row r="26">
          <cell r="E26">
            <v>43692</v>
          </cell>
        </row>
        <row r="27">
          <cell r="E27">
            <v>43770</v>
          </cell>
        </row>
        <row r="28">
          <cell r="E28">
            <v>43780</v>
          </cell>
        </row>
        <row r="29">
          <cell r="E29">
            <v>43569</v>
          </cell>
        </row>
        <row r="30">
          <cell r="E30">
            <v>43824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J603"/>
  <sheetViews>
    <sheetView tabSelected="1" topLeftCell="A130" workbookViewId="0">
      <selection activeCell="O146" sqref="O146"/>
    </sheetView>
  </sheetViews>
  <sheetFormatPr baseColWidth="10" defaultRowHeight="12.75"/>
  <cols>
    <col min="1" max="5" width="11.42578125" style="3"/>
    <col min="6" max="7" width="11.42578125" style="25"/>
    <col min="8" max="8" width="11.42578125" style="26"/>
    <col min="9" max="9" width="13.140625" style="27" customWidth="1"/>
    <col min="10" max="16384" width="11.42578125" style="3"/>
  </cols>
  <sheetData>
    <row r="1" spans="1:9" ht="31.5">
      <c r="F1" s="15"/>
      <c r="G1" s="15" t="s">
        <v>16</v>
      </c>
      <c r="H1" s="16" t="s">
        <v>17</v>
      </c>
      <c r="I1" s="17" t="s">
        <v>18</v>
      </c>
    </row>
    <row r="2" spans="1:9">
      <c r="A2" s="18"/>
      <c r="B2" s="18" t="s">
        <v>19</v>
      </c>
      <c r="C2" s="19">
        <v>43161</v>
      </c>
      <c r="D2" s="19">
        <v>43157</v>
      </c>
      <c r="E2" s="20">
        <f>IF(B2="","",IFERROR(D2-C2,"NON LIVRE"))</f>
        <v>-4</v>
      </c>
      <c r="F2" s="21">
        <f>IF(ISBLANK($B2),"",IF($B2="F0359",1,0))</f>
        <v>0</v>
      </c>
      <c r="G2" s="22">
        <f>SUM(F2:F599)</f>
        <v>43</v>
      </c>
      <c r="H2" s="23" t="str">
        <f ca="1">IF(ISBLANK($B2),"",IF(F2=0,"NON VALIDE",IF($D2="","NON LIVRE",IF($C2=$D2,0,IF(AND(F2=1,$E2="NON LIVRE"),"NON LIVRE",IF($C2&gt;$D2,$E2+IFERROR(SUMPRODUCT((WEEKDAY(ROW(INDIRECT($C2&amp;":"&amp;$D2)))=7)*1)+SUMPRODUCT((WEEKDAY(ROW(INDIRECT($C2&amp;":"&amp;$D2)))=1)*1)+SUMPRODUCT(COUNTIF('[1]Jour férié'!$E$2:$E$30,(ROW(INDIRECT($C2&amp;":"&amp;$D2))))),""),IF($C2&lt;$D2,$E2-IFERROR(SUMPRODUCT((WEEKDAY(ROW(INDIRECT($C2&amp;":"&amp;$D2)))=7)*1)+SUMPRODUCT((WEEKDAY(ROW(INDIRECT($C2&amp;":"&amp;$D2)))=1)*1)+SUMPRODUCT(COUNTIF('[1]Jour férié'!$E$2:$E$30,(ROW(INDIRECT($C2&amp;":"&amp;$D2))))),""))))))))</f>
        <v>NON VALIDE</v>
      </c>
      <c r="I2" s="24">
        <f ca="1">COUNTIF(H2:H599,"&lt; 0")+COUNTIF(H2:H599,"0,00")+COUNTIF(H2:H599,"1,00")+COUNTIF(H2:H599,"2,00")+COUNTIF(H2:H599,"3,00")+COUNTIF(H2:H599,"4,00")+COUNTIF(H2:H599,"5,00")</f>
        <v>12</v>
      </c>
    </row>
    <row r="3" spans="1:9">
      <c r="A3" s="18"/>
      <c r="B3" s="18" t="s">
        <v>20</v>
      </c>
      <c r="C3" s="19">
        <v>43181</v>
      </c>
      <c r="D3" s="19">
        <v>43136</v>
      </c>
      <c r="E3" s="20">
        <f t="shared" ref="E3:E66" si="0">IF(B3="","",IFERROR(D3-C3,"NON LIVRE"))</f>
        <v>-45</v>
      </c>
      <c r="F3" s="21">
        <f t="shared" ref="F3:F66" si="1">IF(ISBLANK($B3),"",IF($B3="F0359",1,0))</f>
        <v>1</v>
      </c>
      <c r="G3" s="21"/>
      <c r="H3" s="23">
        <f ca="1">IF(ISBLANK($B3),"",IF(F3=0,"NON VALIDE",IF($D3="","NON LIVRE",IF($C3=$D3,0,IF(AND(F3=1,$E3="NON LIVRE"),"NON LIVRE",IF($C3&gt;$D3,$E3+IFERROR(SUMPRODUCT((WEEKDAY(ROW(INDIRECT($C3&amp;":"&amp;$D3)))=7)*1)+SUMPRODUCT((WEEKDAY(ROW(INDIRECT($C3&amp;":"&amp;$D3)))=1)*1)+SUMPRODUCT(COUNTIF('[1]Jour férié'!$E$2:$E$30,(ROW(INDIRECT($C3&amp;":"&amp;$D3))))),""),IF($C3&lt;$D3,$E3-IFERROR(SUMPRODUCT((WEEKDAY(ROW(INDIRECT($C3&amp;":"&amp;$D3)))=7)*1)+SUMPRODUCT((WEEKDAY(ROW(INDIRECT($C3&amp;":"&amp;$D3)))=1)*1)+SUMPRODUCT(COUNTIF('[1]Jour férié'!$E$2:$E$30,(ROW(INDIRECT($C3&amp;":"&amp;$D3))))),""))))))))</f>
        <v>-33</v>
      </c>
      <c r="I3" s="23"/>
    </row>
    <row r="4" spans="1:9">
      <c r="A4" s="18"/>
      <c r="B4" s="18" t="s">
        <v>21</v>
      </c>
      <c r="C4" s="19">
        <v>43171</v>
      </c>
      <c r="D4" s="19">
        <v>43171</v>
      </c>
      <c r="E4" s="20">
        <f t="shared" si="0"/>
        <v>0</v>
      </c>
      <c r="F4" s="21">
        <f t="shared" si="1"/>
        <v>0</v>
      </c>
      <c r="G4" s="21"/>
      <c r="H4" s="23" t="str">
        <f ca="1">IF(ISBLANK($B4),"",IF(F4=0,"NON VALIDE",IF($D4="","NON LIVRE",IF($C4=$D4,0,IF(AND(F4=1,$E4="NON LIVRE"),"NON LIVRE",IF($C4&gt;$D4,$E4+IFERROR(SUMPRODUCT((WEEKDAY(ROW(INDIRECT($C4&amp;":"&amp;$D4)))=7)*1)+SUMPRODUCT((WEEKDAY(ROW(INDIRECT($C4&amp;":"&amp;$D4)))=1)*1)+SUMPRODUCT(COUNTIF('[1]Jour férié'!$E$2:$E$30,(ROW(INDIRECT($C4&amp;":"&amp;$D4))))),""),IF($C4&lt;$D4,$E4-IFERROR(SUMPRODUCT((WEEKDAY(ROW(INDIRECT($C4&amp;":"&amp;$D4)))=7)*1)+SUMPRODUCT((WEEKDAY(ROW(INDIRECT($C4&amp;":"&amp;$D4)))=1)*1)+SUMPRODUCT(COUNTIF('[1]Jour férié'!$E$2:$E$30,(ROW(INDIRECT($C4&amp;":"&amp;$D4))))),""))))))))</f>
        <v>NON VALIDE</v>
      </c>
      <c r="I4" s="23"/>
    </row>
    <row r="5" spans="1:9">
      <c r="A5" s="18"/>
      <c r="B5" s="18" t="s">
        <v>20</v>
      </c>
      <c r="C5" s="19">
        <v>43164</v>
      </c>
      <c r="D5" s="19">
        <v>43131</v>
      </c>
      <c r="E5" s="20">
        <f t="shared" si="0"/>
        <v>-33</v>
      </c>
      <c r="F5" s="21">
        <f t="shared" si="1"/>
        <v>1</v>
      </c>
      <c r="G5" s="21"/>
      <c r="H5" s="23">
        <f ca="1">IF(ISBLANK($B5),"",IF(F5=0,"NON VALIDE",IF($D5="","NON LIVRE",IF($C5=$D5,0,IF(AND(F5=1,$E5="NON LIVRE"),"NON LIVRE",IF($C5&gt;$D5,$E5+IFERROR(SUMPRODUCT((WEEKDAY(ROW(INDIRECT($C5&amp;":"&amp;$D5)))=7)*1)+SUMPRODUCT((WEEKDAY(ROW(INDIRECT($C5&amp;":"&amp;$D5)))=1)*1)+SUMPRODUCT(COUNTIF('[1]Jour férié'!$E$2:$E$30,(ROW(INDIRECT($C5&amp;":"&amp;$D5))))),""),IF($C5&lt;$D5,$E5-IFERROR(SUMPRODUCT((WEEKDAY(ROW(INDIRECT($C5&amp;":"&amp;$D5)))=7)*1)+SUMPRODUCT((WEEKDAY(ROW(INDIRECT($C5&amp;":"&amp;$D5)))=1)*1)+SUMPRODUCT(COUNTIF('[1]Jour férié'!$E$2:$E$30,(ROW(INDIRECT($C5&amp;":"&amp;$D5))))),""))))))))</f>
        <v>-23</v>
      </c>
      <c r="I5" s="23"/>
    </row>
    <row r="6" spans="1:9">
      <c r="A6" s="18"/>
      <c r="B6" s="18" t="s">
        <v>20</v>
      </c>
      <c r="C6" s="19">
        <v>43164</v>
      </c>
      <c r="D6" s="19">
        <v>43131</v>
      </c>
      <c r="E6" s="20">
        <f t="shared" si="0"/>
        <v>-33</v>
      </c>
      <c r="F6" s="21">
        <f t="shared" si="1"/>
        <v>1</v>
      </c>
      <c r="G6" s="21"/>
      <c r="H6" s="23">
        <f ca="1">IF(ISBLANK($B6),"",IF(F6=0,"NON VALIDE",IF($D6="","NON LIVRE",IF($C6=$D6,0,IF(AND(F6=1,$E6="NON LIVRE"),"NON LIVRE",IF($C6&gt;$D6,$E6+IFERROR(SUMPRODUCT((WEEKDAY(ROW(INDIRECT($C6&amp;":"&amp;$D6)))=7)*1)+SUMPRODUCT((WEEKDAY(ROW(INDIRECT($C6&amp;":"&amp;$D6)))=1)*1)+SUMPRODUCT(COUNTIF('[1]Jour férié'!$E$2:$E$30,(ROW(INDIRECT($C6&amp;":"&amp;$D6))))),""),IF($C6&lt;$D6,$E6-IFERROR(SUMPRODUCT((WEEKDAY(ROW(INDIRECT($C6&amp;":"&amp;$D6)))=7)*1)+SUMPRODUCT((WEEKDAY(ROW(INDIRECT($C6&amp;":"&amp;$D6)))=1)*1)+SUMPRODUCT(COUNTIF('[1]Jour férié'!$E$2:$E$30,(ROW(INDIRECT($C6&amp;":"&amp;$D6))))),""))))))))</f>
        <v>-23</v>
      </c>
      <c r="I6" s="23"/>
    </row>
    <row r="7" spans="1:9">
      <c r="A7" s="18"/>
      <c r="B7" s="18" t="s">
        <v>20</v>
      </c>
      <c r="C7" s="19">
        <v>43174</v>
      </c>
      <c r="D7" s="19">
        <v>43193</v>
      </c>
      <c r="E7" s="20">
        <f t="shared" si="0"/>
        <v>19</v>
      </c>
      <c r="F7" s="21">
        <f t="shared" si="1"/>
        <v>1</v>
      </c>
      <c r="G7" s="21"/>
      <c r="H7" s="23">
        <f ca="1">IF(ISBLANK($B7),"",IF(F7=0,"NON VALIDE",IF($D7="","NON LIVRE",IF($C7=$D7,0,IF(AND(F7=1,$E7="NON LIVRE"),"NON LIVRE",IF($C7&gt;$D7,$E7+IFERROR(SUMPRODUCT((WEEKDAY(ROW(INDIRECT($C7&amp;":"&amp;$D7)))=7)*1)+SUMPRODUCT((WEEKDAY(ROW(INDIRECT($C7&amp;":"&amp;$D7)))=1)*1)+SUMPRODUCT(COUNTIF('[1]Jour férié'!$E$2:$E$30,(ROW(INDIRECT($C7&amp;":"&amp;$D7))))),""),IF($C7&lt;$D7,$E7-IFERROR(SUMPRODUCT((WEEKDAY(ROW(INDIRECT($C7&amp;":"&amp;$D7)))=7)*1)+SUMPRODUCT((WEEKDAY(ROW(INDIRECT($C7&amp;":"&amp;$D7)))=1)*1)+SUMPRODUCT(COUNTIF('[1]Jour férié'!$E$2:$E$30,(ROW(INDIRECT($C7&amp;":"&amp;$D7))))),""))))))))</f>
        <v>10</v>
      </c>
      <c r="I7" s="23"/>
    </row>
    <row r="8" spans="1:9">
      <c r="A8" s="18"/>
      <c r="B8" s="18" t="s">
        <v>20</v>
      </c>
      <c r="C8" s="19">
        <v>43174</v>
      </c>
      <c r="D8" s="19">
        <v>43187</v>
      </c>
      <c r="E8" s="20">
        <f t="shared" si="0"/>
        <v>13</v>
      </c>
      <c r="F8" s="21">
        <f t="shared" si="1"/>
        <v>1</v>
      </c>
      <c r="G8" s="21"/>
      <c r="H8" s="23">
        <f ca="1">IF(ISBLANK($B8),"",IF(F8=0,"NON VALIDE",IF($D8="","NON LIVRE",IF($C8=$D8,0,IF(AND(F8=1,$E8="NON LIVRE"),"NON LIVRE",IF($C8&gt;$D8,$E8+IFERROR(SUMPRODUCT((WEEKDAY(ROW(INDIRECT($C8&amp;":"&amp;$D8)))=7)*1)+SUMPRODUCT((WEEKDAY(ROW(INDIRECT($C8&amp;":"&amp;$D8)))=1)*1)+SUMPRODUCT(COUNTIF('[1]Jour férié'!$E$2:$E$30,(ROW(INDIRECT($C8&amp;":"&amp;$D8))))),""),IF($C8&lt;$D8,$E8-IFERROR(SUMPRODUCT((WEEKDAY(ROW(INDIRECT($C8&amp;":"&amp;$D8)))=7)*1)+SUMPRODUCT((WEEKDAY(ROW(INDIRECT($C8&amp;":"&amp;$D8)))=1)*1)+SUMPRODUCT(COUNTIF('[1]Jour férié'!$E$2:$E$30,(ROW(INDIRECT($C8&amp;":"&amp;$D8))))),""))))))))</f>
        <v>8</v>
      </c>
      <c r="I8" s="23"/>
    </row>
    <row r="9" spans="1:9">
      <c r="A9" s="18"/>
      <c r="B9" s="18" t="s">
        <v>22</v>
      </c>
      <c r="C9" s="19">
        <v>43164</v>
      </c>
      <c r="D9" s="19">
        <v>43167</v>
      </c>
      <c r="E9" s="20">
        <f t="shared" si="0"/>
        <v>3</v>
      </c>
      <c r="F9" s="21">
        <f t="shared" si="1"/>
        <v>0</v>
      </c>
      <c r="G9" s="21"/>
      <c r="H9" s="23" t="str">
        <f ca="1">IF(ISBLANK($B9),"",IF(F9=0,"NON VALIDE",IF($D9="","NON LIVRE",IF($C9=$D9,0,IF(AND(F9=1,$E9="NON LIVRE"),"NON LIVRE",IF($C9&gt;$D9,$E9+IFERROR(SUMPRODUCT((WEEKDAY(ROW(INDIRECT($C9&amp;":"&amp;$D9)))=7)*1)+SUMPRODUCT((WEEKDAY(ROW(INDIRECT($C9&amp;":"&amp;$D9)))=1)*1)+SUMPRODUCT(COUNTIF('[1]Jour férié'!$E$2:$E$30,(ROW(INDIRECT($C9&amp;":"&amp;$D9))))),""),IF($C9&lt;$D9,$E9-IFERROR(SUMPRODUCT((WEEKDAY(ROW(INDIRECT($C9&amp;":"&amp;$D9)))=7)*1)+SUMPRODUCT((WEEKDAY(ROW(INDIRECT($C9&amp;":"&amp;$D9)))=1)*1)+SUMPRODUCT(COUNTIF('[1]Jour férié'!$E$2:$E$30,(ROW(INDIRECT($C9&amp;":"&amp;$D9))))),""))))))))</f>
        <v>NON VALIDE</v>
      </c>
      <c r="I9" s="23"/>
    </row>
    <row r="10" spans="1:9">
      <c r="A10" s="18"/>
      <c r="B10" s="18" t="s">
        <v>23</v>
      </c>
      <c r="C10" s="19">
        <v>43171</v>
      </c>
      <c r="D10" s="19">
        <v>43144</v>
      </c>
      <c r="E10" s="20">
        <f t="shared" si="0"/>
        <v>-27</v>
      </c>
      <c r="F10" s="21">
        <f t="shared" si="1"/>
        <v>0</v>
      </c>
      <c r="G10" s="21"/>
      <c r="H10" s="23" t="str">
        <f ca="1">IF(ISBLANK($B10),"",IF(F10=0,"NON VALIDE",IF($D10="","NON LIVRE",IF($C10=$D10,0,IF(AND(F10=1,$E10="NON LIVRE"),"NON LIVRE",IF($C10&gt;$D10,$E10+IFERROR(SUMPRODUCT((WEEKDAY(ROW(INDIRECT($C10&amp;":"&amp;$D10)))=7)*1)+SUMPRODUCT((WEEKDAY(ROW(INDIRECT($C10&amp;":"&amp;$D10)))=1)*1)+SUMPRODUCT(COUNTIF('[1]Jour férié'!$E$2:$E$30,(ROW(INDIRECT($C10&amp;":"&amp;$D10))))),""),IF($C10&lt;$D10,$E10-IFERROR(SUMPRODUCT((WEEKDAY(ROW(INDIRECT($C10&amp;":"&amp;$D10)))=7)*1)+SUMPRODUCT((WEEKDAY(ROW(INDIRECT($C10&amp;":"&amp;$D10)))=1)*1)+SUMPRODUCT(COUNTIF('[1]Jour férié'!$E$2:$E$30,(ROW(INDIRECT($C10&amp;":"&amp;$D10))))),""))))))))</f>
        <v>NON VALIDE</v>
      </c>
      <c r="I10" s="23"/>
    </row>
    <row r="11" spans="1:9">
      <c r="A11" s="18"/>
      <c r="B11" s="18" t="s">
        <v>21</v>
      </c>
      <c r="C11" s="19">
        <v>43171</v>
      </c>
      <c r="D11" s="19">
        <v>43171</v>
      </c>
      <c r="E11" s="20">
        <f t="shared" si="0"/>
        <v>0</v>
      </c>
      <c r="F11" s="21">
        <f t="shared" si="1"/>
        <v>0</v>
      </c>
      <c r="G11" s="21"/>
      <c r="H11" s="23" t="str">
        <f ca="1">IF(ISBLANK($B11),"",IF(F11=0,"NON VALIDE",IF($D11="","NON LIVRE",IF($C11=$D11,0,IF(AND(F11=1,$E11="NON LIVRE"),"NON LIVRE",IF($C11&gt;$D11,$E11+IFERROR(SUMPRODUCT((WEEKDAY(ROW(INDIRECT($C11&amp;":"&amp;$D11)))=7)*1)+SUMPRODUCT((WEEKDAY(ROW(INDIRECT($C11&amp;":"&amp;$D11)))=1)*1)+SUMPRODUCT(COUNTIF('[1]Jour férié'!$E$2:$E$30,(ROW(INDIRECT($C11&amp;":"&amp;$D11))))),""),IF($C11&lt;$D11,$E11-IFERROR(SUMPRODUCT((WEEKDAY(ROW(INDIRECT($C11&amp;":"&amp;$D11)))=7)*1)+SUMPRODUCT((WEEKDAY(ROW(INDIRECT($C11&amp;":"&amp;$D11)))=1)*1)+SUMPRODUCT(COUNTIF('[1]Jour férié'!$E$2:$E$30,(ROW(INDIRECT($C11&amp;":"&amp;$D11))))),""))))))))</f>
        <v>NON VALIDE</v>
      </c>
      <c r="I11" s="23"/>
    </row>
    <row r="12" spans="1:9">
      <c r="A12" s="18"/>
      <c r="B12" s="18" t="s">
        <v>21</v>
      </c>
      <c r="C12" s="19">
        <v>43178</v>
      </c>
      <c r="D12" s="19">
        <v>43171</v>
      </c>
      <c r="E12" s="20">
        <f t="shared" si="0"/>
        <v>-7</v>
      </c>
      <c r="F12" s="21">
        <f t="shared" si="1"/>
        <v>0</v>
      </c>
      <c r="G12" s="21"/>
      <c r="H12" s="23" t="str">
        <f ca="1">IF(ISBLANK($B12),"",IF(F12=0,"NON VALIDE",IF($D12="","NON LIVRE",IF($C12=$D12,0,IF(AND(F12=1,$E12="NON LIVRE"),"NON LIVRE",IF($C12&gt;$D12,$E12+IFERROR(SUMPRODUCT((WEEKDAY(ROW(INDIRECT($C12&amp;":"&amp;$D12)))=7)*1)+SUMPRODUCT((WEEKDAY(ROW(INDIRECT($C12&amp;":"&amp;$D12)))=1)*1)+SUMPRODUCT(COUNTIF('[1]Jour férié'!$E$2:$E$30,(ROW(INDIRECT($C12&amp;":"&amp;$D12))))),""),IF($C12&lt;$D12,$E12-IFERROR(SUMPRODUCT((WEEKDAY(ROW(INDIRECT($C12&amp;":"&amp;$D12)))=7)*1)+SUMPRODUCT((WEEKDAY(ROW(INDIRECT($C12&amp;":"&amp;$D12)))=1)*1)+SUMPRODUCT(COUNTIF('[1]Jour férié'!$E$2:$E$30,(ROW(INDIRECT($C12&amp;":"&amp;$D12))))),""))))))))</f>
        <v>NON VALIDE</v>
      </c>
      <c r="I12" s="23"/>
    </row>
    <row r="13" spans="1:9">
      <c r="A13" s="18"/>
      <c r="B13" s="18" t="s">
        <v>21</v>
      </c>
      <c r="C13" s="19">
        <v>43175</v>
      </c>
      <c r="D13" s="19">
        <v>43167</v>
      </c>
      <c r="E13" s="20">
        <f t="shared" si="0"/>
        <v>-8</v>
      </c>
      <c r="F13" s="21">
        <f t="shared" si="1"/>
        <v>0</v>
      </c>
      <c r="G13" s="21"/>
      <c r="H13" s="23" t="str">
        <f ca="1">IF(ISBLANK($B13),"",IF(F13=0,"NON VALIDE",IF($D13="","NON LIVRE",IF($C13=$D13,0,IF(AND(F13=1,$E13="NON LIVRE"),"NON LIVRE",IF($C13&gt;$D13,$E13+IFERROR(SUMPRODUCT((WEEKDAY(ROW(INDIRECT($C13&amp;":"&amp;$D13)))=7)*1)+SUMPRODUCT((WEEKDAY(ROW(INDIRECT($C13&amp;":"&amp;$D13)))=1)*1)+SUMPRODUCT(COUNTIF('[1]Jour férié'!$E$2:$E$30,(ROW(INDIRECT($C13&amp;":"&amp;$D13))))),""),IF($C13&lt;$D13,$E13-IFERROR(SUMPRODUCT((WEEKDAY(ROW(INDIRECT($C13&amp;":"&amp;$D13)))=7)*1)+SUMPRODUCT((WEEKDAY(ROW(INDIRECT($C13&amp;":"&amp;$D13)))=1)*1)+SUMPRODUCT(COUNTIF('[1]Jour férié'!$E$2:$E$30,(ROW(INDIRECT($C13&amp;":"&amp;$D13))))),""))))))))</f>
        <v>NON VALIDE</v>
      </c>
      <c r="I13" s="23"/>
    </row>
    <row r="14" spans="1:9">
      <c r="A14" s="18"/>
      <c r="B14" s="18" t="s">
        <v>21</v>
      </c>
      <c r="C14" s="19">
        <v>43175</v>
      </c>
      <c r="D14" s="19">
        <v>43185</v>
      </c>
      <c r="E14" s="20">
        <f t="shared" si="0"/>
        <v>10</v>
      </c>
      <c r="F14" s="21">
        <f t="shared" si="1"/>
        <v>0</v>
      </c>
      <c r="G14" s="21"/>
      <c r="H14" s="23" t="str">
        <f ca="1">IF(ISBLANK($B14),"",IF(F14=0,"NON VALIDE",IF($D14="","NON LIVRE",IF($C14=$D14,0,IF(AND(F14=1,$E14="NON LIVRE"),"NON LIVRE",IF($C14&gt;$D14,$E14+IFERROR(SUMPRODUCT((WEEKDAY(ROW(INDIRECT($C14&amp;":"&amp;$D14)))=7)*1)+SUMPRODUCT((WEEKDAY(ROW(INDIRECT($C14&amp;":"&amp;$D14)))=1)*1)+SUMPRODUCT(COUNTIF('[1]Jour férié'!$E$2:$E$30,(ROW(INDIRECT($C14&amp;":"&amp;$D14))))),""),IF($C14&lt;$D14,$E14-IFERROR(SUMPRODUCT((WEEKDAY(ROW(INDIRECT($C14&amp;":"&amp;$D14)))=7)*1)+SUMPRODUCT((WEEKDAY(ROW(INDIRECT($C14&amp;":"&amp;$D14)))=1)*1)+SUMPRODUCT(COUNTIF('[1]Jour férié'!$E$2:$E$30,(ROW(INDIRECT($C14&amp;":"&amp;$D14))))),""))))))))</f>
        <v>NON VALIDE</v>
      </c>
      <c r="I14" s="23"/>
    </row>
    <row r="15" spans="1:9">
      <c r="A15" s="18"/>
      <c r="B15" s="18" t="s">
        <v>24</v>
      </c>
      <c r="C15" s="19">
        <v>43174</v>
      </c>
      <c r="D15" s="19">
        <v>43168</v>
      </c>
      <c r="E15" s="20">
        <f t="shared" si="0"/>
        <v>-6</v>
      </c>
      <c r="F15" s="21">
        <f t="shared" si="1"/>
        <v>0</v>
      </c>
      <c r="G15" s="21"/>
      <c r="H15" s="23" t="str">
        <f ca="1">IF(ISBLANK($B15),"",IF(F15=0,"NON VALIDE",IF($D15="","NON LIVRE",IF($C15=$D15,0,IF(AND(F15=1,$E15="NON LIVRE"),"NON LIVRE",IF($C15&gt;$D15,$E15+IFERROR(SUMPRODUCT((WEEKDAY(ROW(INDIRECT($C15&amp;":"&amp;$D15)))=7)*1)+SUMPRODUCT((WEEKDAY(ROW(INDIRECT($C15&amp;":"&amp;$D15)))=1)*1)+SUMPRODUCT(COUNTIF('[1]Jour férié'!$E$2:$E$30,(ROW(INDIRECT($C15&amp;":"&amp;$D15))))),""),IF($C15&lt;$D15,$E15-IFERROR(SUMPRODUCT((WEEKDAY(ROW(INDIRECT($C15&amp;":"&amp;$D15)))=7)*1)+SUMPRODUCT((WEEKDAY(ROW(INDIRECT($C15&amp;":"&amp;$D15)))=1)*1)+SUMPRODUCT(COUNTIF('[1]Jour férié'!$E$2:$E$30,(ROW(INDIRECT($C15&amp;":"&amp;$D15))))),""))))))))</f>
        <v>NON VALIDE</v>
      </c>
      <c r="I15" s="23"/>
    </row>
    <row r="16" spans="1:9">
      <c r="A16" s="18"/>
      <c r="B16" s="18" t="s">
        <v>24</v>
      </c>
      <c r="C16" s="19">
        <v>43174</v>
      </c>
      <c r="D16" s="19">
        <v>43168</v>
      </c>
      <c r="E16" s="20">
        <f t="shared" si="0"/>
        <v>-6</v>
      </c>
      <c r="F16" s="21">
        <f t="shared" si="1"/>
        <v>0</v>
      </c>
      <c r="G16" s="21"/>
      <c r="H16" s="23" t="str">
        <f ca="1">IF(ISBLANK($B16),"",IF(F16=0,"NON VALIDE",IF($D16="","NON LIVRE",IF($C16=$D16,0,IF(AND(F16=1,$E16="NON LIVRE"),"NON LIVRE",IF($C16&gt;$D16,$E16+IFERROR(SUMPRODUCT((WEEKDAY(ROW(INDIRECT($C16&amp;":"&amp;$D16)))=7)*1)+SUMPRODUCT((WEEKDAY(ROW(INDIRECT($C16&amp;":"&amp;$D16)))=1)*1)+SUMPRODUCT(COUNTIF('[1]Jour férié'!$E$2:$E$30,(ROW(INDIRECT($C16&amp;":"&amp;$D16))))),""),IF($C16&lt;$D16,$E16-IFERROR(SUMPRODUCT((WEEKDAY(ROW(INDIRECT($C16&amp;":"&amp;$D16)))=7)*1)+SUMPRODUCT((WEEKDAY(ROW(INDIRECT($C16&amp;":"&amp;$D16)))=1)*1)+SUMPRODUCT(COUNTIF('[1]Jour férié'!$E$2:$E$30,(ROW(INDIRECT($C16&amp;":"&amp;$D16))))),""))))))))</f>
        <v>NON VALIDE</v>
      </c>
      <c r="I16" s="23"/>
    </row>
    <row r="17" spans="1:9">
      <c r="A17" s="18"/>
      <c r="B17" s="18" t="s">
        <v>24</v>
      </c>
      <c r="C17" s="19">
        <v>43174</v>
      </c>
      <c r="D17" s="19">
        <v>43168</v>
      </c>
      <c r="E17" s="20">
        <f t="shared" si="0"/>
        <v>-6</v>
      </c>
      <c r="F17" s="21">
        <f t="shared" si="1"/>
        <v>0</v>
      </c>
      <c r="G17" s="21"/>
      <c r="H17" s="23" t="str">
        <f ca="1">IF(ISBLANK($B17),"",IF(F17=0,"NON VALIDE",IF($D17="","NON LIVRE",IF($C17=$D17,0,IF(AND(F17=1,$E17="NON LIVRE"),"NON LIVRE",IF($C17&gt;$D17,$E17+IFERROR(SUMPRODUCT((WEEKDAY(ROW(INDIRECT($C17&amp;":"&amp;$D17)))=7)*1)+SUMPRODUCT((WEEKDAY(ROW(INDIRECT($C17&amp;":"&amp;$D17)))=1)*1)+SUMPRODUCT(COUNTIF('[1]Jour férié'!$E$2:$E$30,(ROW(INDIRECT($C17&amp;":"&amp;$D17))))),""),IF($C17&lt;$D17,$E17-IFERROR(SUMPRODUCT((WEEKDAY(ROW(INDIRECT($C17&amp;":"&amp;$D17)))=7)*1)+SUMPRODUCT((WEEKDAY(ROW(INDIRECT($C17&amp;":"&amp;$D17)))=1)*1)+SUMPRODUCT(COUNTIF('[1]Jour férié'!$E$2:$E$30,(ROW(INDIRECT($C17&amp;":"&amp;$D17))))),""))))))))</f>
        <v>NON VALIDE</v>
      </c>
      <c r="I17" s="23"/>
    </row>
    <row r="18" spans="1:9">
      <c r="A18" s="18"/>
      <c r="B18" s="18" t="s">
        <v>20</v>
      </c>
      <c r="C18" s="19">
        <v>43164</v>
      </c>
      <c r="D18" s="19">
        <v>43179</v>
      </c>
      <c r="E18" s="20">
        <f t="shared" si="0"/>
        <v>15</v>
      </c>
      <c r="F18" s="21">
        <f t="shared" si="1"/>
        <v>1</v>
      </c>
      <c r="G18" s="21"/>
      <c r="H18" s="23">
        <f ca="1">IF(ISBLANK($B18),"",IF(F18=0,"NON VALIDE",IF($D18="","NON LIVRE",IF($C18=$D18,0,IF(AND(F18=1,$E18="NON LIVRE"),"NON LIVRE",IF($C18&gt;$D18,$E18+IFERROR(SUMPRODUCT((WEEKDAY(ROW(INDIRECT($C18&amp;":"&amp;$D18)))=7)*1)+SUMPRODUCT((WEEKDAY(ROW(INDIRECT($C18&amp;":"&amp;$D18)))=1)*1)+SUMPRODUCT(COUNTIF('[1]Jour férié'!$E$2:$E$30,(ROW(INDIRECT($C18&amp;":"&amp;$D18))))),""),IF($C18&lt;$D18,$E18-IFERROR(SUMPRODUCT((WEEKDAY(ROW(INDIRECT($C18&amp;":"&amp;$D18)))=7)*1)+SUMPRODUCT((WEEKDAY(ROW(INDIRECT($C18&amp;":"&amp;$D18)))=1)*1)+SUMPRODUCT(COUNTIF('[1]Jour férié'!$E$2:$E$30,(ROW(INDIRECT($C18&amp;":"&amp;$D18))))),""))))))))</f>
        <v>11</v>
      </c>
      <c r="I18" s="23"/>
    </row>
    <row r="19" spans="1:9">
      <c r="B19" s="18" t="s">
        <v>19</v>
      </c>
      <c r="C19" s="19">
        <v>43168</v>
      </c>
      <c r="D19" s="19">
        <v>43174</v>
      </c>
      <c r="E19" s="20">
        <f t="shared" si="0"/>
        <v>6</v>
      </c>
      <c r="F19" s="21">
        <f t="shared" si="1"/>
        <v>0</v>
      </c>
      <c r="G19" s="21"/>
      <c r="H19" s="23" t="str">
        <f ca="1">IF(ISBLANK($B19),"",IF(F19=0,"NON VALIDE",IF($D19="","NON LIVRE",IF($C19=$D19,0,IF(AND(F19=1,$E19="NON LIVRE"),"NON LIVRE",IF($C19&gt;$D19,$E19+IFERROR(SUMPRODUCT((WEEKDAY(ROW(INDIRECT($C19&amp;":"&amp;$D19)))=7)*1)+SUMPRODUCT((WEEKDAY(ROW(INDIRECT($C19&amp;":"&amp;$D19)))=1)*1)+SUMPRODUCT(COUNTIF('[1]Jour férié'!$E$2:$E$30,(ROW(INDIRECT($C19&amp;":"&amp;$D19))))),""),IF($C19&lt;$D19,$E19-IFERROR(SUMPRODUCT((WEEKDAY(ROW(INDIRECT($C19&amp;":"&amp;$D19)))=7)*1)+SUMPRODUCT((WEEKDAY(ROW(INDIRECT($C19&amp;":"&amp;$D19)))=1)*1)+SUMPRODUCT(COUNTIF('[1]Jour férié'!$E$2:$E$30,(ROW(INDIRECT($C19&amp;":"&amp;$D19))))),""))))))))</f>
        <v>NON VALIDE</v>
      </c>
      <c r="I19" s="23"/>
    </row>
    <row r="20" spans="1:9">
      <c r="A20" s="18"/>
      <c r="B20" s="18" t="s">
        <v>19</v>
      </c>
      <c r="C20" s="19">
        <v>43171</v>
      </c>
      <c r="D20" s="19" t="s">
        <v>25</v>
      </c>
      <c r="E20" s="20" t="str">
        <f t="shared" si="0"/>
        <v>NON LIVRE</v>
      </c>
      <c r="F20" s="21">
        <f t="shared" si="1"/>
        <v>0</v>
      </c>
      <c r="G20" s="21"/>
      <c r="H20" s="23" t="str">
        <f ca="1">IF(ISBLANK($B20),"",IF(F20=0,"NON VALIDE",IF($D20="","NON LIVRE",IF($C20=$D20,0,IF(AND(F20=1,$E20="NON LIVRE"),"NON LIVRE",IF($C20&gt;$D20,$E20+IFERROR(SUMPRODUCT((WEEKDAY(ROW(INDIRECT($C20&amp;":"&amp;$D20)))=7)*1)+SUMPRODUCT((WEEKDAY(ROW(INDIRECT($C20&amp;":"&amp;$D20)))=1)*1)+SUMPRODUCT(COUNTIF('[1]Jour férié'!$E$2:$E$30,(ROW(INDIRECT($C20&amp;":"&amp;$D20))))),""),IF($C20&lt;$D20,$E20-IFERROR(SUMPRODUCT((WEEKDAY(ROW(INDIRECT($C20&amp;":"&amp;$D20)))=7)*1)+SUMPRODUCT((WEEKDAY(ROW(INDIRECT($C20&amp;":"&amp;$D20)))=1)*1)+SUMPRODUCT(COUNTIF('[1]Jour férié'!$E$2:$E$30,(ROW(INDIRECT($C20&amp;":"&amp;$D20))))),""))))))))</f>
        <v>NON VALIDE</v>
      </c>
      <c r="I20" s="23"/>
    </row>
    <row r="21" spans="1:9">
      <c r="A21" s="18"/>
      <c r="B21" s="18" t="s">
        <v>19</v>
      </c>
      <c r="C21" s="19">
        <v>43171</v>
      </c>
      <c r="D21" s="19" t="s">
        <v>25</v>
      </c>
      <c r="E21" s="20" t="str">
        <f t="shared" si="0"/>
        <v>NON LIVRE</v>
      </c>
      <c r="F21" s="21">
        <f t="shared" si="1"/>
        <v>0</v>
      </c>
      <c r="G21" s="21"/>
      <c r="H21" s="23" t="str">
        <f ca="1">IF(ISBLANK($B21),"",IF(F21=0,"NON VALIDE",IF($D21="","NON LIVRE",IF($C21=$D21,0,IF(AND(F21=1,$E21="NON LIVRE"),"NON LIVRE",IF($C21&gt;$D21,$E21+IFERROR(SUMPRODUCT((WEEKDAY(ROW(INDIRECT($C21&amp;":"&amp;$D21)))=7)*1)+SUMPRODUCT((WEEKDAY(ROW(INDIRECT($C21&amp;":"&amp;$D21)))=1)*1)+SUMPRODUCT(COUNTIF('[1]Jour férié'!$E$2:$E$30,(ROW(INDIRECT($C21&amp;":"&amp;$D21))))),""),IF($C21&lt;$D21,$E21-IFERROR(SUMPRODUCT((WEEKDAY(ROW(INDIRECT($C21&amp;":"&amp;$D21)))=7)*1)+SUMPRODUCT((WEEKDAY(ROW(INDIRECT($C21&amp;":"&amp;$D21)))=1)*1)+SUMPRODUCT(COUNTIF('[1]Jour férié'!$E$2:$E$30,(ROW(INDIRECT($C21&amp;":"&amp;$D21))))),""))))))))</f>
        <v>NON VALIDE</v>
      </c>
      <c r="I21" s="23"/>
    </row>
    <row r="22" spans="1:9">
      <c r="A22" s="18"/>
      <c r="B22" s="18" t="s">
        <v>19</v>
      </c>
      <c r="C22" s="19">
        <v>43164</v>
      </c>
      <c r="D22" s="19">
        <v>43174</v>
      </c>
      <c r="E22" s="20">
        <f t="shared" si="0"/>
        <v>10</v>
      </c>
      <c r="F22" s="21">
        <f t="shared" si="1"/>
        <v>0</v>
      </c>
      <c r="G22" s="21"/>
      <c r="H22" s="23" t="str">
        <f ca="1">IF(ISBLANK($B22),"",IF(F22=0,"NON VALIDE",IF($D22="","NON LIVRE",IF($C22=$D22,0,IF(AND(F22=1,$E22="NON LIVRE"),"NON LIVRE",IF($C22&gt;$D22,$E22+IFERROR(SUMPRODUCT((WEEKDAY(ROW(INDIRECT($C22&amp;":"&amp;$D22)))=7)*1)+SUMPRODUCT((WEEKDAY(ROW(INDIRECT($C22&amp;":"&amp;$D22)))=1)*1)+SUMPRODUCT(COUNTIF('[1]Jour férié'!$E$2:$E$30,(ROW(INDIRECT($C22&amp;":"&amp;$D22))))),""),IF($C22&lt;$D22,$E22-IFERROR(SUMPRODUCT((WEEKDAY(ROW(INDIRECT($C22&amp;":"&amp;$D22)))=7)*1)+SUMPRODUCT((WEEKDAY(ROW(INDIRECT($C22&amp;":"&amp;$D22)))=1)*1)+SUMPRODUCT(COUNTIF('[1]Jour férié'!$E$2:$E$30,(ROW(INDIRECT($C22&amp;":"&amp;$D22))))),""))))))))</f>
        <v>NON VALIDE</v>
      </c>
      <c r="I22" s="23"/>
    </row>
    <row r="23" spans="1:9">
      <c r="A23" s="18"/>
      <c r="B23" s="18" t="s">
        <v>26</v>
      </c>
      <c r="C23" s="19">
        <v>43166</v>
      </c>
      <c r="D23" s="19">
        <v>43151</v>
      </c>
      <c r="E23" s="20">
        <f t="shared" si="0"/>
        <v>-15</v>
      </c>
      <c r="F23" s="21">
        <f t="shared" si="1"/>
        <v>0</v>
      </c>
      <c r="G23" s="21"/>
      <c r="H23" s="23" t="str">
        <f ca="1">IF(ISBLANK($B23),"",IF(F23=0,"NON VALIDE",IF($D23="","NON LIVRE",IF($C23=$D23,0,IF(AND(F23=1,$E23="NON LIVRE"),"NON LIVRE",IF($C23&gt;$D23,$E23+IFERROR(SUMPRODUCT((WEEKDAY(ROW(INDIRECT($C23&amp;":"&amp;$D23)))=7)*1)+SUMPRODUCT((WEEKDAY(ROW(INDIRECT($C23&amp;":"&amp;$D23)))=1)*1)+SUMPRODUCT(COUNTIF('[1]Jour férié'!$E$2:$E$30,(ROW(INDIRECT($C23&amp;":"&amp;$D23))))),""),IF($C23&lt;$D23,$E23-IFERROR(SUMPRODUCT((WEEKDAY(ROW(INDIRECT($C23&amp;":"&amp;$D23)))=7)*1)+SUMPRODUCT((WEEKDAY(ROW(INDIRECT($C23&amp;":"&amp;$D23)))=1)*1)+SUMPRODUCT(COUNTIF('[1]Jour férié'!$E$2:$E$30,(ROW(INDIRECT($C23&amp;":"&amp;$D23))))),""))))))))</f>
        <v>NON VALIDE</v>
      </c>
      <c r="I23" s="23"/>
    </row>
    <row r="24" spans="1:9">
      <c r="A24" s="18"/>
      <c r="B24" s="18" t="s">
        <v>26</v>
      </c>
      <c r="C24" s="19">
        <v>43166</v>
      </c>
      <c r="D24" s="19">
        <v>43151</v>
      </c>
      <c r="E24" s="20">
        <f t="shared" si="0"/>
        <v>-15</v>
      </c>
      <c r="F24" s="21">
        <f t="shared" si="1"/>
        <v>0</v>
      </c>
      <c r="G24" s="21"/>
      <c r="H24" s="23" t="str">
        <f ca="1">IF(ISBLANK($B24),"",IF(F24=0,"NON VALIDE",IF($D24="","NON LIVRE",IF($C24=$D24,0,IF(AND(F24=1,$E24="NON LIVRE"),"NON LIVRE",IF($C24&gt;$D24,$E24+IFERROR(SUMPRODUCT((WEEKDAY(ROW(INDIRECT($C24&amp;":"&amp;$D24)))=7)*1)+SUMPRODUCT((WEEKDAY(ROW(INDIRECT($C24&amp;":"&amp;$D24)))=1)*1)+SUMPRODUCT(COUNTIF('[1]Jour férié'!$E$2:$E$30,(ROW(INDIRECT($C24&amp;":"&amp;$D24))))),""),IF($C24&lt;$D24,$E24-IFERROR(SUMPRODUCT((WEEKDAY(ROW(INDIRECT($C24&amp;":"&amp;$D24)))=7)*1)+SUMPRODUCT((WEEKDAY(ROW(INDIRECT($C24&amp;":"&amp;$D24)))=1)*1)+SUMPRODUCT(COUNTIF('[1]Jour férié'!$E$2:$E$30,(ROW(INDIRECT($C24&amp;":"&amp;$D24))))),""))))))))</f>
        <v>NON VALIDE</v>
      </c>
      <c r="I24" s="23"/>
    </row>
    <row r="25" spans="1:9">
      <c r="A25" s="18"/>
      <c r="B25" s="18" t="s">
        <v>22</v>
      </c>
      <c r="C25" s="19">
        <v>43164</v>
      </c>
      <c r="D25" s="19">
        <v>43165</v>
      </c>
      <c r="E25" s="20">
        <f t="shared" si="0"/>
        <v>1</v>
      </c>
      <c r="F25" s="21">
        <f t="shared" si="1"/>
        <v>0</v>
      </c>
      <c r="G25" s="21"/>
      <c r="H25" s="23" t="str">
        <f ca="1">IF(ISBLANK($B25),"",IF(F25=0,"NON VALIDE",IF($D25="","NON LIVRE",IF($C25=$D25,0,IF(AND(F25=1,$E25="NON LIVRE"),"NON LIVRE",IF($C25&gt;$D25,$E25+IFERROR(SUMPRODUCT((WEEKDAY(ROW(INDIRECT($C25&amp;":"&amp;$D25)))=7)*1)+SUMPRODUCT((WEEKDAY(ROW(INDIRECT($C25&amp;":"&amp;$D25)))=1)*1)+SUMPRODUCT(COUNTIF('[1]Jour férié'!$E$2:$E$30,(ROW(INDIRECT($C25&amp;":"&amp;$D25))))),""),IF($C25&lt;$D25,$E25-IFERROR(SUMPRODUCT((WEEKDAY(ROW(INDIRECT($C25&amp;":"&amp;$D25)))=7)*1)+SUMPRODUCT((WEEKDAY(ROW(INDIRECT($C25&amp;":"&amp;$D25)))=1)*1)+SUMPRODUCT(COUNTIF('[1]Jour férié'!$E$2:$E$30,(ROW(INDIRECT($C25&amp;":"&amp;$D25))))),""))))))))</f>
        <v>NON VALIDE</v>
      </c>
      <c r="I25" s="23"/>
    </row>
    <row r="26" spans="1:9">
      <c r="A26" s="18"/>
      <c r="B26" s="18" t="s">
        <v>22</v>
      </c>
      <c r="C26" s="19">
        <v>43164</v>
      </c>
      <c r="D26" s="19">
        <v>43172</v>
      </c>
      <c r="E26" s="20">
        <f t="shared" si="0"/>
        <v>8</v>
      </c>
      <c r="F26" s="21">
        <f t="shared" si="1"/>
        <v>0</v>
      </c>
      <c r="G26" s="21"/>
      <c r="H26" s="23" t="str">
        <f ca="1">IF(ISBLANK($B26),"",IF(F26=0,"NON VALIDE",IF($D26="","NON LIVRE",IF($C26=$D26,0,IF(AND(F26=1,$E26="NON LIVRE"),"NON LIVRE",IF($C26&gt;$D26,$E26+IFERROR(SUMPRODUCT((WEEKDAY(ROW(INDIRECT($C26&amp;":"&amp;$D26)))=7)*1)+SUMPRODUCT((WEEKDAY(ROW(INDIRECT($C26&amp;":"&amp;$D26)))=1)*1)+SUMPRODUCT(COUNTIF('[1]Jour férié'!$E$2:$E$30,(ROW(INDIRECT($C26&amp;":"&amp;$D26))))),""),IF($C26&lt;$D26,$E26-IFERROR(SUMPRODUCT((WEEKDAY(ROW(INDIRECT($C26&amp;":"&amp;$D26)))=7)*1)+SUMPRODUCT((WEEKDAY(ROW(INDIRECT($C26&amp;":"&amp;$D26)))=1)*1)+SUMPRODUCT(COUNTIF('[1]Jour férié'!$E$2:$E$30,(ROW(INDIRECT($C26&amp;":"&amp;$D26))))),""))))))))</f>
        <v>NON VALIDE</v>
      </c>
      <c r="I26" s="23"/>
    </row>
    <row r="27" spans="1:9">
      <c r="A27" s="18"/>
      <c r="B27" s="18" t="s">
        <v>22</v>
      </c>
      <c r="C27" s="19">
        <v>43164</v>
      </c>
      <c r="D27" s="19">
        <v>43180</v>
      </c>
      <c r="E27" s="20">
        <f t="shared" si="0"/>
        <v>16</v>
      </c>
      <c r="F27" s="21">
        <f t="shared" si="1"/>
        <v>0</v>
      </c>
      <c r="G27" s="21"/>
      <c r="H27" s="23" t="str">
        <f ca="1">IF(ISBLANK($B27),"",IF(F27=0,"NON VALIDE",IF($D27="","NON LIVRE",IF($C27=$D27,0,IF(AND(F27=1,$E27="NON LIVRE"),"NON LIVRE",IF($C27&gt;$D27,$E27+IFERROR(SUMPRODUCT((WEEKDAY(ROW(INDIRECT($C27&amp;":"&amp;$D27)))=7)*1)+SUMPRODUCT((WEEKDAY(ROW(INDIRECT($C27&amp;":"&amp;$D27)))=1)*1)+SUMPRODUCT(COUNTIF('[1]Jour férié'!$E$2:$E$30,(ROW(INDIRECT($C27&amp;":"&amp;$D27))))),""),IF($C27&lt;$D27,$E27-IFERROR(SUMPRODUCT((WEEKDAY(ROW(INDIRECT($C27&amp;":"&amp;$D27)))=7)*1)+SUMPRODUCT((WEEKDAY(ROW(INDIRECT($C27&amp;":"&amp;$D27)))=1)*1)+SUMPRODUCT(COUNTIF('[1]Jour férié'!$E$2:$E$30,(ROW(INDIRECT($C27&amp;":"&amp;$D27))))),""))))))))</f>
        <v>NON VALIDE</v>
      </c>
      <c r="I27" s="23"/>
    </row>
    <row r="28" spans="1:9">
      <c r="A28" s="18"/>
      <c r="B28" s="18" t="s">
        <v>22</v>
      </c>
      <c r="C28" s="19">
        <v>43164</v>
      </c>
      <c r="D28" s="19">
        <v>43180</v>
      </c>
      <c r="E28" s="20">
        <f t="shared" si="0"/>
        <v>16</v>
      </c>
      <c r="F28" s="21">
        <f t="shared" si="1"/>
        <v>0</v>
      </c>
      <c r="G28" s="21"/>
      <c r="H28" s="23" t="str">
        <f ca="1">IF(ISBLANK($B28),"",IF(F28=0,"NON VALIDE",IF($D28="","NON LIVRE",IF($C28=$D28,0,IF(AND(F28=1,$E28="NON LIVRE"),"NON LIVRE",IF($C28&gt;$D28,$E28+IFERROR(SUMPRODUCT((WEEKDAY(ROW(INDIRECT($C28&amp;":"&amp;$D28)))=7)*1)+SUMPRODUCT((WEEKDAY(ROW(INDIRECT($C28&amp;":"&amp;$D28)))=1)*1)+SUMPRODUCT(COUNTIF('[1]Jour férié'!$E$2:$E$30,(ROW(INDIRECT($C28&amp;":"&amp;$D28))))),""),IF($C28&lt;$D28,$E28-IFERROR(SUMPRODUCT((WEEKDAY(ROW(INDIRECT($C28&amp;":"&amp;$D28)))=7)*1)+SUMPRODUCT((WEEKDAY(ROW(INDIRECT($C28&amp;":"&amp;$D28)))=1)*1)+SUMPRODUCT(COUNTIF('[1]Jour férié'!$E$2:$E$30,(ROW(INDIRECT($C28&amp;":"&amp;$D28))))),""))))))))</f>
        <v>NON VALIDE</v>
      </c>
      <c r="I28" s="23"/>
    </row>
    <row r="29" spans="1:9">
      <c r="A29" s="18"/>
      <c r="B29" s="18" t="s">
        <v>22</v>
      </c>
      <c r="C29" s="19">
        <v>43164</v>
      </c>
      <c r="D29" s="19">
        <v>43172</v>
      </c>
      <c r="E29" s="20">
        <f t="shared" si="0"/>
        <v>8</v>
      </c>
      <c r="F29" s="21">
        <f t="shared" si="1"/>
        <v>0</v>
      </c>
      <c r="G29" s="21"/>
      <c r="H29" s="23" t="str">
        <f ca="1">IF(ISBLANK($B29),"",IF(F29=0,"NON VALIDE",IF($D29="","NON LIVRE",IF($C29=$D29,0,IF(AND(F29=1,$E29="NON LIVRE"),"NON LIVRE",IF($C29&gt;$D29,$E29+IFERROR(SUMPRODUCT((WEEKDAY(ROW(INDIRECT($C29&amp;":"&amp;$D29)))=7)*1)+SUMPRODUCT((WEEKDAY(ROW(INDIRECT($C29&amp;":"&amp;$D29)))=1)*1)+SUMPRODUCT(COUNTIF('[1]Jour férié'!$E$2:$E$30,(ROW(INDIRECT($C29&amp;":"&amp;$D29))))),""),IF($C29&lt;$D29,$E29-IFERROR(SUMPRODUCT((WEEKDAY(ROW(INDIRECT($C29&amp;":"&amp;$D29)))=7)*1)+SUMPRODUCT((WEEKDAY(ROW(INDIRECT($C29&amp;":"&amp;$D29)))=1)*1)+SUMPRODUCT(COUNTIF('[1]Jour férié'!$E$2:$E$30,(ROW(INDIRECT($C29&amp;":"&amp;$D29))))),""))))))))</f>
        <v>NON VALIDE</v>
      </c>
      <c r="I29" s="23"/>
    </row>
    <row r="30" spans="1:9">
      <c r="A30" s="18"/>
      <c r="B30" s="18" t="s">
        <v>20</v>
      </c>
      <c r="C30" s="19">
        <v>43175</v>
      </c>
      <c r="D30" s="19" t="s">
        <v>25</v>
      </c>
      <c r="E30" s="20" t="str">
        <f t="shared" si="0"/>
        <v>NON LIVRE</v>
      </c>
      <c r="F30" s="21">
        <f t="shared" si="1"/>
        <v>1</v>
      </c>
      <c r="G30" s="21"/>
      <c r="H30" s="23" t="str">
        <f ca="1">IF(ISBLANK($B30),"",IF(F30=0,"NON VALIDE",IF($D30="","NON LIVRE",IF($C30=$D30,0,IF(AND(F30=1,$E30="NON LIVRE"),"NON LIVRE",IF($C30&gt;$D30,$E30+IFERROR(SUMPRODUCT((WEEKDAY(ROW(INDIRECT($C30&amp;":"&amp;$D30)))=7)*1)+SUMPRODUCT((WEEKDAY(ROW(INDIRECT($C30&amp;":"&amp;$D30)))=1)*1)+SUMPRODUCT(COUNTIF('[1]Jour férié'!$E$2:$E$30,(ROW(INDIRECT($C30&amp;":"&amp;$D30))))),""),IF($C30&lt;$D30,$E30-IFERROR(SUMPRODUCT((WEEKDAY(ROW(INDIRECT($C30&amp;":"&amp;$D30)))=7)*1)+SUMPRODUCT((WEEKDAY(ROW(INDIRECT($C30&amp;":"&amp;$D30)))=1)*1)+SUMPRODUCT(COUNTIF('[1]Jour férié'!$E$2:$E$30,(ROW(INDIRECT($C30&amp;":"&amp;$D30))))),""))))))))</f>
        <v>NON LIVRE</v>
      </c>
      <c r="I30" s="23"/>
    </row>
    <row r="31" spans="1:9">
      <c r="A31" s="18"/>
      <c r="B31" s="18" t="s">
        <v>20</v>
      </c>
      <c r="C31" s="19">
        <v>43164</v>
      </c>
      <c r="D31" s="19">
        <v>43164</v>
      </c>
      <c r="E31" s="20">
        <f t="shared" si="0"/>
        <v>0</v>
      </c>
      <c r="F31" s="21">
        <f t="shared" si="1"/>
        <v>1</v>
      </c>
      <c r="G31" s="21"/>
      <c r="H31" s="23">
        <f ca="1">IF(ISBLANK($B31),"",IF(F31=0,"NON VALIDE",IF($D31="","NON LIVRE",IF($C31=$D31,0,IF(AND(F31=1,$E31="NON LIVRE"),"NON LIVRE",IF($C31&gt;$D31,$E31+IFERROR(SUMPRODUCT((WEEKDAY(ROW(INDIRECT($C31&amp;":"&amp;$D31)))=7)*1)+SUMPRODUCT((WEEKDAY(ROW(INDIRECT($C31&amp;":"&amp;$D31)))=1)*1)+SUMPRODUCT(COUNTIF('[1]Jour férié'!$E$2:$E$30,(ROW(INDIRECT($C31&amp;":"&amp;$D31))))),""),IF($C31&lt;$D31,$E31-IFERROR(SUMPRODUCT((WEEKDAY(ROW(INDIRECT($C31&amp;":"&amp;$D31)))=7)*1)+SUMPRODUCT((WEEKDAY(ROW(INDIRECT($C31&amp;":"&amp;$D31)))=1)*1)+SUMPRODUCT(COUNTIF('[1]Jour férié'!$E$2:$E$30,(ROW(INDIRECT($C31&amp;":"&amp;$D31))))),""))))))))</f>
        <v>0</v>
      </c>
      <c r="I31" s="23"/>
    </row>
    <row r="32" spans="1:9">
      <c r="A32" s="18"/>
      <c r="B32" s="18" t="s">
        <v>20</v>
      </c>
      <c r="C32" s="19">
        <v>43164</v>
      </c>
      <c r="D32" s="19">
        <v>43164</v>
      </c>
      <c r="E32" s="20">
        <f t="shared" si="0"/>
        <v>0</v>
      </c>
      <c r="F32" s="21">
        <f t="shared" si="1"/>
        <v>1</v>
      </c>
      <c r="G32" s="21"/>
      <c r="H32" s="23">
        <f ca="1">IF(ISBLANK($B32),"",IF(F32=0,"NON VALIDE",IF($D32="","NON LIVRE",IF($C32=$D32,0,IF(AND(F32=1,$E32="NON LIVRE"),"NON LIVRE",IF($C32&gt;$D32,$E32+IFERROR(SUMPRODUCT((WEEKDAY(ROW(INDIRECT($C32&amp;":"&amp;$D32)))=7)*1)+SUMPRODUCT((WEEKDAY(ROW(INDIRECT($C32&amp;":"&amp;$D32)))=1)*1)+SUMPRODUCT(COUNTIF('[1]Jour férié'!$E$2:$E$30,(ROW(INDIRECT($C32&amp;":"&amp;$D32))))),""),IF($C32&lt;$D32,$E32-IFERROR(SUMPRODUCT((WEEKDAY(ROW(INDIRECT($C32&amp;":"&amp;$D32)))=7)*1)+SUMPRODUCT((WEEKDAY(ROW(INDIRECT($C32&amp;":"&amp;$D32)))=1)*1)+SUMPRODUCT(COUNTIF('[1]Jour férié'!$E$2:$E$30,(ROW(INDIRECT($C32&amp;":"&amp;$D32))))),""))))))))</f>
        <v>0</v>
      </c>
      <c r="I32" s="23"/>
    </row>
    <row r="33" spans="1:9">
      <c r="A33" s="18"/>
      <c r="B33" s="18" t="s">
        <v>20</v>
      </c>
      <c r="C33" s="19">
        <v>43178</v>
      </c>
      <c r="D33" s="19" t="s">
        <v>25</v>
      </c>
      <c r="E33" s="20" t="str">
        <f t="shared" si="0"/>
        <v>NON LIVRE</v>
      </c>
      <c r="F33" s="21">
        <f t="shared" si="1"/>
        <v>1</v>
      </c>
      <c r="G33" s="21"/>
      <c r="H33" s="23" t="str">
        <f ca="1">IF(ISBLANK($B33),"",IF(F33=0,"NON VALIDE",IF($D33="","NON LIVRE",IF($C33=$D33,0,IF(AND(F33=1,$E33="NON LIVRE"),"NON LIVRE",IF($C33&gt;$D33,$E33+IFERROR(SUMPRODUCT((WEEKDAY(ROW(INDIRECT($C33&amp;":"&amp;$D33)))=7)*1)+SUMPRODUCT((WEEKDAY(ROW(INDIRECT($C33&amp;":"&amp;$D33)))=1)*1)+SUMPRODUCT(COUNTIF('[1]Jour férié'!$E$2:$E$30,(ROW(INDIRECT($C33&amp;":"&amp;$D33))))),""),IF($C33&lt;$D33,$E33-IFERROR(SUMPRODUCT((WEEKDAY(ROW(INDIRECT($C33&amp;":"&amp;$D33)))=7)*1)+SUMPRODUCT((WEEKDAY(ROW(INDIRECT($C33&amp;":"&amp;$D33)))=1)*1)+SUMPRODUCT(COUNTIF('[1]Jour férié'!$E$2:$E$30,(ROW(INDIRECT($C33&amp;":"&amp;$D33))))),""))))))))</f>
        <v>NON LIVRE</v>
      </c>
      <c r="I33" s="23"/>
    </row>
    <row r="34" spans="1:9">
      <c r="A34" s="18"/>
      <c r="B34" s="18" t="s">
        <v>20</v>
      </c>
      <c r="C34" s="19">
        <v>43175</v>
      </c>
      <c r="D34" s="19">
        <v>43182</v>
      </c>
      <c r="E34" s="20">
        <f t="shared" si="0"/>
        <v>7</v>
      </c>
      <c r="F34" s="21">
        <f t="shared" si="1"/>
        <v>1</v>
      </c>
      <c r="G34" s="21"/>
      <c r="H34" s="23">
        <f ca="1">IF(ISBLANK($B34),"",IF(F34=0,"NON VALIDE",IF($D34="","NON LIVRE",IF($C34=$D34,0,IF(AND(F34=1,$E34="NON LIVRE"),"NON LIVRE",IF($C34&gt;$D34,$E34+IFERROR(SUMPRODUCT((WEEKDAY(ROW(INDIRECT($C34&amp;":"&amp;$D34)))=7)*1)+SUMPRODUCT((WEEKDAY(ROW(INDIRECT($C34&amp;":"&amp;$D34)))=1)*1)+SUMPRODUCT(COUNTIF('[1]Jour férié'!$E$2:$E$30,(ROW(INDIRECT($C34&amp;":"&amp;$D34))))),""),IF($C34&lt;$D34,$E34-IFERROR(SUMPRODUCT((WEEKDAY(ROW(INDIRECT($C34&amp;":"&amp;$D34)))=7)*1)+SUMPRODUCT((WEEKDAY(ROW(INDIRECT($C34&amp;":"&amp;$D34)))=1)*1)+SUMPRODUCT(COUNTIF('[1]Jour férié'!$E$2:$E$30,(ROW(INDIRECT($C34&amp;":"&amp;$D34))))),""))))))))</f>
        <v>5</v>
      </c>
      <c r="I34" s="23"/>
    </row>
    <row r="35" spans="1:9">
      <c r="A35" s="18"/>
      <c r="B35" s="18" t="s">
        <v>19</v>
      </c>
      <c r="C35" s="19">
        <v>43188</v>
      </c>
      <c r="D35" s="19" t="s">
        <v>25</v>
      </c>
      <c r="E35" s="20" t="str">
        <f t="shared" si="0"/>
        <v>NON LIVRE</v>
      </c>
      <c r="F35" s="21">
        <f t="shared" si="1"/>
        <v>0</v>
      </c>
      <c r="G35" s="21"/>
      <c r="H35" s="23" t="str">
        <f ca="1">IF(ISBLANK($B35),"",IF(F35=0,"NON VALIDE",IF($D35="","NON LIVRE",IF($C35=$D35,0,IF(AND(F35=1,$E35="NON LIVRE"),"NON LIVRE",IF($C35&gt;$D35,$E35+IFERROR(SUMPRODUCT((WEEKDAY(ROW(INDIRECT($C35&amp;":"&amp;$D35)))=7)*1)+SUMPRODUCT((WEEKDAY(ROW(INDIRECT($C35&amp;":"&amp;$D35)))=1)*1)+SUMPRODUCT(COUNTIF('[1]Jour férié'!$E$2:$E$30,(ROW(INDIRECT($C35&amp;":"&amp;$D35))))),""),IF($C35&lt;$D35,$E35-IFERROR(SUMPRODUCT((WEEKDAY(ROW(INDIRECT($C35&amp;":"&amp;$D35)))=7)*1)+SUMPRODUCT((WEEKDAY(ROW(INDIRECT($C35&amp;":"&amp;$D35)))=1)*1)+SUMPRODUCT(COUNTIF('[1]Jour férié'!$E$2:$E$30,(ROW(INDIRECT($C35&amp;":"&amp;$D35))))),""))))))))</f>
        <v>NON VALIDE</v>
      </c>
      <c r="I35" s="23"/>
    </row>
    <row r="36" spans="1:9">
      <c r="A36" s="18"/>
      <c r="B36" s="18" t="s">
        <v>19</v>
      </c>
      <c r="C36" s="19">
        <v>43185</v>
      </c>
      <c r="D36" s="19" t="s">
        <v>25</v>
      </c>
      <c r="E36" s="20" t="str">
        <f t="shared" si="0"/>
        <v>NON LIVRE</v>
      </c>
      <c r="F36" s="21">
        <f t="shared" si="1"/>
        <v>0</v>
      </c>
      <c r="G36" s="21"/>
      <c r="H36" s="23" t="str">
        <f ca="1">IF(ISBLANK($B36),"",IF(F36=0,"NON VALIDE",IF($D36="","NON LIVRE",IF($C36=$D36,0,IF(AND(F36=1,$E36="NON LIVRE"),"NON LIVRE",IF($C36&gt;$D36,$E36+IFERROR(SUMPRODUCT((WEEKDAY(ROW(INDIRECT($C36&amp;":"&amp;$D36)))=7)*1)+SUMPRODUCT((WEEKDAY(ROW(INDIRECT($C36&amp;":"&amp;$D36)))=1)*1)+SUMPRODUCT(COUNTIF('[1]Jour férié'!$E$2:$E$30,(ROW(INDIRECT($C36&amp;":"&amp;$D36))))),""),IF($C36&lt;$D36,$E36-IFERROR(SUMPRODUCT((WEEKDAY(ROW(INDIRECT($C36&amp;":"&amp;$D36)))=7)*1)+SUMPRODUCT((WEEKDAY(ROW(INDIRECT($C36&amp;":"&amp;$D36)))=1)*1)+SUMPRODUCT(COUNTIF('[1]Jour férié'!$E$2:$E$30,(ROW(INDIRECT($C36&amp;":"&amp;$D36))))),""))))))))</f>
        <v>NON VALIDE</v>
      </c>
      <c r="I36" s="23"/>
    </row>
    <row r="37" spans="1:9">
      <c r="A37" s="18"/>
      <c r="B37" s="18" t="s">
        <v>19</v>
      </c>
      <c r="C37" s="19">
        <v>43185</v>
      </c>
      <c r="D37" s="19" t="s">
        <v>25</v>
      </c>
      <c r="E37" s="20" t="str">
        <f t="shared" si="0"/>
        <v>NON LIVRE</v>
      </c>
      <c r="F37" s="21">
        <f t="shared" si="1"/>
        <v>0</v>
      </c>
      <c r="G37" s="21"/>
      <c r="H37" s="23" t="str">
        <f ca="1">IF(ISBLANK($B37),"",IF(F37=0,"NON VALIDE",IF($D37="","NON LIVRE",IF($C37=$D37,0,IF(AND(F37=1,$E37="NON LIVRE"),"NON LIVRE",IF($C37&gt;$D37,$E37+IFERROR(SUMPRODUCT((WEEKDAY(ROW(INDIRECT($C37&amp;":"&amp;$D37)))=7)*1)+SUMPRODUCT((WEEKDAY(ROW(INDIRECT($C37&amp;":"&amp;$D37)))=1)*1)+SUMPRODUCT(COUNTIF('[1]Jour férié'!$E$2:$E$30,(ROW(INDIRECT($C37&amp;":"&amp;$D37))))),""),IF($C37&lt;$D37,$E37-IFERROR(SUMPRODUCT((WEEKDAY(ROW(INDIRECT($C37&amp;":"&amp;$D37)))=7)*1)+SUMPRODUCT((WEEKDAY(ROW(INDIRECT($C37&amp;":"&amp;$D37)))=1)*1)+SUMPRODUCT(COUNTIF('[1]Jour férié'!$E$2:$E$30,(ROW(INDIRECT($C37&amp;":"&amp;$D37))))),""))))))))</f>
        <v>NON VALIDE</v>
      </c>
      <c r="I37" s="23"/>
    </row>
    <row r="38" spans="1:9">
      <c r="A38" s="18"/>
      <c r="B38" s="18" t="s">
        <v>19</v>
      </c>
      <c r="C38" s="19">
        <v>43178</v>
      </c>
      <c r="D38" s="19" t="s">
        <v>25</v>
      </c>
      <c r="E38" s="20" t="str">
        <f t="shared" si="0"/>
        <v>NON LIVRE</v>
      </c>
      <c r="F38" s="21">
        <f t="shared" si="1"/>
        <v>0</v>
      </c>
      <c r="G38" s="21"/>
      <c r="H38" s="23" t="str">
        <f ca="1">IF(ISBLANK($B38),"",IF(F38=0,"NON VALIDE",IF($D38="","NON LIVRE",IF($C38=$D38,0,IF(AND(F38=1,$E38="NON LIVRE"),"NON LIVRE",IF($C38&gt;$D38,$E38+IFERROR(SUMPRODUCT((WEEKDAY(ROW(INDIRECT($C38&amp;":"&amp;$D38)))=7)*1)+SUMPRODUCT((WEEKDAY(ROW(INDIRECT($C38&amp;":"&amp;$D38)))=1)*1)+SUMPRODUCT(COUNTIF('[1]Jour férié'!$E$2:$E$30,(ROW(INDIRECT($C38&amp;":"&amp;$D38))))),""),IF($C38&lt;$D38,$E38-IFERROR(SUMPRODUCT((WEEKDAY(ROW(INDIRECT($C38&amp;":"&amp;$D38)))=7)*1)+SUMPRODUCT((WEEKDAY(ROW(INDIRECT($C38&amp;":"&amp;$D38)))=1)*1)+SUMPRODUCT(COUNTIF('[1]Jour férié'!$E$2:$E$30,(ROW(INDIRECT($C38&amp;":"&amp;$D38))))),""))))))))</f>
        <v>NON VALIDE</v>
      </c>
      <c r="I38" s="23"/>
    </row>
    <row r="39" spans="1:9">
      <c r="A39" s="18"/>
      <c r="B39" s="18" t="s">
        <v>21</v>
      </c>
      <c r="C39" s="19">
        <v>43182</v>
      </c>
      <c r="D39" s="19">
        <v>43182</v>
      </c>
      <c r="E39" s="20">
        <f t="shared" si="0"/>
        <v>0</v>
      </c>
      <c r="F39" s="21">
        <f t="shared" si="1"/>
        <v>0</v>
      </c>
      <c r="G39" s="21"/>
      <c r="H39" s="23" t="str">
        <f ca="1">IF(ISBLANK($B39),"",IF(F39=0,"NON VALIDE",IF($D39="","NON LIVRE",IF($C39=$D39,0,IF(AND(F39=1,$E39="NON LIVRE"),"NON LIVRE",IF($C39&gt;$D39,$E39+IFERROR(SUMPRODUCT((WEEKDAY(ROW(INDIRECT($C39&amp;":"&amp;$D39)))=7)*1)+SUMPRODUCT((WEEKDAY(ROW(INDIRECT($C39&amp;":"&amp;$D39)))=1)*1)+SUMPRODUCT(COUNTIF('[1]Jour férié'!$E$2:$E$30,(ROW(INDIRECT($C39&amp;":"&amp;$D39))))),""),IF($C39&lt;$D39,$E39-IFERROR(SUMPRODUCT((WEEKDAY(ROW(INDIRECT($C39&amp;":"&amp;$D39)))=7)*1)+SUMPRODUCT((WEEKDAY(ROW(INDIRECT($C39&amp;":"&amp;$D39)))=1)*1)+SUMPRODUCT(COUNTIF('[1]Jour férié'!$E$2:$E$30,(ROW(INDIRECT($C39&amp;":"&amp;$D39))))),""))))))))</f>
        <v>NON VALIDE</v>
      </c>
      <c r="I39" s="23"/>
    </row>
    <row r="40" spans="1:9">
      <c r="A40" s="18"/>
      <c r="B40" s="18" t="s">
        <v>20</v>
      </c>
      <c r="C40" s="19">
        <v>43178</v>
      </c>
      <c r="D40" s="19">
        <v>43193</v>
      </c>
      <c r="E40" s="20">
        <f t="shared" si="0"/>
        <v>15</v>
      </c>
      <c r="F40" s="21">
        <f t="shared" si="1"/>
        <v>1</v>
      </c>
      <c r="G40" s="21"/>
      <c r="H40" s="23">
        <f ca="1">IF(ISBLANK($B40),"",IF(F40=0,"NON VALIDE",IF($D40="","NON LIVRE",IF($C40=$D40,0,IF(AND(F40=1,$E40="NON LIVRE"),"NON LIVRE",IF($C40&gt;$D40,$E40+IFERROR(SUMPRODUCT((WEEKDAY(ROW(INDIRECT($C40&amp;":"&amp;$D40)))=7)*1)+SUMPRODUCT((WEEKDAY(ROW(INDIRECT($C40&amp;":"&amp;$D40)))=1)*1)+SUMPRODUCT(COUNTIF('[1]Jour férié'!$E$2:$E$30,(ROW(INDIRECT($C40&amp;":"&amp;$D40))))),""),IF($C40&lt;$D40,$E40-IFERROR(SUMPRODUCT((WEEKDAY(ROW(INDIRECT($C40&amp;":"&amp;$D40)))=7)*1)+SUMPRODUCT((WEEKDAY(ROW(INDIRECT($C40&amp;":"&amp;$D40)))=1)*1)+SUMPRODUCT(COUNTIF('[1]Jour férié'!$E$2:$E$30,(ROW(INDIRECT($C40&amp;":"&amp;$D40))))),""))))))))</f>
        <v>8</v>
      </c>
      <c r="I40" s="23"/>
    </row>
    <row r="41" spans="1:9">
      <c r="A41" s="18"/>
      <c r="B41" s="18" t="s">
        <v>20</v>
      </c>
      <c r="C41" s="19">
        <v>43178</v>
      </c>
      <c r="D41" s="19">
        <v>43193</v>
      </c>
      <c r="E41" s="20">
        <f t="shared" si="0"/>
        <v>15</v>
      </c>
      <c r="F41" s="21">
        <f t="shared" si="1"/>
        <v>1</v>
      </c>
      <c r="G41" s="21"/>
      <c r="H41" s="23">
        <f ca="1">IF(ISBLANK($B41),"",IF(F41=0,"NON VALIDE",IF($D41="","NON LIVRE",IF($C41=$D41,0,IF(AND(F41=1,$E41="NON LIVRE"),"NON LIVRE",IF($C41&gt;$D41,$E41+IFERROR(SUMPRODUCT((WEEKDAY(ROW(INDIRECT($C41&amp;":"&amp;$D41)))=7)*1)+SUMPRODUCT((WEEKDAY(ROW(INDIRECT($C41&amp;":"&amp;$D41)))=1)*1)+SUMPRODUCT(COUNTIF('[1]Jour férié'!$E$2:$E$30,(ROW(INDIRECT($C41&amp;":"&amp;$D41))))),""),IF($C41&lt;$D41,$E41-IFERROR(SUMPRODUCT((WEEKDAY(ROW(INDIRECT($C41&amp;":"&amp;$D41)))=7)*1)+SUMPRODUCT((WEEKDAY(ROW(INDIRECT($C41&amp;":"&amp;$D41)))=1)*1)+SUMPRODUCT(COUNTIF('[1]Jour férié'!$E$2:$E$30,(ROW(INDIRECT($C41&amp;":"&amp;$D41))))),""))))))))</f>
        <v>8</v>
      </c>
      <c r="I41" s="23"/>
    </row>
    <row r="42" spans="1:9">
      <c r="A42" s="18"/>
      <c r="B42" s="18" t="s">
        <v>20</v>
      </c>
      <c r="C42" s="19">
        <v>43178</v>
      </c>
      <c r="D42" s="19">
        <v>43193</v>
      </c>
      <c r="E42" s="20">
        <f t="shared" si="0"/>
        <v>15</v>
      </c>
      <c r="F42" s="21">
        <f t="shared" si="1"/>
        <v>1</v>
      </c>
      <c r="G42" s="21"/>
      <c r="H42" s="23">
        <f ca="1">IF(ISBLANK($B42),"",IF(F42=0,"NON VALIDE",IF($D42="","NON LIVRE",IF($C42=$D42,0,IF(AND(F42=1,$E42="NON LIVRE"),"NON LIVRE",IF($C42&gt;$D42,$E42+IFERROR(SUMPRODUCT((WEEKDAY(ROW(INDIRECT($C42&amp;":"&amp;$D42)))=7)*1)+SUMPRODUCT((WEEKDAY(ROW(INDIRECT($C42&amp;":"&amp;$D42)))=1)*1)+SUMPRODUCT(COUNTIF('[1]Jour férié'!$E$2:$E$30,(ROW(INDIRECT($C42&amp;":"&amp;$D42))))),""),IF($C42&lt;$D42,$E42-IFERROR(SUMPRODUCT((WEEKDAY(ROW(INDIRECT($C42&amp;":"&amp;$D42)))=7)*1)+SUMPRODUCT((WEEKDAY(ROW(INDIRECT($C42&amp;":"&amp;$D42)))=1)*1)+SUMPRODUCT(COUNTIF('[1]Jour férié'!$E$2:$E$30,(ROW(INDIRECT($C42&amp;":"&amp;$D42))))),""))))))))</f>
        <v>8</v>
      </c>
      <c r="I42" s="23"/>
    </row>
    <row r="43" spans="1:9">
      <c r="A43" s="18"/>
      <c r="B43" s="18" t="s">
        <v>20</v>
      </c>
      <c r="C43" s="19">
        <v>43178</v>
      </c>
      <c r="D43" s="19">
        <v>43193</v>
      </c>
      <c r="E43" s="20">
        <f t="shared" si="0"/>
        <v>15</v>
      </c>
      <c r="F43" s="21">
        <f t="shared" si="1"/>
        <v>1</v>
      </c>
      <c r="G43" s="21"/>
      <c r="H43" s="23">
        <f ca="1">IF(ISBLANK($B43),"",IF(F43=0,"NON VALIDE",IF($D43="","NON LIVRE",IF($C43=$D43,0,IF(AND(F43=1,$E43="NON LIVRE"),"NON LIVRE",IF($C43&gt;$D43,$E43+IFERROR(SUMPRODUCT((WEEKDAY(ROW(INDIRECT($C43&amp;":"&amp;$D43)))=7)*1)+SUMPRODUCT((WEEKDAY(ROW(INDIRECT($C43&amp;":"&amp;$D43)))=1)*1)+SUMPRODUCT(COUNTIF('[1]Jour férié'!$E$2:$E$30,(ROW(INDIRECT($C43&amp;":"&amp;$D43))))),""),IF($C43&lt;$D43,$E43-IFERROR(SUMPRODUCT((WEEKDAY(ROW(INDIRECT($C43&amp;":"&amp;$D43)))=7)*1)+SUMPRODUCT((WEEKDAY(ROW(INDIRECT($C43&amp;":"&amp;$D43)))=1)*1)+SUMPRODUCT(COUNTIF('[1]Jour férié'!$E$2:$E$30,(ROW(INDIRECT($C43&amp;":"&amp;$D43))))),""))))))))</f>
        <v>8</v>
      </c>
      <c r="I43" s="23"/>
    </row>
    <row r="44" spans="1:9">
      <c r="A44" s="18"/>
      <c r="B44" s="18" t="s">
        <v>20</v>
      </c>
      <c r="C44" s="19">
        <v>43178</v>
      </c>
      <c r="D44" s="19">
        <v>43196</v>
      </c>
      <c r="E44" s="20">
        <f t="shared" si="0"/>
        <v>18</v>
      </c>
      <c r="F44" s="21">
        <f t="shared" si="1"/>
        <v>1</v>
      </c>
      <c r="G44" s="21"/>
      <c r="H44" s="23">
        <f ca="1">IF(ISBLANK($B44),"",IF(F44=0,"NON VALIDE",IF($D44="","NON LIVRE",IF($C44=$D44,0,IF(AND(F44=1,$E44="NON LIVRE"),"NON LIVRE",IF($C44&gt;$D44,$E44+IFERROR(SUMPRODUCT((WEEKDAY(ROW(INDIRECT($C44&amp;":"&amp;$D44)))=7)*1)+SUMPRODUCT((WEEKDAY(ROW(INDIRECT($C44&amp;":"&amp;$D44)))=1)*1)+SUMPRODUCT(COUNTIF('[1]Jour férié'!$E$2:$E$30,(ROW(INDIRECT($C44&amp;":"&amp;$D44))))),""),IF($C44&lt;$D44,$E44-IFERROR(SUMPRODUCT((WEEKDAY(ROW(INDIRECT($C44&amp;":"&amp;$D44)))=7)*1)+SUMPRODUCT((WEEKDAY(ROW(INDIRECT($C44&amp;":"&amp;$D44)))=1)*1)+SUMPRODUCT(COUNTIF('[1]Jour férié'!$E$2:$E$30,(ROW(INDIRECT($C44&amp;":"&amp;$D44))))),""))))))))</f>
        <v>11</v>
      </c>
      <c r="I44" s="23"/>
    </row>
    <row r="45" spans="1:9">
      <c r="A45" s="18"/>
      <c r="B45" s="18" t="s">
        <v>20</v>
      </c>
      <c r="C45" s="19">
        <v>43178</v>
      </c>
      <c r="D45" s="19">
        <v>43196</v>
      </c>
      <c r="E45" s="20">
        <f t="shared" si="0"/>
        <v>18</v>
      </c>
      <c r="F45" s="21">
        <f t="shared" si="1"/>
        <v>1</v>
      </c>
      <c r="G45" s="21"/>
      <c r="H45" s="23">
        <f ca="1">IF(ISBLANK($B45),"",IF(F45=0,"NON VALIDE",IF($D45="","NON LIVRE",IF($C45=$D45,0,IF(AND(F45=1,$E45="NON LIVRE"),"NON LIVRE",IF($C45&gt;$D45,$E45+IFERROR(SUMPRODUCT((WEEKDAY(ROW(INDIRECT($C45&amp;":"&amp;$D45)))=7)*1)+SUMPRODUCT((WEEKDAY(ROW(INDIRECT($C45&amp;":"&amp;$D45)))=1)*1)+SUMPRODUCT(COUNTIF('[1]Jour férié'!$E$2:$E$30,(ROW(INDIRECT($C45&amp;":"&amp;$D45))))),""),IF($C45&lt;$D45,$E45-IFERROR(SUMPRODUCT((WEEKDAY(ROW(INDIRECT($C45&amp;":"&amp;$D45)))=7)*1)+SUMPRODUCT((WEEKDAY(ROW(INDIRECT($C45&amp;":"&amp;$D45)))=1)*1)+SUMPRODUCT(COUNTIF('[1]Jour férié'!$E$2:$E$30,(ROW(INDIRECT($C45&amp;":"&amp;$D45))))),""))))))))</f>
        <v>11</v>
      </c>
      <c r="I45" s="23"/>
    </row>
    <row r="46" spans="1:9">
      <c r="A46" s="18"/>
      <c r="B46" s="18" t="s">
        <v>20</v>
      </c>
      <c r="C46" s="19">
        <v>43178</v>
      </c>
      <c r="D46" s="19">
        <v>43196</v>
      </c>
      <c r="E46" s="20">
        <f t="shared" si="0"/>
        <v>18</v>
      </c>
      <c r="F46" s="21">
        <f t="shared" si="1"/>
        <v>1</v>
      </c>
      <c r="G46" s="21"/>
      <c r="H46" s="23">
        <f ca="1">IF(ISBLANK($B46),"",IF(F46=0,"NON VALIDE",IF($D46="","NON LIVRE",IF($C46=$D46,0,IF(AND(F46=1,$E46="NON LIVRE"),"NON LIVRE",IF($C46&gt;$D46,$E46+IFERROR(SUMPRODUCT((WEEKDAY(ROW(INDIRECT($C46&amp;":"&amp;$D46)))=7)*1)+SUMPRODUCT((WEEKDAY(ROW(INDIRECT($C46&amp;":"&amp;$D46)))=1)*1)+SUMPRODUCT(COUNTIF('[1]Jour férié'!$E$2:$E$30,(ROW(INDIRECT($C46&amp;":"&amp;$D46))))),""),IF($C46&lt;$D46,$E46-IFERROR(SUMPRODUCT((WEEKDAY(ROW(INDIRECT($C46&amp;":"&amp;$D46)))=7)*1)+SUMPRODUCT((WEEKDAY(ROW(INDIRECT($C46&amp;":"&amp;$D46)))=1)*1)+SUMPRODUCT(COUNTIF('[1]Jour férié'!$E$2:$E$30,(ROW(INDIRECT($C46&amp;":"&amp;$D46))))),""))))))))</f>
        <v>11</v>
      </c>
      <c r="I46" s="23"/>
    </row>
    <row r="47" spans="1:9">
      <c r="A47" s="18"/>
      <c r="B47" s="18" t="s">
        <v>20</v>
      </c>
      <c r="C47" s="19">
        <v>43178</v>
      </c>
      <c r="D47" s="19">
        <v>43196</v>
      </c>
      <c r="E47" s="20">
        <f t="shared" si="0"/>
        <v>18</v>
      </c>
      <c r="F47" s="21">
        <f t="shared" si="1"/>
        <v>1</v>
      </c>
      <c r="G47" s="21"/>
      <c r="H47" s="23">
        <f ca="1">IF(ISBLANK($B47),"",IF(F47=0,"NON VALIDE",IF($D47="","NON LIVRE",IF($C47=$D47,0,IF(AND(F47=1,$E47="NON LIVRE"),"NON LIVRE",IF($C47&gt;$D47,$E47+IFERROR(SUMPRODUCT((WEEKDAY(ROW(INDIRECT($C47&amp;":"&amp;$D47)))=7)*1)+SUMPRODUCT((WEEKDAY(ROW(INDIRECT($C47&amp;":"&amp;$D47)))=1)*1)+SUMPRODUCT(COUNTIF('[1]Jour férié'!$E$2:$E$30,(ROW(INDIRECT($C47&amp;":"&amp;$D47))))),""),IF($C47&lt;$D47,$E47-IFERROR(SUMPRODUCT((WEEKDAY(ROW(INDIRECT($C47&amp;":"&amp;$D47)))=7)*1)+SUMPRODUCT((WEEKDAY(ROW(INDIRECT($C47&amp;":"&amp;$D47)))=1)*1)+SUMPRODUCT(COUNTIF('[1]Jour férié'!$E$2:$E$30,(ROW(INDIRECT($C47&amp;":"&amp;$D47))))),""))))))))</f>
        <v>11</v>
      </c>
      <c r="I47" s="23"/>
    </row>
    <row r="48" spans="1:9">
      <c r="A48" s="18"/>
      <c r="B48" s="18" t="s">
        <v>20</v>
      </c>
      <c r="C48" s="19">
        <v>43178</v>
      </c>
      <c r="D48" s="19">
        <v>43195</v>
      </c>
      <c r="E48" s="20">
        <f t="shared" si="0"/>
        <v>17</v>
      </c>
      <c r="F48" s="21">
        <f t="shared" si="1"/>
        <v>1</v>
      </c>
      <c r="G48" s="21"/>
      <c r="H48" s="23">
        <f ca="1">IF(ISBLANK($B48),"",IF(F48=0,"NON VALIDE",IF($D48="","NON LIVRE",IF($C48=$D48,0,IF(AND(F48=1,$E48="NON LIVRE"),"NON LIVRE",IF($C48&gt;$D48,$E48+IFERROR(SUMPRODUCT((WEEKDAY(ROW(INDIRECT($C48&amp;":"&amp;$D48)))=7)*1)+SUMPRODUCT((WEEKDAY(ROW(INDIRECT($C48&amp;":"&amp;$D48)))=1)*1)+SUMPRODUCT(COUNTIF('[1]Jour férié'!$E$2:$E$30,(ROW(INDIRECT($C48&amp;":"&amp;$D48))))),""),IF($C48&lt;$D48,$E48-IFERROR(SUMPRODUCT((WEEKDAY(ROW(INDIRECT($C48&amp;":"&amp;$D48)))=7)*1)+SUMPRODUCT((WEEKDAY(ROW(INDIRECT($C48&amp;":"&amp;$D48)))=1)*1)+SUMPRODUCT(COUNTIF('[1]Jour férié'!$E$2:$E$30,(ROW(INDIRECT($C48&amp;":"&amp;$D48))))),""))))))))</f>
        <v>10</v>
      </c>
      <c r="I48" s="23"/>
    </row>
    <row r="49" spans="1:9">
      <c r="A49" s="18"/>
      <c r="B49" s="18" t="s">
        <v>20</v>
      </c>
      <c r="C49" s="19">
        <v>43178</v>
      </c>
      <c r="D49" s="19">
        <v>43195</v>
      </c>
      <c r="E49" s="20">
        <f t="shared" si="0"/>
        <v>17</v>
      </c>
      <c r="F49" s="21">
        <f t="shared" si="1"/>
        <v>1</v>
      </c>
      <c r="G49" s="21"/>
      <c r="H49" s="23">
        <f ca="1">IF(ISBLANK($B49),"",IF(F49=0,"NON VALIDE",IF($D49="","NON LIVRE",IF($C49=$D49,0,IF(AND(F49=1,$E49="NON LIVRE"),"NON LIVRE",IF($C49&gt;$D49,$E49+IFERROR(SUMPRODUCT((WEEKDAY(ROW(INDIRECT($C49&amp;":"&amp;$D49)))=7)*1)+SUMPRODUCT((WEEKDAY(ROW(INDIRECT($C49&amp;":"&amp;$D49)))=1)*1)+SUMPRODUCT(COUNTIF('[1]Jour férié'!$E$2:$E$30,(ROW(INDIRECT($C49&amp;":"&amp;$D49))))),""),IF($C49&lt;$D49,$E49-IFERROR(SUMPRODUCT((WEEKDAY(ROW(INDIRECT($C49&amp;":"&amp;$D49)))=7)*1)+SUMPRODUCT((WEEKDAY(ROW(INDIRECT($C49&amp;":"&amp;$D49)))=1)*1)+SUMPRODUCT(COUNTIF('[1]Jour férié'!$E$2:$E$30,(ROW(INDIRECT($C49&amp;":"&amp;$D49))))),""))))))))</f>
        <v>10</v>
      </c>
      <c r="I49" s="23"/>
    </row>
    <row r="50" spans="1:9">
      <c r="A50" s="18"/>
      <c r="B50" s="18" t="s">
        <v>20</v>
      </c>
      <c r="C50" s="19">
        <v>43178</v>
      </c>
      <c r="D50" s="19">
        <v>43195</v>
      </c>
      <c r="E50" s="20">
        <f t="shared" si="0"/>
        <v>17</v>
      </c>
      <c r="F50" s="21">
        <f t="shared" si="1"/>
        <v>1</v>
      </c>
      <c r="G50" s="21"/>
      <c r="H50" s="23">
        <f ca="1">IF(ISBLANK($B50),"",IF(F50=0,"NON VALIDE",IF($D50="","NON LIVRE",IF($C50=$D50,0,IF(AND(F50=1,$E50="NON LIVRE"),"NON LIVRE",IF($C50&gt;$D50,$E50+IFERROR(SUMPRODUCT((WEEKDAY(ROW(INDIRECT($C50&amp;":"&amp;$D50)))=7)*1)+SUMPRODUCT((WEEKDAY(ROW(INDIRECT($C50&amp;":"&amp;$D50)))=1)*1)+SUMPRODUCT(COUNTIF('[1]Jour férié'!$E$2:$E$30,(ROW(INDIRECT($C50&amp;":"&amp;$D50))))),""),IF($C50&lt;$D50,$E50-IFERROR(SUMPRODUCT((WEEKDAY(ROW(INDIRECT($C50&amp;":"&amp;$D50)))=7)*1)+SUMPRODUCT((WEEKDAY(ROW(INDIRECT($C50&amp;":"&amp;$D50)))=1)*1)+SUMPRODUCT(COUNTIF('[1]Jour férié'!$E$2:$E$30,(ROW(INDIRECT($C50&amp;":"&amp;$D50))))),""))))))))</f>
        <v>10</v>
      </c>
      <c r="I50" s="23"/>
    </row>
    <row r="51" spans="1:9">
      <c r="A51" s="18"/>
      <c r="B51" s="18" t="s">
        <v>20</v>
      </c>
      <c r="C51" s="19">
        <v>43178</v>
      </c>
      <c r="D51" s="19">
        <v>43195</v>
      </c>
      <c r="E51" s="20">
        <f t="shared" si="0"/>
        <v>17</v>
      </c>
      <c r="F51" s="21">
        <f t="shared" si="1"/>
        <v>1</v>
      </c>
      <c r="G51" s="21"/>
      <c r="H51" s="23">
        <f ca="1">IF(ISBLANK($B51),"",IF(F51=0,"NON VALIDE",IF($D51="","NON LIVRE",IF($C51=$D51,0,IF(AND(F51=1,$E51="NON LIVRE"),"NON LIVRE",IF($C51&gt;$D51,$E51+IFERROR(SUMPRODUCT((WEEKDAY(ROW(INDIRECT($C51&amp;":"&amp;$D51)))=7)*1)+SUMPRODUCT((WEEKDAY(ROW(INDIRECT($C51&amp;":"&amp;$D51)))=1)*1)+SUMPRODUCT(COUNTIF('[1]Jour férié'!$E$2:$E$30,(ROW(INDIRECT($C51&amp;":"&amp;$D51))))),""),IF($C51&lt;$D51,$E51-IFERROR(SUMPRODUCT((WEEKDAY(ROW(INDIRECT($C51&amp;":"&amp;$D51)))=7)*1)+SUMPRODUCT((WEEKDAY(ROW(INDIRECT($C51&amp;":"&amp;$D51)))=1)*1)+SUMPRODUCT(COUNTIF('[1]Jour férié'!$E$2:$E$30,(ROW(INDIRECT($C51&amp;":"&amp;$D51))))),""))))))))</f>
        <v>10</v>
      </c>
      <c r="I51" s="23"/>
    </row>
    <row r="52" spans="1:9">
      <c r="A52" s="18"/>
      <c r="B52" s="18" t="s">
        <v>20</v>
      </c>
      <c r="C52" s="19">
        <v>43171</v>
      </c>
      <c r="D52" s="19">
        <v>43181</v>
      </c>
      <c r="E52" s="20">
        <f t="shared" si="0"/>
        <v>10</v>
      </c>
      <c r="F52" s="21">
        <f t="shared" si="1"/>
        <v>1</v>
      </c>
      <c r="G52" s="21"/>
      <c r="H52" s="23">
        <f ca="1">IF(ISBLANK($B52),"",IF(F52=0,"NON VALIDE",IF($D52="","NON LIVRE",IF($C52=$D52,0,IF(AND(F52=1,$E52="NON LIVRE"),"NON LIVRE",IF($C52&gt;$D52,$E52+IFERROR(SUMPRODUCT((WEEKDAY(ROW(INDIRECT($C52&amp;":"&amp;$D52)))=7)*1)+SUMPRODUCT((WEEKDAY(ROW(INDIRECT($C52&amp;":"&amp;$D52)))=1)*1)+SUMPRODUCT(COUNTIF('[1]Jour férié'!$E$2:$E$30,(ROW(INDIRECT($C52&amp;":"&amp;$D52))))),""),IF($C52&lt;$D52,$E52-IFERROR(SUMPRODUCT((WEEKDAY(ROW(INDIRECT($C52&amp;":"&amp;$D52)))=7)*1)+SUMPRODUCT((WEEKDAY(ROW(INDIRECT($C52&amp;":"&amp;$D52)))=1)*1)+SUMPRODUCT(COUNTIF('[1]Jour férié'!$E$2:$E$30,(ROW(INDIRECT($C52&amp;":"&amp;$D52))))),""))))))))</f>
        <v>8</v>
      </c>
      <c r="I52" s="23"/>
    </row>
    <row r="53" spans="1:9">
      <c r="A53" s="18"/>
      <c r="B53" s="18" t="s">
        <v>20</v>
      </c>
      <c r="C53" s="19">
        <v>43171</v>
      </c>
      <c r="D53" s="19">
        <v>43181</v>
      </c>
      <c r="E53" s="20">
        <f t="shared" si="0"/>
        <v>10</v>
      </c>
      <c r="F53" s="21">
        <f t="shared" si="1"/>
        <v>1</v>
      </c>
      <c r="G53" s="21"/>
      <c r="H53" s="23">
        <f ca="1">IF(ISBLANK($B53),"",IF(F53=0,"NON VALIDE",IF($D53="","NON LIVRE",IF($C53=$D53,0,IF(AND(F53=1,$E53="NON LIVRE"),"NON LIVRE",IF($C53&gt;$D53,$E53+IFERROR(SUMPRODUCT((WEEKDAY(ROW(INDIRECT($C53&amp;":"&amp;$D53)))=7)*1)+SUMPRODUCT((WEEKDAY(ROW(INDIRECT($C53&amp;":"&amp;$D53)))=1)*1)+SUMPRODUCT(COUNTIF('[1]Jour férié'!$E$2:$E$30,(ROW(INDIRECT($C53&amp;":"&amp;$D53))))),""),IF($C53&lt;$D53,$E53-IFERROR(SUMPRODUCT((WEEKDAY(ROW(INDIRECT($C53&amp;":"&amp;$D53)))=7)*1)+SUMPRODUCT((WEEKDAY(ROW(INDIRECT($C53&amp;":"&amp;$D53)))=1)*1)+SUMPRODUCT(COUNTIF('[1]Jour férié'!$E$2:$E$30,(ROW(INDIRECT($C53&amp;":"&amp;$D53))))),""))))))))</f>
        <v>8</v>
      </c>
      <c r="I53" s="23"/>
    </row>
    <row r="54" spans="1:9">
      <c r="A54" s="18"/>
      <c r="B54" s="18" t="s">
        <v>27</v>
      </c>
      <c r="C54" s="19">
        <v>43164</v>
      </c>
      <c r="D54" s="19">
        <v>43174</v>
      </c>
      <c r="E54" s="20">
        <f t="shared" si="0"/>
        <v>10</v>
      </c>
      <c r="F54" s="21">
        <f t="shared" si="1"/>
        <v>0</v>
      </c>
      <c r="G54" s="21"/>
      <c r="H54" s="23" t="str">
        <f ca="1">IF(ISBLANK($B54),"",IF(F54=0,"NON VALIDE",IF($D54="","NON LIVRE",IF($C54=$D54,0,IF(AND(F54=1,$E54="NON LIVRE"),"NON LIVRE",IF($C54&gt;$D54,$E54+IFERROR(SUMPRODUCT((WEEKDAY(ROW(INDIRECT($C54&amp;":"&amp;$D54)))=7)*1)+SUMPRODUCT((WEEKDAY(ROW(INDIRECT($C54&amp;":"&amp;$D54)))=1)*1)+SUMPRODUCT(COUNTIF('[1]Jour férié'!$E$2:$E$30,(ROW(INDIRECT($C54&amp;":"&amp;$D54))))),""),IF($C54&lt;$D54,$E54-IFERROR(SUMPRODUCT((WEEKDAY(ROW(INDIRECT($C54&amp;":"&amp;$D54)))=7)*1)+SUMPRODUCT((WEEKDAY(ROW(INDIRECT($C54&amp;":"&amp;$D54)))=1)*1)+SUMPRODUCT(COUNTIF('[1]Jour férié'!$E$2:$E$30,(ROW(INDIRECT($C54&amp;":"&amp;$D54))))),""))))))))</f>
        <v>NON VALIDE</v>
      </c>
      <c r="I54" s="23"/>
    </row>
    <row r="55" spans="1:9">
      <c r="A55" s="18"/>
      <c r="B55" s="18" t="s">
        <v>27</v>
      </c>
      <c r="C55" s="19">
        <v>43171</v>
      </c>
      <c r="D55" s="19" t="s">
        <v>25</v>
      </c>
      <c r="E55" s="20" t="str">
        <f t="shared" si="0"/>
        <v>NON LIVRE</v>
      </c>
      <c r="F55" s="21">
        <f t="shared" si="1"/>
        <v>0</v>
      </c>
      <c r="G55" s="21"/>
      <c r="H55" s="23" t="str">
        <f ca="1">IF(ISBLANK($B55),"",IF(F55=0,"NON VALIDE",IF($D55="","NON LIVRE",IF($C55=$D55,0,IF(AND(F55=1,$E55="NON LIVRE"),"NON LIVRE",IF($C55&gt;$D55,$E55+IFERROR(SUMPRODUCT((WEEKDAY(ROW(INDIRECT($C55&amp;":"&amp;$D55)))=7)*1)+SUMPRODUCT((WEEKDAY(ROW(INDIRECT($C55&amp;":"&amp;$D55)))=1)*1)+SUMPRODUCT(COUNTIF('[1]Jour férié'!$E$2:$E$30,(ROW(INDIRECT($C55&amp;":"&amp;$D55))))),""),IF($C55&lt;$D55,$E55-IFERROR(SUMPRODUCT((WEEKDAY(ROW(INDIRECT($C55&amp;":"&amp;$D55)))=7)*1)+SUMPRODUCT((WEEKDAY(ROW(INDIRECT($C55&amp;":"&amp;$D55)))=1)*1)+SUMPRODUCT(COUNTIF('[1]Jour férié'!$E$2:$E$30,(ROW(INDIRECT($C55&amp;":"&amp;$D55))))),""))))))))</f>
        <v>NON VALIDE</v>
      </c>
      <c r="I55" s="23"/>
    </row>
    <row r="56" spans="1:9">
      <c r="A56" s="18"/>
      <c r="B56" s="18" t="s">
        <v>27</v>
      </c>
      <c r="C56" s="19">
        <v>43171</v>
      </c>
      <c r="D56" s="19" t="s">
        <v>25</v>
      </c>
      <c r="E56" s="20" t="str">
        <f t="shared" si="0"/>
        <v>NON LIVRE</v>
      </c>
      <c r="F56" s="21">
        <f t="shared" si="1"/>
        <v>0</v>
      </c>
      <c r="G56" s="21"/>
      <c r="H56" s="23" t="str">
        <f ca="1">IF(ISBLANK($B56),"",IF(F56=0,"NON VALIDE",IF($D56="","NON LIVRE",IF($C56=$D56,0,IF(AND(F56=1,$E56="NON LIVRE"),"NON LIVRE",IF($C56&gt;$D56,$E56+IFERROR(SUMPRODUCT((WEEKDAY(ROW(INDIRECT($C56&amp;":"&amp;$D56)))=7)*1)+SUMPRODUCT((WEEKDAY(ROW(INDIRECT($C56&amp;":"&amp;$D56)))=1)*1)+SUMPRODUCT(COUNTIF('[1]Jour férié'!$E$2:$E$30,(ROW(INDIRECT($C56&amp;":"&amp;$D56))))),""),IF($C56&lt;$D56,$E56-IFERROR(SUMPRODUCT((WEEKDAY(ROW(INDIRECT($C56&amp;":"&amp;$D56)))=7)*1)+SUMPRODUCT((WEEKDAY(ROW(INDIRECT($C56&amp;":"&amp;$D56)))=1)*1)+SUMPRODUCT(COUNTIF('[1]Jour férié'!$E$2:$E$30,(ROW(INDIRECT($C56&amp;":"&amp;$D56))))),""))))))))</f>
        <v>NON VALIDE</v>
      </c>
      <c r="I56" s="23"/>
    </row>
    <row r="57" spans="1:9">
      <c r="A57" s="18"/>
      <c r="B57" s="18" t="s">
        <v>22</v>
      </c>
      <c r="C57" s="19">
        <v>43164</v>
      </c>
      <c r="D57" s="19">
        <v>43178</v>
      </c>
      <c r="E57" s="20">
        <f t="shared" si="0"/>
        <v>14</v>
      </c>
      <c r="F57" s="21">
        <f t="shared" si="1"/>
        <v>0</v>
      </c>
      <c r="G57" s="21"/>
      <c r="H57" s="23" t="str">
        <f ca="1">IF(ISBLANK($B57),"",IF(F57=0,"NON VALIDE",IF($D57="","NON LIVRE",IF($C57=$D57,0,IF(AND(F57=1,$E57="NON LIVRE"),"NON LIVRE",IF($C57&gt;$D57,$E57+IFERROR(SUMPRODUCT((WEEKDAY(ROW(INDIRECT($C57&amp;":"&amp;$D57)))=7)*1)+SUMPRODUCT((WEEKDAY(ROW(INDIRECT($C57&amp;":"&amp;$D57)))=1)*1)+SUMPRODUCT(COUNTIF('[1]Jour férié'!$E$2:$E$30,(ROW(INDIRECT($C57&amp;":"&amp;$D57))))),""),IF($C57&lt;$D57,$E57-IFERROR(SUMPRODUCT((WEEKDAY(ROW(INDIRECT($C57&amp;":"&amp;$D57)))=7)*1)+SUMPRODUCT((WEEKDAY(ROW(INDIRECT($C57&amp;":"&amp;$D57)))=1)*1)+SUMPRODUCT(COUNTIF('[1]Jour férié'!$E$2:$E$30,(ROW(INDIRECT($C57&amp;":"&amp;$D57))))),""))))))))</f>
        <v>NON VALIDE</v>
      </c>
      <c r="I57" s="23"/>
    </row>
    <row r="58" spans="1:9">
      <c r="A58" s="18"/>
      <c r="B58" s="18" t="s">
        <v>22</v>
      </c>
      <c r="C58" s="19">
        <v>43164</v>
      </c>
      <c r="D58" s="19">
        <v>43178</v>
      </c>
      <c r="E58" s="20">
        <f t="shared" si="0"/>
        <v>14</v>
      </c>
      <c r="F58" s="21">
        <f t="shared" si="1"/>
        <v>0</v>
      </c>
      <c r="G58" s="21"/>
      <c r="H58" s="23" t="str">
        <f ca="1">IF(ISBLANK($B58),"",IF(F58=0,"NON VALIDE",IF($D58="","NON LIVRE",IF($C58=$D58,0,IF(AND(F58=1,$E58="NON LIVRE"),"NON LIVRE",IF($C58&gt;$D58,$E58+IFERROR(SUMPRODUCT((WEEKDAY(ROW(INDIRECT($C58&amp;":"&amp;$D58)))=7)*1)+SUMPRODUCT((WEEKDAY(ROW(INDIRECT($C58&amp;":"&amp;$D58)))=1)*1)+SUMPRODUCT(COUNTIF('[1]Jour férié'!$E$2:$E$30,(ROW(INDIRECT($C58&amp;":"&amp;$D58))))),""),IF($C58&lt;$D58,$E58-IFERROR(SUMPRODUCT((WEEKDAY(ROW(INDIRECT($C58&amp;":"&amp;$D58)))=7)*1)+SUMPRODUCT((WEEKDAY(ROW(INDIRECT($C58&amp;":"&amp;$D58)))=1)*1)+SUMPRODUCT(COUNTIF('[1]Jour férié'!$E$2:$E$30,(ROW(INDIRECT($C58&amp;":"&amp;$D58))))),""))))))))</f>
        <v>NON VALIDE</v>
      </c>
      <c r="I58" s="23"/>
    </row>
    <row r="59" spans="1:9">
      <c r="A59" s="18"/>
      <c r="B59" s="18" t="s">
        <v>22</v>
      </c>
      <c r="C59" s="19">
        <v>43185</v>
      </c>
      <c r="D59" s="19">
        <v>43186</v>
      </c>
      <c r="E59" s="20">
        <f t="shared" si="0"/>
        <v>1</v>
      </c>
      <c r="F59" s="21">
        <f t="shared" si="1"/>
        <v>0</v>
      </c>
      <c r="G59" s="21"/>
      <c r="H59" s="23" t="str">
        <f ca="1">IF(ISBLANK($B59),"",IF(F59=0,"NON VALIDE",IF($D59="","NON LIVRE",IF($C59=$D59,0,IF(AND(F59=1,$E59="NON LIVRE"),"NON LIVRE",IF($C59&gt;$D59,$E59+IFERROR(SUMPRODUCT((WEEKDAY(ROW(INDIRECT($C59&amp;":"&amp;$D59)))=7)*1)+SUMPRODUCT((WEEKDAY(ROW(INDIRECT($C59&amp;":"&amp;$D59)))=1)*1)+SUMPRODUCT(COUNTIF('[1]Jour férié'!$E$2:$E$30,(ROW(INDIRECT($C59&amp;":"&amp;$D59))))),""),IF($C59&lt;$D59,$E59-IFERROR(SUMPRODUCT((WEEKDAY(ROW(INDIRECT($C59&amp;":"&amp;$D59)))=7)*1)+SUMPRODUCT((WEEKDAY(ROW(INDIRECT($C59&amp;":"&amp;$D59)))=1)*1)+SUMPRODUCT(COUNTIF('[1]Jour férié'!$E$2:$E$30,(ROW(INDIRECT($C59&amp;":"&amp;$D59))))),""))))))))</f>
        <v>NON VALIDE</v>
      </c>
      <c r="I59" s="23"/>
    </row>
    <row r="60" spans="1:9">
      <c r="A60" s="18"/>
      <c r="B60" s="18" t="s">
        <v>22</v>
      </c>
      <c r="C60" s="19">
        <v>43164</v>
      </c>
      <c r="D60" s="19">
        <v>43165</v>
      </c>
      <c r="E60" s="20">
        <f t="shared" si="0"/>
        <v>1</v>
      </c>
      <c r="F60" s="21">
        <f t="shared" si="1"/>
        <v>0</v>
      </c>
      <c r="G60" s="21"/>
      <c r="H60" s="23" t="str">
        <f ca="1">IF(ISBLANK($B60),"",IF(F60=0,"NON VALIDE",IF($D60="","NON LIVRE",IF($C60=$D60,0,IF(AND(F60=1,$E60="NON LIVRE"),"NON LIVRE",IF($C60&gt;$D60,$E60+IFERROR(SUMPRODUCT((WEEKDAY(ROW(INDIRECT($C60&amp;":"&amp;$D60)))=7)*1)+SUMPRODUCT((WEEKDAY(ROW(INDIRECT($C60&amp;":"&amp;$D60)))=1)*1)+SUMPRODUCT(COUNTIF('[1]Jour férié'!$E$2:$E$30,(ROW(INDIRECT($C60&amp;":"&amp;$D60))))),""),IF($C60&lt;$D60,$E60-IFERROR(SUMPRODUCT((WEEKDAY(ROW(INDIRECT($C60&amp;":"&amp;$D60)))=7)*1)+SUMPRODUCT((WEEKDAY(ROW(INDIRECT($C60&amp;":"&amp;$D60)))=1)*1)+SUMPRODUCT(COUNTIF('[1]Jour férié'!$E$2:$E$30,(ROW(INDIRECT($C60&amp;":"&amp;$D60))))),""))))))))</f>
        <v>NON VALIDE</v>
      </c>
      <c r="I60" s="23"/>
    </row>
    <row r="61" spans="1:9">
      <c r="A61" s="18"/>
      <c r="B61" s="18" t="s">
        <v>22</v>
      </c>
      <c r="C61" s="19">
        <v>43164</v>
      </c>
      <c r="D61" s="19">
        <v>43165</v>
      </c>
      <c r="E61" s="20">
        <f t="shared" si="0"/>
        <v>1</v>
      </c>
      <c r="F61" s="21">
        <f t="shared" si="1"/>
        <v>0</v>
      </c>
      <c r="G61" s="21"/>
      <c r="H61" s="23" t="str">
        <f ca="1">IF(ISBLANK($B61),"",IF(F61=0,"NON VALIDE",IF($D61="","NON LIVRE",IF($C61=$D61,0,IF(AND(F61=1,$E61="NON LIVRE"),"NON LIVRE",IF($C61&gt;$D61,$E61+IFERROR(SUMPRODUCT((WEEKDAY(ROW(INDIRECT($C61&amp;":"&amp;$D61)))=7)*1)+SUMPRODUCT((WEEKDAY(ROW(INDIRECT($C61&amp;":"&amp;$D61)))=1)*1)+SUMPRODUCT(COUNTIF('[1]Jour férié'!$E$2:$E$30,(ROW(INDIRECT($C61&amp;":"&amp;$D61))))),""),IF($C61&lt;$D61,$E61-IFERROR(SUMPRODUCT((WEEKDAY(ROW(INDIRECT($C61&amp;":"&amp;$D61)))=7)*1)+SUMPRODUCT((WEEKDAY(ROW(INDIRECT($C61&amp;":"&amp;$D61)))=1)*1)+SUMPRODUCT(COUNTIF('[1]Jour férié'!$E$2:$E$30,(ROW(INDIRECT($C61&amp;":"&amp;$D61))))),""))))))))</f>
        <v>NON VALIDE</v>
      </c>
      <c r="I61" s="23"/>
    </row>
    <row r="62" spans="1:9">
      <c r="A62" s="18"/>
      <c r="B62" s="18" t="s">
        <v>22</v>
      </c>
      <c r="C62" s="19">
        <v>43164</v>
      </c>
      <c r="D62" s="19">
        <v>43167</v>
      </c>
      <c r="E62" s="20">
        <f t="shared" si="0"/>
        <v>3</v>
      </c>
      <c r="F62" s="21">
        <f t="shared" si="1"/>
        <v>0</v>
      </c>
      <c r="G62" s="21"/>
      <c r="H62" s="23" t="str">
        <f ca="1">IF(ISBLANK($B62),"",IF(F62=0,"NON VALIDE",IF($D62="","NON LIVRE",IF($C62=$D62,0,IF(AND(F62=1,$E62="NON LIVRE"),"NON LIVRE",IF($C62&gt;$D62,$E62+IFERROR(SUMPRODUCT((WEEKDAY(ROW(INDIRECT($C62&amp;":"&amp;$D62)))=7)*1)+SUMPRODUCT((WEEKDAY(ROW(INDIRECT($C62&amp;":"&amp;$D62)))=1)*1)+SUMPRODUCT(COUNTIF('[1]Jour férié'!$E$2:$E$30,(ROW(INDIRECT($C62&amp;":"&amp;$D62))))),""),IF($C62&lt;$D62,$E62-IFERROR(SUMPRODUCT((WEEKDAY(ROW(INDIRECT($C62&amp;":"&amp;$D62)))=7)*1)+SUMPRODUCT((WEEKDAY(ROW(INDIRECT($C62&amp;":"&amp;$D62)))=1)*1)+SUMPRODUCT(COUNTIF('[1]Jour férié'!$E$2:$E$30,(ROW(INDIRECT($C62&amp;":"&amp;$D62))))),""))))))))</f>
        <v>NON VALIDE</v>
      </c>
      <c r="I62" s="23"/>
    </row>
    <row r="63" spans="1:9">
      <c r="A63" s="18"/>
      <c r="B63" s="18" t="s">
        <v>28</v>
      </c>
      <c r="C63" s="19">
        <v>43166</v>
      </c>
      <c r="D63" s="19" t="s">
        <v>25</v>
      </c>
      <c r="E63" s="20" t="str">
        <f t="shared" si="0"/>
        <v>NON LIVRE</v>
      </c>
      <c r="F63" s="21">
        <f t="shared" si="1"/>
        <v>0</v>
      </c>
      <c r="G63" s="21"/>
      <c r="H63" s="23" t="str">
        <f ca="1">IF(ISBLANK($B63),"",IF(F63=0,"NON VALIDE",IF($D63="","NON LIVRE",IF($C63=$D63,0,IF(AND(F63=1,$E63="NON LIVRE"),"NON LIVRE",IF($C63&gt;$D63,$E63+IFERROR(SUMPRODUCT((WEEKDAY(ROW(INDIRECT($C63&amp;":"&amp;$D63)))=7)*1)+SUMPRODUCT((WEEKDAY(ROW(INDIRECT($C63&amp;":"&amp;$D63)))=1)*1)+SUMPRODUCT(COUNTIF('[1]Jour férié'!$E$2:$E$30,(ROW(INDIRECT($C63&amp;":"&amp;$D63))))),""),IF($C63&lt;$D63,$E63-IFERROR(SUMPRODUCT((WEEKDAY(ROW(INDIRECT($C63&amp;":"&amp;$D63)))=7)*1)+SUMPRODUCT((WEEKDAY(ROW(INDIRECT($C63&amp;":"&amp;$D63)))=1)*1)+SUMPRODUCT(COUNTIF('[1]Jour férié'!$E$2:$E$30,(ROW(INDIRECT($C63&amp;":"&amp;$D63))))),""))))))))</f>
        <v>NON VALIDE</v>
      </c>
      <c r="I63" s="23"/>
    </row>
    <row r="64" spans="1:9">
      <c r="A64" s="18"/>
      <c r="B64" s="18" t="s">
        <v>28</v>
      </c>
      <c r="C64" s="19">
        <v>43166</v>
      </c>
      <c r="D64" s="19" t="s">
        <v>25</v>
      </c>
      <c r="E64" s="20" t="str">
        <f t="shared" si="0"/>
        <v>NON LIVRE</v>
      </c>
      <c r="F64" s="21">
        <f t="shared" si="1"/>
        <v>0</v>
      </c>
      <c r="G64" s="21"/>
      <c r="H64" s="23" t="str">
        <f ca="1">IF(ISBLANK($B64),"",IF(F64=0,"NON VALIDE",IF($D64="","NON LIVRE",IF($C64=$D64,0,IF(AND(F64=1,$E64="NON LIVRE"),"NON LIVRE",IF($C64&gt;$D64,$E64+IFERROR(SUMPRODUCT((WEEKDAY(ROW(INDIRECT($C64&amp;":"&amp;$D64)))=7)*1)+SUMPRODUCT((WEEKDAY(ROW(INDIRECT($C64&amp;":"&amp;$D64)))=1)*1)+SUMPRODUCT(COUNTIF('[1]Jour férié'!$E$2:$E$30,(ROW(INDIRECT($C64&amp;":"&amp;$D64))))),""),IF($C64&lt;$D64,$E64-IFERROR(SUMPRODUCT((WEEKDAY(ROW(INDIRECT($C64&amp;":"&amp;$D64)))=7)*1)+SUMPRODUCT((WEEKDAY(ROW(INDIRECT($C64&amp;":"&amp;$D64)))=1)*1)+SUMPRODUCT(COUNTIF('[1]Jour férié'!$E$2:$E$30,(ROW(INDIRECT($C64&amp;":"&amp;$D64))))),""))))))))</f>
        <v>NON VALIDE</v>
      </c>
      <c r="I64" s="23"/>
    </row>
    <row r="65" spans="1:9">
      <c r="A65" s="18"/>
      <c r="B65" s="18" t="s">
        <v>28</v>
      </c>
      <c r="C65" s="19">
        <v>43166</v>
      </c>
      <c r="D65" s="19" t="s">
        <v>25</v>
      </c>
      <c r="E65" s="20" t="str">
        <f t="shared" si="0"/>
        <v>NON LIVRE</v>
      </c>
      <c r="F65" s="21">
        <f t="shared" si="1"/>
        <v>0</v>
      </c>
      <c r="G65" s="21"/>
      <c r="H65" s="23" t="str">
        <f ca="1">IF(ISBLANK($B65),"",IF(F65=0,"NON VALIDE",IF($D65="","NON LIVRE",IF($C65=$D65,0,IF(AND(F65=1,$E65="NON LIVRE"),"NON LIVRE",IF($C65&gt;$D65,$E65+IFERROR(SUMPRODUCT((WEEKDAY(ROW(INDIRECT($C65&amp;":"&amp;$D65)))=7)*1)+SUMPRODUCT((WEEKDAY(ROW(INDIRECT($C65&amp;":"&amp;$D65)))=1)*1)+SUMPRODUCT(COUNTIF('[1]Jour férié'!$E$2:$E$30,(ROW(INDIRECT($C65&amp;":"&amp;$D65))))),""),IF($C65&lt;$D65,$E65-IFERROR(SUMPRODUCT((WEEKDAY(ROW(INDIRECT($C65&amp;":"&amp;$D65)))=7)*1)+SUMPRODUCT((WEEKDAY(ROW(INDIRECT($C65&amp;":"&amp;$D65)))=1)*1)+SUMPRODUCT(COUNTIF('[1]Jour férié'!$E$2:$E$30,(ROW(INDIRECT($C65&amp;":"&amp;$D65))))),""))))))))</f>
        <v>NON VALIDE</v>
      </c>
      <c r="I65" s="23"/>
    </row>
    <row r="66" spans="1:9">
      <c r="A66" s="18"/>
      <c r="B66" s="18" t="s">
        <v>29</v>
      </c>
      <c r="C66" s="19">
        <v>43166</v>
      </c>
      <c r="D66" s="19">
        <v>43159</v>
      </c>
      <c r="E66" s="20">
        <f t="shared" si="0"/>
        <v>-7</v>
      </c>
      <c r="F66" s="21">
        <f t="shared" si="1"/>
        <v>0</v>
      </c>
      <c r="G66" s="21"/>
      <c r="H66" s="23" t="str">
        <f ca="1">IF(ISBLANK($B66),"",IF(F66=0,"NON VALIDE",IF($D66="","NON LIVRE",IF($C66=$D66,0,IF(AND(F66=1,$E66="NON LIVRE"),"NON LIVRE",IF($C66&gt;$D66,$E66+IFERROR(SUMPRODUCT((WEEKDAY(ROW(INDIRECT($C66&amp;":"&amp;$D66)))=7)*1)+SUMPRODUCT((WEEKDAY(ROW(INDIRECT($C66&amp;":"&amp;$D66)))=1)*1)+SUMPRODUCT(COUNTIF('[1]Jour férié'!$E$2:$E$30,(ROW(INDIRECT($C66&amp;":"&amp;$D66))))),""),IF($C66&lt;$D66,$E66-IFERROR(SUMPRODUCT((WEEKDAY(ROW(INDIRECT($C66&amp;":"&amp;$D66)))=7)*1)+SUMPRODUCT((WEEKDAY(ROW(INDIRECT($C66&amp;":"&amp;$D66)))=1)*1)+SUMPRODUCT(COUNTIF('[1]Jour férié'!$E$2:$E$30,(ROW(INDIRECT($C66&amp;":"&amp;$D66))))),""))))))))</f>
        <v>NON VALIDE</v>
      </c>
      <c r="I66" s="23"/>
    </row>
    <row r="67" spans="1:9">
      <c r="A67" s="18"/>
      <c r="B67" s="18" t="s">
        <v>29</v>
      </c>
      <c r="C67" s="19">
        <v>43180</v>
      </c>
      <c r="D67" s="19">
        <v>43167</v>
      </c>
      <c r="E67" s="20">
        <f t="shared" ref="E67:E130" si="2">IF(B67="","",IFERROR(D67-C67,"NON LIVRE"))</f>
        <v>-13</v>
      </c>
      <c r="F67" s="21">
        <f t="shared" ref="F67:F130" si="3">IF(ISBLANK($B67),"",IF($B67="F0359",1,0))</f>
        <v>0</v>
      </c>
      <c r="G67" s="21"/>
      <c r="H67" s="23" t="str">
        <f ca="1">IF(ISBLANK($B67),"",IF(F67=0,"NON VALIDE",IF($D67="","NON LIVRE",IF($C67=$D67,0,IF(AND(F67=1,$E67="NON LIVRE"),"NON LIVRE",IF($C67&gt;$D67,$E67+IFERROR(SUMPRODUCT((WEEKDAY(ROW(INDIRECT($C67&amp;":"&amp;$D67)))=7)*1)+SUMPRODUCT((WEEKDAY(ROW(INDIRECT($C67&amp;":"&amp;$D67)))=1)*1)+SUMPRODUCT(COUNTIF('[1]Jour férié'!$E$2:$E$30,(ROW(INDIRECT($C67&amp;":"&amp;$D67))))),""),IF($C67&lt;$D67,$E67-IFERROR(SUMPRODUCT((WEEKDAY(ROW(INDIRECT($C67&amp;":"&amp;$D67)))=7)*1)+SUMPRODUCT((WEEKDAY(ROW(INDIRECT($C67&amp;":"&amp;$D67)))=1)*1)+SUMPRODUCT(COUNTIF('[1]Jour férié'!$E$2:$E$30,(ROW(INDIRECT($C67&amp;":"&amp;$D67))))),""))))))))</f>
        <v>NON VALIDE</v>
      </c>
      <c r="I67" s="23"/>
    </row>
    <row r="68" spans="1:9">
      <c r="A68" s="18"/>
      <c r="B68" s="18" t="s">
        <v>27</v>
      </c>
      <c r="C68" s="19">
        <v>43161</v>
      </c>
      <c r="D68" s="19" t="s">
        <v>25</v>
      </c>
      <c r="E68" s="20" t="str">
        <f t="shared" si="2"/>
        <v>NON LIVRE</v>
      </c>
      <c r="F68" s="21">
        <f t="shared" si="3"/>
        <v>0</v>
      </c>
      <c r="G68" s="21"/>
      <c r="H68" s="23" t="str">
        <f ca="1">IF(ISBLANK($B68),"",IF(F68=0,"NON VALIDE",IF($D68="","NON LIVRE",IF($C68=$D68,0,IF(AND(F68=1,$E68="NON LIVRE"),"NON LIVRE",IF($C68&gt;$D68,$E68+IFERROR(SUMPRODUCT((WEEKDAY(ROW(INDIRECT($C68&amp;":"&amp;$D68)))=7)*1)+SUMPRODUCT((WEEKDAY(ROW(INDIRECT($C68&amp;":"&amp;$D68)))=1)*1)+SUMPRODUCT(COUNTIF('[1]Jour férié'!$E$2:$E$30,(ROW(INDIRECT($C68&amp;":"&amp;$D68))))),""),IF($C68&lt;$D68,$E68-IFERROR(SUMPRODUCT((WEEKDAY(ROW(INDIRECT($C68&amp;":"&amp;$D68)))=7)*1)+SUMPRODUCT((WEEKDAY(ROW(INDIRECT($C68&amp;":"&amp;$D68)))=1)*1)+SUMPRODUCT(COUNTIF('[1]Jour férié'!$E$2:$E$30,(ROW(INDIRECT($C68&amp;":"&amp;$D68))))),""))))))))</f>
        <v>NON VALIDE</v>
      </c>
      <c r="I68" s="23"/>
    </row>
    <row r="69" spans="1:9">
      <c r="A69" s="18"/>
      <c r="B69" s="18" t="s">
        <v>27</v>
      </c>
      <c r="C69" s="19">
        <v>43161</v>
      </c>
      <c r="D69" s="19" t="s">
        <v>25</v>
      </c>
      <c r="E69" s="20" t="str">
        <f t="shared" si="2"/>
        <v>NON LIVRE</v>
      </c>
      <c r="F69" s="21">
        <f t="shared" si="3"/>
        <v>0</v>
      </c>
      <c r="G69" s="21"/>
      <c r="H69" s="23" t="str">
        <f ca="1">IF(ISBLANK($B69),"",IF(F69=0,"NON VALIDE",IF($D69="","NON LIVRE",IF($C69=$D69,0,IF(AND(F69=1,$E69="NON LIVRE"),"NON LIVRE",IF($C69&gt;$D69,$E69+IFERROR(SUMPRODUCT((WEEKDAY(ROW(INDIRECT($C69&amp;":"&amp;$D69)))=7)*1)+SUMPRODUCT((WEEKDAY(ROW(INDIRECT($C69&amp;":"&amp;$D69)))=1)*1)+SUMPRODUCT(COUNTIF('[1]Jour férié'!$E$2:$E$30,(ROW(INDIRECT($C69&amp;":"&amp;$D69))))),""),IF($C69&lt;$D69,$E69-IFERROR(SUMPRODUCT((WEEKDAY(ROW(INDIRECT($C69&amp;":"&amp;$D69)))=7)*1)+SUMPRODUCT((WEEKDAY(ROW(INDIRECT($C69&amp;":"&amp;$D69)))=1)*1)+SUMPRODUCT(COUNTIF('[1]Jour férié'!$E$2:$E$30,(ROW(INDIRECT($C69&amp;":"&amp;$D69))))),""))))))))</f>
        <v>NON VALIDE</v>
      </c>
      <c r="I69" s="23"/>
    </row>
    <row r="70" spans="1:9">
      <c r="A70" s="18"/>
      <c r="B70" s="18" t="s">
        <v>22</v>
      </c>
      <c r="C70" s="19">
        <v>43161</v>
      </c>
      <c r="D70" s="19">
        <v>43172</v>
      </c>
      <c r="E70" s="20">
        <f t="shared" si="2"/>
        <v>11</v>
      </c>
      <c r="F70" s="21">
        <f t="shared" si="3"/>
        <v>0</v>
      </c>
      <c r="G70" s="21"/>
      <c r="H70" s="23" t="str">
        <f ca="1">IF(ISBLANK($B70),"",IF(F70=0,"NON VALIDE",IF($D70="","NON LIVRE",IF($C70=$D70,0,IF(AND(F70=1,$E70="NON LIVRE"),"NON LIVRE",IF($C70&gt;$D70,$E70+IFERROR(SUMPRODUCT((WEEKDAY(ROW(INDIRECT($C70&amp;":"&amp;$D70)))=7)*1)+SUMPRODUCT((WEEKDAY(ROW(INDIRECT($C70&amp;":"&amp;$D70)))=1)*1)+SUMPRODUCT(COUNTIF('[1]Jour férié'!$E$2:$E$30,(ROW(INDIRECT($C70&amp;":"&amp;$D70))))),""),IF($C70&lt;$D70,$E70-IFERROR(SUMPRODUCT((WEEKDAY(ROW(INDIRECT($C70&amp;":"&amp;$D70)))=7)*1)+SUMPRODUCT((WEEKDAY(ROW(INDIRECT($C70&amp;":"&amp;$D70)))=1)*1)+SUMPRODUCT(COUNTIF('[1]Jour férié'!$E$2:$E$30,(ROW(INDIRECT($C70&amp;":"&amp;$D70))))),""))))))))</f>
        <v>NON VALIDE</v>
      </c>
      <c r="I70" s="23"/>
    </row>
    <row r="71" spans="1:9">
      <c r="A71" s="18"/>
      <c r="B71" s="18" t="s">
        <v>22</v>
      </c>
      <c r="C71" s="19">
        <v>43161</v>
      </c>
      <c r="D71" s="19">
        <v>43178</v>
      </c>
      <c r="E71" s="20">
        <f t="shared" si="2"/>
        <v>17</v>
      </c>
      <c r="F71" s="21">
        <f t="shared" si="3"/>
        <v>0</v>
      </c>
      <c r="G71" s="21"/>
      <c r="H71" s="23" t="str">
        <f ca="1">IF(ISBLANK($B71),"",IF(F71=0,"NON VALIDE",IF($D71="","NON LIVRE",IF($C71=$D71,0,IF(AND(F71=1,$E71="NON LIVRE"),"NON LIVRE",IF($C71&gt;$D71,$E71+IFERROR(SUMPRODUCT((WEEKDAY(ROW(INDIRECT($C71&amp;":"&amp;$D71)))=7)*1)+SUMPRODUCT((WEEKDAY(ROW(INDIRECT($C71&amp;":"&amp;$D71)))=1)*1)+SUMPRODUCT(COUNTIF('[1]Jour férié'!$E$2:$E$30,(ROW(INDIRECT($C71&amp;":"&amp;$D71))))),""),IF($C71&lt;$D71,$E71-IFERROR(SUMPRODUCT((WEEKDAY(ROW(INDIRECT($C71&amp;":"&amp;$D71)))=7)*1)+SUMPRODUCT((WEEKDAY(ROW(INDIRECT($C71&amp;":"&amp;$D71)))=1)*1)+SUMPRODUCT(COUNTIF('[1]Jour férié'!$E$2:$E$30,(ROW(INDIRECT($C71&amp;":"&amp;$D71))))),""))))))))</f>
        <v>NON VALIDE</v>
      </c>
      <c r="I71" s="23"/>
    </row>
    <row r="72" spans="1:9">
      <c r="A72" s="18"/>
      <c r="B72" s="18" t="s">
        <v>20</v>
      </c>
      <c r="C72" s="19">
        <v>43181</v>
      </c>
      <c r="D72" s="19" t="s">
        <v>25</v>
      </c>
      <c r="E72" s="20" t="str">
        <f t="shared" si="2"/>
        <v>NON LIVRE</v>
      </c>
      <c r="F72" s="21">
        <f t="shared" si="3"/>
        <v>1</v>
      </c>
      <c r="G72" s="21"/>
      <c r="H72" s="23" t="str">
        <f ca="1">IF(ISBLANK($B72),"",IF(F72=0,"NON VALIDE",IF($D72="","NON LIVRE",IF($C72=$D72,0,IF(AND(F72=1,$E72="NON LIVRE"),"NON LIVRE",IF($C72&gt;$D72,$E72+IFERROR(SUMPRODUCT((WEEKDAY(ROW(INDIRECT($C72&amp;":"&amp;$D72)))=7)*1)+SUMPRODUCT((WEEKDAY(ROW(INDIRECT($C72&amp;":"&amp;$D72)))=1)*1)+SUMPRODUCT(COUNTIF('[1]Jour férié'!$E$2:$E$30,(ROW(INDIRECT($C72&amp;":"&amp;$D72))))),""),IF($C72&lt;$D72,$E72-IFERROR(SUMPRODUCT((WEEKDAY(ROW(INDIRECT($C72&amp;":"&amp;$D72)))=7)*1)+SUMPRODUCT((WEEKDAY(ROW(INDIRECT($C72&amp;":"&amp;$D72)))=1)*1)+SUMPRODUCT(COUNTIF('[1]Jour férié'!$E$2:$E$30,(ROW(INDIRECT($C72&amp;":"&amp;$D72))))),""))))))))</f>
        <v>NON LIVRE</v>
      </c>
      <c r="I72" s="23"/>
    </row>
    <row r="73" spans="1:9">
      <c r="A73" s="18"/>
      <c r="B73" s="18" t="s">
        <v>26</v>
      </c>
      <c r="C73" s="19">
        <v>43173</v>
      </c>
      <c r="D73" s="19">
        <v>43164</v>
      </c>
      <c r="E73" s="20">
        <f t="shared" si="2"/>
        <v>-9</v>
      </c>
      <c r="F73" s="21">
        <f t="shared" si="3"/>
        <v>0</v>
      </c>
      <c r="G73" s="21"/>
      <c r="H73" s="23" t="str">
        <f ca="1">IF(ISBLANK($B73),"",IF(F73=0,"NON VALIDE",IF($D73="","NON LIVRE",IF($C73=$D73,0,IF(AND(F73=1,$E73="NON LIVRE"),"NON LIVRE",IF($C73&gt;$D73,$E73+IFERROR(SUMPRODUCT((WEEKDAY(ROW(INDIRECT($C73&amp;":"&amp;$D73)))=7)*1)+SUMPRODUCT((WEEKDAY(ROW(INDIRECT($C73&amp;":"&amp;$D73)))=1)*1)+SUMPRODUCT(COUNTIF('[1]Jour férié'!$E$2:$E$30,(ROW(INDIRECT($C73&amp;":"&amp;$D73))))),""),IF($C73&lt;$D73,$E73-IFERROR(SUMPRODUCT((WEEKDAY(ROW(INDIRECT($C73&amp;":"&amp;$D73)))=7)*1)+SUMPRODUCT((WEEKDAY(ROW(INDIRECT($C73&amp;":"&amp;$D73)))=1)*1)+SUMPRODUCT(COUNTIF('[1]Jour férié'!$E$2:$E$30,(ROW(INDIRECT($C73&amp;":"&amp;$D73))))),""))))))))</f>
        <v>NON VALIDE</v>
      </c>
      <c r="I73" s="23"/>
    </row>
    <row r="74" spans="1:9">
      <c r="A74" s="18"/>
      <c r="B74" s="18" t="s">
        <v>29</v>
      </c>
      <c r="C74" s="19">
        <v>43166</v>
      </c>
      <c r="D74" s="19">
        <v>43159</v>
      </c>
      <c r="E74" s="20">
        <f t="shared" si="2"/>
        <v>-7</v>
      </c>
      <c r="F74" s="21">
        <f t="shared" si="3"/>
        <v>0</v>
      </c>
      <c r="G74" s="21"/>
      <c r="H74" s="23" t="str">
        <f ca="1">IF(ISBLANK($B74),"",IF(F74=0,"NON VALIDE",IF($D74="","NON LIVRE",IF($C74=$D74,0,IF(AND(F74=1,$E74="NON LIVRE"),"NON LIVRE",IF($C74&gt;$D74,$E74+IFERROR(SUMPRODUCT((WEEKDAY(ROW(INDIRECT($C74&amp;":"&amp;$D74)))=7)*1)+SUMPRODUCT((WEEKDAY(ROW(INDIRECT($C74&amp;":"&amp;$D74)))=1)*1)+SUMPRODUCT(COUNTIF('[1]Jour férié'!$E$2:$E$30,(ROW(INDIRECT($C74&amp;":"&amp;$D74))))),""),IF($C74&lt;$D74,$E74-IFERROR(SUMPRODUCT((WEEKDAY(ROW(INDIRECT($C74&amp;":"&amp;$D74)))=7)*1)+SUMPRODUCT((WEEKDAY(ROW(INDIRECT($C74&amp;":"&amp;$D74)))=1)*1)+SUMPRODUCT(COUNTIF('[1]Jour férié'!$E$2:$E$30,(ROW(INDIRECT($C74&amp;":"&amp;$D74))))),""))))))))</f>
        <v>NON VALIDE</v>
      </c>
      <c r="I74" s="23"/>
    </row>
    <row r="75" spans="1:9">
      <c r="A75" s="18"/>
      <c r="B75" s="18" t="s">
        <v>29</v>
      </c>
      <c r="C75" s="19">
        <v>43180</v>
      </c>
      <c r="D75" s="19">
        <v>43167</v>
      </c>
      <c r="E75" s="20">
        <f t="shared" si="2"/>
        <v>-13</v>
      </c>
      <c r="F75" s="21">
        <f t="shared" si="3"/>
        <v>0</v>
      </c>
      <c r="G75" s="21"/>
      <c r="H75" s="23" t="str">
        <f ca="1">IF(ISBLANK($B75),"",IF(F75=0,"NON VALIDE",IF($D75="","NON LIVRE",IF($C75=$D75,0,IF(AND(F75=1,$E75="NON LIVRE"),"NON LIVRE",IF($C75&gt;$D75,$E75+IFERROR(SUMPRODUCT((WEEKDAY(ROW(INDIRECT($C75&amp;":"&amp;$D75)))=7)*1)+SUMPRODUCT((WEEKDAY(ROW(INDIRECT($C75&amp;":"&amp;$D75)))=1)*1)+SUMPRODUCT(COUNTIF('[1]Jour férié'!$E$2:$E$30,(ROW(INDIRECT($C75&amp;":"&amp;$D75))))),""),IF($C75&lt;$D75,$E75-IFERROR(SUMPRODUCT((WEEKDAY(ROW(INDIRECT($C75&amp;":"&amp;$D75)))=7)*1)+SUMPRODUCT((WEEKDAY(ROW(INDIRECT($C75&amp;":"&amp;$D75)))=1)*1)+SUMPRODUCT(COUNTIF('[1]Jour férié'!$E$2:$E$30,(ROW(INDIRECT($C75&amp;":"&amp;$D75))))),""))))))))</f>
        <v>NON VALIDE</v>
      </c>
      <c r="I75" s="23"/>
    </row>
    <row r="76" spans="1:9">
      <c r="A76" s="18"/>
      <c r="B76" s="18" t="s">
        <v>29</v>
      </c>
      <c r="C76" s="19">
        <v>43180</v>
      </c>
      <c r="D76" s="19">
        <v>43167</v>
      </c>
      <c r="E76" s="20">
        <f t="shared" si="2"/>
        <v>-13</v>
      </c>
      <c r="F76" s="21">
        <f t="shared" si="3"/>
        <v>0</v>
      </c>
      <c r="G76" s="21"/>
      <c r="H76" s="23" t="str">
        <f ca="1">IF(ISBLANK($B76),"",IF(F76=0,"NON VALIDE",IF($D76="","NON LIVRE",IF($C76=$D76,0,IF(AND(F76=1,$E76="NON LIVRE"),"NON LIVRE",IF($C76&gt;$D76,$E76+IFERROR(SUMPRODUCT((WEEKDAY(ROW(INDIRECT($C76&amp;":"&amp;$D76)))=7)*1)+SUMPRODUCT((WEEKDAY(ROW(INDIRECT($C76&amp;":"&amp;$D76)))=1)*1)+SUMPRODUCT(COUNTIF('[1]Jour férié'!$E$2:$E$30,(ROW(INDIRECT($C76&amp;":"&amp;$D76))))),""),IF($C76&lt;$D76,$E76-IFERROR(SUMPRODUCT((WEEKDAY(ROW(INDIRECT($C76&amp;":"&amp;$D76)))=7)*1)+SUMPRODUCT((WEEKDAY(ROW(INDIRECT($C76&amp;":"&amp;$D76)))=1)*1)+SUMPRODUCT(COUNTIF('[1]Jour férié'!$E$2:$E$30,(ROW(INDIRECT($C76&amp;":"&amp;$D76))))),""))))))))</f>
        <v>NON VALIDE</v>
      </c>
      <c r="I76" s="23"/>
    </row>
    <row r="77" spans="1:9">
      <c r="A77" s="18"/>
      <c r="B77" s="18" t="s">
        <v>29</v>
      </c>
      <c r="C77" s="19">
        <v>43166</v>
      </c>
      <c r="D77" s="19">
        <v>43159</v>
      </c>
      <c r="E77" s="20">
        <f t="shared" si="2"/>
        <v>-7</v>
      </c>
      <c r="F77" s="21">
        <f t="shared" si="3"/>
        <v>0</v>
      </c>
      <c r="G77" s="21"/>
      <c r="H77" s="23" t="str">
        <f ca="1">IF(ISBLANK($B77),"",IF(F77=0,"NON VALIDE",IF($D77="","NON LIVRE",IF($C77=$D77,0,IF(AND(F77=1,$E77="NON LIVRE"),"NON LIVRE",IF($C77&gt;$D77,$E77+IFERROR(SUMPRODUCT((WEEKDAY(ROW(INDIRECT($C77&amp;":"&amp;$D77)))=7)*1)+SUMPRODUCT((WEEKDAY(ROW(INDIRECT($C77&amp;":"&amp;$D77)))=1)*1)+SUMPRODUCT(COUNTIF('[1]Jour férié'!$E$2:$E$30,(ROW(INDIRECT($C77&amp;":"&amp;$D77))))),""),IF($C77&lt;$D77,$E77-IFERROR(SUMPRODUCT((WEEKDAY(ROW(INDIRECT($C77&amp;":"&amp;$D77)))=7)*1)+SUMPRODUCT((WEEKDAY(ROW(INDIRECT($C77&amp;":"&amp;$D77)))=1)*1)+SUMPRODUCT(COUNTIF('[1]Jour férié'!$E$2:$E$30,(ROW(INDIRECT($C77&amp;":"&amp;$D77))))),""))))))))</f>
        <v>NON VALIDE</v>
      </c>
      <c r="I77" s="23"/>
    </row>
    <row r="78" spans="1:9">
      <c r="A78" s="18"/>
      <c r="B78" s="18" t="s">
        <v>29</v>
      </c>
      <c r="C78" s="19">
        <v>43166</v>
      </c>
      <c r="D78" s="19">
        <v>43159</v>
      </c>
      <c r="E78" s="20">
        <f t="shared" si="2"/>
        <v>-7</v>
      </c>
      <c r="F78" s="21">
        <f t="shared" si="3"/>
        <v>0</v>
      </c>
      <c r="G78" s="21"/>
      <c r="H78" s="23" t="str">
        <f ca="1">IF(ISBLANK($B78),"",IF(F78=0,"NON VALIDE",IF($D78="","NON LIVRE",IF($C78=$D78,0,IF(AND(F78=1,$E78="NON LIVRE"),"NON LIVRE",IF($C78&gt;$D78,$E78+IFERROR(SUMPRODUCT((WEEKDAY(ROW(INDIRECT($C78&amp;":"&amp;$D78)))=7)*1)+SUMPRODUCT((WEEKDAY(ROW(INDIRECT($C78&amp;":"&amp;$D78)))=1)*1)+SUMPRODUCT(COUNTIF('[1]Jour férié'!$E$2:$E$30,(ROW(INDIRECT($C78&amp;":"&amp;$D78))))),""),IF($C78&lt;$D78,$E78-IFERROR(SUMPRODUCT((WEEKDAY(ROW(INDIRECT($C78&amp;":"&amp;$D78)))=7)*1)+SUMPRODUCT((WEEKDAY(ROW(INDIRECT($C78&amp;":"&amp;$D78)))=1)*1)+SUMPRODUCT(COUNTIF('[1]Jour férié'!$E$2:$E$30,(ROW(INDIRECT($C78&amp;":"&amp;$D78))))),""))))))))</f>
        <v>NON VALIDE</v>
      </c>
      <c r="I78" s="23"/>
    </row>
    <row r="79" spans="1:9">
      <c r="A79" s="18"/>
      <c r="B79" s="18" t="s">
        <v>29</v>
      </c>
      <c r="C79" s="19">
        <v>43166</v>
      </c>
      <c r="D79" s="19">
        <v>43159</v>
      </c>
      <c r="E79" s="20">
        <f t="shared" si="2"/>
        <v>-7</v>
      </c>
      <c r="F79" s="21">
        <f t="shared" si="3"/>
        <v>0</v>
      </c>
      <c r="G79" s="21"/>
      <c r="H79" s="23" t="str">
        <f ca="1">IF(ISBLANK($B79),"",IF(F79=0,"NON VALIDE",IF($D79="","NON LIVRE",IF($C79=$D79,0,IF(AND(F79=1,$E79="NON LIVRE"),"NON LIVRE",IF($C79&gt;$D79,$E79+IFERROR(SUMPRODUCT((WEEKDAY(ROW(INDIRECT($C79&amp;":"&amp;$D79)))=7)*1)+SUMPRODUCT((WEEKDAY(ROW(INDIRECT($C79&amp;":"&amp;$D79)))=1)*1)+SUMPRODUCT(COUNTIF('[1]Jour férié'!$E$2:$E$30,(ROW(INDIRECT($C79&amp;":"&amp;$D79))))),""),IF($C79&lt;$D79,$E79-IFERROR(SUMPRODUCT((WEEKDAY(ROW(INDIRECT($C79&amp;":"&amp;$D79)))=7)*1)+SUMPRODUCT((WEEKDAY(ROW(INDIRECT($C79&amp;":"&amp;$D79)))=1)*1)+SUMPRODUCT(COUNTIF('[1]Jour férié'!$E$2:$E$30,(ROW(INDIRECT($C79&amp;":"&amp;$D79))))),""))))))))</f>
        <v>NON VALIDE</v>
      </c>
      <c r="I79" s="23"/>
    </row>
    <row r="80" spans="1:9">
      <c r="A80" s="18"/>
      <c r="B80" s="18" t="s">
        <v>24</v>
      </c>
      <c r="C80" s="19">
        <v>43181</v>
      </c>
      <c r="D80" s="19" t="s">
        <v>25</v>
      </c>
      <c r="E80" s="20" t="str">
        <f t="shared" si="2"/>
        <v>NON LIVRE</v>
      </c>
      <c r="F80" s="21">
        <f t="shared" si="3"/>
        <v>0</v>
      </c>
      <c r="G80" s="21"/>
      <c r="H80" s="23" t="str">
        <f ca="1">IF(ISBLANK($B80),"",IF(F80=0,"NON VALIDE",IF($D80="","NON LIVRE",IF($C80=$D80,0,IF(AND(F80=1,$E80="NON LIVRE"),"NON LIVRE",IF($C80&gt;$D80,$E80+IFERROR(SUMPRODUCT((WEEKDAY(ROW(INDIRECT($C80&amp;":"&amp;$D80)))=7)*1)+SUMPRODUCT((WEEKDAY(ROW(INDIRECT($C80&amp;":"&amp;$D80)))=1)*1)+SUMPRODUCT(COUNTIF('[1]Jour férié'!$E$2:$E$30,(ROW(INDIRECT($C80&amp;":"&amp;$D80))))),""),IF($C80&lt;$D80,$E80-IFERROR(SUMPRODUCT((WEEKDAY(ROW(INDIRECT($C80&amp;":"&amp;$D80)))=7)*1)+SUMPRODUCT((WEEKDAY(ROW(INDIRECT($C80&amp;":"&amp;$D80)))=1)*1)+SUMPRODUCT(COUNTIF('[1]Jour férié'!$E$2:$E$30,(ROW(INDIRECT($C80&amp;":"&amp;$D80))))),""))))))))</f>
        <v>NON VALIDE</v>
      </c>
      <c r="I80" s="23"/>
    </row>
    <row r="81" spans="1:9">
      <c r="A81" s="18"/>
      <c r="B81" s="18" t="s">
        <v>19</v>
      </c>
      <c r="C81" s="19">
        <v>43182</v>
      </c>
      <c r="D81" s="19">
        <v>43179</v>
      </c>
      <c r="E81" s="20">
        <f t="shared" si="2"/>
        <v>-3</v>
      </c>
      <c r="F81" s="21">
        <f t="shared" si="3"/>
        <v>0</v>
      </c>
      <c r="G81" s="21"/>
      <c r="H81" s="23" t="str">
        <f ca="1">IF(ISBLANK($B81),"",IF(F81=0,"NON VALIDE",IF($D81="","NON LIVRE",IF($C81=$D81,0,IF(AND(F81=1,$E81="NON LIVRE"),"NON LIVRE",IF($C81&gt;$D81,$E81+IFERROR(SUMPRODUCT((WEEKDAY(ROW(INDIRECT($C81&amp;":"&amp;$D81)))=7)*1)+SUMPRODUCT((WEEKDAY(ROW(INDIRECT($C81&amp;":"&amp;$D81)))=1)*1)+SUMPRODUCT(COUNTIF('[1]Jour férié'!$E$2:$E$30,(ROW(INDIRECT($C81&amp;":"&amp;$D81))))),""),IF($C81&lt;$D81,$E81-IFERROR(SUMPRODUCT((WEEKDAY(ROW(INDIRECT($C81&amp;":"&amp;$D81)))=7)*1)+SUMPRODUCT((WEEKDAY(ROW(INDIRECT($C81&amp;":"&amp;$D81)))=1)*1)+SUMPRODUCT(COUNTIF('[1]Jour férié'!$E$2:$E$30,(ROW(INDIRECT($C81&amp;":"&amp;$D81))))),""))))))))</f>
        <v>NON VALIDE</v>
      </c>
      <c r="I81" s="23"/>
    </row>
    <row r="82" spans="1:9">
      <c r="A82" s="18"/>
      <c r="B82" s="18" t="s">
        <v>30</v>
      </c>
      <c r="C82" s="19">
        <v>43161</v>
      </c>
      <c r="D82" s="19">
        <v>43188</v>
      </c>
      <c r="E82" s="20">
        <f t="shared" si="2"/>
        <v>27</v>
      </c>
      <c r="F82" s="21">
        <f t="shared" si="3"/>
        <v>0</v>
      </c>
      <c r="G82" s="21"/>
      <c r="H82" s="23" t="str">
        <f ca="1">IF(ISBLANK($B82),"",IF(F82=0,"NON VALIDE",IF($D82="","NON LIVRE",IF($C82=$D82,0,IF(AND(F82=1,$E82="NON LIVRE"),"NON LIVRE",IF($C82&gt;$D82,$E82+IFERROR(SUMPRODUCT((WEEKDAY(ROW(INDIRECT($C82&amp;":"&amp;$D82)))=7)*1)+SUMPRODUCT((WEEKDAY(ROW(INDIRECT($C82&amp;":"&amp;$D82)))=1)*1)+SUMPRODUCT(COUNTIF('[1]Jour férié'!$E$2:$E$30,(ROW(INDIRECT($C82&amp;":"&amp;$D82))))),""),IF($C82&lt;$D82,$E82-IFERROR(SUMPRODUCT((WEEKDAY(ROW(INDIRECT($C82&amp;":"&amp;$D82)))=7)*1)+SUMPRODUCT((WEEKDAY(ROW(INDIRECT($C82&amp;":"&amp;$D82)))=1)*1)+SUMPRODUCT(COUNTIF('[1]Jour férié'!$E$2:$E$30,(ROW(INDIRECT($C82&amp;":"&amp;$D82))))),""))))))))</f>
        <v>NON VALIDE</v>
      </c>
      <c r="I82" s="23"/>
    </row>
    <row r="83" spans="1:9">
      <c r="A83" s="18"/>
      <c r="B83" s="18" t="s">
        <v>31</v>
      </c>
      <c r="C83" s="19">
        <v>43171</v>
      </c>
      <c r="D83" s="19">
        <v>43166</v>
      </c>
      <c r="E83" s="20">
        <f t="shared" si="2"/>
        <v>-5</v>
      </c>
      <c r="F83" s="21">
        <f t="shared" si="3"/>
        <v>0</v>
      </c>
      <c r="G83" s="21"/>
      <c r="H83" s="23" t="str">
        <f ca="1">IF(ISBLANK($B83),"",IF(F83=0,"NON VALIDE",IF($D83="","NON LIVRE",IF($C83=$D83,0,IF(AND(F83=1,$E83="NON LIVRE"),"NON LIVRE",IF($C83&gt;$D83,$E83+IFERROR(SUMPRODUCT((WEEKDAY(ROW(INDIRECT($C83&amp;":"&amp;$D83)))=7)*1)+SUMPRODUCT((WEEKDAY(ROW(INDIRECT($C83&amp;":"&amp;$D83)))=1)*1)+SUMPRODUCT(COUNTIF('[1]Jour férié'!$E$2:$E$30,(ROW(INDIRECT($C83&amp;":"&amp;$D83))))),""),IF($C83&lt;$D83,$E83-IFERROR(SUMPRODUCT((WEEKDAY(ROW(INDIRECT($C83&amp;":"&amp;$D83)))=7)*1)+SUMPRODUCT((WEEKDAY(ROW(INDIRECT($C83&amp;":"&amp;$D83)))=1)*1)+SUMPRODUCT(COUNTIF('[1]Jour férié'!$E$2:$E$30,(ROW(INDIRECT($C83&amp;":"&amp;$D83))))),""))))))))</f>
        <v>NON VALIDE</v>
      </c>
      <c r="I83" s="23"/>
    </row>
    <row r="84" spans="1:9">
      <c r="A84" s="18"/>
      <c r="B84" s="18" t="s">
        <v>20</v>
      </c>
      <c r="C84" s="19">
        <v>43178</v>
      </c>
      <c r="D84" s="19">
        <v>43185</v>
      </c>
      <c r="E84" s="20">
        <f t="shared" si="2"/>
        <v>7</v>
      </c>
      <c r="F84" s="21">
        <f t="shared" si="3"/>
        <v>1</v>
      </c>
      <c r="G84" s="21"/>
      <c r="H84" s="23">
        <f ca="1">IF(ISBLANK($B84),"",IF(F84=0,"NON VALIDE",IF($D84="","NON LIVRE",IF($C84=$D84,0,IF(AND(F84=1,$E84="NON LIVRE"),"NON LIVRE",IF($C84&gt;$D84,$E84+IFERROR(SUMPRODUCT((WEEKDAY(ROW(INDIRECT($C84&amp;":"&amp;$D84)))=7)*1)+SUMPRODUCT((WEEKDAY(ROW(INDIRECT($C84&amp;":"&amp;$D84)))=1)*1)+SUMPRODUCT(COUNTIF('[1]Jour férié'!$E$2:$E$30,(ROW(INDIRECT($C84&amp;":"&amp;$D84))))),""),IF($C84&lt;$D84,$E84-IFERROR(SUMPRODUCT((WEEKDAY(ROW(INDIRECT($C84&amp;":"&amp;$D84)))=7)*1)+SUMPRODUCT((WEEKDAY(ROW(INDIRECT($C84&amp;":"&amp;$D84)))=1)*1)+SUMPRODUCT(COUNTIF('[1]Jour férié'!$E$2:$E$30,(ROW(INDIRECT($C84&amp;":"&amp;$D84))))),""))))))))</f>
        <v>4</v>
      </c>
      <c r="I84" s="23"/>
    </row>
    <row r="85" spans="1:9">
      <c r="A85" s="18"/>
      <c r="B85" s="18" t="s">
        <v>21</v>
      </c>
      <c r="C85" s="19">
        <v>43160</v>
      </c>
      <c r="D85" s="19" t="s">
        <v>25</v>
      </c>
      <c r="E85" s="20" t="str">
        <f t="shared" si="2"/>
        <v>NON LIVRE</v>
      </c>
      <c r="F85" s="21">
        <f t="shared" si="3"/>
        <v>0</v>
      </c>
      <c r="G85" s="21"/>
      <c r="H85" s="23" t="str">
        <f ca="1">IF(ISBLANK($B85),"",IF(F85=0,"NON VALIDE",IF($D85="","NON LIVRE",IF($C85=$D85,0,IF(AND(F85=1,$E85="NON LIVRE"),"NON LIVRE",IF($C85&gt;$D85,$E85+IFERROR(SUMPRODUCT((WEEKDAY(ROW(INDIRECT($C85&amp;":"&amp;$D85)))=7)*1)+SUMPRODUCT((WEEKDAY(ROW(INDIRECT($C85&amp;":"&amp;$D85)))=1)*1)+SUMPRODUCT(COUNTIF('[1]Jour férié'!$E$2:$E$30,(ROW(INDIRECT($C85&amp;":"&amp;$D85))))),""),IF($C85&lt;$D85,$E85-IFERROR(SUMPRODUCT((WEEKDAY(ROW(INDIRECT($C85&amp;":"&amp;$D85)))=7)*1)+SUMPRODUCT((WEEKDAY(ROW(INDIRECT($C85&amp;":"&amp;$D85)))=1)*1)+SUMPRODUCT(COUNTIF('[1]Jour férié'!$E$2:$E$30,(ROW(INDIRECT($C85&amp;":"&amp;$D85))))),""))))))))</f>
        <v>NON VALIDE</v>
      </c>
      <c r="I85" s="23"/>
    </row>
    <row r="86" spans="1:9">
      <c r="A86" s="18"/>
      <c r="B86" s="18" t="s">
        <v>32</v>
      </c>
      <c r="C86" s="19">
        <v>43175</v>
      </c>
      <c r="D86" s="19">
        <v>43174</v>
      </c>
      <c r="E86" s="20">
        <f t="shared" si="2"/>
        <v>-1</v>
      </c>
      <c r="F86" s="21">
        <f t="shared" si="3"/>
        <v>0</v>
      </c>
      <c r="G86" s="21"/>
      <c r="H86" s="23" t="str">
        <f ca="1">IF(ISBLANK($B86),"",IF(F86=0,"NON VALIDE",IF($D86="","NON LIVRE",IF($C86=$D86,0,IF(AND(F86=1,$E86="NON LIVRE"),"NON LIVRE",IF($C86&gt;$D86,$E86+IFERROR(SUMPRODUCT((WEEKDAY(ROW(INDIRECT($C86&amp;":"&amp;$D86)))=7)*1)+SUMPRODUCT((WEEKDAY(ROW(INDIRECT($C86&amp;":"&amp;$D86)))=1)*1)+SUMPRODUCT(COUNTIF('[1]Jour férié'!$E$2:$E$30,(ROW(INDIRECT($C86&amp;":"&amp;$D86))))),""),IF($C86&lt;$D86,$E86-IFERROR(SUMPRODUCT((WEEKDAY(ROW(INDIRECT($C86&amp;":"&amp;$D86)))=7)*1)+SUMPRODUCT((WEEKDAY(ROW(INDIRECT($C86&amp;":"&amp;$D86)))=1)*1)+SUMPRODUCT(COUNTIF('[1]Jour férié'!$E$2:$E$30,(ROW(INDIRECT($C86&amp;":"&amp;$D86))))),""))))))))</f>
        <v>NON VALIDE</v>
      </c>
      <c r="I86" s="23"/>
    </row>
    <row r="87" spans="1:9">
      <c r="A87" s="18"/>
      <c r="B87" s="18" t="s">
        <v>26</v>
      </c>
      <c r="C87" s="19">
        <v>43171</v>
      </c>
      <c r="D87" s="19">
        <v>43168</v>
      </c>
      <c r="E87" s="20">
        <f t="shared" si="2"/>
        <v>-3</v>
      </c>
      <c r="F87" s="21">
        <f t="shared" si="3"/>
        <v>0</v>
      </c>
      <c r="G87" s="21"/>
      <c r="H87" s="23" t="str">
        <f ca="1">IF(ISBLANK($B87),"",IF(F87=0,"NON VALIDE",IF($D87="","NON LIVRE",IF($C87=$D87,0,IF(AND(F87=1,$E87="NON LIVRE"),"NON LIVRE",IF($C87&gt;$D87,$E87+IFERROR(SUMPRODUCT((WEEKDAY(ROW(INDIRECT($C87&amp;":"&amp;$D87)))=7)*1)+SUMPRODUCT((WEEKDAY(ROW(INDIRECT($C87&amp;":"&amp;$D87)))=1)*1)+SUMPRODUCT(COUNTIF('[1]Jour férié'!$E$2:$E$30,(ROW(INDIRECT($C87&amp;":"&amp;$D87))))),""),IF($C87&lt;$D87,$E87-IFERROR(SUMPRODUCT((WEEKDAY(ROW(INDIRECT($C87&amp;":"&amp;$D87)))=7)*1)+SUMPRODUCT((WEEKDAY(ROW(INDIRECT($C87&amp;":"&amp;$D87)))=1)*1)+SUMPRODUCT(COUNTIF('[1]Jour férié'!$E$2:$E$30,(ROW(INDIRECT($C87&amp;":"&amp;$D87))))),""))))))))</f>
        <v>NON VALIDE</v>
      </c>
      <c r="I87" s="23"/>
    </row>
    <row r="88" spans="1:9">
      <c r="A88" s="18"/>
      <c r="B88" s="18" t="s">
        <v>26</v>
      </c>
      <c r="C88" s="19">
        <v>43188</v>
      </c>
      <c r="D88" s="19">
        <v>43166</v>
      </c>
      <c r="E88" s="20">
        <f t="shared" si="2"/>
        <v>-22</v>
      </c>
      <c r="F88" s="21">
        <f t="shared" si="3"/>
        <v>0</v>
      </c>
      <c r="G88" s="21"/>
      <c r="H88" s="23" t="str">
        <f ca="1">IF(ISBLANK($B88),"",IF(F88=0,"NON VALIDE",IF($D88="","NON LIVRE",IF($C88=$D88,0,IF(AND(F88=1,$E88="NON LIVRE"),"NON LIVRE",IF($C88&gt;$D88,$E88+IFERROR(SUMPRODUCT((WEEKDAY(ROW(INDIRECT($C88&amp;":"&amp;$D88)))=7)*1)+SUMPRODUCT((WEEKDAY(ROW(INDIRECT($C88&amp;":"&amp;$D88)))=1)*1)+SUMPRODUCT(COUNTIF('[1]Jour férié'!$E$2:$E$30,(ROW(INDIRECT($C88&amp;":"&amp;$D88))))),""),IF($C88&lt;$D88,$E88-IFERROR(SUMPRODUCT((WEEKDAY(ROW(INDIRECT($C88&amp;":"&amp;$D88)))=7)*1)+SUMPRODUCT((WEEKDAY(ROW(INDIRECT($C88&amp;":"&amp;$D88)))=1)*1)+SUMPRODUCT(COUNTIF('[1]Jour férié'!$E$2:$E$30,(ROW(INDIRECT($C88&amp;":"&amp;$D88))))),""))))))))</f>
        <v>NON VALIDE</v>
      </c>
      <c r="I88" s="23"/>
    </row>
    <row r="89" spans="1:9">
      <c r="A89" s="18"/>
      <c r="B89" s="18" t="s">
        <v>21</v>
      </c>
      <c r="C89" s="19">
        <v>43171</v>
      </c>
      <c r="D89" s="19">
        <v>43200</v>
      </c>
      <c r="E89" s="20">
        <f t="shared" si="2"/>
        <v>29</v>
      </c>
      <c r="F89" s="21">
        <f t="shared" si="3"/>
        <v>0</v>
      </c>
      <c r="G89" s="21"/>
      <c r="H89" s="23" t="str">
        <f ca="1">IF(ISBLANK($B89),"",IF(F89=0,"NON VALIDE",IF($D89="","NON LIVRE",IF($C89=$D89,0,IF(AND(F89=1,$E89="NON LIVRE"),"NON LIVRE",IF($C89&gt;$D89,$E89+IFERROR(SUMPRODUCT((WEEKDAY(ROW(INDIRECT($C89&amp;":"&amp;$D89)))=7)*1)+SUMPRODUCT((WEEKDAY(ROW(INDIRECT($C89&amp;":"&amp;$D89)))=1)*1)+SUMPRODUCT(COUNTIF('[1]Jour férié'!$E$2:$E$30,(ROW(INDIRECT($C89&amp;":"&amp;$D89))))),""),IF($C89&lt;$D89,$E89-IFERROR(SUMPRODUCT((WEEKDAY(ROW(INDIRECT($C89&amp;":"&amp;$D89)))=7)*1)+SUMPRODUCT((WEEKDAY(ROW(INDIRECT($C89&amp;":"&amp;$D89)))=1)*1)+SUMPRODUCT(COUNTIF('[1]Jour férié'!$E$2:$E$30,(ROW(INDIRECT($C89&amp;":"&amp;$D89))))),""))))))))</f>
        <v>NON VALIDE</v>
      </c>
      <c r="I89" s="23"/>
    </row>
    <row r="90" spans="1:9">
      <c r="A90" s="18"/>
      <c r="B90" s="18" t="s">
        <v>20</v>
      </c>
      <c r="C90" s="19">
        <v>43161</v>
      </c>
      <c r="D90" s="19" t="s">
        <v>25</v>
      </c>
      <c r="E90" s="20" t="str">
        <f t="shared" si="2"/>
        <v>NON LIVRE</v>
      </c>
      <c r="F90" s="21">
        <f t="shared" si="3"/>
        <v>1</v>
      </c>
      <c r="G90" s="21"/>
      <c r="H90" s="23" t="str">
        <f ca="1">IF(ISBLANK($B90),"",IF(F90=0,"NON VALIDE",IF($D90="","NON LIVRE",IF($C90=$D90,0,IF(AND(F90=1,$E90="NON LIVRE"),"NON LIVRE",IF($C90&gt;$D90,$E90+IFERROR(SUMPRODUCT((WEEKDAY(ROW(INDIRECT($C90&amp;":"&amp;$D90)))=7)*1)+SUMPRODUCT((WEEKDAY(ROW(INDIRECT($C90&amp;":"&amp;$D90)))=1)*1)+SUMPRODUCT(COUNTIF('[1]Jour férié'!$E$2:$E$30,(ROW(INDIRECT($C90&amp;":"&amp;$D90))))),""),IF($C90&lt;$D90,$E90-IFERROR(SUMPRODUCT((WEEKDAY(ROW(INDIRECT($C90&amp;":"&amp;$D90)))=7)*1)+SUMPRODUCT((WEEKDAY(ROW(INDIRECT($C90&amp;":"&amp;$D90)))=1)*1)+SUMPRODUCT(COUNTIF('[1]Jour férié'!$E$2:$E$30,(ROW(INDIRECT($C90&amp;":"&amp;$D90))))),""))))))))</f>
        <v>NON LIVRE</v>
      </c>
      <c r="I90" s="23"/>
    </row>
    <row r="91" spans="1:9">
      <c r="A91" s="18"/>
      <c r="B91" s="18" t="s">
        <v>33</v>
      </c>
      <c r="C91" s="19">
        <v>43168</v>
      </c>
      <c r="D91" s="19">
        <v>43165</v>
      </c>
      <c r="E91" s="20">
        <f t="shared" si="2"/>
        <v>-3</v>
      </c>
      <c r="F91" s="21">
        <f t="shared" si="3"/>
        <v>0</v>
      </c>
      <c r="G91" s="21"/>
      <c r="H91" s="23" t="str">
        <f ca="1">IF(ISBLANK($B91),"",IF(F91=0,"NON VALIDE",IF($D91="","NON LIVRE",IF($C91=$D91,0,IF(AND(F91=1,$E91="NON LIVRE"),"NON LIVRE",IF($C91&gt;$D91,$E91+IFERROR(SUMPRODUCT((WEEKDAY(ROW(INDIRECT($C91&amp;":"&amp;$D91)))=7)*1)+SUMPRODUCT((WEEKDAY(ROW(INDIRECT($C91&amp;":"&amp;$D91)))=1)*1)+SUMPRODUCT(COUNTIF('[1]Jour férié'!$E$2:$E$30,(ROW(INDIRECT($C91&amp;":"&amp;$D91))))),""),IF($C91&lt;$D91,$E91-IFERROR(SUMPRODUCT((WEEKDAY(ROW(INDIRECT($C91&amp;":"&amp;$D91)))=7)*1)+SUMPRODUCT((WEEKDAY(ROW(INDIRECT($C91&amp;":"&amp;$D91)))=1)*1)+SUMPRODUCT(COUNTIF('[1]Jour férié'!$E$2:$E$30,(ROW(INDIRECT($C91&amp;":"&amp;$D91))))),""))))))))</f>
        <v>NON VALIDE</v>
      </c>
      <c r="I91" s="23"/>
    </row>
    <row r="92" spans="1:9">
      <c r="A92" s="18"/>
      <c r="B92" s="18" t="s">
        <v>20</v>
      </c>
      <c r="C92" s="19">
        <v>43175</v>
      </c>
      <c r="D92" s="19">
        <v>43188</v>
      </c>
      <c r="E92" s="20">
        <f t="shared" si="2"/>
        <v>13</v>
      </c>
      <c r="F92" s="21">
        <f t="shared" si="3"/>
        <v>1</v>
      </c>
      <c r="G92" s="21"/>
      <c r="H92" s="23">
        <f ca="1">IF(ISBLANK($B92),"",IF(F92=0,"NON VALIDE",IF($D92="","NON LIVRE",IF($C92=$D92,0,IF(AND(F92=1,$E92="NON LIVRE"),"NON LIVRE",IF($C92&gt;$D92,$E92+IFERROR(SUMPRODUCT((WEEKDAY(ROW(INDIRECT($C92&amp;":"&amp;$D92)))=7)*1)+SUMPRODUCT((WEEKDAY(ROW(INDIRECT($C92&amp;":"&amp;$D92)))=1)*1)+SUMPRODUCT(COUNTIF('[1]Jour férié'!$E$2:$E$30,(ROW(INDIRECT($C92&amp;":"&amp;$D92))))),""),IF($C92&lt;$D92,$E92-IFERROR(SUMPRODUCT((WEEKDAY(ROW(INDIRECT($C92&amp;":"&amp;$D92)))=7)*1)+SUMPRODUCT((WEEKDAY(ROW(INDIRECT($C92&amp;":"&amp;$D92)))=1)*1)+SUMPRODUCT(COUNTIF('[1]Jour férié'!$E$2:$E$30,(ROW(INDIRECT($C92&amp;":"&amp;$D92))))),""))))))))</f>
        <v>8</v>
      </c>
      <c r="I92" s="23"/>
    </row>
    <row r="93" spans="1:9">
      <c r="A93" s="18"/>
      <c r="B93" s="18" t="s">
        <v>34</v>
      </c>
      <c r="C93" s="19">
        <v>43168</v>
      </c>
      <c r="D93" s="19">
        <v>43171</v>
      </c>
      <c r="E93" s="20">
        <f t="shared" si="2"/>
        <v>3</v>
      </c>
      <c r="F93" s="21">
        <f t="shared" si="3"/>
        <v>0</v>
      </c>
      <c r="G93" s="21"/>
      <c r="H93" s="23" t="str">
        <f ca="1">IF(ISBLANK($B93),"",IF(F93=0,"NON VALIDE",IF($D93="","NON LIVRE",IF($C93=$D93,0,IF(AND(F93=1,$E93="NON LIVRE"),"NON LIVRE",IF($C93&gt;$D93,$E93+IFERROR(SUMPRODUCT((WEEKDAY(ROW(INDIRECT($C93&amp;":"&amp;$D93)))=7)*1)+SUMPRODUCT((WEEKDAY(ROW(INDIRECT($C93&amp;":"&amp;$D93)))=1)*1)+SUMPRODUCT(COUNTIF('[1]Jour férié'!$E$2:$E$30,(ROW(INDIRECT($C93&amp;":"&amp;$D93))))),""),IF($C93&lt;$D93,$E93-IFERROR(SUMPRODUCT((WEEKDAY(ROW(INDIRECT($C93&amp;":"&amp;$D93)))=7)*1)+SUMPRODUCT((WEEKDAY(ROW(INDIRECT($C93&amp;":"&amp;$D93)))=1)*1)+SUMPRODUCT(COUNTIF('[1]Jour férié'!$E$2:$E$30,(ROW(INDIRECT($C93&amp;":"&amp;$D93))))),""))))))))</f>
        <v>NON VALIDE</v>
      </c>
      <c r="I93" s="23"/>
    </row>
    <row r="94" spans="1:9">
      <c r="A94" s="18"/>
      <c r="B94" s="18" t="s">
        <v>35</v>
      </c>
      <c r="C94" s="19">
        <v>43164</v>
      </c>
      <c r="D94" s="19">
        <v>43200</v>
      </c>
      <c r="E94" s="20">
        <f t="shared" si="2"/>
        <v>36</v>
      </c>
      <c r="F94" s="21">
        <f t="shared" si="3"/>
        <v>0</v>
      </c>
      <c r="G94" s="21"/>
      <c r="H94" s="23" t="str">
        <f ca="1">IF(ISBLANK($B94),"",IF(F94=0,"NON VALIDE",IF($D94="","NON LIVRE",IF($C94=$D94,0,IF(AND(F94=1,$E94="NON LIVRE"),"NON LIVRE",IF($C94&gt;$D94,$E94+IFERROR(SUMPRODUCT((WEEKDAY(ROW(INDIRECT($C94&amp;":"&amp;$D94)))=7)*1)+SUMPRODUCT((WEEKDAY(ROW(INDIRECT($C94&amp;":"&amp;$D94)))=1)*1)+SUMPRODUCT(COUNTIF('[1]Jour férié'!$E$2:$E$30,(ROW(INDIRECT($C94&amp;":"&amp;$D94))))),""),IF($C94&lt;$D94,$E94-IFERROR(SUMPRODUCT((WEEKDAY(ROW(INDIRECT($C94&amp;":"&amp;$D94)))=7)*1)+SUMPRODUCT((WEEKDAY(ROW(INDIRECT($C94&amp;":"&amp;$D94)))=1)*1)+SUMPRODUCT(COUNTIF('[1]Jour férié'!$E$2:$E$30,(ROW(INDIRECT($C94&amp;":"&amp;$D94))))),""))))))))</f>
        <v>NON VALIDE</v>
      </c>
      <c r="I94" s="23"/>
    </row>
    <row r="95" spans="1:9">
      <c r="A95" s="18"/>
      <c r="B95" s="18" t="s">
        <v>35</v>
      </c>
      <c r="C95" s="19">
        <v>43164</v>
      </c>
      <c r="D95" s="19">
        <v>43200</v>
      </c>
      <c r="E95" s="20">
        <f t="shared" si="2"/>
        <v>36</v>
      </c>
      <c r="F95" s="21">
        <f t="shared" si="3"/>
        <v>0</v>
      </c>
      <c r="G95" s="21"/>
      <c r="H95" s="23" t="str">
        <f ca="1">IF(ISBLANK($B95),"",IF(F95=0,"NON VALIDE",IF($D95="","NON LIVRE",IF($C95=$D95,0,IF(AND(F95=1,$E95="NON LIVRE"),"NON LIVRE",IF($C95&gt;$D95,$E95+IFERROR(SUMPRODUCT((WEEKDAY(ROW(INDIRECT($C95&amp;":"&amp;$D95)))=7)*1)+SUMPRODUCT((WEEKDAY(ROW(INDIRECT($C95&amp;":"&amp;$D95)))=1)*1)+SUMPRODUCT(COUNTIF('[1]Jour férié'!$E$2:$E$30,(ROW(INDIRECT($C95&amp;":"&amp;$D95))))),""),IF($C95&lt;$D95,$E95-IFERROR(SUMPRODUCT((WEEKDAY(ROW(INDIRECT($C95&amp;":"&amp;$D95)))=7)*1)+SUMPRODUCT((WEEKDAY(ROW(INDIRECT($C95&amp;":"&amp;$D95)))=1)*1)+SUMPRODUCT(COUNTIF('[1]Jour férié'!$E$2:$E$30,(ROW(INDIRECT($C95&amp;":"&amp;$D95))))),""))))))))</f>
        <v>NON VALIDE</v>
      </c>
      <c r="I95" s="23"/>
    </row>
    <row r="96" spans="1:9">
      <c r="A96" s="18"/>
      <c r="B96" s="18" t="s">
        <v>36</v>
      </c>
      <c r="C96" s="19">
        <v>43178</v>
      </c>
      <c r="D96" s="19">
        <v>43182</v>
      </c>
      <c r="E96" s="20">
        <f t="shared" si="2"/>
        <v>4</v>
      </c>
      <c r="F96" s="21">
        <f t="shared" si="3"/>
        <v>0</v>
      </c>
      <c r="G96" s="21"/>
      <c r="H96" s="23" t="str">
        <f ca="1">IF(ISBLANK($B96),"",IF(F96=0,"NON VALIDE",IF($D96="","NON LIVRE",IF($C96=$D96,0,IF(AND(F96=1,$E96="NON LIVRE"),"NON LIVRE",IF($C96&gt;$D96,$E96+IFERROR(SUMPRODUCT((WEEKDAY(ROW(INDIRECT($C96&amp;":"&amp;$D96)))=7)*1)+SUMPRODUCT((WEEKDAY(ROW(INDIRECT($C96&amp;":"&amp;$D96)))=1)*1)+SUMPRODUCT(COUNTIF('[1]Jour férié'!$E$2:$E$30,(ROW(INDIRECT($C96&amp;":"&amp;$D96))))),""),IF($C96&lt;$D96,$E96-IFERROR(SUMPRODUCT((WEEKDAY(ROW(INDIRECT($C96&amp;":"&amp;$D96)))=7)*1)+SUMPRODUCT((WEEKDAY(ROW(INDIRECT($C96&amp;":"&amp;$D96)))=1)*1)+SUMPRODUCT(COUNTIF('[1]Jour férié'!$E$2:$E$30,(ROW(INDIRECT($C96&amp;":"&amp;$D96))))),""))))))))</f>
        <v>NON VALIDE</v>
      </c>
      <c r="I96" s="23"/>
    </row>
    <row r="97" spans="1:9">
      <c r="A97" s="18"/>
      <c r="B97" s="18" t="s">
        <v>37</v>
      </c>
      <c r="C97" s="19">
        <v>43164</v>
      </c>
      <c r="D97" s="19">
        <v>43173</v>
      </c>
      <c r="E97" s="20">
        <f t="shared" si="2"/>
        <v>9</v>
      </c>
      <c r="F97" s="21">
        <f t="shared" si="3"/>
        <v>0</v>
      </c>
      <c r="G97" s="21"/>
      <c r="H97" s="23" t="str">
        <f ca="1">IF(ISBLANK($B97),"",IF(F97=0,"NON VALIDE",IF($D97="","NON LIVRE",IF($C97=$D97,0,IF(AND(F97=1,$E97="NON LIVRE"),"NON LIVRE",IF($C97&gt;$D97,$E97+IFERROR(SUMPRODUCT((WEEKDAY(ROW(INDIRECT($C97&amp;":"&amp;$D97)))=7)*1)+SUMPRODUCT((WEEKDAY(ROW(INDIRECT($C97&amp;":"&amp;$D97)))=1)*1)+SUMPRODUCT(COUNTIF('[1]Jour férié'!$E$2:$E$30,(ROW(INDIRECT($C97&amp;":"&amp;$D97))))),""),IF($C97&lt;$D97,$E97-IFERROR(SUMPRODUCT((WEEKDAY(ROW(INDIRECT($C97&amp;":"&amp;$D97)))=7)*1)+SUMPRODUCT((WEEKDAY(ROW(INDIRECT($C97&amp;":"&amp;$D97)))=1)*1)+SUMPRODUCT(COUNTIF('[1]Jour férié'!$E$2:$E$30,(ROW(INDIRECT($C97&amp;":"&amp;$D97))))),""))))))))</f>
        <v>NON VALIDE</v>
      </c>
      <c r="I97" s="23"/>
    </row>
    <row r="98" spans="1:9">
      <c r="A98" s="18"/>
      <c r="B98" s="18" t="s">
        <v>37</v>
      </c>
      <c r="C98" s="19">
        <v>43164</v>
      </c>
      <c r="D98" s="19">
        <v>43173</v>
      </c>
      <c r="E98" s="20">
        <f t="shared" si="2"/>
        <v>9</v>
      </c>
      <c r="F98" s="21">
        <f t="shared" si="3"/>
        <v>0</v>
      </c>
      <c r="G98" s="21"/>
      <c r="H98" s="23" t="str">
        <f ca="1">IF(ISBLANK($B98),"",IF(F98=0,"NON VALIDE",IF($D98="","NON LIVRE",IF($C98=$D98,0,IF(AND(F98=1,$E98="NON LIVRE"),"NON LIVRE",IF($C98&gt;$D98,$E98+IFERROR(SUMPRODUCT((WEEKDAY(ROW(INDIRECT($C98&amp;":"&amp;$D98)))=7)*1)+SUMPRODUCT((WEEKDAY(ROW(INDIRECT($C98&amp;":"&amp;$D98)))=1)*1)+SUMPRODUCT(COUNTIF('[1]Jour férié'!$E$2:$E$30,(ROW(INDIRECT($C98&amp;":"&amp;$D98))))),""),IF($C98&lt;$D98,$E98-IFERROR(SUMPRODUCT((WEEKDAY(ROW(INDIRECT($C98&amp;":"&amp;$D98)))=7)*1)+SUMPRODUCT((WEEKDAY(ROW(INDIRECT($C98&amp;":"&amp;$D98)))=1)*1)+SUMPRODUCT(COUNTIF('[1]Jour férié'!$E$2:$E$30,(ROW(INDIRECT($C98&amp;":"&amp;$D98))))),""))))))))</f>
        <v>NON VALIDE</v>
      </c>
      <c r="I98" s="23"/>
    </row>
    <row r="99" spans="1:9">
      <c r="A99" s="18"/>
      <c r="B99" s="18" t="s">
        <v>37</v>
      </c>
      <c r="C99" s="19">
        <v>43164</v>
      </c>
      <c r="D99" s="19">
        <v>43173</v>
      </c>
      <c r="E99" s="20">
        <f t="shared" si="2"/>
        <v>9</v>
      </c>
      <c r="F99" s="21">
        <f t="shared" si="3"/>
        <v>0</v>
      </c>
      <c r="G99" s="21"/>
      <c r="H99" s="23" t="str">
        <f ca="1">IF(ISBLANK($B99),"",IF(F99=0,"NON VALIDE",IF($D99="","NON LIVRE",IF($C99=$D99,0,IF(AND(F99=1,$E99="NON LIVRE"),"NON LIVRE",IF($C99&gt;$D99,$E99+IFERROR(SUMPRODUCT((WEEKDAY(ROW(INDIRECT($C99&amp;":"&amp;$D99)))=7)*1)+SUMPRODUCT((WEEKDAY(ROW(INDIRECT($C99&amp;":"&amp;$D99)))=1)*1)+SUMPRODUCT(COUNTIF('[1]Jour férié'!$E$2:$E$30,(ROW(INDIRECT($C99&amp;":"&amp;$D99))))),""),IF($C99&lt;$D99,$E99-IFERROR(SUMPRODUCT((WEEKDAY(ROW(INDIRECT($C99&amp;":"&amp;$D99)))=7)*1)+SUMPRODUCT((WEEKDAY(ROW(INDIRECT($C99&amp;":"&amp;$D99)))=1)*1)+SUMPRODUCT(COUNTIF('[1]Jour férié'!$E$2:$E$30,(ROW(INDIRECT($C99&amp;":"&amp;$D99))))),""))))))))</f>
        <v>NON VALIDE</v>
      </c>
      <c r="I99" s="23"/>
    </row>
    <row r="100" spans="1:9">
      <c r="A100" s="18"/>
      <c r="B100" s="18" t="s">
        <v>36</v>
      </c>
      <c r="C100" s="19">
        <v>43178</v>
      </c>
      <c r="D100" s="19">
        <v>43182</v>
      </c>
      <c r="E100" s="20">
        <f t="shared" si="2"/>
        <v>4</v>
      </c>
      <c r="F100" s="21">
        <f t="shared" si="3"/>
        <v>0</v>
      </c>
      <c r="G100" s="21"/>
      <c r="H100" s="23" t="str">
        <f ca="1">IF(ISBLANK($B100),"",IF(F100=0,"NON VALIDE",IF($D100="","NON LIVRE",IF($C100=$D100,0,IF(AND(F100=1,$E100="NON LIVRE"),"NON LIVRE",IF($C100&gt;$D100,$E100+IFERROR(SUMPRODUCT((WEEKDAY(ROW(INDIRECT($C100&amp;":"&amp;$D100)))=7)*1)+SUMPRODUCT((WEEKDAY(ROW(INDIRECT($C100&amp;":"&amp;$D100)))=1)*1)+SUMPRODUCT(COUNTIF('[1]Jour férié'!$E$2:$E$30,(ROW(INDIRECT($C100&amp;":"&amp;$D100))))),""),IF($C100&lt;$D100,$E100-IFERROR(SUMPRODUCT((WEEKDAY(ROW(INDIRECT($C100&amp;":"&amp;$D100)))=7)*1)+SUMPRODUCT((WEEKDAY(ROW(INDIRECT($C100&amp;":"&amp;$D100)))=1)*1)+SUMPRODUCT(COUNTIF('[1]Jour férié'!$E$2:$E$30,(ROW(INDIRECT($C100&amp;":"&amp;$D100))))),""))))))))</f>
        <v>NON VALIDE</v>
      </c>
      <c r="I100" s="23"/>
    </row>
    <row r="101" spans="1:9">
      <c r="A101" s="18"/>
      <c r="B101" s="18" t="s">
        <v>36</v>
      </c>
      <c r="C101" s="19">
        <v>43181</v>
      </c>
      <c r="D101" s="19">
        <v>43182</v>
      </c>
      <c r="E101" s="20">
        <f t="shared" si="2"/>
        <v>1</v>
      </c>
      <c r="F101" s="21">
        <f t="shared" si="3"/>
        <v>0</v>
      </c>
      <c r="G101" s="21"/>
      <c r="H101" s="23" t="str">
        <f ca="1">IF(ISBLANK($B101),"",IF(F101=0,"NON VALIDE",IF($D101="","NON LIVRE",IF($C101=$D101,0,IF(AND(F101=1,$E101="NON LIVRE"),"NON LIVRE",IF($C101&gt;$D101,$E101+IFERROR(SUMPRODUCT((WEEKDAY(ROW(INDIRECT($C101&amp;":"&amp;$D101)))=7)*1)+SUMPRODUCT((WEEKDAY(ROW(INDIRECT($C101&amp;":"&amp;$D101)))=1)*1)+SUMPRODUCT(COUNTIF('[1]Jour férié'!$E$2:$E$30,(ROW(INDIRECT($C101&amp;":"&amp;$D101))))),""),IF($C101&lt;$D101,$E101-IFERROR(SUMPRODUCT((WEEKDAY(ROW(INDIRECT($C101&amp;":"&amp;$D101)))=7)*1)+SUMPRODUCT((WEEKDAY(ROW(INDIRECT($C101&amp;":"&amp;$D101)))=1)*1)+SUMPRODUCT(COUNTIF('[1]Jour férié'!$E$2:$E$30,(ROW(INDIRECT($C101&amp;":"&amp;$D101))))),""))))))))</f>
        <v>NON VALIDE</v>
      </c>
      <c r="I101" s="23"/>
    </row>
    <row r="102" spans="1:9">
      <c r="A102" s="18"/>
      <c r="B102" s="18" t="s">
        <v>36</v>
      </c>
      <c r="C102" s="19">
        <v>43181</v>
      </c>
      <c r="D102" s="19">
        <v>43182</v>
      </c>
      <c r="E102" s="20">
        <f t="shared" si="2"/>
        <v>1</v>
      </c>
      <c r="F102" s="21">
        <f t="shared" si="3"/>
        <v>0</v>
      </c>
      <c r="G102" s="21"/>
      <c r="H102" s="23" t="str">
        <f ca="1">IF(ISBLANK($B102),"",IF(F102=0,"NON VALIDE",IF($D102="","NON LIVRE",IF($C102=$D102,0,IF(AND(F102=1,$E102="NON LIVRE"),"NON LIVRE",IF($C102&gt;$D102,$E102+IFERROR(SUMPRODUCT((WEEKDAY(ROW(INDIRECT($C102&amp;":"&amp;$D102)))=7)*1)+SUMPRODUCT((WEEKDAY(ROW(INDIRECT($C102&amp;":"&amp;$D102)))=1)*1)+SUMPRODUCT(COUNTIF('[1]Jour férié'!$E$2:$E$30,(ROW(INDIRECT($C102&amp;":"&amp;$D102))))),""),IF($C102&lt;$D102,$E102-IFERROR(SUMPRODUCT((WEEKDAY(ROW(INDIRECT($C102&amp;":"&amp;$D102)))=7)*1)+SUMPRODUCT((WEEKDAY(ROW(INDIRECT($C102&amp;":"&amp;$D102)))=1)*1)+SUMPRODUCT(COUNTIF('[1]Jour férié'!$E$2:$E$30,(ROW(INDIRECT($C102&amp;":"&amp;$D102))))),""))))))))</f>
        <v>NON VALIDE</v>
      </c>
      <c r="I102" s="23"/>
    </row>
    <row r="103" spans="1:9">
      <c r="A103" s="18"/>
      <c r="B103" s="18" t="s">
        <v>36</v>
      </c>
      <c r="C103" s="19">
        <v>43181</v>
      </c>
      <c r="D103" s="19">
        <v>43182</v>
      </c>
      <c r="E103" s="20">
        <f t="shared" si="2"/>
        <v>1</v>
      </c>
      <c r="F103" s="21">
        <f t="shared" si="3"/>
        <v>0</v>
      </c>
      <c r="G103" s="21"/>
      <c r="H103" s="23" t="str">
        <f ca="1">IF(ISBLANK($B103),"",IF(F103=0,"NON VALIDE",IF($D103="","NON LIVRE",IF($C103=$D103,0,IF(AND(F103=1,$E103="NON LIVRE"),"NON LIVRE",IF($C103&gt;$D103,$E103+IFERROR(SUMPRODUCT((WEEKDAY(ROW(INDIRECT($C103&amp;":"&amp;$D103)))=7)*1)+SUMPRODUCT((WEEKDAY(ROW(INDIRECT($C103&amp;":"&amp;$D103)))=1)*1)+SUMPRODUCT(COUNTIF('[1]Jour férié'!$E$2:$E$30,(ROW(INDIRECT($C103&amp;":"&amp;$D103))))),""),IF($C103&lt;$D103,$E103-IFERROR(SUMPRODUCT((WEEKDAY(ROW(INDIRECT($C103&amp;":"&amp;$D103)))=7)*1)+SUMPRODUCT((WEEKDAY(ROW(INDIRECT($C103&amp;":"&amp;$D103)))=1)*1)+SUMPRODUCT(COUNTIF('[1]Jour férié'!$E$2:$E$30,(ROW(INDIRECT($C103&amp;":"&amp;$D103))))),""))))))))</f>
        <v>NON VALIDE</v>
      </c>
      <c r="I103" s="23"/>
    </row>
    <row r="104" spans="1:9">
      <c r="A104" s="18"/>
      <c r="B104" s="18" t="s">
        <v>38</v>
      </c>
      <c r="C104" s="19">
        <v>43186</v>
      </c>
      <c r="D104" s="19">
        <v>43185</v>
      </c>
      <c r="E104" s="20">
        <f t="shared" si="2"/>
        <v>-1</v>
      </c>
      <c r="F104" s="21">
        <f t="shared" si="3"/>
        <v>0</v>
      </c>
      <c r="G104" s="21"/>
      <c r="H104" s="23" t="str">
        <f ca="1">IF(ISBLANK($B104),"",IF(F104=0,"NON VALIDE",IF($D104="","NON LIVRE",IF($C104=$D104,0,IF(AND(F104=1,$E104="NON LIVRE"),"NON LIVRE",IF($C104&gt;$D104,$E104+IFERROR(SUMPRODUCT((WEEKDAY(ROW(INDIRECT($C104&amp;":"&amp;$D104)))=7)*1)+SUMPRODUCT((WEEKDAY(ROW(INDIRECT($C104&amp;":"&amp;$D104)))=1)*1)+SUMPRODUCT(COUNTIF('[1]Jour férié'!$E$2:$E$30,(ROW(INDIRECT($C104&amp;":"&amp;$D104))))),""),IF($C104&lt;$D104,$E104-IFERROR(SUMPRODUCT((WEEKDAY(ROW(INDIRECT($C104&amp;":"&amp;$D104)))=7)*1)+SUMPRODUCT((WEEKDAY(ROW(INDIRECT($C104&amp;":"&amp;$D104)))=1)*1)+SUMPRODUCT(COUNTIF('[1]Jour férié'!$E$2:$E$30,(ROW(INDIRECT($C104&amp;":"&amp;$D104))))),""))))))))</f>
        <v>NON VALIDE</v>
      </c>
      <c r="I104" s="23"/>
    </row>
    <row r="105" spans="1:9">
      <c r="A105" s="18"/>
      <c r="B105" s="18" t="s">
        <v>39</v>
      </c>
      <c r="C105" s="19">
        <v>43185</v>
      </c>
      <c r="D105" s="19">
        <v>43174</v>
      </c>
      <c r="E105" s="20">
        <f t="shared" si="2"/>
        <v>-11</v>
      </c>
      <c r="F105" s="21">
        <f t="shared" si="3"/>
        <v>0</v>
      </c>
      <c r="G105" s="21"/>
      <c r="H105" s="23" t="str">
        <f ca="1">IF(ISBLANK($B105),"",IF(F105=0,"NON VALIDE",IF($D105="","NON LIVRE",IF($C105=$D105,0,IF(AND(F105=1,$E105="NON LIVRE"),"NON LIVRE",IF($C105&gt;$D105,$E105+IFERROR(SUMPRODUCT((WEEKDAY(ROW(INDIRECT($C105&amp;":"&amp;$D105)))=7)*1)+SUMPRODUCT((WEEKDAY(ROW(INDIRECT($C105&amp;":"&amp;$D105)))=1)*1)+SUMPRODUCT(COUNTIF('[1]Jour férié'!$E$2:$E$30,(ROW(INDIRECT($C105&amp;":"&amp;$D105))))),""),IF($C105&lt;$D105,$E105-IFERROR(SUMPRODUCT((WEEKDAY(ROW(INDIRECT($C105&amp;":"&amp;$D105)))=7)*1)+SUMPRODUCT((WEEKDAY(ROW(INDIRECT($C105&amp;":"&amp;$D105)))=1)*1)+SUMPRODUCT(COUNTIF('[1]Jour férié'!$E$2:$E$30,(ROW(INDIRECT($C105&amp;":"&amp;$D105))))),""))))))))</f>
        <v>NON VALIDE</v>
      </c>
      <c r="I105" s="23"/>
    </row>
    <row r="106" spans="1:9">
      <c r="A106" s="18"/>
      <c r="B106" s="18" t="s">
        <v>32</v>
      </c>
      <c r="C106" s="19">
        <v>43173</v>
      </c>
      <c r="D106" s="19">
        <v>43172</v>
      </c>
      <c r="E106" s="20">
        <f t="shared" si="2"/>
        <v>-1</v>
      </c>
      <c r="F106" s="21">
        <f t="shared" si="3"/>
        <v>0</v>
      </c>
      <c r="G106" s="21"/>
      <c r="H106" s="23" t="str">
        <f ca="1">IF(ISBLANK($B106),"",IF(F106=0,"NON VALIDE",IF($D106="","NON LIVRE",IF($C106=$D106,0,IF(AND(F106=1,$E106="NON LIVRE"),"NON LIVRE",IF($C106&gt;$D106,$E106+IFERROR(SUMPRODUCT((WEEKDAY(ROW(INDIRECT($C106&amp;":"&amp;$D106)))=7)*1)+SUMPRODUCT((WEEKDAY(ROW(INDIRECT($C106&amp;":"&amp;$D106)))=1)*1)+SUMPRODUCT(COUNTIF('[1]Jour férié'!$E$2:$E$30,(ROW(INDIRECT($C106&amp;":"&amp;$D106))))),""),IF($C106&lt;$D106,$E106-IFERROR(SUMPRODUCT((WEEKDAY(ROW(INDIRECT($C106&amp;":"&amp;$D106)))=7)*1)+SUMPRODUCT((WEEKDAY(ROW(INDIRECT($C106&amp;":"&amp;$D106)))=1)*1)+SUMPRODUCT(COUNTIF('[1]Jour férié'!$E$2:$E$30,(ROW(INDIRECT($C106&amp;":"&amp;$D106))))),""))))))))</f>
        <v>NON VALIDE</v>
      </c>
      <c r="I106" s="23"/>
    </row>
    <row r="107" spans="1:9">
      <c r="A107" s="18"/>
      <c r="B107" s="18" t="s">
        <v>36</v>
      </c>
      <c r="C107" s="19">
        <v>43178</v>
      </c>
      <c r="D107" s="19">
        <v>43182</v>
      </c>
      <c r="E107" s="20">
        <f t="shared" si="2"/>
        <v>4</v>
      </c>
      <c r="F107" s="21">
        <f t="shared" si="3"/>
        <v>0</v>
      </c>
      <c r="G107" s="21"/>
      <c r="H107" s="23" t="str">
        <f ca="1">IF(ISBLANK($B107),"",IF(F107=0,"NON VALIDE",IF($D107="","NON LIVRE",IF($C107=$D107,0,IF(AND(F107=1,$E107="NON LIVRE"),"NON LIVRE",IF($C107&gt;$D107,$E107+IFERROR(SUMPRODUCT((WEEKDAY(ROW(INDIRECT($C107&amp;":"&amp;$D107)))=7)*1)+SUMPRODUCT((WEEKDAY(ROW(INDIRECT($C107&amp;":"&amp;$D107)))=1)*1)+SUMPRODUCT(COUNTIF('[1]Jour férié'!$E$2:$E$30,(ROW(INDIRECT($C107&amp;":"&amp;$D107))))),""),IF($C107&lt;$D107,$E107-IFERROR(SUMPRODUCT((WEEKDAY(ROW(INDIRECT($C107&amp;":"&amp;$D107)))=7)*1)+SUMPRODUCT((WEEKDAY(ROW(INDIRECT($C107&amp;":"&amp;$D107)))=1)*1)+SUMPRODUCT(COUNTIF('[1]Jour férié'!$E$2:$E$30,(ROW(INDIRECT($C107&amp;":"&amp;$D107))))),""))))))))</f>
        <v>NON VALIDE</v>
      </c>
      <c r="I107" s="23"/>
    </row>
    <row r="108" spans="1:9">
      <c r="A108" s="18"/>
      <c r="B108" s="18" t="s">
        <v>40</v>
      </c>
      <c r="C108" s="19">
        <v>43165</v>
      </c>
      <c r="D108" s="19">
        <v>43172</v>
      </c>
      <c r="E108" s="20">
        <f t="shared" si="2"/>
        <v>7</v>
      </c>
      <c r="F108" s="21">
        <f t="shared" si="3"/>
        <v>0</v>
      </c>
      <c r="G108" s="21"/>
      <c r="H108" s="23" t="str">
        <f ca="1">IF(ISBLANK($B108),"",IF(F108=0,"NON VALIDE",IF($D108="","NON LIVRE",IF($C108=$D108,0,IF(AND(F108=1,$E108="NON LIVRE"),"NON LIVRE",IF($C108&gt;$D108,$E108+IFERROR(SUMPRODUCT((WEEKDAY(ROW(INDIRECT($C108&amp;":"&amp;$D108)))=7)*1)+SUMPRODUCT((WEEKDAY(ROW(INDIRECT($C108&amp;":"&amp;$D108)))=1)*1)+SUMPRODUCT(COUNTIF('[1]Jour férié'!$E$2:$E$30,(ROW(INDIRECT($C108&amp;":"&amp;$D108))))),""),IF($C108&lt;$D108,$E108-IFERROR(SUMPRODUCT((WEEKDAY(ROW(INDIRECT($C108&amp;":"&amp;$D108)))=7)*1)+SUMPRODUCT((WEEKDAY(ROW(INDIRECT($C108&amp;":"&amp;$D108)))=1)*1)+SUMPRODUCT(COUNTIF('[1]Jour férié'!$E$2:$E$30,(ROW(INDIRECT($C108&amp;":"&amp;$D108))))),""))))))))</f>
        <v>NON VALIDE</v>
      </c>
      <c r="I108" s="23"/>
    </row>
    <row r="109" spans="1:9">
      <c r="A109" s="18"/>
      <c r="B109" s="18" t="s">
        <v>40</v>
      </c>
      <c r="C109" s="19">
        <v>43165</v>
      </c>
      <c r="D109" s="19">
        <v>43172</v>
      </c>
      <c r="E109" s="20">
        <f t="shared" si="2"/>
        <v>7</v>
      </c>
      <c r="F109" s="21">
        <f t="shared" si="3"/>
        <v>0</v>
      </c>
      <c r="G109" s="21"/>
      <c r="H109" s="23" t="str">
        <f ca="1">IF(ISBLANK($B109),"",IF(F109=0,"NON VALIDE",IF($D109="","NON LIVRE",IF($C109=$D109,0,IF(AND(F109=1,$E109="NON LIVRE"),"NON LIVRE",IF($C109&gt;$D109,$E109+IFERROR(SUMPRODUCT((WEEKDAY(ROW(INDIRECT($C109&amp;":"&amp;$D109)))=7)*1)+SUMPRODUCT((WEEKDAY(ROW(INDIRECT($C109&amp;":"&amp;$D109)))=1)*1)+SUMPRODUCT(COUNTIF('[1]Jour férié'!$E$2:$E$30,(ROW(INDIRECT($C109&amp;":"&amp;$D109))))),""),IF($C109&lt;$D109,$E109-IFERROR(SUMPRODUCT((WEEKDAY(ROW(INDIRECT($C109&amp;":"&amp;$D109)))=7)*1)+SUMPRODUCT((WEEKDAY(ROW(INDIRECT($C109&amp;":"&amp;$D109)))=1)*1)+SUMPRODUCT(COUNTIF('[1]Jour férié'!$E$2:$E$30,(ROW(INDIRECT($C109&amp;":"&amp;$D109))))),""))))))))</f>
        <v>NON VALIDE</v>
      </c>
      <c r="I109" s="23"/>
    </row>
    <row r="110" spans="1:9">
      <c r="A110" s="18"/>
      <c r="B110" s="18" t="s">
        <v>40</v>
      </c>
      <c r="C110" s="19">
        <v>43165</v>
      </c>
      <c r="D110" s="19">
        <v>43172</v>
      </c>
      <c r="E110" s="20">
        <f t="shared" si="2"/>
        <v>7</v>
      </c>
      <c r="F110" s="21">
        <f t="shared" si="3"/>
        <v>0</v>
      </c>
      <c r="G110" s="21"/>
      <c r="H110" s="23" t="str">
        <f ca="1">IF(ISBLANK($B110),"",IF(F110=0,"NON VALIDE",IF($D110="","NON LIVRE",IF($C110=$D110,0,IF(AND(F110=1,$E110="NON LIVRE"),"NON LIVRE",IF($C110&gt;$D110,$E110+IFERROR(SUMPRODUCT((WEEKDAY(ROW(INDIRECT($C110&amp;":"&amp;$D110)))=7)*1)+SUMPRODUCT((WEEKDAY(ROW(INDIRECT($C110&amp;":"&amp;$D110)))=1)*1)+SUMPRODUCT(COUNTIF('[1]Jour férié'!$E$2:$E$30,(ROW(INDIRECT($C110&amp;":"&amp;$D110))))),""),IF($C110&lt;$D110,$E110-IFERROR(SUMPRODUCT((WEEKDAY(ROW(INDIRECT($C110&amp;":"&amp;$D110)))=7)*1)+SUMPRODUCT((WEEKDAY(ROW(INDIRECT($C110&amp;":"&amp;$D110)))=1)*1)+SUMPRODUCT(COUNTIF('[1]Jour férié'!$E$2:$E$30,(ROW(INDIRECT($C110&amp;":"&amp;$D110))))),""))))))))</f>
        <v>NON VALIDE</v>
      </c>
      <c r="I110" s="23"/>
    </row>
    <row r="111" spans="1:9">
      <c r="A111" s="18"/>
      <c r="B111" s="18" t="s">
        <v>40</v>
      </c>
      <c r="C111" s="19">
        <v>43165</v>
      </c>
      <c r="D111" s="19">
        <v>43172</v>
      </c>
      <c r="E111" s="20">
        <f t="shared" si="2"/>
        <v>7</v>
      </c>
      <c r="F111" s="21">
        <f t="shared" si="3"/>
        <v>0</v>
      </c>
      <c r="G111" s="21"/>
      <c r="H111" s="23" t="str">
        <f ca="1">IF(ISBLANK($B111),"",IF(F111=0,"NON VALIDE",IF($D111="","NON LIVRE",IF($C111=$D111,0,IF(AND(F111=1,$E111="NON LIVRE"),"NON LIVRE",IF($C111&gt;$D111,$E111+IFERROR(SUMPRODUCT((WEEKDAY(ROW(INDIRECT($C111&amp;":"&amp;$D111)))=7)*1)+SUMPRODUCT((WEEKDAY(ROW(INDIRECT($C111&amp;":"&amp;$D111)))=1)*1)+SUMPRODUCT(COUNTIF('[1]Jour férié'!$E$2:$E$30,(ROW(INDIRECT($C111&amp;":"&amp;$D111))))),""),IF($C111&lt;$D111,$E111-IFERROR(SUMPRODUCT((WEEKDAY(ROW(INDIRECT($C111&amp;":"&amp;$D111)))=7)*1)+SUMPRODUCT((WEEKDAY(ROW(INDIRECT($C111&amp;":"&amp;$D111)))=1)*1)+SUMPRODUCT(COUNTIF('[1]Jour férié'!$E$2:$E$30,(ROW(INDIRECT($C111&amp;":"&amp;$D111))))),""))))))))</f>
        <v>NON VALIDE</v>
      </c>
      <c r="I111" s="23"/>
    </row>
    <row r="112" spans="1:9">
      <c r="A112" s="18"/>
      <c r="B112" s="18" t="s">
        <v>40</v>
      </c>
      <c r="C112" s="19">
        <v>43165</v>
      </c>
      <c r="D112" s="19">
        <v>43172</v>
      </c>
      <c r="E112" s="20">
        <f t="shared" si="2"/>
        <v>7</v>
      </c>
      <c r="F112" s="21">
        <f t="shared" si="3"/>
        <v>0</v>
      </c>
      <c r="G112" s="21"/>
      <c r="H112" s="23" t="str">
        <f ca="1">IF(ISBLANK($B112),"",IF(F112=0,"NON VALIDE",IF($D112="","NON LIVRE",IF($C112=$D112,0,IF(AND(F112=1,$E112="NON LIVRE"),"NON LIVRE",IF($C112&gt;$D112,$E112+IFERROR(SUMPRODUCT((WEEKDAY(ROW(INDIRECT($C112&amp;":"&amp;$D112)))=7)*1)+SUMPRODUCT((WEEKDAY(ROW(INDIRECT($C112&amp;":"&amp;$D112)))=1)*1)+SUMPRODUCT(COUNTIF('[1]Jour férié'!$E$2:$E$30,(ROW(INDIRECT($C112&amp;":"&amp;$D112))))),""),IF($C112&lt;$D112,$E112-IFERROR(SUMPRODUCT((WEEKDAY(ROW(INDIRECT($C112&amp;":"&amp;$D112)))=7)*1)+SUMPRODUCT((WEEKDAY(ROW(INDIRECT($C112&amp;":"&amp;$D112)))=1)*1)+SUMPRODUCT(COUNTIF('[1]Jour férié'!$E$2:$E$30,(ROW(INDIRECT($C112&amp;":"&amp;$D112))))),""))))))))</f>
        <v>NON VALIDE</v>
      </c>
      <c r="I112" s="23"/>
    </row>
    <row r="113" spans="1:9">
      <c r="A113" s="18"/>
      <c r="B113" s="18" t="s">
        <v>40</v>
      </c>
      <c r="C113" s="19">
        <v>43165</v>
      </c>
      <c r="D113" s="19">
        <v>43172</v>
      </c>
      <c r="E113" s="20">
        <f t="shared" si="2"/>
        <v>7</v>
      </c>
      <c r="F113" s="21">
        <f t="shared" si="3"/>
        <v>0</v>
      </c>
      <c r="G113" s="21"/>
      <c r="H113" s="23" t="str">
        <f ca="1">IF(ISBLANK($B113),"",IF(F113=0,"NON VALIDE",IF($D113="","NON LIVRE",IF($C113=$D113,0,IF(AND(F113=1,$E113="NON LIVRE"),"NON LIVRE",IF($C113&gt;$D113,$E113+IFERROR(SUMPRODUCT((WEEKDAY(ROW(INDIRECT($C113&amp;":"&amp;$D113)))=7)*1)+SUMPRODUCT((WEEKDAY(ROW(INDIRECT($C113&amp;":"&amp;$D113)))=1)*1)+SUMPRODUCT(COUNTIF('[1]Jour férié'!$E$2:$E$30,(ROW(INDIRECT($C113&amp;":"&amp;$D113))))),""),IF($C113&lt;$D113,$E113-IFERROR(SUMPRODUCT((WEEKDAY(ROW(INDIRECT($C113&amp;":"&amp;$D113)))=7)*1)+SUMPRODUCT((WEEKDAY(ROW(INDIRECT($C113&amp;":"&amp;$D113)))=1)*1)+SUMPRODUCT(COUNTIF('[1]Jour férié'!$E$2:$E$30,(ROW(INDIRECT($C113&amp;":"&amp;$D113))))),""))))))))</f>
        <v>NON VALIDE</v>
      </c>
      <c r="I113" s="23"/>
    </row>
    <row r="114" spans="1:9">
      <c r="A114" s="18"/>
      <c r="B114" s="18" t="s">
        <v>40</v>
      </c>
      <c r="C114" s="19">
        <v>43165</v>
      </c>
      <c r="D114" s="19">
        <v>43172</v>
      </c>
      <c r="E114" s="20">
        <f t="shared" si="2"/>
        <v>7</v>
      </c>
      <c r="F114" s="21">
        <f t="shared" si="3"/>
        <v>0</v>
      </c>
      <c r="G114" s="21"/>
      <c r="H114" s="23" t="str">
        <f ca="1">IF(ISBLANK($B114),"",IF(F114=0,"NON VALIDE",IF($D114="","NON LIVRE",IF($C114=$D114,0,IF(AND(F114=1,$E114="NON LIVRE"),"NON LIVRE",IF($C114&gt;$D114,$E114+IFERROR(SUMPRODUCT((WEEKDAY(ROW(INDIRECT($C114&amp;":"&amp;$D114)))=7)*1)+SUMPRODUCT((WEEKDAY(ROW(INDIRECT($C114&amp;":"&amp;$D114)))=1)*1)+SUMPRODUCT(COUNTIF('[1]Jour férié'!$E$2:$E$30,(ROW(INDIRECT($C114&amp;":"&amp;$D114))))),""),IF($C114&lt;$D114,$E114-IFERROR(SUMPRODUCT((WEEKDAY(ROW(INDIRECT($C114&amp;":"&amp;$D114)))=7)*1)+SUMPRODUCT((WEEKDAY(ROW(INDIRECT($C114&amp;":"&amp;$D114)))=1)*1)+SUMPRODUCT(COUNTIF('[1]Jour férié'!$E$2:$E$30,(ROW(INDIRECT($C114&amp;":"&amp;$D114))))),""))))))))</f>
        <v>NON VALIDE</v>
      </c>
      <c r="I114" s="23"/>
    </row>
    <row r="115" spans="1:9">
      <c r="A115" s="18"/>
      <c r="B115" s="18" t="s">
        <v>40</v>
      </c>
      <c r="C115" s="19">
        <v>43165</v>
      </c>
      <c r="D115" s="19">
        <v>43172</v>
      </c>
      <c r="E115" s="20">
        <f t="shared" si="2"/>
        <v>7</v>
      </c>
      <c r="F115" s="21">
        <f t="shared" si="3"/>
        <v>0</v>
      </c>
      <c r="G115" s="21"/>
      <c r="H115" s="23" t="str">
        <f ca="1">IF(ISBLANK($B115),"",IF(F115=0,"NON VALIDE",IF($D115="","NON LIVRE",IF($C115=$D115,0,IF(AND(F115=1,$E115="NON LIVRE"),"NON LIVRE",IF($C115&gt;$D115,$E115+IFERROR(SUMPRODUCT((WEEKDAY(ROW(INDIRECT($C115&amp;":"&amp;$D115)))=7)*1)+SUMPRODUCT((WEEKDAY(ROW(INDIRECT($C115&amp;":"&amp;$D115)))=1)*1)+SUMPRODUCT(COUNTIF('[1]Jour férié'!$E$2:$E$30,(ROW(INDIRECT($C115&amp;":"&amp;$D115))))),""),IF($C115&lt;$D115,$E115-IFERROR(SUMPRODUCT((WEEKDAY(ROW(INDIRECT($C115&amp;":"&amp;$D115)))=7)*1)+SUMPRODUCT((WEEKDAY(ROW(INDIRECT($C115&amp;":"&amp;$D115)))=1)*1)+SUMPRODUCT(COUNTIF('[1]Jour férié'!$E$2:$E$30,(ROW(INDIRECT($C115&amp;":"&amp;$D115))))),""))))))))</f>
        <v>NON VALIDE</v>
      </c>
      <c r="I115" s="23"/>
    </row>
    <row r="116" spans="1:9">
      <c r="A116" s="18"/>
      <c r="B116" s="18" t="s">
        <v>40</v>
      </c>
      <c r="C116" s="19">
        <v>43165</v>
      </c>
      <c r="D116" s="19">
        <v>43172</v>
      </c>
      <c r="E116" s="20">
        <f t="shared" si="2"/>
        <v>7</v>
      </c>
      <c r="F116" s="21">
        <f t="shared" si="3"/>
        <v>0</v>
      </c>
      <c r="G116" s="21"/>
      <c r="H116" s="23" t="str">
        <f ca="1">IF(ISBLANK($B116),"",IF(F116=0,"NON VALIDE",IF($D116="","NON LIVRE",IF($C116=$D116,0,IF(AND(F116=1,$E116="NON LIVRE"),"NON LIVRE",IF($C116&gt;$D116,$E116+IFERROR(SUMPRODUCT((WEEKDAY(ROW(INDIRECT($C116&amp;":"&amp;$D116)))=7)*1)+SUMPRODUCT((WEEKDAY(ROW(INDIRECT($C116&amp;":"&amp;$D116)))=1)*1)+SUMPRODUCT(COUNTIF('[1]Jour férié'!$E$2:$E$30,(ROW(INDIRECT($C116&amp;":"&amp;$D116))))),""),IF($C116&lt;$D116,$E116-IFERROR(SUMPRODUCT((WEEKDAY(ROW(INDIRECT($C116&amp;":"&amp;$D116)))=7)*1)+SUMPRODUCT((WEEKDAY(ROW(INDIRECT($C116&amp;":"&amp;$D116)))=1)*1)+SUMPRODUCT(COUNTIF('[1]Jour férié'!$E$2:$E$30,(ROW(INDIRECT($C116&amp;":"&amp;$D116))))),""))))))))</f>
        <v>NON VALIDE</v>
      </c>
      <c r="I116" s="23"/>
    </row>
    <row r="117" spans="1:9">
      <c r="A117" s="18"/>
      <c r="B117" s="18" t="s">
        <v>20</v>
      </c>
      <c r="C117" s="19">
        <v>43179</v>
      </c>
      <c r="D117" s="19">
        <v>43179</v>
      </c>
      <c r="E117" s="20">
        <f t="shared" si="2"/>
        <v>0</v>
      </c>
      <c r="F117" s="21">
        <f t="shared" si="3"/>
        <v>1</v>
      </c>
      <c r="G117" s="21"/>
      <c r="H117" s="23">
        <f ca="1">IF(ISBLANK($B117),"",IF(F117=0,"NON VALIDE",IF($D117="","NON LIVRE",IF($C117=$D117,0,IF(AND(F117=1,$E117="NON LIVRE"),"NON LIVRE",IF($C117&gt;$D117,$E117+IFERROR(SUMPRODUCT((WEEKDAY(ROW(INDIRECT($C117&amp;":"&amp;$D117)))=7)*1)+SUMPRODUCT((WEEKDAY(ROW(INDIRECT($C117&amp;":"&amp;$D117)))=1)*1)+SUMPRODUCT(COUNTIF('[1]Jour férié'!$E$2:$E$30,(ROW(INDIRECT($C117&amp;":"&amp;$D117))))),""),IF($C117&lt;$D117,$E117-IFERROR(SUMPRODUCT((WEEKDAY(ROW(INDIRECT($C117&amp;":"&amp;$D117)))=7)*1)+SUMPRODUCT((WEEKDAY(ROW(INDIRECT($C117&amp;":"&amp;$D117)))=1)*1)+SUMPRODUCT(COUNTIF('[1]Jour férié'!$E$2:$E$30,(ROW(INDIRECT($C117&amp;":"&amp;$D117))))),""))))))))</f>
        <v>0</v>
      </c>
      <c r="I117" s="23"/>
    </row>
    <row r="118" spans="1:9">
      <c r="A118" s="18"/>
      <c r="B118" s="18" t="s">
        <v>20</v>
      </c>
      <c r="C118" s="19">
        <v>43179</v>
      </c>
      <c r="D118" s="19" t="s">
        <v>25</v>
      </c>
      <c r="E118" s="20" t="str">
        <f t="shared" si="2"/>
        <v>NON LIVRE</v>
      </c>
      <c r="F118" s="21">
        <f t="shared" si="3"/>
        <v>1</v>
      </c>
      <c r="G118" s="21"/>
      <c r="H118" s="23" t="str">
        <f ca="1">IF(ISBLANK($B118),"",IF(F118=0,"NON VALIDE",IF($D118="","NON LIVRE",IF($C118=$D118,0,IF(AND(F118=1,$E118="NON LIVRE"),"NON LIVRE",IF($C118&gt;$D118,$E118+IFERROR(SUMPRODUCT((WEEKDAY(ROW(INDIRECT($C118&amp;":"&amp;$D118)))=7)*1)+SUMPRODUCT((WEEKDAY(ROW(INDIRECT($C118&amp;":"&amp;$D118)))=1)*1)+SUMPRODUCT(COUNTIF('[1]Jour férié'!$E$2:$E$30,(ROW(INDIRECT($C118&amp;":"&amp;$D118))))),""),IF($C118&lt;$D118,$E118-IFERROR(SUMPRODUCT((WEEKDAY(ROW(INDIRECT($C118&amp;":"&amp;$D118)))=7)*1)+SUMPRODUCT((WEEKDAY(ROW(INDIRECT($C118&amp;":"&amp;$D118)))=1)*1)+SUMPRODUCT(COUNTIF('[1]Jour férié'!$E$2:$E$30,(ROW(INDIRECT($C118&amp;":"&amp;$D118))))),""))))))))</f>
        <v>NON LIVRE</v>
      </c>
      <c r="I118" s="23"/>
    </row>
    <row r="119" spans="1:9">
      <c r="A119" s="18"/>
      <c r="B119" s="18" t="s">
        <v>24</v>
      </c>
      <c r="C119" s="19">
        <v>43179</v>
      </c>
      <c r="D119" s="19">
        <v>43180</v>
      </c>
      <c r="E119" s="20">
        <f t="shared" si="2"/>
        <v>1</v>
      </c>
      <c r="F119" s="21">
        <f t="shared" si="3"/>
        <v>0</v>
      </c>
      <c r="G119" s="21"/>
      <c r="H119" s="23" t="str">
        <f ca="1">IF(ISBLANK($B119),"",IF(F119=0,"NON VALIDE",IF($D119="","NON LIVRE",IF($C119=$D119,0,IF(AND(F119=1,$E119="NON LIVRE"),"NON LIVRE",IF($C119&gt;$D119,$E119+IFERROR(SUMPRODUCT((WEEKDAY(ROW(INDIRECT($C119&amp;":"&amp;$D119)))=7)*1)+SUMPRODUCT((WEEKDAY(ROW(INDIRECT($C119&amp;":"&amp;$D119)))=1)*1)+SUMPRODUCT(COUNTIF('[1]Jour férié'!$E$2:$E$30,(ROW(INDIRECT($C119&amp;":"&amp;$D119))))),""),IF($C119&lt;$D119,$E119-IFERROR(SUMPRODUCT((WEEKDAY(ROW(INDIRECT($C119&amp;":"&amp;$D119)))=7)*1)+SUMPRODUCT((WEEKDAY(ROW(INDIRECT($C119&amp;":"&amp;$D119)))=1)*1)+SUMPRODUCT(COUNTIF('[1]Jour férié'!$E$2:$E$30,(ROW(INDIRECT($C119&amp;":"&amp;$D119))))),""))))))))</f>
        <v>NON VALIDE</v>
      </c>
      <c r="I119" s="23"/>
    </row>
    <row r="120" spans="1:9">
      <c r="A120" s="18"/>
      <c r="B120" s="18" t="s">
        <v>41</v>
      </c>
      <c r="C120" s="19">
        <v>43165</v>
      </c>
      <c r="D120" s="19">
        <v>43167</v>
      </c>
      <c r="E120" s="20">
        <f t="shared" si="2"/>
        <v>2</v>
      </c>
      <c r="F120" s="21">
        <f t="shared" si="3"/>
        <v>0</v>
      </c>
      <c r="G120" s="21"/>
      <c r="H120" s="23" t="str">
        <f ca="1">IF(ISBLANK($B120),"",IF(F120=0,"NON VALIDE",IF($D120="","NON LIVRE",IF($C120=$D120,0,IF(AND(F120=1,$E120="NON LIVRE"),"NON LIVRE",IF($C120&gt;$D120,$E120+IFERROR(SUMPRODUCT((WEEKDAY(ROW(INDIRECT($C120&amp;":"&amp;$D120)))=7)*1)+SUMPRODUCT((WEEKDAY(ROW(INDIRECT($C120&amp;":"&amp;$D120)))=1)*1)+SUMPRODUCT(COUNTIF('[1]Jour férié'!$E$2:$E$30,(ROW(INDIRECT($C120&amp;":"&amp;$D120))))),""),IF($C120&lt;$D120,$E120-IFERROR(SUMPRODUCT((WEEKDAY(ROW(INDIRECT($C120&amp;":"&amp;$D120)))=7)*1)+SUMPRODUCT((WEEKDAY(ROW(INDIRECT($C120&amp;":"&amp;$D120)))=1)*1)+SUMPRODUCT(COUNTIF('[1]Jour férié'!$E$2:$E$30,(ROW(INDIRECT($C120&amp;":"&amp;$D120))))),""))))))))</f>
        <v>NON VALIDE</v>
      </c>
      <c r="I120" s="23"/>
    </row>
    <row r="121" spans="1:9">
      <c r="A121" s="18"/>
      <c r="B121" s="18" t="s">
        <v>33</v>
      </c>
      <c r="C121" s="19">
        <v>43165</v>
      </c>
      <c r="D121" s="19">
        <v>43165</v>
      </c>
      <c r="E121" s="20">
        <f t="shared" si="2"/>
        <v>0</v>
      </c>
      <c r="F121" s="21">
        <f t="shared" si="3"/>
        <v>0</v>
      </c>
      <c r="G121" s="21"/>
      <c r="H121" s="23" t="str">
        <f ca="1">IF(ISBLANK($B121),"",IF(F121=0,"NON VALIDE",IF($D121="","NON LIVRE",IF($C121=$D121,0,IF(AND(F121=1,$E121="NON LIVRE"),"NON LIVRE",IF($C121&gt;$D121,$E121+IFERROR(SUMPRODUCT((WEEKDAY(ROW(INDIRECT($C121&amp;":"&amp;$D121)))=7)*1)+SUMPRODUCT((WEEKDAY(ROW(INDIRECT($C121&amp;":"&amp;$D121)))=1)*1)+SUMPRODUCT(COUNTIF('[1]Jour férié'!$E$2:$E$30,(ROW(INDIRECT($C121&amp;":"&amp;$D121))))),""),IF($C121&lt;$D121,$E121-IFERROR(SUMPRODUCT((WEEKDAY(ROW(INDIRECT($C121&amp;":"&amp;$D121)))=7)*1)+SUMPRODUCT((WEEKDAY(ROW(INDIRECT($C121&amp;":"&amp;$D121)))=1)*1)+SUMPRODUCT(COUNTIF('[1]Jour férié'!$E$2:$E$30,(ROW(INDIRECT($C121&amp;":"&amp;$D121))))),""))))))))</f>
        <v>NON VALIDE</v>
      </c>
      <c r="I121" s="23"/>
    </row>
    <row r="122" spans="1:9">
      <c r="A122" s="18"/>
      <c r="B122" s="18" t="s">
        <v>20</v>
      </c>
      <c r="C122" s="19">
        <v>43185</v>
      </c>
      <c r="D122" s="19" t="s">
        <v>25</v>
      </c>
      <c r="E122" s="20" t="str">
        <f t="shared" si="2"/>
        <v>NON LIVRE</v>
      </c>
      <c r="F122" s="21">
        <f t="shared" si="3"/>
        <v>1</v>
      </c>
      <c r="G122" s="21"/>
      <c r="H122" s="23" t="str">
        <f ca="1">IF(ISBLANK($B122),"",IF(F122=0,"NON VALIDE",IF($D122="","NON LIVRE",IF($C122=$D122,0,IF(AND(F122=1,$E122="NON LIVRE"),"NON LIVRE",IF($C122&gt;$D122,$E122+IFERROR(SUMPRODUCT((WEEKDAY(ROW(INDIRECT($C122&amp;":"&amp;$D122)))=7)*1)+SUMPRODUCT((WEEKDAY(ROW(INDIRECT($C122&amp;":"&amp;$D122)))=1)*1)+SUMPRODUCT(COUNTIF('[1]Jour férié'!$E$2:$E$30,(ROW(INDIRECT($C122&amp;":"&amp;$D122))))),""),IF($C122&lt;$D122,$E122-IFERROR(SUMPRODUCT((WEEKDAY(ROW(INDIRECT($C122&amp;":"&amp;$D122)))=7)*1)+SUMPRODUCT((WEEKDAY(ROW(INDIRECT($C122&amp;":"&amp;$D122)))=1)*1)+SUMPRODUCT(COUNTIF('[1]Jour férié'!$E$2:$E$30,(ROW(INDIRECT($C122&amp;":"&amp;$D122))))),""))))))))</f>
        <v>NON LIVRE</v>
      </c>
      <c r="I122" s="23"/>
    </row>
    <row r="123" spans="1:9">
      <c r="A123" s="18"/>
      <c r="B123" s="18" t="s">
        <v>20</v>
      </c>
      <c r="C123" s="19">
        <v>43185</v>
      </c>
      <c r="D123" s="19" t="s">
        <v>25</v>
      </c>
      <c r="E123" s="20" t="str">
        <f t="shared" si="2"/>
        <v>NON LIVRE</v>
      </c>
      <c r="F123" s="21">
        <f t="shared" si="3"/>
        <v>1</v>
      </c>
      <c r="G123" s="21"/>
      <c r="H123" s="23" t="str">
        <f ca="1">IF(ISBLANK($B123),"",IF(F123=0,"NON VALIDE",IF($D123="","NON LIVRE",IF($C123=$D123,0,IF(AND(F123=1,$E123="NON LIVRE"),"NON LIVRE",IF($C123&gt;$D123,$E123+IFERROR(SUMPRODUCT((WEEKDAY(ROW(INDIRECT($C123&amp;":"&amp;$D123)))=7)*1)+SUMPRODUCT((WEEKDAY(ROW(INDIRECT($C123&amp;":"&amp;$D123)))=1)*1)+SUMPRODUCT(COUNTIF('[1]Jour férié'!$E$2:$E$30,(ROW(INDIRECT($C123&amp;":"&amp;$D123))))),""),IF($C123&lt;$D123,$E123-IFERROR(SUMPRODUCT((WEEKDAY(ROW(INDIRECT($C123&amp;":"&amp;$D123)))=7)*1)+SUMPRODUCT((WEEKDAY(ROW(INDIRECT($C123&amp;":"&amp;$D123)))=1)*1)+SUMPRODUCT(COUNTIF('[1]Jour férié'!$E$2:$E$30,(ROW(INDIRECT($C123&amp;":"&amp;$D123))))),""))))))))</f>
        <v>NON LIVRE</v>
      </c>
      <c r="I123" s="23"/>
    </row>
    <row r="124" spans="1:9">
      <c r="A124" s="18"/>
      <c r="B124" s="18" t="s">
        <v>20</v>
      </c>
      <c r="C124" s="19">
        <v>43182</v>
      </c>
      <c r="D124" s="19">
        <v>43181</v>
      </c>
      <c r="E124" s="20">
        <f t="shared" si="2"/>
        <v>-1</v>
      </c>
      <c r="F124" s="21">
        <f t="shared" si="3"/>
        <v>1</v>
      </c>
      <c r="G124" s="21"/>
      <c r="H124" s="23">
        <f ca="1">IF(ISBLANK($B124),"",IF(F124=0,"NON VALIDE",IF($D124="","NON LIVRE",IF($C124=$D124,0,IF(AND(F124=1,$E124="NON LIVRE"),"NON LIVRE",IF($C124&gt;$D124,$E124+IFERROR(SUMPRODUCT((WEEKDAY(ROW(INDIRECT($C124&amp;":"&amp;$D124)))=7)*1)+SUMPRODUCT((WEEKDAY(ROW(INDIRECT($C124&amp;":"&amp;$D124)))=1)*1)+SUMPRODUCT(COUNTIF('[1]Jour férié'!$E$2:$E$30,(ROW(INDIRECT($C124&amp;":"&amp;$D124))))),""),IF($C124&lt;$D124,$E124-IFERROR(SUMPRODUCT((WEEKDAY(ROW(INDIRECT($C124&amp;":"&amp;$D124)))=7)*1)+SUMPRODUCT((WEEKDAY(ROW(INDIRECT($C124&amp;":"&amp;$D124)))=1)*1)+SUMPRODUCT(COUNTIF('[1]Jour férié'!$E$2:$E$30,(ROW(INDIRECT($C124&amp;":"&amp;$D124))))),""))))))))</f>
        <v>-1</v>
      </c>
      <c r="I124" s="23"/>
    </row>
    <row r="125" spans="1:9">
      <c r="A125" s="18"/>
      <c r="B125" s="18" t="s">
        <v>20</v>
      </c>
      <c r="C125" s="19">
        <v>43182</v>
      </c>
      <c r="D125" s="19">
        <v>43181</v>
      </c>
      <c r="E125" s="20">
        <f t="shared" si="2"/>
        <v>-1</v>
      </c>
      <c r="F125" s="21">
        <f t="shared" si="3"/>
        <v>1</v>
      </c>
      <c r="G125" s="21"/>
      <c r="H125" s="23">
        <f ca="1">IF(ISBLANK($B125),"",IF(F125=0,"NON VALIDE",IF($D125="","NON LIVRE",IF($C125=$D125,0,IF(AND(F125=1,$E125="NON LIVRE"),"NON LIVRE",IF($C125&gt;$D125,$E125+IFERROR(SUMPRODUCT((WEEKDAY(ROW(INDIRECT($C125&amp;":"&amp;$D125)))=7)*1)+SUMPRODUCT((WEEKDAY(ROW(INDIRECT($C125&amp;":"&amp;$D125)))=1)*1)+SUMPRODUCT(COUNTIF('[1]Jour férié'!$E$2:$E$30,(ROW(INDIRECT($C125&amp;":"&amp;$D125))))),""),IF($C125&lt;$D125,$E125-IFERROR(SUMPRODUCT((WEEKDAY(ROW(INDIRECT($C125&amp;":"&amp;$D125)))=7)*1)+SUMPRODUCT((WEEKDAY(ROW(INDIRECT($C125&amp;":"&amp;$D125)))=1)*1)+SUMPRODUCT(COUNTIF('[1]Jour férié'!$E$2:$E$30,(ROW(INDIRECT($C125&amp;":"&amp;$D125))))),""))))))))</f>
        <v>-1</v>
      </c>
      <c r="I125" s="23"/>
    </row>
    <row r="126" spans="1:9">
      <c r="A126" s="18"/>
      <c r="B126" s="18" t="s">
        <v>20</v>
      </c>
      <c r="C126" s="19">
        <v>43178</v>
      </c>
      <c r="D126" s="19">
        <v>43193</v>
      </c>
      <c r="E126" s="20">
        <f t="shared" si="2"/>
        <v>15</v>
      </c>
      <c r="F126" s="21">
        <f t="shared" si="3"/>
        <v>1</v>
      </c>
      <c r="G126" s="21"/>
      <c r="H126" s="23">
        <f ca="1">IF(ISBLANK($B126),"",IF(F126=0,"NON VALIDE",IF($D126="","NON LIVRE",IF($C126=$D126,0,IF(AND(F126=1,$E126="NON LIVRE"),"NON LIVRE",IF($C126&gt;$D126,$E126+IFERROR(SUMPRODUCT((WEEKDAY(ROW(INDIRECT($C126&amp;":"&amp;$D126)))=7)*1)+SUMPRODUCT((WEEKDAY(ROW(INDIRECT($C126&amp;":"&amp;$D126)))=1)*1)+SUMPRODUCT(COUNTIF('[1]Jour férié'!$E$2:$E$30,(ROW(INDIRECT($C126&amp;":"&amp;$D126))))),""),IF($C126&lt;$D126,$E126-IFERROR(SUMPRODUCT((WEEKDAY(ROW(INDIRECT($C126&amp;":"&amp;$D126)))=7)*1)+SUMPRODUCT((WEEKDAY(ROW(INDIRECT($C126&amp;":"&amp;$D126)))=1)*1)+SUMPRODUCT(COUNTIF('[1]Jour férié'!$E$2:$E$30,(ROW(INDIRECT($C126&amp;":"&amp;$D126))))),""))))))))</f>
        <v>8</v>
      </c>
      <c r="I126" s="23"/>
    </row>
    <row r="127" spans="1:9">
      <c r="A127" s="18"/>
      <c r="B127" s="18" t="s">
        <v>20</v>
      </c>
      <c r="C127" s="19">
        <v>43178</v>
      </c>
      <c r="D127" s="19" t="s">
        <v>25</v>
      </c>
      <c r="E127" s="20" t="str">
        <f t="shared" si="2"/>
        <v>NON LIVRE</v>
      </c>
      <c r="F127" s="21">
        <f t="shared" si="3"/>
        <v>1</v>
      </c>
      <c r="G127" s="21"/>
      <c r="H127" s="23" t="str">
        <f ca="1">IF(ISBLANK($B127),"",IF(F127=0,"NON VALIDE",IF($D127="","NON LIVRE",IF($C127=$D127,0,IF(AND(F127=1,$E127="NON LIVRE"),"NON LIVRE",IF($C127&gt;$D127,$E127+IFERROR(SUMPRODUCT((WEEKDAY(ROW(INDIRECT($C127&amp;":"&amp;$D127)))=7)*1)+SUMPRODUCT((WEEKDAY(ROW(INDIRECT($C127&amp;":"&amp;$D127)))=1)*1)+SUMPRODUCT(COUNTIF('[1]Jour férié'!$E$2:$E$30,(ROW(INDIRECT($C127&amp;":"&amp;$D127))))),""),IF($C127&lt;$D127,$E127-IFERROR(SUMPRODUCT((WEEKDAY(ROW(INDIRECT($C127&amp;":"&amp;$D127)))=7)*1)+SUMPRODUCT((WEEKDAY(ROW(INDIRECT($C127&amp;":"&amp;$D127)))=1)*1)+SUMPRODUCT(COUNTIF('[1]Jour férié'!$E$2:$E$30,(ROW(INDIRECT($C127&amp;":"&amp;$D127))))),""))))))))</f>
        <v>NON LIVRE</v>
      </c>
      <c r="I127" s="23"/>
    </row>
    <row r="128" spans="1:9">
      <c r="A128" s="18"/>
      <c r="B128" s="18" t="s">
        <v>20</v>
      </c>
      <c r="C128" s="19">
        <v>43178</v>
      </c>
      <c r="D128" s="19" t="s">
        <v>25</v>
      </c>
      <c r="E128" s="20" t="str">
        <f t="shared" si="2"/>
        <v>NON LIVRE</v>
      </c>
      <c r="F128" s="21">
        <f t="shared" si="3"/>
        <v>1</v>
      </c>
      <c r="G128" s="21"/>
      <c r="H128" s="23" t="str">
        <f ca="1">IF(ISBLANK($B128),"",IF(F128=0,"NON VALIDE",IF($D128="","NON LIVRE",IF($C128=$D128,0,IF(AND(F128=1,$E128="NON LIVRE"),"NON LIVRE",IF($C128&gt;$D128,$E128+IFERROR(SUMPRODUCT((WEEKDAY(ROW(INDIRECT($C128&amp;":"&amp;$D128)))=7)*1)+SUMPRODUCT((WEEKDAY(ROW(INDIRECT($C128&amp;":"&amp;$D128)))=1)*1)+SUMPRODUCT(COUNTIF('[1]Jour férié'!$E$2:$E$30,(ROW(INDIRECT($C128&amp;":"&amp;$D128))))),""),IF($C128&lt;$D128,$E128-IFERROR(SUMPRODUCT((WEEKDAY(ROW(INDIRECT($C128&amp;":"&amp;$D128)))=7)*1)+SUMPRODUCT((WEEKDAY(ROW(INDIRECT($C128&amp;":"&amp;$D128)))=1)*1)+SUMPRODUCT(COUNTIF('[1]Jour férié'!$E$2:$E$30,(ROW(INDIRECT($C128&amp;":"&amp;$D128))))),""))))))))</f>
        <v>NON LIVRE</v>
      </c>
      <c r="I128" s="23"/>
    </row>
    <row r="129" spans="1:9">
      <c r="A129" s="18"/>
      <c r="B129" s="18" t="s">
        <v>40</v>
      </c>
      <c r="C129" s="19">
        <v>43165</v>
      </c>
      <c r="D129" s="19">
        <v>43172</v>
      </c>
      <c r="E129" s="20">
        <f t="shared" si="2"/>
        <v>7</v>
      </c>
      <c r="F129" s="21">
        <f t="shared" si="3"/>
        <v>0</v>
      </c>
      <c r="G129" s="21"/>
      <c r="H129" s="23" t="str">
        <f ca="1">IF(ISBLANK($B129),"",IF(F129=0,"NON VALIDE",IF($D129="","NON LIVRE",IF($C129=$D129,0,IF(AND(F129=1,$E129="NON LIVRE"),"NON LIVRE",IF($C129&gt;$D129,$E129+IFERROR(SUMPRODUCT((WEEKDAY(ROW(INDIRECT($C129&amp;":"&amp;$D129)))=7)*1)+SUMPRODUCT((WEEKDAY(ROW(INDIRECT($C129&amp;":"&amp;$D129)))=1)*1)+SUMPRODUCT(COUNTIF('[1]Jour férié'!$E$2:$E$30,(ROW(INDIRECT($C129&amp;":"&amp;$D129))))),""),IF($C129&lt;$D129,$E129-IFERROR(SUMPRODUCT((WEEKDAY(ROW(INDIRECT($C129&amp;":"&amp;$D129)))=7)*1)+SUMPRODUCT((WEEKDAY(ROW(INDIRECT($C129&amp;":"&amp;$D129)))=1)*1)+SUMPRODUCT(COUNTIF('[1]Jour férié'!$E$2:$E$30,(ROW(INDIRECT($C129&amp;":"&amp;$D129))))),""))))))))</f>
        <v>NON VALIDE</v>
      </c>
      <c r="I129" s="23"/>
    </row>
    <row r="130" spans="1:9">
      <c r="A130" s="18"/>
      <c r="B130" s="18" t="s">
        <v>42</v>
      </c>
      <c r="C130" s="19">
        <v>43167</v>
      </c>
      <c r="D130" s="19">
        <v>43186</v>
      </c>
      <c r="E130" s="20">
        <f t="shared" si="2"/>
        <v>19</v>
      </c>
      <c r="F130" s="21">
        <f t="shared" si="3"/>
        <v>0</v>
      </c>
      <c r="G130" s="21"/>
      <c r="H130" s="23" t="str">
        <f ca="1">IF(ISBLANK($B130),"",IF(F130=0,"NON VALIDE",IF($D130="","NON LIVRE",IF($C130=$D130,0,IF(AND(F130=1,$E130="NON LIVRE"),"NON LIVRE",IF($C130&gt;$D130,$E130+IFERROR(SUMPRODUCT((WEEKDAY(ROW(INDIRECT($C130&amp;":"&amp;$D130)))=7)*1)+SUMPRODUCT((WEEKDAY(ROW(INDIRECT($C130&amp;":"&amp;$D130)))=1)*1)+SUMPRODUCT(COUNTIF('[1]Jour férié'!$E$2:$E$30,(ROW(INDIRECT($C130&amp;":"&amp;$D130))))),""),IF($C130&lt;$D130,$E130-IFERROR(SUMPRODUCT((WEEKDAY(ROW(INDIRECT($C130&amp;":"&amp;$D130)))=7)*1)+SUMPRODUCT((WEEKDAY(ROW(INDIRECT($C130&amp;":"&amp;$D130)))=1)*1)+SUMPRODUCT(COUNTIF('[1]Jour férié'!$E$2:$E$30,(ROW(INDIRECT($C130&amp;":"&amp;$D130))))),""))))))))</f>
        <v>NON VALIDE</v>
      </c>
      <c r="I130" s="23"/>
    </row>
    <row r="131" spans="1:9">
      <c r="A131" s="18"/>
      <c r="B131" s="18" t="s">
        <v>42</v>
      </c>
      <c r="C131" s="19">
        <v>43167</v>
      </c>
      <c r="D131" s="19" t="s">
        <v>25</v>
      </c>
      <c r="E131" s="20" t="str">
        <f t="shared" ref="E131:E194" si="4">IF(B131="","",IFERROR(D131-C131,"NON LIVRE"))</f>
        <v>NON LIVRE</v>
      </c>
      <c r="F131" s="21">
        <f t="shared" ref="F131:F194" si="5">IF(ISBLANK($B131),"",IF($B131="F0359",1,0))</f>
        <v>0</v>
      </c>
      <c r="G131" s="21"/>
      <c r="H131" s="23" t="str">
        <f ca="1">IF(ISBLANK($B131),"",IF(F131=0,"NON VALIDE",IF($D131="","NON LIVRE",IF($C131=$D131,0,IF(AND(F131=1,$E131="NON LIVRE"),"NON LIVRE",IF($C131&gt;$D131,$E131+IFERROR(SUMPRODUCT((WEEKDAY(ROW(INDIRECT($C131&amp;":"&amp;$D131)))=7)*1)+SUMPRODUCT((WEEKDAY(ROW(INDIRECT($C131&amp;":"&amp;$D131)))=1)*1)+SUMPRODUCT(COUNTIF('[1]Jour férié'!$E$2:$E$30,(ROW(INDIRECT($C131&amp;":"&amp;$D131))))),""),IF($C131&lt;$D131,$E131-IFERROR(SUMPRODUCT((WEEKDAY(ROW(INDIRECT($C131&amp;":"&amp;$D131)))=7)*1)+SUMPRODUCT((WEEKDAY(ROW(INDIRECT($C131&amp;":"&amp;$D131)))=1)*1)+SUMPRODUCT(COUNTIF('[1]Jour férié'!$E$2:$E$30,(ROW(INDIRECT($C131&amp;":"&amp;$D131))))),""))))))))</f>
        <v>NON VALIDE</v>
      </c>
      <c r="I131" s="23"/>
    </row>
    <row r="132" spans="1:9">
      <c r="A132" s="18"/>
      <c r="B132" s="18" t="s">
        <v>43</v>
      </c>
      <c r="C132" s="19">
        <v>43167</v>
      </c>
      <c r="D132" s="19">
        <v>43171</v>
      </c>
      <c r="E132" s="20">
        <f t="shared" si="4"/>
        <v>4</v>
      </c>
      <c r="F132" s="21">
        <f t="shared" si="5"/>
        <v>0</v>
      </c>
      <c r="G132" s="21"/>
      <c r="H132" s="23" t="str">
        <f ca="1">IF(ISBLANK($B132),"",IF(F132=0,"NON VALIDE",IF($D132="","NON LIVRE",IF($C132=$D132,0,IF(AND(F132=1,$E132="NON LIVRE"),"NON LIVRE",IF($C132&gt;$D132,$E132+IFERROR(SUMPRODUCT((WEEKDAY(ROW(INDIRECT($C132&amp;":"&amp;$D132)))=7)*1)+SUMPRODUCT((WEEKDAY(ROW(INDIRECT($C132&amp;":"&amp;$D132)))=1)*1)+SUMPRODUCT(COUNTIF('[1]Jour férié'!$E$2:$E$30,(ROW(INDIRECT($C132&amp;":"&amp;$D132))))),""),IF($C132&lt;$D132,$E132-IFERROR(SUMPRODUCT((WEEKDAY(ROW(INDIRECT($C132&amp;":"&amp;$D132)))=7)*1)+SUMPRODUCT((WEEKDAY(ROW(INDIRECT($C132&amp;":"&amp;$D132)))=1)*1)+SUMPRODUCT(COUNTIF('[1]Jour férié'!$E$2:$E$30,(ROW(INDIRECT($C132&amp;":"&amp;$D132))))),""))))))))</f>
        <v>NON VALIDE</v>
      </c>
      <c r="I132" s="23"/>
    </row>
    <row r="133" spans="1:9">
      <c r="A133" s="18"/>
      <c r="B133" s="18" t="s">
        <v>44</v>
      </c>
      <c r="C133" s="19">
        <v>43167</v>
      </c>
      <c r="D133" s="19">
        <v>43187</v>
      </c>
      <c r="E133" s="20">
        <f t="shared" si="4"/>
        <v>20</v>
      </c>
      <c r="F133" s="21">
        <f t="shared" si="5"/>
        <v>0</v>
      </c>
      <c r="G133" s="21"/>
      <c r="H133" s="23" t="str">
        <f ca="1">IF(ISBLANK($B133),"",IF(F133=0,"NON VALIDE",IF($D133="","NON LIVRE",IF($C133=$D133,0,IF(AND(F133=1,$E133="NON LIVRE"),"NON LIVRE",IF($C133&gt;$D133,$E133+IFERROR(SUMPRODUCT((WEEKDAY(ROW(INDIRECT($C133&amp;":"&amp;$D133)))=7)*1)+SUMPRODUCT((WEEKDAY(ROW(INDIRECT($C133&amp;":"&amp;$D133)))=1)*1)+SUMPRODUCT(COUNTIF('[1]Jour férié'!$E$2:$E$30,(ROW(INDIRECT($C133&amp;":"&amp;$D133))))),""),IF($C133&lt;$D133,$E133-IFERROR(SUMPRODUCT((WEEKDAY(ROW(INDIRECT($C133&amp;":"&amp;$D133)))=7)*1)+SUMPRODUCT((WEEKDAY(ROW(INDIRECT($C133&amp;":"&amp;$D133)))=1)*1)+SUMPRODUCT(COUNTIF('[1]Jour férié'!$E$2:$E$30,(ROW(INDIRECT($C133&amp;":"&amp;$D133))))),""))))))))</f>
        <v>NON VALIDE</v>
      </c>
      <c r="I133" s="23"/>
    </row>
    <row r="134" spans="1:9">
      <c r="A134" s="18"/>
      <c r="B134" s="18" t="s">
        <v>44</v>
      </c>
      <c r="C134" s="19">
        <v>43167</v>
      </c>
      <c r="D134" s="19">
        <v>43187</v>
      </c>
      <c r="E134" s="20">
        <f t="shared" si="4"/>
        <v>20</v>
      </c>
      <c r="F134" s="21">
        <f t="shared" si="5"/>
        <v>0</v>
      </c>
      <c r="G134" s="21"/>
      <c r="H134" s="23" t="str">
        <f ca="1">IF(ISBLANK($B134),"",IF(F134=0,"NON VALIDE",IF($D134="","NON LIVRE",IF($C134=$D134,0,IF(AND(F134=1,$E134="NON LIVRE"),"NON LIVRE",IF($C134&gt;$D134,$E134+IFERROR(SUMPRODUCT((WEEKDAY(ROW(INDIRECT($C134&amp;":"&amp;$D134)))=7)*1)+SUMPRODUCT((WEEKDAY(ROW(INDIRECT($C134&amp;":"&amp;$D134)))=1)*1)+SUMPRODUCT(COUNTIF('[1]Jour férié'!$E$2:$E$30,(ROW(INDIRECT($C134&amp;":"&amp;$D134))))),""),IF($C134&lt;$D134,$E134-IFERROR(SUMPRODUCT((WEEKDAY(ROW(INDIRECT($C134&amp;":"&amp;$D134)))=7)*1)+SUMPRODUCT((WEEKDAY(ROW(INDIRECT($C134&amp;":"&amp;$D134)))=1)*1)+SUMPRODUCT(COUNTIF('[1]Jour férié'!$E$2:$E$30,(ROW(INDIRECT($C134&amp;":"&amp;$D134))))),""))))))))</f>
        <v>NON VALIDE</v>
      </c>
      <c r="I134" s="23"/>
    </row>
    <row r="135" spans="1:9">
      <c r="A135" s="18"/>
      <c r="B135" s="18" t="s">
        <v>45</v>
      </c>
      <c r="C135" s="19">
        <v>43167</v>
      </c>
      <c r="D135" s="19">
        <v>43171</v>
      </c>
      <c r="E135" s="20">
        <f t="shared" si="4"/>
        <v>4</v>
      </c>
      <c r="F135" s="21">
        <f t="shared" si="5"/>
        <v>0</v>
      </c>
      <c r="G135" s="21"/>
      <c r="H135" s="23" t="str">
        <f ca="1">IF(ISBLANK($B135),"",IF(F135=0,"NON VALIDE",IF($D135="","NON LIVRE",IF($C135=$D135,0,IF(AND(F135=1,$E135="NON LIVRE"),"NON LIVRE",IF($C135&gt;$D135,$E135+IFERROR(SUMPRODUCT((WEEKDAY(ROW(INDIRECT($C135&amp;":"&amp;$D135)))=7)*1)+SUMPRODUCT((WEEKDAY(ROW(INDIRECT($C135&amp;":"&amp;$D135)))=1)*1)+SUMPRODUCT(COUNTIF('[1]Jour férié'!$E$2:$E$30,(ROW(INDIRECT($C135&amp;":"&amp;$D135))))),""),IF($C135&lt;$D135,$E135-IFERROR(SUMPRODUCT((WEEKDAY(ROW(INDIRECT($C135&amp;":"&amp;$D135)))=7)*1)+SUMPRODUCT((WEEKDAY(ROW(INDIRECT($C135&amp;":"&amp;$D135)))=1)*1)+SUMPRODUCT(COUNTIF('[1]Jour férié'!$E$2:$E$30,(ROW(INDIRECT($C135&amp;":"&amp;$D135))))),""))))))))</f>
        <v>NON VALIDE</v>
      </c>
      <c r="I135" s="23"/>
    </row>
    <row r="136" spans="1:9">
      <c r="A136" s="18"/>
      <c r="B136" s="18" t="s">
        <v>26</v>
      </c>
      <c r="C136" s="19">
        <v>43174</v>
      </c>
      <c r="D136" s="19">
        <v>43180</v>
      </c>
      <c r="E136" s="20">
        <f t="shared" si="4"/>
        <v>6</v>
      </c>
      <c r="F136" s="21">
        <f t="shared" si="5"/>
        <v>0</v>
      </c>
      <c r="G136" s="21"/>
      <c r="H136" s="23" t="str">
        <f ca="1">IF(ISBLANK($B136),"",IF(F136=0,"NON VALIDE",IF($D136="","NON LIVRE",IF($C136=$D136,0,IF(AND(F136=1,$E136="NON LIVRE"),"NON LIVRE",IF($C136&gt;$D136,$E136+IFERROR(SUMPRODUCT((WEEKDAY(ROW(INDIRECT($C136&amp;":"&amp;$D136)))=7)*1)+SUMPRODUCT((WEEKDAY(ROW(INDIRECT($C136&amp;":"&amp;$D136)))=1)*1)+SUMPRODUCT(COUNTIF('[1]Jour férié'!$E$2:$E$30,(ROW(INDIRECT($C136&amp;":"&amp;$D136))))),""),IF($C136&lt;$D136,$E136-IFERROR(SUMPRODUCT((WEEKDAY(ROW(INDIRECT($C136&amp;":"&amp;$D136)))=7)*1)+SUMPRODUCT((WEEKDAY(ROW(INDIRECT($C136&amp;":"&amp;$D136)))=1)*1)+SUMPRODUCT(COUNTIF('[1]Jour férié'!$E$2:$E$30,(ROW(INDIRECT($C136&amp;":"&amp;$D136))))),""))))))))</f>
        <v>NON VALIDE</v>
      </c>
      <c r="I136" s="23"/>
    </row>
    <row r="137" spans="1:9">
      <c r="A137" s="18"/>
      <c r="B137" s="18" t="s">
        <v>26</v>
      </c>
      <c r="C137" s="19">
        <v>43174</v>
      </c>
      <c r="D137" s="19">
        <v>43180</v>
      </c>
      <c r="E137" s="20">
        <f t="shared" si="4"/>
        <v>6</v>
      </c>
      <c r="F137" s="21">
        <f t="shared" si="5"/>
        <v>0</v>
      </c>
      <c r="G137" s="21"/>
      <c r="H137" s="23" t="str">
        <f ca="1">IF(ISBLANK($B137),"",IF(F137=0,"NON VALIDE",IF($D137="","NON LIVRE",IF($C137=$D137,0,IF(AND(F137=1,$E137="NON LIVRE"),"NON LIVRE",IF($C137&gt;$D137,$E137+IFERROR(SUMPRODUCT((WEEKDAY(ROW(INDIRECT($C137&amp;":"&amp;$D137)))=7)*1)+SUMPRODUCT((WEEKDAY(ROW(INDIRECT($C137&amp;":"&amp;$D137)))=1)*1)+SUMPRODUCT(COUNTIF('[1]Jour férié'!$E$2:$E$30,(ROW(INDIRECT($C137&amp;":"&amp;$D137))))),""),IF($C137&lt;$D137,$E137-IFERROR(SUMPRODUCT((WEEKDAY(ROW(INDIRECT($C137&amp;":"&amp;$D137)))=7)*1)+SUMPRODUCT((WEEKDAY(ROW(INDIRECT($C137&amp;":"&amp;$D137)))=1)*1)+SUMPRODUCT(COUNTIF('[1]Jour férié'!$E$2:$E$30,(ROW(INDIRECT($C137&amp;":"&amp;$D137))))),""))))))))</f>
        <v>NON VALIDE</v>
      </c>
      <c r="I137" s="23"/>
    </row>
    <row r="138" spans="1:9">
      <c r="A138" s="18"/>
      <c r="B138" s="18" t="s">
        <v>46</v>
      </c>
      <c r="C138" s="19">
        <v>43168</v>
      </c>
      <c r="D138" s="19">
        <v>43171</v>
      </c>
      <c r="E138" s="20">
        <f t="shared" si="4"/>
        <v>3</v>
      </c>
      <c r="F138" s="21">
        <f t="shared" si="5"/>
        <v>0</v>
      </c>
      <c r="G138" s="21"/>
      <c r="H138" s="23" t="str">
        <f ca="1">IF(ISBLANK($B138),"",IF(F138=0,"NON VALIDE",IF($D138="","NON LIVRE",IF($C138=$D138,0,IF(AND(F138=1,$E138="NON LIVRE"),"NON LIVRE",IF($C138&gt;$D138,$E138+IFERROR(SUMPRODUCT((WEEKDAY(ROW(INDIRECT($C138&amp;":"&amp;$D138)))=7)*1)+SUMPRODUCT((WEEKDAY(ROW(INDIRECT($C138&amp;":"&amp;$D138)))=1)*1)+SUMPRODUCT(COUNTIF('[1]Jour férié'!$E$2:$E$30,(ROW(INDIRECT($C138&amp;":"&amp;$D138))))),""),IF($C138&lt;$D138,$E138-IFERROR(SUMPRODUCT((WEEKDAY(ROW(INDIRECT($C138&amp;":"&amp;$D138)))=7)*1)+SUMPRODUCT((WEEKDAY(ROW(INDIRECT($C138&amp;":"&amp;$D138)))=1)*1)+SUMPRODUCT(COUNTIF('[1]Jour férié'!$E$2:$E$30,(ROW(INDIRECT($C138&amp;":"&amp;$D138))))),""))))))))</f>
        <v>NON VALIDE</v>
      </c>
      <c r="I138" s="23"/>
    </row>
    <row r="139" spans="1:9">
      <c r="A139" s="18"/>
      <c r="B139" s="18" t="s">
        <v>41</v>
      </c>
      <c r="C139" s="19">
        <v>43168</v>
      </c>
      <c r="D139" s="19">
        <v>43172</v>
      </c>
      <c r="E139" s="20">
        <f t="shared" si="4"/>
        <v>4</v>
      </c>
      <c r="F139" s="21">
        <f t="shared" si="5"/>
        <v>0</v>
      </c>
      <c r="G139" s="21"/>
      <c r="H139" s="23" t="str">
        <f ca="1">IF(ISBLANK($B139),"",IF(F139=0,"NON VALIDE",IF($D139="","NON LIVRE",IF($C139=$D139,0,IF(AND(F139=1,$E139="NON LIVRE"),"NON LIVRE",IF($C139&gt;$D139,$E139+IFERROR(SUMPRODUCT((WEEKDAY(ROW(INDIRECT($C139&amp;":"&amp;$D139)))=7)*1)+SUMPRODUCT((WEEKDAY(ROW(INDIRECT($C139&amp;":"&amp;$D139)))=1)*1)+SUMPRODUCT(COUNTIF('[1]Jour férié'!$E$2:$E$30,(ROW(INDIRECT($C139&amp;":"&amp;$D139))))),""),IF($C139&lt;$D139,$E139-IFERROR(SUMPRODUCT((WEEKDAY(ROW(INDIRECT($C139&amp;":"&amp;$D139)))=7)*1)+SUMPRODUCT((WEEKDAY(ROW(INDIRECT($C139&amp;":"&amp;$D139)))=1)*1)+SUMPRODUCT(COUNTIF('[1]Jour férié'!$E$2:$E$30,(ROW(INDIRECT($C139&amp;":"&amp;$D139))))),""))))))))</f>
        <v>NON VALIDE</v>
      </c>
      <c r="I139" s="23"/>
    </row>
    <row r="140" spans="1:9">
      <c r="A140" s="18"/>
      <c r="B140" s="18" t="s">
        <v>20</v>
      </c>
      <c r="C140" s="19">
        <v>43185</v>
      </c>
      <c r="D140" s="19">
        <v>43182</v>
      </c>
      <c r="E140" s="20">
        <f t="shared" si="4"/>
        <v>-3</v>
      </c>
      <c r="F140" s="21">
        <f t="shared" si="5"/>
        <v>1</v>
      </c>
      <c r="G140" s="21"/>
      <c r="H140" s="23">
        <f ca="1">IF(ISBLANK($B140),"",IF(F140=0,"NON VALIDE",IF($D140="","NON LIVRE",IF($C140=$D140,0,IF(AND(F140=1,$E140="NON LIVRE"),"NON LIVRE",IF($C140&gt;$D140,$E140+IFERROR(SUMPRODUCT((WEEKDAY(ROW(INDIRECT($C140&amp;":"&amp;$D140)))=7)*1)+SUMPRODUCT((WEEKDAY(ROW(INDIRECT($C140&amp;":"&amp;$D140)))=1)*1)+SUMPRODUCT(COUNTIF('[1]Jour férié'!$E$2:$E$30,(ROW(INDIRECT($C140&amp;":"&amp;$D140))))),""),IF($C140&lt;$D140,$E140-IFERROR(SUMPRODUCT((WEEKDAY(ROW(INDIRECT($C140&amp;":"&amp;$D140)))=7)*1)+SUMPRODUCT((WEEKDAY(ROW(INDIRECT($C140&amp;":"&amp;$D140)))=1)*1)+SUMPRODUCT(COUNTIF('[1]Jour férié'!$E$2:$E$30,(ROW(INDIRECT($C140&amp;":"&amp;$D140))))),""))))))))</f>
        <v>0</v>
      </c>
      <c r="I140" s="23"/>
    </row>
    <row r="141" spans="1:9">
      <c r="A141" s="18"/>
      <c r="B141" s="18" t="s">
        <v>32</v>
      </c>
      <c r="C141" s="19">
        <v>43181</v>
      </c>
      <c r="D141" s="19" t="s">
        <v>25</v>
      </c>
      <c r="E141" s="20" t="str">
        <f t="shared" si="4"/>
        <v>NON LIVRE</v>
      </c>
      <c r="F141" s="21">
        <f t="shared" si="5"/>
        <v>0</v>
      </c>
      <c r="G141" s="21"/>
      <c r="H141" s="23" t="str">
        <f ca="1">IF(ISBLANK($B141),"",IF(F141=0,"NON VALIDE",IF($D141="","NON LIVRE",IF($C141=$D141,0,IF(AND(F141=1,$E141="NON LIVRE"),"NON LIVRE",IF($C141&gt;$D141,$E141+IFERROR(SUMPRODUCT((WEEKDAY(ROW(INDIRECT($C141&amp;":"&amp;$D141)))=7)*1)+SUMPRODUCT((WEEKDAY(ROW(INDIRECT($C141&amp;":"&amp;$D141)))=1)*1)+SUMPRODUCT(COUNTIF('[1]Jour férié'!$E$2:$E$30,(ROW(INDIRECT($C141&amp;":"&amp;$D141))))),""),IF($C141&lt;$D141,$E141-IFERROR(SUMPRODUCT((WEEKDAY(ROW(INDIRECT($C141&amp;":"&amp;$D141)))=7)*1)+SUMPRODUCT((WEEKDAY(ROW(INDIRECT($C141&amp;":"&amp;$D141)))=1)*1)+SUMPRODUCT(COUNTIF('[1]Jour férié'!$E$2:$E$30,(ROW(INDIRECT($C141&amp;":"&amp;$D141))))),""))))))))</f>
        <v>NON VALIDE</v>
      </c>
      <c r="I141" s="23"/>
    </row>
    <row r="142" spans="1:9">
      <c r="A142" s="18"/>
      <c r="B142" s="18" t="s">
        <v>32</v>
      </c>
      <c r="C142" s="19">
        <v>43174</v>
      </c>
      <c r="D142" s="19" t="s">
        <v>25</v>
      </c>
      <c r="E142" s="20" t="str">
        <f t="shared" si="4"/>
        <v>NON LIVRE</v>
      </c>
      <c r="F142" s="21">
        <f t="shared" si="5"/>
        <v>0</v>
      </c>
      <c r="G142" s="21"/>
      <c r="H142" s="23" t="str">
        <f ca="1">IF(ISBLANK($B142),"",IF(F142=0,"NON VALIDE",IF($D142="","NON LIVRE",IF($C142=$D142,0,IF(AND(F142=1,$E142="NON LIVRE"),"NON LIVRE",IF($C142&gt;$D142,$E142+IFERROR(SUMPRODUCT((WEEKDAY(ROW(INDIRECT($C142&amp;":"&amp;$D142)))=7)*1)+SUMPRODUCT((WEEKDAY(ROW(INDIRECT($C142&amp;":"&amp;$D142)))=1)*1)+SUMPRODUCT(COUNTIF('[1]Jour férié'!$E$2:$E$30,(ROW(INDIRECT($C142&amp;":"&amp;$D142))))),""),IF($C142&lt;$D142,$E142-IFERROR(SUMPRODUCT((WEEKDAY(ROW(INDIRECT($C142&amp;":"&amp;$D142)))=7)*1)+SUMPRODUCT((WEEKDAY(ROW(INDIRECT($C142&amp;":"&amp;$D142)))=1)*1)+SUMPRODUCT(COUNTIF('[1]Jour férié'!$E$2:$E$30,(ROW(INDIRECT($C142&amp;":"&amp;$D142))))),""))))))))</f>
        <v>NON VALIDE</v>
      </c>
      <c r="I142" s="23"/>
    </row>
    <row r="143" spans="1:9">
      <c r="A143" s="18"/>
      <c r="B143" s="18" t="s">
        <v>40</v>
      </c>
      <c r="C143" s="19">
        <v>43172</v>
      </c>
      <c r="D143" s="19">
        <v>43172</v>
      </c>
      <c r="E143" s="20">
        <f t="shared" si="4"/>
        <v>0</v>
      </c>
      <c r="F143" s="21">
        <f t="shared" si="5"/>
        <v>0</v>
      </c>
      <c r="G143" s="21"/>
      <c r="H143" s="23" t="str">
        <f ca="1">IF(ISBLANK($B143),"",IF(F143=0,"NON VALIDE",IF($D143="","NON LIVRE",IF($C143=$D143,0,IF(AND(F143=1,$E143="NON LIVRE"),"NON LIVRE",IF($C143&gt;$D143,$E143+IFERROR(SUMPRODUCT((WEEKDAY(ROW(INDIRECT($C143&amp;":"&amp;$D143)))=7)*1)+SUMPRODUCT((WEEKDAY(ROW(INDIRECT($C143&amp;":"&amp;$D143)))=1)*1)+SUMPRODUCT(COUNTIF('[1]Jour férié'!$E$2:$E$30,(ROW(INDIRECT($C143&amp;":"&amp;$D143))))),""),IF($C143&lt;$D143,$E143-IFERROR(SUMPRODUCT((WEEKDAY(ROW(INDIRECT($C143&amp;":"&amp;$D143)))=7)*1)+SUMPRODUCT((WEEKDAY(ROW(INDIRECT($C143&amp;":"&amp;$D143)))=1)*1)+SUMPRODUCT(COUNTIF('[1]Jour férié'!$E$2:$E$30,(ROW(INDIRECT($C143&amp;":"&amp;$D143))))),""))))))))</f>
        <v>NON VALIDE</v>
      </c>
      <c r="I143" s="23"/>
    </row>
    <row r="144" spans="1:9">
      <c r="A144" s="18"/>
      <c r="B144" s="18" t="s">
        <v>42</v>
      </c>
      <c r="C144" s="19">
        <v>43167</v>
      </c>
      <c r="D144" s="19">
        <v>43186</v>
      </c>
      <c r="E144" s="20">
        <f t="shared" si="4"/>
        <v>19</v>
      </c>
      <c r="F144" s="21">
        <f t="shared" si="5"/>
        <v>0</v>
      </c>
      <c r="G144" s="21"/>
      <c r="H144" s="23" t="str">
        <f ca="1">IF(ISBLANK($B144),"",IF(F144=0,"NON VALIDE",IF($D144="","NON LIVRE",IF($C144=$D144,0,IF(AND(F144=1,$E144="NON LIVRE"),"NON LIVRE",IF($C144&gt;$D144,$E144+IFERROR(SUMPRODUCT((WEEKDAY(ROW(INDIRECT($C144&amp;":"&amp;$D144)))=7)*1)+SUMPRODUCT((WEEKDAY(ROW(INDIRECT($C144&amp;":"&amp;$D144)))=1)*1)+SUMPRODUCT(COUNTIF('[1]Jour férié'!$E$2:$E$30,(ROW(INDIRECT($C144&amp;":"&amp;$D144))))),""),IF($C144&lt;$D144,$E144-IFERROR(SUMPRODUCT((WEEKDAY(ROW(INDIRECT($C144&amp;":"&amp;$D144)))=7)*1)+SUMPRODUCT((WEEKDAY(ROW(INDIRECT($C144&amp;":"&amp;$D144)))=1)*1)+SUMPRODUCT(COUNTIF('[1]Jour férié'!$E$2:$E$30,(ROW(INDIRECT($C144&amp;":"&amp;$D144))))),""))))))))</f>
        <v>NON VALIDE</v>
      </c>
      <c r="I144" s="23"/>
    </row>
    <row r="145" spans="1:10">
      <c r="A145" s="18"/>
      <c r="B145" s="18" t="s">
        <v>42</v>
      </c>
      <c r="C145" s="19">
        <v>43167</v>
      </c>
      <c r="D145" s="19">
        <v>43195</v>
      </c>
      <c r="E145" s="20">
        <f t="shared" si="4"/>
        <v>28</v>
      </c>
      <c r="F145" s="21">
        <f t="shared" si="5"/>
        <v>0</v>
      </c>
      <c r="G145" s="21"/>
      <c r="H145" s="23" t="str">
        <f ca="1">IF(ISBLANK($B145),"",IF(F145=0,"NON VALIDE",IF($D145="","NON LIVRE",IF($C145=$D145,0,IF(AND(F145=1,$E145="NON LIVRE"),"NON LIVRE",IF($C145&gt;$D145,$E145+IFERROR(SUMPRODUCT((WEEKDAY(ROW(INDIRECT($C145&amp;":"&amp;$D145)))=7)*1)+SUMPRODUCT((WEEKDAY(ROW(INDIRECT($C145&amp;":"&amp;$D145)))=1)*1)+SUMPRODUCT(COUNTIF('[1]Jour férié'!$E$2:$E$30,(ROW(INDIRECT($C145&amp;":"&amp;$D145))))),""),IF($C145&lt;$D145,$E145-IFERROR(SUMPRODUCT((WEEKDAY(ROW(INDIRECT($C145&amp;":"&amp;$D145)))=7)*1)+SUMPRODUCT((WEEKDAY(ROW(INDIRECT($C145&amp;":"&amp;$D145)))=1)*1)+SUMPRODUCT(COUNTIF('[1]Jour férié'!$E$2:$E$30,(ROW(INDIRECT($C145&amp;":"&amp;$D145))))),""))))))))</f>
        <v>NON VALIDE</v>
      </c>
      <c r="I145" s="23"/>
    </row>
    <row r="146" spans="1:10">
      <c r="A146" s="18"/>
      <c r="B146" s="18" t="s">
        <v>40</v>
      </c>
      <c r="C146" s="19">
        <v>43172</v>
      </c>
      <c r="D146" s="19">
        <v>43172</v>
      </c>
      <c r="E146" s="20">
        <f t="shared" si="4"/>
        <v>0</v>
      </c>
      <c r="F146" s="21">
        <f t="shared" si="5"/>
        <v>0</v>
      </c>
      <c r="G146" s="21"/>
      <c r="H146" s="23" t="str">
        <f ca="1">IF(ISBLANK($B146),"",IF(F146=0,"NON VALIDE",IF($D146="","NON LIVRE",IF($C146=$D146,0,IF(AND(F146=1,$E146="NON LIVRE"),"NON LIVRE",IF($C146&gt;$D146,$E146+IFERROR(SUMPRODUCT((WEEKDAY(ROW(INDIRECT($C146&amp;":"&amp;$D146)))=7)*1)+SUMPRODUCT((WEEKDAY(ROW(INDIRECT($C146&amp;":"&amp;$D146)))=1)*1)+SUMPRODUCT(COUNTIF('[1]Jour férié'!$E$2:$E$30,(ROW(INDIRECT($C146&amp;":"&amp;$D146))))),""),IF($C146&lt;$D146,$E146-IFERROR(SUMPRODUCT((WEEKDAY(ROW(INDIRECT($C146&amp;":"&amp;$D146)))=7)*1)+SUMPRODUCT((WEEKDAY(ROW(INDIRECT($C146&amp;":"&amp;$D146)))=1)*1)+SUMPRODUCT(COUNTIF('[1]Jour férié'!$E$2:$E$30,(ROW(INDIRECT($C146&amp;":"&amp;$D146))))),""))))))))</f>
        <v>NON VALIDE</v>
      </c>
      <c r="I146" s="23"/>
    </row>
    <row r="147" spans="1:10">
      <c r="A147" s="28"/>
      <c r="B147" s="30" t="s">
        <v>20</v>
      </c>
      <c r="C147" s="31">
        <v>43189</v>
      </c>
      <c r="D147" s="31">
        <v>43196</v>
      </c>
      <c r="E147" s="32">
        <f t="shared" si="4"/>
        <v>7</v>
      </c>
      <c r="F147" s="33">
        <f t="shared" si="5"/>
        <v>1</v>
      </c>
      <c r="G147" s="33"/>
      <c r="H147" s="34">
        <f ca="1">IF(ISBLANK($B147),"",IF(F147=0,"NON VALIDE",IF($D147="","NON LIVRE",IF($C147=$D147,0,IF(AND(F147=1,$E147="NON LIVRE"),"NON LIVRE",IF($C147&gt;$D147,$E147+IFERROR(SUMPRODUCT((WEEKDAY(ROW(INDIRECT($C147&amp;":"&amp;$D147)))=7)*1)+SUMPRODUCT((WEEKDAY(ROW(INDIRECT($C147&amp;":"&amp;$D147)))=1)*1)+SUMPRODUCT(COUNTIF('[1]Jour férié'!$E$2:$E$30,(ROW(INDIRECT($C147&amp;":"&amp;$D147))))),""),IF($C147&lt;$D147,$E147-IFERROR(SUMPRODUCT((WEEKDAY(ROW(INDIRECT($C147&amp;":"&amp;$D147)))=7)*1)+SUMPRODUCT((WEEKDAY(ROW(INDIRECT($C147&amp;":"&amp;$D147)))=1)*1)+SUMPRODUCT(COUNTIF('[1]Jour férié'!$E$2:$E$30,(ROW(INDIRECT($C147&amp;":"&amp;$D147))))),""))))))))</f>
        <v>3</v>
      </c>
      <c r="I147" s="34">
        <f>IF(ISBLANK($B147),"",IF(F147=0,"NON VALIDE",IF($D147="","NON LIVRE",IF($C147=$D147,0,IF(AND(F147=1,$E147="NON LIVRE"),"NON LIVRE",IF($C147&gt;$D147,$E147+NETWORKDAYS(C147,D147,'[1]Jour férié'!E3:E30),IF($C147&lt;$D147,$E147-NETWORKDAYS(C147,D147,'[1]Jour férié'!E3:E30))))))))</f>
        <v>2</v>
      </c>
      <c r="J147" s="29"/>
    </row>
    <row r="148" spans="1:10">
      <c r="A148" s="18"/>
      <c r="B148" s="18" t="s">
        <v>45</v>
      </c>
      <c r="C148" s="19">
        <v>43172</v>
      </c>
      <c r="D148" s="19">
        <v>43173</v>
      </c>
      <c r="E148" s="20">
        <f t="shared" si="4"/>
        <v>1</v>
      </c>
      <c r="F148" s="21">
        <f t="shared" si="5"/>
        <v>0</v>
      </c>
      <c r="G148" s="21"/>
      <c r="H148" s="23" t="str">
        <f ca="1">IF(ISBLANK($B148),"",IF(F148=0,"NON VALIDE",IF($D148="","NON LIVRE",IF($C148=$D148,0,IF(AND(F148=1,$E148="NON LIVRE"),"NON LIVRE",IF($C148&gt;$D148,$E148+IFERROR(SUMPRODUCT((WEEKDAY(ROW(INDIRECT($C148&amp;":"&amp;$D148)))=7)*1)+SUMPRODUCT((WEEKDAY(ROW(INDIRECT($C148&amp;":"&amp;$D148)))=1)*1)+SUMPRODUCT(COUNTIF('[1]Jour férié'!$E$2:$E$30,(ROW(INDIRECT($C148&amp;":"&amp;$D148))))),""),IF($C148&lt;$D148,$E148-IFERROR(SUMPRODUCT((WEEKDAY(ROW(INDIRECT($C148&amp;":"&amp;$D148)))=7)*1)+SUMPRODUCT((WEEKDAY(ROW(INDIRECT($C148&amp;":"&amp;$D148)))=1)*1)+SUMPRODUCT(COUNTIF('[1]Jour férié'!$E$2:$E$30,(ROW(INDIRECT($C148&amp;":"&amp;$D148))))),""))))))))</f>
        <v>NON VALIDE</v>
      </c>
      <c r="I148" s="23"/>
    </row>
    <row r="149" spans="1:10">
      <c r="A149" s="18"/>
      <c r="B149" s="18" t="s">
        <v>45</v>
      </c>
      <c r="C149" s="19">
        <v>43172</v>
      </c>
      <c r="D149" s="19">
        <v>43173</v>
      </c>
      <c r="E149" s="20">
        <f t="shared" si="4"/>
        <v>1</v>
      </c>
      <c r="F149" s="21">
        <f t="shared" si="5"/>
        <v>0</v>
      </c>
      <c r="G149" s="21"/>
      <c r="H149" s="23" t="str">
        <f ca="1">IF(ISBLANK($B149),"",IF(F149=0,"NON VALIDE",IF($D149="","NON LIVRE",IF($C149=$D149,0,IF(AND(F149=1,$E149="NON LIVRE"),"NON LIVRE",IF($C149&gt;$D149,$E149+IFERROR(SUMPRODUCT((WEEKDAY(ROW(INDIRECT($C149&amp;":"&amp;$D149)))=7)*1)+SUMPRODUCT((WEEKDAY(ROW(INDIRECT($C149&amp;":"&amp;$D149)))=1)*1)+SUMPRODUCT(COUNTIF('[1]Jour férié'!$E$2:$E$30,(ROW(INDIRECT($C149&amp;":"&amp;$D149))))),""),IF($C149&lt;$D149,$E149-IFERROR(SUMPRODUCT((WEEKDAY(ROW(INDIRECT($C149&amp;":"&amp;$D149)))=7)*1)+SUMPRODUCT((WEEKDAY(ROW(INDIRECT($C149&amp;":"&amp;$D149)))=1)*1)+SUMPRODUCT(COUNTIF('[1]Jour férié'!$E$2:$E$30,(ROW(INDIRECT($C149&amp;":"&amp;$D149))))),""))))))))</f>
        <v>NON VALIDE</v>
      </c>
      <c r="I149" s="23"/>
    </row>
    <row r="150" spans="1:10">
      <c r="A150" s="18"/>
      <c r="B150" s="18" t="s">
        <v>40</v>
      </c>
      <c r="C150" s="19">
        <v>43172</v>
      </c>
      <c r="D150" s="19">
        <v>43173</v>
      </c>
      <c r="E150" s="20">
        <f t="shared" si="4"/>
        <v>1</v>
      </c>
      <c r="F150" s="21">
        <f t="shared" si="5"/>
        <v>0</v>
      </c>
      <c r="G150" s="21"/>
      <c r="H150" s="23" t="str">
        <f ca="1">IF(ISBLANK($B150),"",IF(F150=0,"NON VALIDE",IF($D150="","NON LIVRE",IF($C150=$D150,0,IF(AND(F150=1,$E150="NON LIVRE"),"NON LIVRE",IF($C150&gt;$D150,$E150+IFERROR(SUMPRODUCT((WEEKDAY(ROW(INDIRECT($C150&amp;":"&amp;$D150)))=7)*1)+SUMPRODUCT((WEEKDAY(ROW(INDIRECT($C150&amp;":"&amp;$D150)))=1)*1)+SUMPRODUCT(COUNTIF('[1]Jour férié'!$E$2:$E$30,(ROW(INDIRECT($C150&amp;":"&amp;$D150))))),""),IF($C150&lt;$D150,$E150-IFERROR(SUMPRODUCT((WEEKDAY(ROW(INDIRECT($C150&amp;":"&amp;$D150)))=7)*1)+SUMPRODUCT((WEEKDAY(ROW(INDIRECT($C150&amp;":"&amp;$D150)))=1)*1)+SUMPRODUCT(COUNTIF('[1]Jour férié'!$E$2:$E$30,(ROW(INDIRECT($C150&amp;":"&amp;$D150))))),""))))))))</f>
        <v>NON VALIDE</v>
      </c>
      <c r="I150" s="23"/>
    </row>
    <row r="151" spans="1:10">
      <c r="A151" s="18"/>
      <c r="B151" s="18" t="s">
        <v>40</v>
      </c>
      <c r="C151" s="19">
        <v>43172</v>
      </c>
      <c r="D151" s="19">
        <v>43173</v>
      </c>
      <c r="E151" s="20">
        <f t="shared" si="4"/>
        <v>1</v>
      </c>
      <c r="F151" s="21">
        <f t="shared" si="5"/>
        <v>0</v>
      </c>
      <c r="G151" s="21"/>
      <c r="H151" s="23" t="str">
        <f ca="1">IF(ISBLANK($B151),"",IF(F151=0,"NON VALIDE",IF($D151="","NON LIVRE",IF($C151=$D151,0,IF(AND(F151=1,$E151="NON LIVRE"),"NON LIVRE",IF($C151&gt;$D151,$E151+IFERROR(SUMPRODUCT((WEEKDAY(ROW(INDIRECT($C151&amp;":"&amp;$D151)))=7)*1)+SUMPRODUCT((WEEKDAY(ROW(INDIRECT($C151&amp;":"&amp;$D151)))=1)*1)+SUMPRODUCT(COUNTIF('[1]Jour férié'!$E$2:$E$30,(ROW(INDIRECT($C151&amp;":"&amp;$D151))))),""),IF($C151&lt;$D151,$E151-IFERROR(SUMPRODUCT((WEEKDAY(ROW(INDIRECT($C151&amp;":"&amp;$D151)))=7)*1)+SUMPRODUCT((WEEKDAY(ROW(INDIRECT($C151&amp;":"&amp;$D151)))=1)*1)+SUMPRODUCT(COUNTIF('[1]Jour férié'!$E$2:$E$30,(ROW(INDIRECT($C151&amp;":"&amp;$D151))))),""))))))))</f>
        <v>NON VALIDE</v>
      </c>
      <c r="I151" s="23"/>
    </row>
    <row r="152" spans="1:10">
      <c r="A152" s="18"/>
      <c r="B152" s="18" t="s">
        <v>40</v>
      </c>
      <c r="C152" s="19">
        <v>43173</v>
      </c>
      <c r="D152" s="19">
        <v>43182</v>
      </c>
      <c r="E152" s="20">
        <f t="shared" si="4"/>
        <v>9</v>
      </c>
      <c r="F152" s="21">
        <f t="shared" si="5"/>
        <v>0</v>
      </c>
      <c r="G152" s="21"/>
      <c r="H152" s="23" t="str">
        <f ca="1">IF(ISBLANK($B152),"",IF(F152=0,"NON VALIDE",IF($D152="","NON LIVRE",IF($C152=$D152,0,IF(AND(F152=1,$E152="NON LIVRE"),"NON LIVRE",IF($C152&gt;$D152,$E152+IFERROR(SUMPRODUCT((WEEKDAY(ROW(INDIRECT($C152&amp;":"&amp;$D152)))=7)*1)+SUMPRODUCT((WEEKDAY(ROW(INDIRECT($C152&amp;":"&amp;$D152)))=1)*1)+SUMPRODUCT(COUNTIF('[1]Jour férié'!$E$2:$E$30,(ROW(INDIRECT($C152&amp;":"&amp;$D152))))),""),IF($C152&lt;$D152,$E152-IFERROR(SUMPRODUCT((WEEKDAY(ROW(INDIRECT($C152&amp;":"&amp;$D152)))=7)*1)+SUMPRODUCT((WEEKDAY(ROW(INDIRECT($C152&amp;":"&amp;$D152)))=1)*1)+SUMPRODUCT(COUNTIF('[1]Jour férié'!$E$2:$E$30,(ROW(INDIRECT($C152&amp;":"&amp;$D152))))),""))))))))</f>
        <v>NON VALIDE</v>
      </c>
      <c r="I152" s="23"/>
    </row>
    <row r="153" spans="1:10">
      <c r="A153" s="18"/>
      <c r="B153" s="18" t="s">
        <v>40</v>
      </c>
      <c r="C153" s="19">
        <v>43173</v>
      </c>
      <c r="D153" s="19" t="s">
        <v>25</v>
      </c>
      <c r="E153" s="20" t="str">
        <f t="shared" si="4"/>
        <v>NON LIVRE</v>
      </c>
      <c r="F153" s="21">
        <f t="shared" si="5"/>
        <v>0</v>
      </c>
      <c r="G153" s="21"/>
      <c r="H153" s="23" t="str">
        <f ca="1">IF(ISBLANK($B153),"",IF(F153=0,"NON VALIDE",IF($D153="","NON LIVRE",IF($C153=$D153,0,IF(AND(F153=1,$E153="NON LIVRE"),"NON LIVRE",IF($C153&gt;$D153,$E153+IFERROR(SUMPRODUCT((WEEKDAY(ROW(INDIRECT($C153&amp;":"&amp;$D153)))=7)*1)+SUMPRODUCT((WEEKDAY(ROW(INDIRECT($C153&amp;":"&amp;$D153)))=1)*1)+SUMPRODUCT(COUNTIF('[1]Jour férié'!$E$2:$E$30,(ROW(INDIRECT($C153&amp;":"&amp;$D153))))),""),IF($C153&lt;$D153,$E153-IFERROR(SUMPRODUCT((WEEKDAY(ROW(INDIRECT($C153&amp;":"&amp;$D153)))=7)*1)+SUMPRODUCT((WEEKDAY(ROW(INDIRECT($C153&amp;":"&amp;$D153)))=1)*1)+SUMPRODUCT(COUNTIF('[1]Jour férié'!$E$2:$E$30,(ROW(INDIRECT($C153&amp;":"&amp;$D153))))),""))))))))</f>
        <v>NON VALIDE</v>
      </c>
      <c r="I153" s="23"/>
    </row>
    <row r="154" spans="1:10">
      <c r="A154" s="18"/>
      <c r="B154" s="18" t="s">
        <v>45</v>
      </c>
      <c r="C154" s="19">
        <v>43173</v>
      </c>
      <c r="D154" s="19">
        <v>43174</v>
      </c>
      <c r="E154" s="20">
        <f t="shared" si="4"/>
        <v>1</v>
      </c>
      <c r="F154" s="21">
        <f t="shared" si="5"/>
        <v>0</v>
      </c>
      <c r="G154" s="21"/>
      <c r="H154" s="23" t="str">
        <f ca="1">IF(ISBLANK($B154),"",IF(F154=0,"NON VALIDE",IF($D154="","NON LIVRE",IF($C154=$D154,0,IF(AND(F154=1,$E154="NON LIVRE"),"NON LIVRE",IF($C154&gt;$D154,$E154+IFERROR(SUMPRODUCT((WEEKDAY(ROW(INDIRECT($C154&amp;":"&amp;$D154)))=7)*1)+SUMPRODUCT((WEEKDAY(ROW(INDIRECT($C154&amp;":"&amp;$D154)))=1)*1)+SUMPRODUCT(COUNTIF('[1]Jour férié'!$E$2:$E$30,(ROW(INDIRECT($C154&amp;":"&amp;$D154))))),""),IF($C154&lt;$D154,$E154-IFERROR(SUMPRODUCT((WEEKDAY(ROW(INDIRECT($C154&amp;":"&amp;$D154)))=7)*1)+SUMPRODUCT((WEEKDAY(ROW(INDIRECT($C154&amp;":"&amp;$D154)))=1)*1)+SUMPRODUCT(COUNTIF('[1]Jour férié'!$E$2:$E$30,(ROW(INDIRECT($C154&amp;":"&amp;$D154))))),""))))))))</f>
        <v>NON VALIDE</v>
      </c>
      <c r="I154" s="23"/>
    </row>
    <row r="155" spans="1:10">
      <c r="A155" s="18"/>
      <c r="B155" s="18" t="s">
        <v>47</v>
      </c>
      <c r="C155" s="19">
        <v>43174</v>
      </c>
      <c r="D155" s="19">
        <v>43174</v>
      </c>
      <c r="E155" s="20">
        <f t="shared" si="4"/>
        <v>0</v>
      </c>
      <c r="F155" s="21">
        <f t="shared" si="5"/>
        <v>0</v>
      </c>
      <c r="G155" s="21"/>
      <c r="H155" s="23" t="str">
        <f ca="1">IF(ISBLANK($B155),"",IF(F155=0,"NON VALIDE",IF($D155="","NON LIVRE",IF($C155=$D155,0,IF(AND(F155=1,$E155="NON LIVRE"),"NON LIVRE",IF($C155&gt;$D155,$E155+IFERROR(SUMPRODUCT((WEEKDAY(ROW(INDIRECT($C155&amp;":"&amp;$D155)))=7)*1)+SUMPRODUCT((WEEKDAY(ROW(INDIRECT($C155&amp;":"&amp;$D155)))=1)*1)+SUMPRODUCT(COUNTIF('[1]Jour férié'!$E$2:$E$30,(ROW(INDIRECT($C155&amp;":"&amp;$D155))))),""),IF($C155&lt;$D155,$E155-IFERROR(SUMPRODUCT((WEEKDAY(ROW(INDIRECT($C155&amp;":"&amp;$D155)))=7)*1)+SUMPRODUCT((WEEKDAY(ROW(INDIRECT($C155&amp;":"&amp;$D155)))=1)*1)+SUMPRODUCT(COUNTIF('[1]Jour férié'!$E$2:$E$30,(ROW(INDIRECT($C155&amp;":"&amp;$D155))))),""))))))))</f>
        <v>NON VALIDE</v>
      </c>
      <c r="I155" s="23"/>
    </row>
    <row r="156" spans="1:10">
      <c r="A156" s="18"/>
      <c r="B156" s="18" t="s">
        <v>41</v>
      </c>
      <c r="C156" s="19">
        <v>43174</v>
      </c>
      <c r="D156" s="19">
        <v>43178</v>
      </c>
      <c r="E156" s="20">
        <f t="shared" si="4"/>
        <v>4</v>
      </c>
      <c r="F156" s="21">
        <f t="shared" si="5"/>
        <v>0</v>
      </c>
      <c r="G156" s="21"/>
      <c r="H156" s="23" t="str">
        <f ca="1">IF(ISBLANK($B156),"",IF(F156=0,"NON VALIDE",IF($D156="","NON LIVRE",IF($C156=$D156,0,IF(AND(F156=1,$E156="NON LIVRE"),"NON LIVRE",IF($C156&gt;$D156,$E156+IFERROR(SUMPRODUCT((WEEKDAY(ROW(INDIRECT($C156&amp;":"&amp;$D156)))=7)*1)+SUMPRODUCT((WEEKDAY(ROW(INDIRECT($C156&amp;":"&amp;$D156)))=1)*1)+SUMPRODUCT(COUNTIF('[1]Jour férié'!$E$2:$E$30,(ROW(INDIRECT($C156&amp;":"&amp;$D156))))),""),IF($C156&lt;$D156,$E156-IFERROR(SUMPRODUCT((WEEKDAY(ROW(INDIRECT($C156&amp;":"&amp;$D156)))=7)*1)+SUMPRODUCT((WEEKDAY(ROW(INDIRECT($C156&amp;":"&amp;$D156)))=1)*1)+SUMPRODUCT(COUNTIF('[1]Jour férié'!$E$2:$E$30,(ROW(INDIRECT($C156&amp;":"&amp;$D156))))),""))))))))</f>
        <v>NON VALIDE</v>
      </c>
      <c r="I156" s="23"/>
    </row>
    <row r="157" spans="1:10">
      <c r="A157" s="18"/>
      <c r="B157" s="18" t="s">
        <v>41</v>
      </c>
      <c r="C157" s="19">
        <v>43174</v>
      </c>
      <c r="D157" s="19">
        <v>43178</v>
      </c>
      <c r="E157" s="20">
        <f t="shared" si="4"/>
        <v>4</v>
      </c>
      <c r="F157" s="21">
        <f t="shared" si="5"/>
        <v>0</v>
      </c>
      <c r="G157" s="21"/>
      <c r="H157" s="23" t="str">
        <f ca="1">IF(ISBLANK($B157),"",IF(F157=0,"NON VALIDE",IF($D157="","NON LIVRE",IF($C157=$D157,0,IF(AND(F157=1,$E157="NON LIVRE"),"NON LIVRE",IF($C157&gt;$D157,$E157+IFERROR(SUMPRODUCT((WEEKDAY(ROW(INDIRECT($C157&amp;":"&amp;$D157)))=7)*1)+SUMPRODUCT((WEEKDAY(ROW(INDIRECT($C157&amp;":"&amp;$D157)))=1)*1)+SUMPRODUCT(COUNTIF('[1]Jour férié'!$E$2:$E$30,(ROW(INDIRECT($C157&amp;":"&amp;$D157))))),""),IF($C157&lt;$D157,$E157-IFERROR(SUMPRODUCT((WEEKDAY(ROW(INDIRECT($C157&amp;":"&amp;$D157)))=7)*1)+SUMPRODUCT((WEEKDAY(ROW(INDIRECT($C157&amp;":"&amp;$D157)))=1)*1)+SUMPRODUCT(COUNTIF('[1]Jour férié'!$E$2:$E$30,(ROW(INDIRECT($C157&amp;":"&amp;$D157))))),""))))))))</f>
        <v>NON VALIDE</v>
      </c>
      <c r="I157" s="23"/>
    </row>
    <row r="158" spans="1:10">
      <c r="A158" s="18"/>
      <c r="B158" s="18" t="s">
        <v>41</v>
      </c>
      <c r="C158" s="19">
        <v>43174</v>
      </c>
      <c r="D158" s="19">
        <v>43178</v>
      </c>
      <c r="E158" s="20">
        <f t="shared" si="4"/>
        <v>4</v>
      </c>
      <c r="F158" s="21">
        <f t="shared" si="5"/>
        <v>0</v>
      </c>
      <c r="G158" s="21"/>
      <c r="H158" s="23" t="str">
        <f ca="1">IF(ISBLANK($B158),"",IF(F158=0,"NON VALIDE",IF($D158="","NON LIVRE",IF($C158=$D158,0,IF(AND(F158=1,$E158="NON LIVRE"),"NON LIVRE",IF($C158&gt;$D158,$E158+IFERROR(SUMPRODUCT((WEEKDAY(ROW(INDIRECT($C158&amp;":"&amp;$D158)))=7)*1)+SUMPRODUCT((WEEKDAY(ROW(INDIRECT($C158&amp;":"&amp;$D158)))=1)*1)+SUMPRODUCT(COUNTIF('[1]Jour férié'!$E$2:$E$30,(ROW(INDIRECT($C158&amp;":"&amp;$D158))))),""),IF($C158&lt;$D158,$E158-IFERROR(SUMPRODUCT((WEEKDAY(ROW(INDIRECT($C158&amp;":"&amp;$D158)))=7)*1)+SUMPRODUCT((WEEKDAY(ROW(INDIRECT($C158&amp;":"&amp;$D158)))=1)*1)+SUMPRODUCT(COUNTIF('[1]Jour férié'!$E$2:$E$30,(ROW(INDIRECT($C158&amp;":"&amp;$D158))))),""))))))))</f>
        <v>NON VALIDE</v>
      </c>
      <c r="I158" s="23"/>
    </row>
    <row r="159" spans="1:10">
      <c r="A159" s="18"/>
      <c r="B159" s="18" t="s">
        <v>41</v>
      </c>
      <c r="C159" s="19">
        <v>43174</v>
      </c>
      <c r="D159" s="19">
        <v>43178</v>
      </c>
      <c r="E159" s="20">
        <f t="shared" si="4"/>
        <v>4</v>
      </c>
      <c r="F159" s="21">
        <f t="shared" si="5"/>
        <v>0</v>
      </c>
      <c r="G159" s="21"/>
      <c r="H159" s="23" t="str">
        <f ca="1">IF(ISBLANK($B159),"",IF(F159=0,"NON VALIDE",IF($D159="","NON LIVRE",IF($C159=$D159,0,IF(AND(F159=1,$E159="NON LIVRE"),"NON LIVRE",IF($C159&gt;$D159,$E159+IFERROR(SUMPRODUCT((WEEKDAY(ROW(INDIRECT($C159&amp;":"&amp;$D159)))=7)*1)+SUMPRODUCT((WEEKDAY(ROW(INDIRECT($C159&amp;":"&amp;$D159)))=1)*1)+SUMPRODUCT(COUNTIF('[1]Jour férié'!$E$2:$E$30,(ROW(INDIRECT($C159&amp;":"&amp;$D159))))),""),IF($C159&lt;$D159,$E159-IFERROR(SUMPRODUCT((WEEKDAY(ROW(INDIRECT($C159&amp;":"&amp;$D159)))=7)*1)+SUMPRODUCT((WEEKDAY(ROW(INDIRECT($C159&amp;":"&amp;$D159)))=1)*1)+SUMPRODUCT(COUNTIF('[1]Jour férié'!$E$2:$E$30,(ROW(INDIRECT($C159&amp;":"&amp;$D159))))),""))))))))</f>
        <v>NON VALIDE</v>
      </c>
      <c r="I159" s="23"/>
    </row>
    <row r="160" spans="1:10">
      <c r="A160" s="18"/>
      <c r="B160" s="18" t="s">
        <v>32</v>
      </c>
      <c r="C160" s="19">
        <v>43187</v>
      </c>
      <c r="D160" s="19" t="s">
        <v>25</v>
      </c>
      <c r="E160" s="20" t="str">
        <f t="shared" si="4"/>
        <v>NON LIVRE</v>
      </c>
      <c r="F160" s="21">
        <f t="shared" si="5"/>
        <v>0</v>
      </c>
      <c r="G160" s="21"/>
      <c r="H160" s="23" t="str">
        <f ca="1">IF(ISBLANK($B160),"",IF(F160=0,"NON VALIDE",IF($D160="","NON LIVRE",IF($C160=$D160,0,IF(AND(F160=1,$E160="NON LIVRE"),"NON LIVRE",IF($C160&gt;$D160,$E160+IFERROR(SUMPRODUCT((WEEKDAY(ROW(INDIRECT($C160&amp;":"&amp;$D160)))=7)*1)+SUMPRODUCT((WEEKDAY(ROW(INDIRECT($C160&amp;":"&amp;$D160)))=1)*1)+SUMPRODUCT(COUNTIF('[1]Jour férié'!$E$2:$E$30,(ROW(INDIRECT($C160&amp;":"&amp;$D160))))),""),IF($C160&lt;$D160,$E160-IFERROR(SUMPRODUCT((WEEKDAY(ROW(INDIRECT($C160&amp;":"&amp;$D160)))=7)*1)+SUMPRODUCT((WEEKDAY(ROW(INDIRECT($C160&amp;":"&amp;$D160)))=1)*1)+SUMPRODUCT(COUNTIF('[1]Jour férié'!$E$2:$E$30,(ROW(INDIRECT($C160&amp;":"&amp;$D160))))),""))))))))</f>
        <v>NON VALIDE</v>
      </c>
      <c r="I160" s="23"/>
    </row>
    <row r="161" spans="1:9">
      <c r="A161" s="18"/>
      <c r="B161" s="18" t="s">
        <v>45</v>
      </c>
      <c r="C161" s="19">
        <v>43175</v>
      </c>
      <c r="D161" s="19">
        <v>43180</v>
      </c>
      <c r="E161" s="20">
        <f t="shared" si="4"/>
        <v>5</v>
      </c>
      <c r="F161" s="21">
        <f t="shared" si="5"/>
        <v>0</v>
      </c>
      <c r="G161" s="21"/>
      <c r="H161" s="23" t="str">
        <f ca="1">IF(ISBLANK($B161),"",IF(F161=0,"NON VALIDE",IF($D161="","NON LIVRE",IF($C161=$D161,0,IF(AND(F161=1,$E161="NON LIVRE"),"NON LIVRE",IF($C161&gt;$D161,$E161+IFERROR(SUMPRODUCT((WEEKDAY(ROW(INDIRECT($C161&amp;":"&amp;$D161)))=7)*1)+SUMPRODUCT((WEEKDAY(ROW(INDIRECT($C161&amp;":"&amp;$D161)))=1)*1)+SUMPRODUCT(COUNTIF('[1]Jour férié'!$E$2:$E$30,(ROW(INDIRECT($C161&amp;":"&amp;$D161))))),""),IF($C161&lt;$D161,$E161-IFERROR(SUMPRODUCT((WEEKDAY(ROW(INDIRECT($C161&amp;":"&amp;$D161)))=7)*1)+SUMPRODUCT((WEEKDAY(ROW(INDIRECT($C161&amp;":"&amp;$D161)))=1)*1)+SUMPRODUCT(COUNTIF('[1]Jour férié'!$E$2:$E$30,(ROW(INDIRECT($C161&amp;":"&amp;$D161))))),""))))))))</f>
        <v>NON VALIDE</v>
      </c>
      <c r="I161" s="23"/>
    </row>
    <row r="162" spans="1:9">
      <c r="A162" s="18"/>
      <c r="B162" s="18" t="s">
        <v>26</v>
      </c>
      <c r="C162" s="19">
        <v>43182</v>
      </c>
      <c r="D162" s="19" t="s">
        <v>25</v>
      </c>
      <c r="E162" s="20" t="str">
        <f t="shared" si="4"/>
        <v>NON LIVRE</v>
      </c>
      <c r="F162" s="21">
        <f t="shared" si="5"/>
        <v>0</v>
      </c>
      <c r="G162" s="21"/>
      <c r="H162" s="23" t="str">
        <f ca="1">IF(ISBLANK($B162),"",IF(F162=0,"NON VALIDE",IF($D162="","NON LIVRE",IF($C162=$D162,0,IF(AND(F162=1,$E162="NON LIVRE"),"NON LIVRE",IF($C162&gt;$D162,$E162+IFERROR(SUMPRODUCT((WEEKDAY(ROW(INDIRECT($C162&amp;":"&amp;$D162)))=7)*1)+SUMPRODUCT((WEEKDAY(ROW(INDIRECT($C162&amp;":"&amp;$D162)))=1)*1)+SUMPRODUCT(COUNTIF('[1]Jour férié'!$E$2:$E$30,(ROW(INDIRECT($C162&amp;":"&amp;$D162))))),""),IF($C162&lt;$D162,$E162-IFERROR(SUMPRODUCT((WEEKDAY(ROW(INDIRECT($C162&amp;":"&amp;$D162)))=7)*1)+SUMPRODUCT((WEEKDAY(ROW(INDIRECT($C162&amp;":"&amp;$D162)))=1)*1)+SUMPRODUCT(COUNTIF('[1]Jour férié'!$E$2:$E$30,(ROW(INDIRECT($C162&amp;":"&amp;$D162))))),""))))))))</f>
        <v>NON VALIDE</v>
      </c>
      <c r="I162" s="23"/>
    </row>
    <row r="163" spans="1:9">
      <c r="A163" s="18"/>
      <c r="B163" s="18" t="s">
        <v>26</v>
      </c>
      <c r="C163" s="19">
        <v>43182</v>
      </c>
      <c r="D163" s="19" t="s">
        <v>25</v>
      </c>
      <c r="E163" s="20" t="str">
        <f t="shared" si="4"/>
        <v>NON LIVRE</v>
      </c>
      <c r="F163" s="21">
        <f t="shared" si="5"/>
        <v>0</v>
      </c>
      <c r="G163" s="21"/>
      <c r="H163" s="23" t="str">
        <f ca="1">IF(ISBLANK($B163),"",IF(F163=0,"NON VALIDE",IF($D163="","NON LIVRE",IF($C163=$D163,0,IF(AND(F163=1,$E163="NON LIVRE"),"NON LIVRE",IF($C163&gt;$D163,$E163+IFERROR(SUMPRODUCT((WEEKDAY(ROW(INDIRECT($C163&amp;":"&amp;$D163)))=7)*1)+SUMPRODUCT((WEEKDAY(ROW(INDIRECT($C163&amp;":"&amp;$D163)))=1)*1)+SUMPRODUCT(COUNTIF('[1]Jour férié'!$E$2:$E$30,(ROW(INDIRECT($C163&amp;":"&amp;$D163))))),""),IF($C163&lt;$D163,$E163-IFERROR(SUMPRODUCT((WEEKDAY(ROW(INDIRECT($C163&amp;":"&amp;$D163)))=7)*1)+SUMPRODUCT((WEEKDAY(ROW(INDIRECT($C163&amp;":"&amp;$D163)))=1)*1)+SUMPRODUCT(COUNTIF('[1]Jour férié'!$E$2:$E$30,(ROW(INDIRECT($C163&amp;":"&amp;$D163))))),""))))))))</f>
        <v>NON VALIDE</v>
      </c>
      <c r="I163" s="23"/>
    </row>
    <row r="164" spans="1:9">
      <c r="A164" s="18"/>
      <c r="B164" s="18" t="s">
        <v>20</v>
      </c>
      <c r="C164" s="19">
        <v>43189</v>
      </c>
      <c r="D164" s="19" t="s">
        <v>25</v>
      </c>
      <c r="E164" s="20" t="str">
        <f t="shared" si="4"/>
        <v>NON LIVRE</v>
      </c>
      <c r="F164" s="21">
        <f t="shared" si="5"/>
        <v>1</v>
      </c>
      <c r="G164" s="21"/>
      <c r="H164" s="23" t="str">
        <f ca="1">IF(ISBLANK($B164),"",IF(F164=0,"NON VALIDE",IF($D164="","NON LIVRE",IF($C164=$D164,0,IF(AND(F164=1,$E164="NON LIVRE"),"NON LIVRE",IF($C164&gt;$D164,$E164+IFERROR(SUMPRODUCT((WEEKDAY(ROW(INDIRECT($C164&amp;":"&amp;$D164)))=7)*1)+SUMPRODUCT((WEEKDAY(ROW(INDIRECT($C164&amp;":"&amp;$D164)))=1)*1)+SUMPRODUCT(COUNTIF('[1]Jour férié'!$E$2:$E$30,(ROW(INDIRECT($C164&amp;":"&amp;$D164))))),""),IF($C164&lt;$D164,$E164-IFERROR(SUMPRODUCT((WEEKDAY(ROW(INDIRECT($C164&amp;":"&amp;$D164)))=7)*1)+SUMPRODUCT((WEEKDAY(ROW(INDIRECT($C164&amp;":"&amp;$D164)))=1)*1)+SUMPRODUCT(COUNTIF('[1]Jour férié'!$E$2:$E$30,(ROW(INDIRECT($C164&amp;":"&amp;$D164))))),""))))))))</f>
        <v>NON LIVRE</v>
      </c>
      <c r="I164" s="23"/>
    </row>
    <row r="165" spans="1:9">
      <c r="A165" s="18"/>
      <c r="B165" s="18" t="s">
        <v>20</v>
      </c>
      <c r="C165" s="19">
        <v>43189</v>
      </c>
      <c r="D165" s="19" t="s">
        <v>25</v>
      </c>
      <c r="E165" s="20" t="str">
        <f t="shared" si="4"/>
        <v>NON LIVRE</v>
      </c>
      <c r="F165" s="21">
        <f t="shared" si="5"/>
        <v>1</v>
      </c>
      <c r="G165" s="21"/>
      <c r="H165" s="23" t="str">
        <f ca="1">IF(ISBLANK($B165),"",IF(F165=0,"NON VALIDE",IF($D165="","NON LIVRE",IF($C165=$D165,0,IF(AND(F165=1,$E165="NON LIVRE"),"NON LIVRE",IF($C165&gt;$D165,$E165+IFERROR(SUMPRODUCT((WEEKDAY(ROW(INDIRECT($C165&amp;":"&amp;$D165)))=7)*1)+SUMPRODUCT((WEEKDAY(ROW(INDIRECT($C165&amp;":"&amp;$D165)))=1)*1)+SUMPRODUCT(COUNTIF('[1]Jour férié'!$E$2:$E$30,(ROW(INDIRECT($C165&amp;":"&amp;$D165))))),""),IF($C165&lt;$D165,$E165-IFERROR(SUMPRODUCT((WEEKDAY(ROW(INDIRECT($C165&amp;":"&amp;$D165)))=7)*1)+SUMPRODUCT((WEEKDAY(ROW(INDIRECT($C165&amp;":"&amp;$D165)))=1)*1)+SUMPRODUCT(COUNTIF('[1]Jour férié'!$E$2:$E$30,(ROW(INDIRECT($C165&amp;":"&amp;$D165))))),""))))))))</f>
        <v>NON LIVRE</v>
      </c>
      <c r="I165" s="23"/>
    </row>
    <row r="166" spans="1:9">
      <c r="A166" s="18"/>
      <c r="B166" s="18" t="s">
        <v>48</v>
      </c>
      <c r="C166" s="19">
        <v>43189</v>
      </c>
      <c r="D166" s="19" t="s">
        <v>25</v>
      </c>
      <c r="E166" s="20" t="str">
        <f t="shared" si="4"/>
        <v>NON LIVRE</v>
      </c>
      <c r="F166" s="21">
        <f t="shared" si="5"/>
        <v>0</v>
      </c>
      <c r="G166" s="21"/>
      <c r="H166" s="23" t="str">
        <f ca="1">IF(ISBLANK($B166),"",IF(F166=0,"NON VALIDE",IF($D166="","NON LIVRE",IF($C166=$D166,0,IF(AND(F166=1,$E166="NON LIVRE"),"NON LIVRE",IF($C166&gt;$D166,$E166+IFERROR(SUMPRODUCT((WEEKDAY(ROW(INDIRECT($C166&amp;":"&amp;$D166)))=7)*1)+SUMPRODUCT((WEEKDAY(ROW(INDIRECT($C166&amp;":"&amp;$D166)))=1)*1)+SUMPRODUCT(COUNTIF('[1]Jour férié'!$E$2:$E$30,(ROW(INDIRECT($C166&amp;":"&amp;$D166))))),""),IF($C166&lt;$D166,$E166-IFERROR(SUMPRODUCT((WEEKDAY(ROW(INDIRECT($C166&amp;":"&amp;$D166)))=7)*1)+SUMPRODUCT((WEEKDAY(ROW(INDIRECT($C166&amp;":"&amp;$D166)))=1)*1)+SUMPRODUCT(COUNTIF('[1]Jour férié'!$E$2:$E$30,(ROW(INDIRECT($C166&amp;":"&amp;$D166))))),""))))))))</f>
        <v>NON VALIDE</v>
      </c>
      <c r="I166" s="23"/>
    </row>
    <row r="167" spans="1:9">
      <c r="A167" s="18"/>
      <c r="B167" s="18" t="s">
        <v>48</v>
      </c>
      <c r="C167" s="19">
        <v>43189</v>
      </c>
      <c r="D167" s="19" t="s">
        <v>25</v>
      </c>
      <c r="E167" s="20" t="str">
        <f t="shared" si="4"/>
        <v>NON LIVRE</v>
      </c>
      <c r="F167" s="21">
        <f t="shared" si="5"/>
        <v>0</v>
      </c>
      <c r="G167" s="21"/>
      <c r="H167" s="23" t="str">
        <f ca="1">IF(ISBLANK($B167),"",IF(F167=0,"NON VALIDE",IF($D167="","NON LIVRE",IF($C167=$D167,0,IF(AND(F167=1,$E167="NON LIVRE"),"NON LIVRE",IF($C167&gt;$D167,$E167+IFERROR(SUMPRODUCT((WEEKDAY(ROW(INDIRECT($C167&amp;":"&amp;$D167)))=7)*1)+SUMPRODUCT((WEEKDAY(ROW(INDIRECT($C167&amp;":"&amp;$D167)))=1)*1)+SUMPRODUCT(COUNTIF('[1]Jour férié'!$E$2:$E$30,(ROW(INDIRECT($C167&amp;":"&amp;$D167))))),""),IF($C167&lt;$D167,$E167-IFERROR(SUMPRODUCT((WEEKDAY(ROW(INDIRECT($C167&amp;":"&amp;$D167)))=7)*1)+SUMPRODUCT((WEEKDAY(ROW(INDIRECT($C167&amp;":"&amp;$D167)))=1)*1)+SUMPRODUCT(COUNTIF('[1]Jour férié'!$E$2:$E$30,(ROW(INDIRECT($C167&amp;":"&amp;$D167))))),""))))))))</f>
        <v>NON VALIDE</v>
      </c>
      <c r="I167" s="23"/>
    </row>
    <row r="168" spans="1:9">
      <c r="A168" s="18"/>
      <c r="B168" s="18" t="s">
        <v>42</v>
      </c>
      <c r="C168" s="19">
        <v>43167</v>
      </c>
      <c r="D168" s="19" t="s">
        <v>25</v>
      </c>
      <c r="E168" s="20" t="str">
        <f t="shared" si="4"/>
        <v>NON LIVRE</v>
      </c>
      <c r="F168" s="21">
        <f t="shared" si="5"/>
        <v>0</v>
      </c>
      <c r="G168" s="21"/>
      <c r="H168" s="23" t="str">
        <f ca="1">IF(ISBLANK($B168),"",IF(F168=0,"NON VALIDE",IF($D168="","NON LIVRE",IF($C168=$D168,0,IF(AND(F168=1,$E168="NON LIVRE"),"NON LIVRE",IF($C168&gt;$D168,$E168+IFERROR(SUMPRODUCT((WEEKDAY(ROW(INDIRECT($C168&amp;":"&amp;$D168)))=7)*1)+SUMPRODUCT((WEEKDAY(ROW(INDIRECT($C168&amp;":"&amp;$D168)))=1)*1)+SUMPRODUCT(COUNTIF('[1]Jour férié'!$E$2:$E$30,(ROW(INDIRECT($C168&amp;":"&amp;$D168))))),""),IF($C168&lt;$D168,$E168-IFERROR(SUMPRODUCT((WEEKDAY(ROW(INDIRECT($C168&amp;":"&amp;$D168)))=7)*1)+SUMPRODUCT((WEEKDAY(ROW(INDIRECT($C168&amp;":"&amp;$D168)))=1)*1)+SUMPRODUCT(COUNTIF('[1]Jour férié'!$E$2:$E$30,(ROW(INDIRECT($C168&amp;":"&amp;$D168))))),""))))))))</f>
        <v>NON VALIDE</v>
      </c>
      <c r="I168" s="23"/>
    </row>
    <row r="169" spans="1:9">
      <c r="A169" s="18"/>
      <c r="B169" s="18" t="s">
        <v>35</v>
      </c>
      <c r="C169" s="19">
        <v>43179</v>
      </c>
      <c r="D169" s="19">
        <v>43200</v>
      </c>
      <c r="E169" s="20">
        <f t="shared" si="4"/>
        <v>21</v>
      </c>
      <c r="F169" s="21">
        <f t="shared" si="5"/>
        <v>0</v>
      </c>
      <c r="G169" s="21"/>
      <c r="H169" s="23" t="str">
        <f ca="1">IF(ISBLANK($B169),"",IF(F169=0,"NON VALIDE",IF($D169="","NON LIVRE",IF($C169=$D169,0,IF(AND(F169=1,$E169="NON LIVRE"),"NON LIVRE",IF($C169&gt;$D169,$E169+IFERROR(SUMPRODUCT((WEEKDAY(ROW(INDIRECT($C169&amp;":"&amp;$D169)))=7)*1)+SUMPRODUCT((WEEKDAY(ROW(INDIRECT($C169&amp;":"&amp;$D169)))=1)*1)+SUMPRODUCT(COUNTIF('[1]Jour férié'!$E$2:$E$30,(ROW(INDIRECT($C169&amp;":"&amp;$D169))))),""),IF($C169&lt;$D169,$E169-IFERROR(SUMPRODUCT((WEEKDAY(ROW(INDIRECT($C169&amp;":"&amp;$D169)))=7)*1)+SUMPRODUCT((WEEKDAY(ROW(INDIRECT($C169&amp;":"&amp;$D169)))=1)*1)+SUMPRODUCT(COUNTIF('[1]Jour férié'!$E$2:$E$30,(ROW(INDIRECT($C169&amp;":"&amp;$D169))))),""))))))))</f>
        <v>NON VALIDE</v>
      </c>
      <c r="I169" s="23"/>
    </row>
    <row r="170" spans="1:9">
      <c r="A170" s="18"/>
      <c r="B170" s="18" t="s">
        <v>35</v>
      </c>
      <c r="C170" s="19">
        <v>43187</v>
      </c>
      <c r="D170" s="19">
        <v>43200</v>
      </c>
      <c r="E170" s="20">
        <f t="shared" si="4"/>
        <v>13</v>
      </c>
      <c r="F170" s="21">
        <f t="shared" si="5"/>
        <v>0</v>
      </c>
      <c r="G170" s="21"/>
      <c r="H170" s="23" t="str">
        <f ca="1">IF(ISBLANK($B170),"",IF(F170=0,"NON VALIDE",IF($D170="","NON LIVRE",IF($C170=$D170,0,IF(AND(F170=1,$E170="NON LIVRE"),"NON LIVRE",IF($C170&gt;$D170,$E170+IFERROR(SUMPRODUCT((WEEKDAY(ROW(INDIRECT($C170&amp;":"&amp;$D170)))=7)*1)+SUMPRODUCT((WEEKDAY(ROW(INDIRECT($C170&amp;":"&amp;$D170)))=1)*1)+SUMPRODUCT(COUNTIF('[1]Jour férié'!$E$2:$E$30,(ROW(INDIRECT($C170&amp;":"&amp;$D170))))),""),IF($C170&lt;$D170,$E170-IFERROR(SUMPRODUCT((WEEKDAY(ROW(INDIRECT($C170&amp;":"&amp;$D170)))=7)*1)+SUMPRODUCT((WEEKDAY(ROW(INDIRECT($C170&amp;":"&amp;$D170)))=1)*1)+SUMPRODUCT(COUNTIF('[1]Jour férié'!$E$2:$E$30,(ROW(INDIRECT($C170&amp;":"&amp;$D170))))),""))))))))</f>
        <v>NON VALIDE</v>
      </c>
      <c r="I170" s="23"/>
    </row>
    <row r="171" spans="1:9">
      <c r="A171" s="18"/>
      <c r="B171" s="18" t="s">
        <v>41</v>
      </c>
      <c r="C171" s="19">
        <v>43178</v>
      </c>
      <c r="D171" s="19">
        <v>43181</v>
      </c>
      <c r="E171" s="20">
        <f t="shared" si="4"/>
        <v>3</v>
      </c>
      <c r="F171" s="21">
        <f t="shared" si="5"/>
        <v>0</v>
      </c>
      <c r="G171" s="21"/>
      <c r="H171" s="23" t="str">
        <f ca="1">IF(ISBLANK($B171),"",IF(F171=0,"NON VALIDE",IF($D171="","NON LIVRE",IF($C171=$D171,0,IF(AND(F171=1,$E171="NON LIVRE"),"NON LIVRE",IF($C171&gt;$D171,$E171+IFERROR(SUMPRODUCT((WEEKDAY(ROW(INDIRECT($C171&amp;":"&amp;$D171)))=7)*1)+SUMPRODUCT((WEEKDAY(ROW(INDIRECT($C171&amp;":"&amp;$D171)))=1)*1)+SUMPRODUCT(COUNTIF('[1]Jour férié'!$E$2:$E$30,(ROW(INDIRECT($C171&amp;":"&amp;$D171))))),""),IF($C171&lt;$D171,$E171-IFERROR(SUMPRODUCT((WEEKDAY(ROW(INDIRECT($C171&amp;":"&amp;$D171)))=7)*1)+SUMPRODUCT((WEEKDAY(ROW(INDIRECT($C171&amp;":"&amp;$D171)))=1)*1)+SUMPRODUCT(COUNTIF('[1]Jour férié'!$E$2:$E$30,(ROW(INDIRECT($C171&amp;":"&amp;$D171))))),""))))))))</f>
        <v>NON VALIDE</v>
      </c>
      <c r="I171" s="23"/>
    </row>
    <row r="172" spans="1:9">
      <c r="A172" s="18"/>
      <c r="B172" s="18" t="s">
        <v>49</v>
      </c>
      <c r="C172" s="19">
        <v>43179</v>
      </c>
      <c r="D172" s="19">
        <v>43196</v>
      </c>
      <c r="E172" s="20">
        <f t="shared" si="4"/>
        <v>17</v>
      </c>
      <c r="F172" s="21">
        <f t="shared" si="5"/>
        <v>0</v>
      </c>
      <c r="G172" s="21"/>
      <c r="H172" s="23" t="str">
        <f ca="1">IF(ISBLANK($B172),"",IF(F172=0,"NON VALIDE",IF($D172="","NON LIVRE",IF($C172=$D172,0,IF(AND(F172=1,$E172="NON LIVRE"),"NON LIVRE",IF($C172&gt;$D172,$E172+IFERROR(SUMPRODUCT((WEEKDAY(ROW(INDIRECT($C172&amp;":"&amp;$D172)))=7)*1)+SUMPRODUCT((WEEKDAY(ROW(INDIRECT($C172&amp;":"&amp;$D172)))=1)*1)+SUMPRODUCT(COUNTIF('[1]Jour férié'!$E$2:$E$30,(ROW(INDIRECT($C172&amp;":"&amp;$D172))))),""),IF($C172&lt;$D172,$E172-IFERROR(SUMPRODUCT((WEEKDAY(ROW(INDIRECT($C172&amp;":"&amp;$D172)))=7)*1)+SUMPRODUCT((WEEKDAY(ROW(INDIRECT($C172&amp;":"&amp;$D172)))=1)*1)+SUMPRODUCT(COUNTIF('[1]Jour férié'!$E$2:$E$30,(ROW(INDIRECT($C172&amp;":"&amp;$D172))))),""))))))))</f>
        <v>NON VALIDE</v>
      </c>
      <c r="I172" s="23"/>
    </row>
    <row r="173" spans="1:9">
      <c r="A173" s="18"/>
      <c r="B173" s="18" t="s">
        <v>49</v>
      </c>
      <c r="C173" s="19">
        <v>43179</v>
      </c>
      <c r="D173" s="19">
        <v>43196</v>
      </c>
      <c r="E173" s="20">
        <f t="shared" si="4"/>
        <v>17</v>
      </c>
      <c r="F173" s="21">
        <f t="shared" si="5"/>
        <v>0</v>
      </c>
      <c r="G173" s="21"/>
      <c r="H173" s="23" t="str">
        <f ca="1">IF(ISBLANK($B173),"",IF(F173=0,"NON VALIDE",IF($D173="","NON LIVRE",IF($C173=$D173,0,IF(AND(F173=1,$E173="NON LIVRE"),"NON LIVRE",IF($C173&gt;$D173,$E173+IFERROR(SUMPRODUCT((WEEKDAY(ROW(INDIRECT($C173&amp;":"&amp;$D173)))=7)*1)+SUMPRODUCT((WEEKDAY(ROW(INDIRECT($C173&amp;":"&amp;$D173)))=1)*1)+SUMPRODUCT(COUNTIF('[1]Jour férié'!$E$2:$E$30,(ROW(INDIRECT($C173&amp;":"&amp;$D173))))),""),IF($C173&lt;$D173,$E173-IFERROR(SUMPRODUCT((WEEKDAY(ROW(INDIRECT($C173&amp;":"&amp;$D173)))=7)*1)+SUMPRODUCT((WEEKDAY(ROW(INDIRECT($C173&amp;":"&amp;$D173)))=1)*1)+SUMPRODUCT(COUNTIF('[1]Jour férié'!$E$2:$E$30,(ROW(INDIRECT($C173&amp;":"&amp;$D173))))),""))))))))</f>
        <v>NON VALIDE</v>
      </c>
      <c r="I173" s="23"/>
    </row>
    <row r="174" spans="1:9">
      <c r="A174" s="18"/>
      <c r="B174" s="18" t="s">
        <v>50</v>
      </c>
      <c r="C174" s="19">
        <v>43178</v>
      </c>
      <c r="D174" s="19">
        <v>43180</v>
      </c>
      <c r="E174" s="20">
        <f t="shared" si="4"/>
        <v>2</v>
      </c>
      <c r="F174" s="21">
        <f t="shared" si="5"/>
        <v>0</v>
      </c>
      <c r="G174" s="21"/>
      <c r="H174" s="23" t="str">
        <f ca="1">IF(ISBLANK($B174),"",IF(F174=0,"NON VALIDE",IF($D174="","NON LIVRE",IF($C174=$D174,0,IF(AND(F174=1,$E174="NON LIVRE"),"NON LIVRE",IF($C174&gt;$D174,$E174+IFERROR(SUMPRODUCT((WEEKDAY(ROW(INDIRECT($C174&amp;":"&amp;$D174)))=7)*1)+SUMPRODUCT((WEEKDAY(ROW(INDIRECT($C174&amp;":"&amp;$D174)))=1)*1)+SUMPRODUCT(COUNTIF('[1]Jour férié'!$E$2:$E$30,(ROW(INDIRECT($C174&amp;":"&amp;$D174))))),""),IF($C174&lt;$D174,$E174-IFERROR(SUMPRODUCT((WEEKDAY(ROW(INDIRECT($C174&amp;":"&amp;$D174)))=7)*1)+SUMPRODUCT((WEEKDAY(ROW(INDIRECT($C174&amp;":"&amp;$D174)))=1)*1)+SUMPRODUCT(COUNTIF('[1]Jour férié'!$E$2:$E$30,(ROW(INDIRECT($C174&amp;":"&amp;$D174))))),""))))))))</f>
        <v>NON VALIDE</v>
      </c>
      <c r="I174" s="23"/>
    </row>
    <row r="175" spans="1:9">
      <c r="A175" s="18"/>
      <c r="B175" s="18" t="s">
        <v>41</v>
      </c>
      <c r="C175" s="19">
        <v>43180</v>
      </c>
      <c r="D175" s="19">
        <v>43182</v>
      </c>
      <c r="E175" s="20">
        <f t="shared" si="4"/>
        <v>2</v>
      </c>
      <c r="F175" s="21">
        <f t="shared" si="5"/>
        <v>0</v>
      </c>
      <c r="G175" s="21"/>
      <c r="H175" s="23" t="str">
        <f ca="1">IF(ISBLANK($B175),"",IF(F175=0,"NON VALIDE",IF($D175="","NON LIVRE",IF($C175=$D175,0,IF(AND(F175=1,$E175="NON LIVRE"),"NON LIVRE",IF($C175&gt;$D175,$E175+IFERROR(SUMPRODUCT((WEEKDAY(ROW(INDIRECT($C175&amp;":"&amp;$D175)))=7)*1)+SUMPRODUCT((WEEKDAY(ROW(INDIRECT($C175&amp;":"&amp;$D175)))=1)*1)+SUMPRODUCT(COUNTIF('[1]Jour férié'!$E$2:$E$30,(ROW(INDIRECT($C175&amp;":"&amp;$D175))))),""),IF($C175&lt;$D175,$E175-IFERROR(SUMPRODUCT((WEEKDAY(ROW(INDIRECT($C175&amp;":"&amp;$D175)))=7)*1)+SUMPRODUCT((WEEKDAY(ROW(INDIRECT($C175&amp;":"&amp;$D175)))=1)*1)+SUMPRODUCT(COUNTIF('[1]Jour férié'!$E$2:$E$30,(ROW(INDIRECT($C175&amp;":"&amp;$D175))))),""))))))))</f>
        <v>NON VALIDE</v>
      </c>
      <c r="I175" s="23"/>
    </row>
    <row r="176" spans="1:9">
      <c r="A176" s="18"/>
      <c r="B176" s="18" t="s">
        <v>45</v>
      </c>
      <c r="C176" s="19">
        <v>43181</v>
      </c>
      <c r="D176" s="19">
        <v>43182</v>
      </c>
      <c r="E176" s="20">
        <f t="shared" si="4"/>
        <v>1</v>
      </c>
      <c r="F176" s="21">
        <f t="shared" si="5"/>
        <v>0</v>
      </c>
      <c r="G176" s="21"/>
      <c r="H176" s="23" t="str">
        <f ca="1">IF(ISBLANK($B176),"",IF(F176=0,"NON VALIDE",IF($D176="","NON LIVRE",IF($C176=$D176,0,IF(AND(F176=1,$E176="NON LIVRE"),"NON LIVRE",IF($C176&gt;$D176,$E176+IFERROR(SUMPRODUCT((WEEKDAY(ROW(INDIRECT($C176&amp;":"&amp;$D176)))=7)*1)+SUMPRODUCT((WEEKDAY(ROW(INDIRECT($C176&amp;":"&amp;$D176)))=1)*1)+SUMPRODUCT(COUNTIF('[1]Jour férié'!$E$2:$E$30,(ROW(INDIRECT($C176&amp;":"&amp;$D176))))),""),IF($C176&lt;$D176,$E176-IFERROR(SUMPRODUCT((WEEKDAY(ROW(INDIRECT($C176&amp;":"&amp;$D176)))=7)*1)+SUMPRODUCT((WEEKDAY(ROW(INDIRECT($C176&amp;":"&amp;$D176)))=1)*1)+SUMPRODUCT(COUNTIF('[1]Jour férié'!$E$2:$E$30,(ROW(INDIRECT($C176&amp;":"&amp;$D176))))),""))))))))</f>
        <v>NON VALIDE</v>
      </c>
      <c r="I176" s="23"/>
    </row>
    <row r="177" spans="1:9">
      <c r="A177" s="18"/>
      <c r="B177" s="18" t="s">
        <v>45</v>
      </c>
      <c r="C177" s="19">
        <v>43182</v>
      </c>
      <c r="D177" s="19">
        <v>43195</v>
      </c>
      <c r="E177" s="20">
        <f t="shared" si="4"/>
        <v>13</v>
      </c>
      <c r="F177" s="21">
        <f t="shared" si="5"/>
        <v>0</v>
      </c>
      <c r="G177" s="21"/>
      <c r="H177" s="23" t="str">
        <f ca="1">IF(ISBLANK($B177),"",IF(F177=0,"NON VALIDE",IF($D177="","NON LIVRE",IF($C177=$D177,0,IF(AND(F177=1,$E177="NON LIVRE"),"NON LIVRE",IF($C177&gt;$D177,$E177+IFERROR(SUMPRODUCT((WEEKDAY(ROW(INDIRECT($C177&amp;":"&amp;$D177)))=7)*1)+SUMPRODUCT((WEEKDAY(ROW(INDIRECT($C177&amp;":"&amp;$D177)))=1)*1)+SUMPRODUCT(COUNTIF('[1]Jour férié'!$E$2:$E$30,(ROW(INDIRECT($C177&amp;":"&amp;$D177))))),""),IF($C177&lt;$D177,$E177-IFERROR(SUMPRODUCT((WEEKDAY(ROW(INDIRECT($C177&amp;":"&amp;$D177)))=7)*1)+SUMPRODUCT((WEEKDAY(ROW(INDIRECT($C177&amp;":"&amp;$D177)))=1)*1)+SUMPRODUCT(COUNTIF('[1]Jour férié'!$E$2:$E$30,(ROW(INDIRECT($C177&amp;":"&amp;$D177))))),""))))))))</f>
        <v>NON VALIDE</v>
      </c>
      <c r="I177" s="23"/>
    </row>
    <row r="178" spans="1:9">
      <c r="A178" s="18"/>
      <c r="B178" s="18" t="s">
        <v>45</v>
      </c>
      <c r="C178" s="19">
        <v>43182</v>
      </c>
      <c r="D178" s="19">
        <v>43195</v>
      </c>
      <c r="E178" s="20">
        <f t="shared" si="4"/>
        <v>13</v>
      </c>
      <c r="F178" s="21">
        <f t="shared" si="5"/>
        <v>0</v>
      </c>
      <c r="G178" s="21"/>
      <c r="H178" s="23" t="str">
        <f ca="1">IF(ISBLANK($B178),"",IF(F178=0,"NON VALIDE",IF($D178="","NON LIVRE",IF($C178=$D178,0,IF(AND(F178=1,$E178="NON LIVRE"),"NON LIVRE",IF($C178&gt;$D178,$E178+IFERROR(SUMPRODUCT((WEEKDAY(ROW(INDIRECT($C178&amp;":"&amp;$D178)))=7)*1)+SUMPRODUCT((WEEKDAY(ROW(INDIRECT($C178&amp;":"&amp;$D178)))=1)*1)+SUMPRODUCT(COUNTIF('[1]Jour férié'!$E$2:$E$30,(ROW(INDIRECT($C178&amp;":"&amp;$D178))))),""),IF($C178&lt;$D178,$E178-IFERROR(SUMPRODUCT((WEEKDAY(ROW(INDIRECT($C178&amp;":"&amp;$D178)))=7)*1)+SUMPRODUCT((WEEKDAY(ROW(INDIRECT($C178&amp;":"&amp;$D178)))=1)*1)+SUMPRODUCT(COUNTIF('[1]Jour férié'!$E$2:$E$30,(ROW(INDIRECT($C178&amp;":"&amp;$D178))))),""))))))))</f>
        <v>NON VALIDE</v>
      </c>
      <c r="I178" s="23"/>
    </row>
    <row r="179" spans="1:9">
      <c r="A179" s="18"/>
      <c r="B179" s="18" t="s">
        <v>45</v>
      </c>
      <c r="C179" s="19">
        <v>43182</v>
      </c>
      <c r="D179" s="19">
        <v>43195</v>
      </c>
      <c r="E179" s="20">
        <f t="shared" si="4"/>
        <v>13</v>
      </c>
      <c r="F179" s="21">
        <f t="shared" si="5"/>
        <v>0</v>
      </c>
      <c r="G179" s="21"/>
      <c r="H179" s="23" t="str">
        <f ca="1">IF(ISBLANK($B179),"",IF(F179=0,"NON VALIDE",IF($D179="","NON LIVRE",IF($C179=$D179,0,IF(AND(F179=1,$E179="NON LIVRE"),"NON LIVRE",IF($C179&gt;$D179,$E179+IFERROR(SUMPRODUCT((WEEKDAY(ROW(INDIRECT($C179&amp;":"&amp;$D179)))=7)*1)+SUMPRODUCT((WEEKDAY(ROW(INDIRECT($C179&amp;":"&amp;$D179)))=1)*1)+SUMPRODUCT(COUNTIF('[1]Jour férié'!$E$2:$E$30,(ROW(INDIRECT($C179&amp;":"&amp;$D179))))),""),IF($C179&lt;$D179,$E179-IFERROR(SUMPRODUCT((WEEKDAY(ROW(INDIRECT($C179&amp;":"&amp;$D179)))=7)*1)+SUMPRODUCT((WEEKDAY(ROW(INDIRECT($C179&amp;":"&amp;$D179)))=1)*1)+SUMPRODUCT(COUNTIF('[1]Jour férié'!$E$2:$E$30,(ROW(INDIRECT($C179&amp;":"&amp;$D179))))),""))))))))</f>
        <v>NON VALIDE</v>
      </c>
      <c r="I179" s="23"/>
    </row>
    <row r="180" spans="1:9">
      <c r="A180" s="18"/>
      <c r="B180" s="18" t="s">
        <v>45</v>
      </c>
      <c r="C180" s="19">
        <v>43182</v>
      </c>
      <c r="D180" s="19">
        <v>43195</v>
      </c>
      <c r="E180" s="20">
        <f t="shared" si="4"/>
        <v>13</v>
      </c>
      <c r="F180" s="21">
        <f t="shared" si="5"/>
        <v>0</v>
      </c>
      <c r="G180" s="21"/>
      <c r="H180" s="23" t="str">
        <f ca="1">IF(ISBLANK($B180),"",IF(F180=0,"NON VALIDE",IF($D180="","NON LIVRE",IF($C180=$D180,0,IF(AND(F180=1,$E180="NON LIVRE"),"NON LIVRE",IF($C180&gt;$D180,$E180+IFERROR(SUMPRODUCT((WEEKDAY(ROW(INDIRECT($C180&amp;":"&amp;$D180)))=7)*1)+SUMPRODUCT((WEEKDAY(ROW(INDIRECT($C180&amp;":"&amp;$D180)))=1)*1)+SUMPRODUCT(COUNTIF('[1]Jour férié'!$E$2:$E$30,(ROW(INDIRECT($C180&amp;":"&amp;$D180))))),""),IF($C180&lt;$D180,$E180-IFERROR(SUMPRODUCT((WEEKDAY(ROW(INDIRECT($C180&amp;":"&amp;$D180)))=7)*1)+SUMPRODUCT((WEEKDAY(ROW(INDIRECT($C180&amp;":"&amp;$D180)))=1)*1)+SUMPRODUCT(COUNTIF('[1]Jour férié'!$E$2:$E$30,(ROW(INDIRECT($C180&amp;":"&amp;$D180))))),""))))))))</f>
        <v>NON VALIDE</v>
      </c>
      <c r="I180" s="23"/>
    </row>
    <row r="181" spans="1:9">
      <c r="A181" s="18"/>
      <c r="B181" s="18" t="s">
        <v>45</v>
      </c>
      <c r="C181" s="19">
        <v>43182</v>
      </c>
      <c r="D181" s="19">
        <v>43195</v>
      </c>
      <c r="E181" s="20">
        <f t="shared" si="4"/>
        <v>13</v>
      </c>
      <c r="F181" s="21">
        <f t="shared" si="5"/>
        <v>0</v>
      </c>
      <c r="G181" s="21"/>
      <c r="H181" s="23" t="str">
        <f ca="1">IF(ISBLANK($B181),"",IF(F181=0,"NON VALIDE",IF($D181="","NON LIVRE",IF($C181=$D181,0,IF(AND(F181=1,$E181="NON LIVRE"),"NON LIVRE",IF($C181&gt;$D181,$E181+IFERROR(SUMPRODUCT((WEEKDAY(ROW(INDIRECT($C181&amp;":"&amp;$D181)))=7)*1)+SUMPRODUCT((WEEKDAY(ROW(INDIRECT($C181&amp;":"&amp;$D181)))=1)*1)+SUMPRODUCT(COUNTIF('[1]Jour férié'!$E$2:$E$30,(ROW(INDIRECT($C181&amp;":"&amp;$D181))))),""),IF($C181&lt;$D181,$E181-IFERROR(SUMPRODUCT((WEEKDAY(ROW(INDIRECT($C181&amp;":"&amp;$D181)))=7)*1)+SUMPRODUCT((WEEKDAY(ROW(INDIRECT($C181&amp;":"&amp;$D181)))=1)*1)+SUMPRODUCT(COUNTIF('[1]Jour férié'!$E$2:$E$30,(ROW(INDIRECT($C181&amp;":"&amp;$D181))))),""))))))))</f>
        <v>NON VALIDE</v>
      </c>
      <c r="I181" s="23"/>
    </row>
    <row r="182" spans="1:9">
      <c r="A182" s="18"/>
      <c r="B182" s="18" t="s">
        <v>45</v>
      </c>
      <c r="C182" s="19">
        <v>43182</v>
      </c>
      <c r="D182" s="19">
        <v>43195</v>
      </c>
      <c r="E182" s="20">
        <f t="shared" si="4"/>
        <v>13</v>
      </c>
      <c r="F182" s="21">
        <f t="shared" si="5"/>
        <v>0</v>
      </c>
      <c r="G182" s="21"/>
      <c r="H182" s="23" t="str">
        <f ca="1">IF(ISBLANK($B182),"",IF(F182=0,"NON VALIDE",IF($D182="","NON LIVRE",IF($C182=$D182,0,IF(AND(F182=1,$E182="NON LIVRE"),"NON LIVRE",IF($C182&gt;$D182,$E182+IFERROR(SUMPRODUCT((WEEKDAY(ROW(INDIRECT($C182&amp;":"&amp;$D182)))=7)*1)+SUMPRODUCT((WEEKDAY(ROW(INDIRECT($C182&amp;":"&amp;$D182)))=1)*1)+SUMPRODUCT(COUNTIF('[1]Jour férié'!$E$2:$E$30,(ROW(INDIRECT($C182&amp;":"&amp;$D182))))),""),IF($C182&lt;$D182,$E182-IFERROR(SUMPRODUCT((WEEKDAY(ROW(INDIRECT($C182&amp;":"&amp;$D182)))=7)*1)+SUMPRODUCT((WEEKDAY(ROW(INDIRECT($C182&amp;":"&amp;$D182)))=1)*1)+SUMPRODUCT(COUNTIF('[1]Jour férié'!$E$2:$E$30,(ROW(INDIRECT($C182&amp;":"&amp;$D182))))),""))))))))</f>
        <v>NON VALIDE</v>
      </c>
      <c r="I182" s="23"/>
    </row>
    <row r="183" spans="1:9">
      <c r="A183" s="18"/>
      <c r="B183" s="18" t="s">
        <v>51</v>
      </c>
      <c r="C183" s="19">
        <v>43185</v>
      </c>
      <c r="D183" s="19">
        <v>43187</v>
      </c>
      <c r="E183" s="20">
        <f t="shared" si="4"/>
        <v>2</v>
      </c>
      <c r="F183" s="21">
        <f t="shared" si="5"/>
        <v>0</v>
      </c>
      <c r="G183" s="21"/>
      <c r="H183" s="23" t="str">
        <f ca="1">IF(ISBLANK($B183),"",IF(F183=0,"NON VALIDE",IF($D183="","NON LIVRE",IF($C183=$D183,0,IF(AND(F183=1,$E183="NON LIVRE"),"NON LIVRE",IF($C183&gt;$D183,$E183+IFERROR(SUMPRODUCT((WEEKDAY(ROW(INDIRECT($C183&amp;":"&amp;$D183)))=7)*1)+SUMPRODUCT((WEEKDAY(ROW(INDIRECT($C183&amp;":"&amp;$D183)))=1)*1)+SUMPRODUCT(COUNTIF('[1]Jour férié'!$E$2:$E$30,(ROW(INDIRECT($C183&amp;":"&amp;$D183))))),""),IF($C183&lt;$D183,$E183-IFERROR(SUMPRODUCT((WEEKDAY(ROW(INDIRECT($C183&amp;":"&amp;$D183)))=7)*1)+SUMPRODUCT((WEEKDAY(ROW(INDIRECT($C183&amp;":"&amp;$D183)))=1)*1)+SUMPRODUCT(COUNTIF('[1]Jour férié'!$E$2:$E$30,(ROW(INDIRECT($C183&amp;":"&amp;$D183))))),""))))))))</f>
        <v>NON VALIDE</v>
      </c>
      <c r="I183" s="23"/>
    </row>
    <row r="184" spans="1:9">
      <c r="A184" s="18"/>
      <c r="B184" s="18" t="s">
        <v>33</v>
      </c>
      <c r="C184" s="19">
        <v>43185</v>
      </c>
      <c r="D184" s="19">
        <v>43188</v>
      </c>
      <c r="E184" s="20">
        <f t="shared" si="4"/>
        <v>3</v>
      </c>
      <c r="F184" s="21">
        <f t="shared" si="5"/>
        <v>0</v>
      </c>
      <c r="G184" s="21"/>
      <c r="H184" s="23" t="str">
        <f ca="1">IF(ISBLANK($B184),"",IF(F184=0,"NON VALIDE",IF($D184="","NON LIVRE",IF($C184=$D184,0,IF(AND(F184=1,$E184="NON LIVRE"),"NON LIVRE",IF($C184&gt;$D184,$E184+IFERROR(SUMPRODUCT((WEEKDAY(ROW(INDIRECT($C184&amp;":"&amp;$D184)))=7)*1)+SUMPRODUCT((WEEKDAY(ROW(INDIRECT($C184&amp;":"&amp;$D184)))=1)*1)+SUMPRODUCT(COUNTIF('[1]Jour férié'!$E$2:$E$30,(ROW(INDIRECT($C184&amp;":"&amp;$D184))))),""),IF($C184&lt;$D184,$E184-IFERROR(SUMPRODUCT((WEEKDAY(ROW(INDIRECT($C184&amp;":"&amp;$D184)))=7)*1)+SUMPRODUCT((WEEKDAY(ROW(INDIRECT($C184&amp;":"&amp;$D184)))=1)*1)+SUMPRODUCT(COUNTIF('[1]Jour férié'!$E$2:$E$30,(ROW(INDIRECT($C184&amp;":"&amp;$D184))))),""))))))))</f>
        <v>NON VALIDE</v>
      </c>
      <c r="I184" s="23"/>
    </row>
    <row r="185" spans="1:9">
      <c r="A185" s="18"/>
      <c r="B185" s="18" t="s">
        <v>45</v>
      </c>
      <c r="C185" s="19">
        <v>43188</v>
      </c>
      <c r="D185" s="19">
        <v>43194</v>
      </c>
      <c r="E185" s="20">
        <f t="shared" si="4"/>
        <v>6</v>
      </c>
      <c r="F185" s="21">
        <f t="shared" si="5"/>
        <v>0</v>
      </c>
      <c r="G185" s="21"/>
      <c r="H185" s="23" t="str">
        <f ca="1">IF(ISBLANK($B185),"",IF(F185=0,"NON VALIDE",IF($D185="","NON LIVRE",IF($C185=$D185,0,IF(AND(F185=1,$E185="NON LIVRE"),"NON LIVRE",IF($C185&gt;$D185,$E185+IFERROR(SUMPRODUCT((WEEKDAY(ROW(INDIRECT($C185&amp;":"&amp;$D185)))=7)*1)+SUMPRODUCT((WEEKDAY(ROW(INDIRECT($C185&amp;":"&amp;$D185)))=1)*1)+SUMPRODUCT(COUNTIF('[1]Jour férié'!$E$2:$E$30,(ROW(INDIRECT($C185&amp;":"&amp;$D185))))),""),IF($C185&lt;$D185,$E185-IFERROR(SUMPRODUCT((WEEKDAY(ROW(INDIRECT($C185&amp;":"&amp;$D185)))=7)*1)+SUMPRODUCT((WEEKDAY(ROW(INDIRECT($C185&amp;":"&amp;$D185)))=1)*1)+SUMPRODUCT(COUNTIF('[1]Jour férié'!$E$2:$E$30,(ROW(INDIRECT($C185&amp;":"&amp;$D185))))),""))))))))</f>
        <v>NON VALIDE</v>
      </c>
      <c r="I185" s="23"/>
    </row>
    <row r="186" spans="1:9">
      <c r="A186" s="18"/>
      <c r="B186" s="18" t="s">
        <v>40</v>
      </c>
      <c r="C186" s="19">
        <v>43188</v>
      </c>
      <c r="D186" s="19">
        <v>43189</v>
      </c>
      <c r="E186" s="20">
        <f t="shared" si="4"/>
        <v>1</v>
      </c>
      <c r="F186" s="21">
        <f t="shared" si="5"/>
        <v>0</v>
      </c>
      <c r="G186" s="21"/>
      <c r="H186" s="23" t="str">
        <f ca="1">IF(ISBLANK($B186),"",IF(F186=0,"NON VALIDE",IF($D186="","NON LIVRE",IF($C186=$D186,0,IF(AND(F186=1,$E186="NON LIVRE"),"NON LIVRE",IF($C186&gt;$D186,$E186+IFERROR(SUMPRODUCT((WEEKDAY(ROW(INDIRECT($C186&amp;":"&amp;$D186)))=7)*1)+SUMPRODUCT((WEEKDAY(ROW(INDIRECT($C186&amp;":"&amp;$D186)))=1)*1)+SUMPRODUCT(COUNTIF('[1]Jour férié'!$E$2:$E$30,(ROW(INDIRECT($C186&amp;":"&amp;$D186))))),""),IF($C186&lt;$D186,$E186-IFERROR(SUMPRODUCT((WEEKDAY(ROW(INDIRECT($C186&amp;":"&amp;$D186)))=7)*1)+SUMPRODUCT((WEEKDAY(ROW(INDIRECT($C186&amp;":"&amp;$D186)))=1)*1)+SUMPRODUCT(COUNTIF('[1]Jour férié'!$E$2:$E$30,(ROW(INDIRECT($C186&amp;":"&amp;$D186))))),""))))))))</f>
        <v>NON VALIDE</v>
      </c>
      <c r="I186" s="23"/>
    </row>
    <row r="187" spans="1:9">
      <c r="A187" s="18"/>
      <c r="B187" s="18" t="s">
        <v>40</v>
      </c>
      <c r="C187" s="19">
        <v>43189</v>
      </c>
      <c r="D187" s="19">
        <v>43193</v>
      </c>
      <c r="E187" s="20">
        <f t="shared" si="4"/>
        <v>4</v>
      </c>
      <c r="F187" s="21">
        <f t="shared" si="5"/>
        <v>0</v>
      </c>
      <c r="G187" s="21"/>
      <c r="H187" s="23" t="str">
        <f ca="1">IF(ISBLANK($B187),"",IF(F187=0,"NON VALIDE",IF($D187="","NON LIVRE",IF($C187=$D187,0,IF(AND(F187=1,$E187="NON LIVRE"),"NON LIVRE",IF($C187&gt;$D187,$E187+IFERROR(SUMPRODUCT((WEEKDAY(ROW(INDIRECT($C187&amp;":"&amp;$D187)))=7)*1)+SUMPRODUCT((WEEKDAY(ROW(INDIRECT($C187&amp;":"&amp;$D187)))=1)*1)+SUMPRODUCT(COUNTIF('[1]Jour férié'!$E$2:$E$30,(ROW(INDIRECT($C187&amp;":"&amp;$D187))))),""),IF($C187&lt;$D187,$E187-IFERROR(SUMPRODUCT((WEEKDAY(ROW(INDIRECT($C187&amp;":"&amp;$D187)))=7)*1)+SUMPRODUCT((WEEKDAY(ROW(INDIRECT($C187&amp;":"&amp;$D187)))=1)*1)+SUMPRODUCT(COUNTIF('[1]Jour férié'!$E$2:$E$30,(ROW(INDIRECT($C187&amp;":"&amp;$D187))))),""))))))))</f>
        <v>NON VALIDE</v>
      </c>
      <c r="I187" s="23"/>
    </row>
    <row r="188" spans="1:9">
      <c r="B188" s="18" t="s">
        <v>20</v>
      </c>
      <c r="C188" s="19">
        <v>43174</v>
      </c>
      <c r="D188" s="19">
        <v>43196</v>
      </c>
      <c r="E188" s="20">
        <f t="shared" si="4"/>
        <v>22</v>
      </c>
      <c r="F188" s="21">
        <f t="shared" si="5"/>
        <v>1</v>
      </c>
      <c r="G188" s="21"/>
      <c r="H188" s="23">
        <f ca="1">IF(ISBLANK($B188),"",IF(F188=0,"NON VALIDE",IF($D188="","NON LIVRE",IF($C188=$D188,0,IF(AND(F188=1,$E188="NON LIVRE"),"NON LIVRE",IF($C188&gt;$D188,$E188+IFERROR(SUMPRODUCT((WEEKDAY(ROW(INDIRECT($C188&amp;":"&amp;$D188)))=7)*1)+SUMPRODUCT((WEEKDAY(ROW(INDIRECT($C188&amp;":"&amp;$D188)))=1)*1)+SUMPRODUCT(COUNTIF('[1]Jour férié'!$E$2:$E$30,(ROW(INDIRECT($C188&amp;":"&amp;$D188))))),""),IF($C188&lt;$D188,$E188-IFERROR(SUMPRODUCT((WEEKDAY(ROW(INDIRECT($C188&amp;":"&amp;$D188)))=7)*1)+SUMPRODUCT((WEEKDAY(ROW(INDIRECT($C188&amp;":"&amp;$D188)))=1)*1)+SUMPRODUCT(COUNTIF('[1]Jour férié'!$E$2:$E$30,(ROW(INDIRECT($C188&amp;":"&amp;$D188))))),""))))))))</f>
        <v>13</v>
      </c>
      <c r="I188" s="23"/>
    </row>
    <row r="189" spans="1:9">
      <c r="E189" s="20" t="str">
        <f t="shared" si="4"/>
        <v/>
      </c>
      <c r="F189" s="21" t="str">
        <f t="shared" si="5"/>
        <v/>
      </c>
      <c r="G189" s="21"/>
      <c r="H189" s="23" t="str">
        <f ca="1">IF(ISBLANK($B189),"",IF(F189=0,"NON VALIDE",IF($D189="","NON LIVRE",IF($C189=$D189,0,IF(AND(F189=1,$E189="NON LIVRE"),"NON LIVRE",IF($C189&gt;$D189,$E189+IFERROR(SUMPRODUCT((WEEKDAY(ROW(INDIRECT($C189&amp;":"&amp;$D189)))=7)*1)+SUMPRODUCT((WEEKDAY(ROW(INDIRECT($C189&amp;":"&amp;$D189)))=1)*1)+SUMPRODUCT(COUNTIF('[1]Jour férié'!$E$2:$E$30,(ROW(INDIRECT($C189&amp;":"&amp;$D189))))),""),IF($C189&lt;$D189,$E189-IFERROR(SUMPRODUCT((WEEKDAY(ROW(INDIRECT($C189&amp;":"&amp;$D189)))=7)*1)+SUMPRODUCT((WEEKDAY(ROW(INDIRECT($C189&amp;":"&amp;$D189)))=1)*1)+SUMPRODUCT(COUNTIF('[1]Jour férié'!$E$2:$E$30,(ROW(INDIRECT($C189&amp;":"&amp;$D189))))),""))))))))</f>
        <v/>
      </c>
      <c r="I189" s="23"/>
    </row>
    <row r="190" spans="1:9">
      <c r="E190" s="20" t="str">
        <f t="shared" si="4"/>
        <v/>
      </c>
      <c r="F190" s="21" t="str">
        <f t="shared" si="5"/>
        <v/>
      </c>
      <c r="G190" s="21"/>
      <c r="H190" s="23" t="str">
        <f ca="1">IF(ISBLANK($B190),"",IF(F190=0,"NON VALIDE",IF($D190="","NON LIVRE",IF($C190=$D190,0,IF(AND(F190=1,$E190="NON LIVRE"),"NON LIVRE",IF($C190&gt;$D190,$E190+IFERROR(SUMPRODUCT((WEEKDAY(ROW(INDIRECT($C190&amp;":"&amp;$D190)))=7)*1)+SUMPRODUCT((WEEKDAY(ROW(INDIRECT($C190&amp;":"&amp;$D190)))=1)*1)+SUMPRODUCT(COUNTIF('[1]Jour férié'!$E$2:$E$30,(ROW(INDIRECT($C190&amp;":"&amp;$D190))))),""),IF($C190&lt;$D190,$E190-IFERROR(SUMPRODUCT((WEEKDAY(ROW(INDIRECT($C190&amp;":"&amp;$D190)))=7)*1)+SUMPRODUCT((WEEKDAY(ROW(INDIRECT($C190&amp;":"&amp;$D190)))=1)*1)+SUMPRODUCT(COUNTIF('[1]Jour férié'!$E$2:$E$30,(ROW(INDIRECT($C190&amp;":"&amp;$D190))))),""))))))))</f>
        <v/>
      </c>
      <c r="I190" s="23"/>
    </row>
    <row r="191" spans="1:9">
      <c r="E191" s="20" t="str">
        <f t="shared" si="4"/>
        <v/>
      </c>
      <c r="F191" s="21" t="str">
        <f t="shared" si="5"/>
        <v/>
      </c>
      <c r="G191" s="21"/>
      <c r="H191" s="23" t="str">
        <f ca="1">IF(ISBLANK($B191),"",IF(F191=0,"NON VALIDE",IF($D191="","NON LIVRE",IF($C191=$D191,0,IF(AND(F191=1,$E191="NON LIVRE"),"NON LIVRE",IF($C191&gt;$D191,$E191+IFERROR(SUMPRODUCT((WEEKDAY(ROW(INDIRECT($C191&amp;":"&amp;$D191)))=7)*1)+SUMPRODUCT((WEEKDAY(ROW(INDIRECT($C191&amp;":"&amp;$D191)))=1)*1)+SUMPRODUCT(COUNTIF('[1]Jour férié'!$E$2:$E$30,(ROW(INDIRECT($C191&amp;":"&amp;$D191))))),""),IF($C191&lt;$D191,$E191-IFERROR(SUMPRODUCT((WEEKDAY(ROW(INDIRECT($C191&amp;":"&amp;$D191)))=7)*1)+SUMPRODUCT((WEEKDAY(ROW(INDIRECT($C191&amp;":"&amp;$D191)))=1)*1)+SUMPRODUCT(COUNTIF('[1]Jour férié'!$E$2:$E$30,(ROW(INDIRECT($C191&amp;":"&amp;$D191))))),""))))))))</f>
        <v/>
      </c>
      <c r="I191" s="23"/>
    </row>
    <row r="192" spans="1:9">
      <c r="E192" s="20" t="str">
        <f t="shared" si="4"/>
        <v/>
      </c>
      <c r="F192" s="21" t="str">
        <f t="shared" si="5"/>
        <v/>
      </c>
      <c r="G192" s="21"/>
      <c r="H192" s="23" t="str">
        <f ca="1">IF(ISBLANK($B192),"",IF(F192=0,"NON VALIDE",IF($D192="","NON LIVRE",IF($C192=$D192,0,IF(AND(F192=1,$E192="NON LIVRE"),"NON LIVRE",IF($C192&gt;$D192,$E192+IFERROR(SUMPRODUCT((WEEKDAY(ROW(INDIRECT($C192&amp;":"&amp;$D192)))=7)*1)+SUMPRODUCT((WEEKDAY(ROW(INDIRECT($C192&amp;":"&amp;$D192)))=1)*1)+SUMPRODUCT(COUNTIF('[1]Jour férié'!$E$2:$E$30,(ROW(INDIRECT($C192&amp;":"&amp;$D192))))),""),IF($C192&lt;$D192,$E192-IFERROR(SUMPRODUCT((WEEKDAY(ROW(INDIRECT($C192&amp;":"&amp;$D192)))=7)*1)+SUMPRODUCT((WEEKDAY(ROW(INDIRECT($C192&amp;":"&amp;$D192)))=1)*1)+SUMPRODUCT(COUNTIF('[1]Jour férié'!$E$2:$E$30,(ROW(INDIRECT($C192&amp;":"&amp;$D192))))),""))))))))</f>
        <v/>
      </c>
      <c r="I192" s="23"/>
    </row>
    <row r="193" spans="5:9">
      <c r="E193" s="20" t="str">
        <f t="shared" si="4"/>
        <v/>
      </c>
      <c r="F193" s="21" t="str">
        <f t="shared" si="5"/>
        <v/>
      </c>
      <c r="G193" s="21"/>
      <c r="H193" s="23" t="str">
        <f ca="1">IF(ISBLANK($B193),"",IF(F193=0,"NON VALIDE",IF($D193="","NON LIVRE",IF($C193=$D193,0,IF(AND(F193=1,$E193="NON LIVRE"),"NON LIVRE",IF($C193&gt;$D193,$E193+IFERROR(SUMPRODUCT((WEEKDAY(ROW(INDIRECT($C193&amp;":"&amp;$D193)))=7)*1)+SUMPRODUCT((WEEKDAY(ROW(INDIRECT($C193&amp;":"&amp;$D193)))=1)*1)+SUMPRODUCT(COUNTIF('[1]Jour férié'!$E$2:$E$30,(ROW(INDIRECT($C193&amp;":"&amp;$D193))))),""),IF($C193&lt;$D193,$E193-IFERROR(SUMPRODUCT((WEEKDAY(ROW(INDIRECT($C193&amp;":"&amp;$D193)))=7)*1)+SUMPRODUCT((WEEKDAY(ROW(INDIRECT($C193&amp;":"&amp;$D193)))=1)*1)+SUMPRODUCT(COUNTIF('[1]Jour férié'!$E$2:$E$30,(ROW(INDIRECT($C193&amp;":"&amp;$D193))))),""))))))))</f>
        <v/>
      </c>
      <c r="I193" s="23"/>
    </row>
    <row r="194" spans="5:9">
      <c r="E194" s="20" t="str">
        <f t="shared" si="4"/>
        <v/>
      </c>
      <c r="F194" s="21" t="str">
        <f t="shared" si="5"/>
        <v/>
      </c>
      <c r="G194" s="21"/>
      <c r="H194" s="23" t="str">
        <f ca="1">IF(ISBLANK($B194),"",IF(F194=0,"NON VALIDE",IF($D194="","NON LIVRE",IF($C194=$D194,0,IF(AND(F194=1,$E194="NON LIVRE"),"NON LIVRE",IF($C194&gt;$D194,$E194+IFERROR(SUMPRODUCT((WEEKDAY(ROW(INDIRECT($C194&amp;":"&amp;$D194)))=7)*1)+SUMPRODUCT((WEEKDAY(ROW(INDIRECT($C194&amp;":"&amp;$D194)))=1)*1)+SUMPRODUCT(COUNTIF('[1]Jour férié'!$E$2:$E$30,(ROW(INDIRECT($C194&amp;":"&amp;$D194))))),""),IF($C194&lt;$D194,$E194-IFERROR(SUMPRODUCT((WEEKDAY(ROW(INDIRECT($C194&amp;":"&amp;$D194)))=7)*1)+SUMPRODUCT((WEEKDAY(ROW(INDIRECT($C194&amp;":"&amp;$D194)))=1)*1)+SUMPRODUCT(COUNTIF('[1]Jour férié'!$E$2:$E$30,(ROW(INDIRECT($C194&amp;":"&amp;$D194))))),""))))))))</f>
        <v/>
      </c>
      <c r="I194" s="23"/>
    </row>
    <row r="195" spans="5:9">
      <c r="E195" s="20" t="str">
        <f t="shared" ref="E195:E258" si="6">IF(B195="","",IFERROR(D195-C195,"NON LIVRE"))</f>
        <v/>
      </c>
      <c r="F195" s="21" t="str">
        <f t="shared" ref="F195:F258" si="7">IF(ISBLANK($B195),"",IF($B195="F0359",1,0))</f>
        <v/>
      </c>
      <c r="G195" s="21"/>
      <c r="H195" s="23" t="str">
        <f ca="1">IF(ISBLANK($B195),"",IF(F195=0,"NON VALIDE",IF($D195="","NON LIVRE",IF($C195=$D195,0,IF(AND(F195=1,$E195="NON LIVRE"),"NON LIVRE",IF($C195&gt;$D195,$E195+IFERROR(SUMPRODUCT((WEEKDAY(ROW(INDIRECT($C195&amp;":"&amp;$D195)))=7)*1)+SUMPRODUCT((WEEKDAY(ROW(INDIRECT($C195&amp;":"&amp;$D195)))=1)*1)+SUMPRODUCT(COUNTIF('[1]Jour férié'!$E$2:$E$30,(ROW(INDIRECT($C195&amp;":"&amp;$D195))))),""),IF($C195&lt;$D195,$E195-IFERROR(SUMPRODUCT((WEEKDAY(ROW(INDIRECT($C195&amp;":"&amp;$D195)))=7)*1)+SUMPRODUCT((WEEKDAY(ROW(INDIRECT($C195&amp;":"&amp;$D195)))=1)*1)+SUMPRODUCT(COUNTIF('[1]Jour férié'!$E$2:$E$30,(ROW(INDIRECT($C195&amp;":"&amp;$D195))))),""))))))))</f>
        <v/>
      </c>
      <c r="I195" s="23"/>
    </row>
    <row r="196" spans="5:9">
      <c r="E196" s="20" t="str">
        <f t="shared" si="6"/>
        <v/>
      </c>
      <c r="F196" s="21" t="str">
        <f t="shared" si="7"/>
        <v/>
      </c>
      <c r="G196" s="21"/>
      <c r="H196" s="23" t="str">
        <f ca="1">IF(ISBLANK($B196),"",IF(F196=0,"NON VALIDE",IF($D196="","NON LIVRE",IF($C196=$D196,0,IF(AND(F196=1,$E196="NON LIVRE"),"NON LIVRE",IF($C196&gt;$D196,$E196+IFERROR(SUMPRODUCT((WEEKDAY(ROW(INDIRECT($C196&amp;":"&amp;$D196)))=7)*1)+SUMPRODUCT((WEEKDAY(ROW(INDIRECT($C196&amp;":"&amp;$D196)))=1)*1)+SUMPRODUCT(COUNTIF('[1]Jour férié'!$E$2:$E$30,(ROW(INDIRECT($C196&amp;":"&amp;$D196))))),""),IF($C196&lt;$D196,$E196-IFERROR(SUMPRODUCT((WEEKDAY(ROW(INDIRECT($C196&amp;":"&amp;$D196)))=7)*1)+SUMPRODUCT((WEEKDAY(ROW(INDIRECT($C196&amp;":"&amp;$D196)))=1)*1)+SUMPRODUCT(COUNTIF('[1]Jour férié'!$E$2:$E$30,(ROW(INDIRECT($C196&amp;":"&amp;$D196))))),""))))))))</f>
        <v/>
      </c>
      <c r="I196" s="23"/>
    </row>
    <row r="197" spans="5:9">
      <c r="E197" s="20" t="str">
        <f t="shared" si="6"/>
        <v/>
      </c>
      <c r="F197" s="21" t="str">
        <f t="shared" si="7"/>
        <v/>
      </c>
      <c r="G197" s="21"/>
      <c r="H197" s="23" t="str">
        <f ca="1">IF(ISBLANK($B197),"",IF(F197=0,"NON VALIDE",IF($D197="","NON LIVRE",IF($C197=$D197,0,IF(AND(F197=1,$E197="NON LIVRE"),"NON LIVRE",IF($C197&gt;$D197,$E197+IFERROR(SUMPRODUCT((WEEKDAY(ROW(INDIRECT($C197&amp;":"&amp;$D197)))=7)*1)+SUMPRODUCT((WEEKDAY(ROW(INDIRECT($C197&amp;":"&amp;$D197)))=1)*1)+SUMPRODUCT(COUNTIF('[1]Jour férié'!$E$2:$E$30,(ROW(INDIRECT($C197&amp;":"&amp;$D197))))),""),IF($C197&lt;$D197,$E197-IFERROR(SUMPRODUCT((WEEKDAY(ROW(INDIRECT($C197&amp;":"&amp;$D197)))=7)*1)+SUMPRODUCT((WEEKDAY(ROW(INDIRECT($C197&amp;":"&amp;$D197)))=1)*1)+SUMPRODUCT(COUNTIF('[1]Jour férié'!$E$2:$E$30,(ROW(INDIRECT($C197&amp;":"&amp;$D197))))),""))))))))</f>
        <v/>
      </c>
      <c r="I197" s="23"/>
    </row>
    <row r="198" spans="5:9">
      <c r="E198" s="20" t="str">
        <f t="shared" si="6"/>
        <v/>
      </c>
      <c r="F198" s="21" t="str">
        <f t="shared" si="7"/>
        <v/>
      </c>
      <c r="G198" s="21"/>
      <c r="H198" s="23" t="str">
        <f ca="1">IF(ISBLANK($B198),"",IF(F198=0,"NON VALIDE",IF($D198="","NON LIVRE",IF($C198=$D198,0,IF(AND(F198=1,$E198="NON LIVRE"),"NON LIVRE",IF($C198&gt;$D198,$E198+IFERROR(SUMPRODUCT((WEEKDAY(ROW(INDIRECT($C198&amp;":"&amp;$D198)))=7)*1)+SUMPRODUCT((WEEKDAY(ROW(INDIRECT($C198&amp;":"&amp;$D198)))=1)*1)+SUMPRODUCT(COUNTIF('[1]Jour férié'!$E$2:$E$30,(ROW(INDIRECT($C198&amp;":"&amp;$D198))))),""),IF($C198&lt;$D198,$E198-IFERROR(SUMPRODUCT((WEEKDAY(ROW(INDIRECT($C198&amp;":"&amp;$D198)))=7)*1)+SUMPRODUCT((WEEKDAY(ROW(INDIRECT($C198&amp;":"&amp;$D198)))=1)*1)+SUMPRODUCT(COUNTIF('[1]Jour férié'!$E$2:$E$30,(ROW(INDIRECT($C198&amp;":"&amp;$D198))))),""))))))))</f>
        <v/>
      </c>
      <c r="I198" s="23"/>
    </row>
    <row r="199" spans="5:9">
      <c r="E199" s="20" t="str">
        <f t="shared" si="6"/>
        <v/>
      </c>
      <c r="F199" s="21" t="str">
        <f t="shared" si="7"/>
        <v/>
      </c>
      <c r="G199" s="21"/>
      <c r="H199" s="23" t="str">
        <f ca="1">IF(ISBLANK($B199),"",IF(F199=0,"NON VALIDE",IF($D199="","NON LIVRE",IF($C199=$D199,0,IF(AND(F199=1,$E199="NON LIVRE"),"NON LIVRE",IF($C199&gt;$D199,$E199+IFERROR(SUMPRODUCT((WEEKDAY(ROW(INDIRECT($C199&amp;":"&amp;$D199)))=7)*1)+SUMPRODUCT((WEEKDAY(ROW(INDIRECT($C199&amp;":"&amp;$D199)))=1)*1)+SUMPRODUCT(COUNTIF('[1]Jour férié'!$E$2:$E$30,(ROW(INDIRECT($C199&amp;":"&amp;$D199))))),""),IF($C199&lt;$D199,$E199-IFERROR(SUMPRODUCT((WEEKDAY(ROW(INDIRECT($C199&amp;":"&amp;$D199)))=7)*1)+SUMPRODUCT((WEEKDAY(ROW(INDIRECT($C199&amp;":"&amp;$D199)))=1)*1)+SUMPRODUCT(COUNTIF('[1]Jour férié'!$E$2:$E$30,(ROW(INDIRECT($C199&amp;":"&amp;$D199))))),""))))))))</f>
        <v/>
      </c>
      <c r="I199" s="23"/>
    </row>
    <row r="200" spans="5:9">
      <c r="E200" s="20" t="str">
        <f t="shared" si="6"/>
        <v/>
      </c>
      <c r="F200" s="21" t="str">
        <f t="shared" si="7"/>
        <v/>
      </c>
      <c r="G200" s="21"/>
      <c r="H200" s="23" t="str">
        <f ca="1">IF(ISBLANK($B200),"",IF(F200=0,"NON VALIDE",IF($D200="","NON LIVRE",IF($C200=$D200,0,IF(AND(F200=1,$E200="NON LIVRE"),"NON LIVRE",IF($C200&gt;$D200,$E200+IFERROR(SUMPRODUCT((WEEKDAY(ROW(INDIRECT($C200&amp;":"&amp;$D200)))=7)*1)+SUMPRODUCT((WEEKDAY(ROW(INDIRECT($C200&amp;":"&amp;$D200)))=1)*1)+SUMPRODUCT(COUNTIF('[1]Jour férié'!$E$2:$E$30,(ROW(INDIRECT($C200&amp;":"&amp;$D200))))),""),IF($C200&lt;$D200,$E200-IFERROR(SUMPRODUCT((WEEKDAY(ROW(INDIRECT($C200&amp;":"&amp;$D200)))=7)*1)+SUMPRODUCT((WEEKDAY(ROW(INDIRECT($C200&amp;":"&amp;$D200)))=1)*1)+SUMPRODUCT(COUNTIF('[1]Jour férié'!$E$2:$E$30,(ROW(INDIRECT($C200&amp;":"&amp;$D200))))),""))))))))</f>
        <v/>
      </c>
      <c r="I200" s="23"/>
    </row>
    <row r="201" spans="5:9">
      <c r="E201" s="20" t="str">
        <f t="shared" si="6"/>
        <v/>
      </c>
      <c r="F201" s="21" t="str">
        <f t="shared" si="7"/>
        <v/>
      </c>
      <c r="G201" s="21"/>
      <c r="H201" s="23" t="str">
        <f ca="1">IF(ISBLANK($B201),"",IF(F201=0,"NON VALIDE",IF($D201="","NON LIVRE",IF($C201=$D201,0,IF(AND(F201=1,$E201="NON LIVRE"),"NON LIVRE",IF($C201&gt;$D201,$E201+IFERROR(SUMPRODUCT((WEEKDAY(ROW(INDIRECT($C201&amp;":"&amp;$D201)))=7)*1)+SUMPRODUCT((WEEKDAY(ROW(INDIRECT($C201&amp;":"&amp;$D201)))=1)*1)+SUMPRODUCT(COUNTIF('[1]Jour férié'!$E$2:$E$30,(ROW(INDIRECT($C201&amp;":"&amp;$D201))))),""),IF($C201&lt;$D201,$E201-IFERROR(SUMPRODUCT((WEEKDAY(ROW(INDIRECT($C201&amp;":"&amp;$D201)))=7)*1)+SUMPRODUCT((WEEKDAY(ROW(INDIRECT($C201&amp;":"&amp;$D201)))=1)*1)+SUMPRODUCT(COUNTIF('[1]Jour férié'!$E$2:$E$30,(ROW(INDIRECT($C201&amp;":"&amp;$D201))))),""))))))))</f>
        <v/>
      </c>
      <c r="I201" s="23"/>
    </row>
    <row r="202" spans="5:9">
      <c r="E202" s="20" t="str">
        <f t="shared" si="6"/>
        <v/>
      </c>
      <c r="F202" s="21" t="str">
        <f t="shared" si="7"/>
        <v/>
      </c>
      <c r="G202" s="21"/>
      <c r="H202" s="23" t="str">
        <f ca="1">IF(ISBLANK($B202),"",IF(F202=0,"NON VALIDE",IF($D202="","NON LIVRE",IF($C202=$D202,0,IF(AND(F202=1,$E202="NON LIVRE"),"NON LIVRE",IF($C202&gt;$D202,$E202+IFERROR(SUMPRODUCT((WEEKDAY(ROW(INDIRECT($C202&amp;":"&amp;$D202)))=7)*1)+SUMPRODUCT((WEEKDAY(ROW(INDIRECT($C202&amp;":"&amp;$D202)))=1)*1)+SUMPRODUCT(COUNTIF('[1]Jour férié'!$E$2:$E$30,(ROW(INDIRECT($C202&amp;":"&amp;$D202))))),""),IF($C202&lt;$D202,$E202-IFERROR(SUMPRODUCT((WEEKDAY(ROW(INDIRECT($C202&amp;":"&amp;$D202)))=7)*1)+SUMPRODUCT((WEEKDAY(ROW(INDIRECT($C202&amp;":"&amp;$D202)))=1)*1)+SUMPRODUCT(COUNTIF('[1]Jour férié'!$E$2:$E$30,(ROW(INDIRECT($C202&amp;":"&amp;$D202))))),""))))))))</f>
        <v/>
      </c>
      <c r="I202" s="23"/>
    </row>
    <row r="203" spans="5:9">
      <c r="E203" s="20" t="str">
        <f t="shared" si="6"/>
        <v/>
      </c>
      <c r="F203" s="21" t="str">
        <f t="shared" si="7"/>
        <v/>
      </c>
      <c r="G203" s="21"/>
      <c r="H203" s="23" t="str">
        <f ca="1">IF(ISBLANK($B203),"",IF(F203=0,"NON VALIDE",IF($D203="","NON LIVRE",IF($C203=$D203,0,IF(AND(F203=1,$E203="NON LIVRE"),"NON LIVRE",IF($C203&gt;$D203,$E203+IFERROR(SUMPRODUCT((WEEKDAY(ROW(INDIRECT($C203&amp;":"&amp;$D203)))=7)*1)+SUMPRODUCT((WEEKDAY(ROW(INDIRECT($C203&amp;":"&amp;$D203)))=1)*1)+SUMPRODUCT(COUNTIF('[1]Jour férié'!$E$2:$E$30,(ROW(INDIRECT($C203&amp;":"&amp;$D203))))),""),IF($C203&lt;$D203,$E203-IFERROR(SUMPRODUCT((WEEKDAY(ROW(INDIRECT($C203&amp;":"&amp;$D203)))=7)*1)+SUMPRODUCT((WEEKDAY(ROW(INDIRECT($C203&amp;":"&amp;$D203)))=1)*1)+SUMPRODUCT(COUNTIF('[1]Jour férié'!$E$2:$E$30,(ROW(INDIRECT($C203&amp;":"&amp;$D203))))),""))))))))</f>
        <v/>
      </c>
      <c r="I203" s="23"/>
    </row>
    <row r="204" spans="5:9">
      <c r="E204" s="20" t="str">
        <f t="shared" si="6"/>
        <v/>
      </c>
      <c r="F204" s="21" t="str">
        <f t="shared" si="7"/>
        <v/>
      </c>
      <c r="G204" s="21"/>
      <c r="H204" s="23" t="str">
        <f ca="1">IF(ISBLANK($B204),"",IF(F204=0,"NON VALIDE",IF($D204="","NON LIVRE",IF($C204=$D204,0,IF(AND(F204=1,$E204="NON LIVRE"),"NON LIVRE",IF($C204&gt;$D204,$E204+IFERROR(SUMPRODUCT((WEEKDAY(ROW(INDIRECT($C204&amp;":"&amp;$D204)))=7)*1)+SUMPRODUCT((WEEKDAY(ROW(INDIRECT($C204&amp;":"&amp;$D204)))=1)*1)+SUMPRODUCT(COUNTIF('[1]Jour férié'!$E$2:$E$30,(ROW(INDIRECT($C204&amp;":"&amp;$D204))))),""),IF($C204&lt;$D204,$E204-IFERROR(SUMPRODUCT((WEEKDAY(ROW(INDIRECT($C204&amp;":"&amp;$D204)))=7)*1)+SUMPRODUCT((WEEKDAY(ROW(INDIRECT($C204&amp;":"&amp;$D204)))=1)*1)+SUMPRODUCT(COUNTIF('[1]Jour férié'!$E$2:$E$30,(ROW(INDIRECT($C204&amp;":"&amp;$D204))))),""))))))))</f>
        <v/>
      </c>
      <c r="I204" s="23"/>
    </row>
    <row r="205" spans="5:9">
      <c r="E205" s="20" t="str">
        <f t="shared" si="6"/>
        <v/>
      </c>
      <c r="F205" s="21" t="str">
        <f t="shared" si="7"/>
        <v/>
      </c>
      <c r="G205" s="21"/>
      <c r="H205" s="23" t="str">
        <f ca="1">IF(ISBLANK($B205),"",IF(F205=0,"NON VALIDE",IF($D205="","NON LIVRE",IF($C205=$D205,0,IF(AND(F205=1,$E205="NON LIVRE"),"NON LIVRE",IF($C205&gt;$D205,$E205+IFERROR(SUMPRODUCT((WEEKDAY(ROW(INDIRECT($C205&amp;":"&amp;$D205)))=7)*1)+SUMPRODUCT((WEEKDAY(ROW(INDIRECT($C205&amp;":"&amp;$D205)))=1)*1)+SUMPRODUCT(COUNTIF('[1]Jour férié'!$E$2:$E$30,(ROW(INDIRECT($C205&amp;":"&amp;$D205))))),""),IF($C205&lt;$D205,$E205-IFERROR(SUMPRODUCT((WEEKDAY(ROW(INDIRECT($C205&amp;":"&amp;$D205)))=7)*1)+SUMPRODUCT((WEEKDAY(ROW(INDIRECT($C205&amp;":"&amp;$D205)))=1)*1)+SUMPRODUCT(COUNTIF('[1]Jour férié'!$E$2:$E$30,(ROW(INDIRECT($C205&amp;":"&amp;$D205))))),""))))))))</f>
        <v/>
      </c>
      <c r="I205" s="23"/>
    </row>
    <row r="206" spans="5:9">
      <c r="E206" s="20" t="str">
        <f t="shared" si="6"/>
        <v/>
      </c>
      <c r="F206" s="21" t="str">
        <f t="shared" si="7"/>
        <v/>
      </c>
      <c r="G206" s="21"/>
      <c r="H206" s="23" t="str">
        <f ca="1">IF(ISBLANK($B206),"",IF(F206=0,"NON VALIDE",IF($D206="","NON LIVRE",IF($C206=$D206,0,IF(AND(F206=1,$E206="NON LIVRE"),"NON LIVRE",IF($C206&gt;$D206,$E206+IFERROR(SUMPRODUCT((WEEKDAY(ROW(INDIRECT($C206&amp;":"&amp;$D206)))=7)*1)+SUMPRODUCT((WEEKDAY(ROW(INDIRECT($C206&amp;":"&amp;$D206)))=1)*1)+SUMPRODUCT(COUNTIF('[1]Jour férié'!$E$2:$E$30,(ROW(INDIRECT($C206&amp;":"&amp;$D206))))),""),IF($C206&lt;$D206,$E206-IFERROR(SUMPRODUCT((WEEKDAY(ROW(INDIRECT($C206&amp;":"&amp;$D206)))=7)*1)+SUMPRODUCT((WEEKDAY(ROW(INDIRECT($C206&amp;":"&amp;$D206)))=1)*1)+SUMPRODUCT(COUNTIF('[1]Jour férié'!$E$2:$E$30,(ROW(INDIRECT($C206&amp;":"&amp;$D206))))),""))))))))</f>
        <v/>
      </c>
      <c r="I206" s="23"/>
    </row>
    <row r="207" spans="5:9">
      <c r="E207" s="20" t="str">
        <f t="shared" si="6"/>
        <v/>
      </c>
      <c r="F207" s="21" t="str">
        <f t="shared" si="7"/>
        <v/>
      </c>
      <c r="G207" s="21"/>
      <c r="H207" s="23" t="str">
        <f ca="1">IF(ISBLANK($B207),"",IF(F207=0,"NON VALIDE",IF($D207="","NON LIVRE",IF($C207=$D207,0,IF(AND(F207=1,$E207="NON LIVRE"),"NON LIVRE",IF($C207&gt;$D207,$E207+IFERROR(SUMPRODUCT((WEEKDAY(ROW(INDIRECT($C207&amp;":"&amp;$D207)))=7)*1)+SUMPRODUCT((WEEKDAY(ROW(INDIRECT($C207&amp;":"&amp;$D207)))=1)*1)+SUMPRODUCT(COUNTIF('[1]Jour férié'!$E$2:$E$30,(ROW(INDIRECT($C207&amp;":"&amp;$D207))))),""),IF($C207&lt;$D207,$E207-IFERROR(SUMPRODUCT((WEEKDAY(ROW(INDIRECT($C207&amp;":"&amp;$D207)))=7)*1)+SUMPRODUCT((WEEKDAY(ROW(INDIRECT($C207&amp;":"&amp;$D207)))=1)*1)+SUMPRODUCT(COUNTIF('[1]Jour férié'!$E$2:$E$30,(ROW(INDIRECT($C207&amp;":"&amp;$D207))))),""))))))))</f>
        <v/>
      </c>
      <c r="I207" s="23"/>
    </row>
    <row r="208" spans="5:9">
      <c r="E208" s="20" t="str">
        <f t="shared" si="6"/>
        <v/>
      </c>
      <c r="F208" s="21" t="str">
        <f t="shared" si="7"/>
        <v/>
      </c>
      <c r="G208" s="21"/>
      <c r="H208" s="23" t="str">
        <f ca="1">IF(ISBLANK($B208),"",IF(F208=0,"NON VALIDE",IF($D208="","NON LIVRE",IF($C208=$D208,0,IF(AND(F208=1,$E208="NON LIVRE"),"NON LIVRE",IF($C208&gt;$D208,$E208+IFERROR(SUMPRODUCT((WEEKDAY(ROW(INDIRECT($C208&amp;":"&amp;$D208)))=7)*1)+SUMPRODUCT((WEEKDAY(ROW(INDIRECT($C208&amp;":"&amp;$D208)))=1)*1)+SUMPRODUCT(COUNTIF('[1]Jour férié'!$E$2:$E$30,(ROW(INDIRECT($C208&amp;":"&amp;$D208))))),""),IF($C208&lt;$D208,$E208-IFERROR(SUMPRODUCT((WEEKDAY(ROW(INDIRECT($C208&amp;":"&amp;$D208)))=7)*1)+SUMPRODUCT((WEEKDAY(ROW(INDIRECT($C208&amp;":"&amp;$D208)))=1)*1)+SUMPRODUCT(COUNTIF('[1]Jour férié'!$E$2:$E$30,(ROW(INDIRECT($C208&amp;":"&amp;$D208))))),""))))))))</f>
        <v/>
      </c>
      <c r="I208" s="23"/>
    </row>
    <row r="209" spans="5:9">
      <c r="E209" s="20" t="str">
        <f t="shared" si="6"/>
        <v/>
      </c>
      <c r="F209" s="21" t="str">
        <f t="shared" si="7"/>
        <v/>
      </c>
      <c r="G209" s="21"/>
      <c r="H209" s="23" t="str">
        <f ca="1">IF(ISBLANK($B209),"",IF(F209=0,"NON VALIDE",IF($D209="","NON LIVRE",IF($C209=$D209,0,IF(AND(F209=1,$E209="NON LIVRE"),"NON LIVRE",IF($C209&gt;$D209,$E209+IFERROR(SUMPRODUCT((WEEKDAY(ROW(INDIRECT($C209&amp;":"&amp;$D209)))=7)*1)+SUMPRODUCT((WEEKDAY(ROW(INDIRECT($C209&amp;":"&amp;$D209)))=1)*1)+SUMPRODUCT(COUNTIF('[1]Jour férié'!$E$2:$E$30,(ROW(INDIRECT($C209&amp;":"&amp;$D209))))),""),IF($C209&lt;$D209,$E209-IFERROR(SUMPRODUCT((WEEKDAY(ROW(INDIRECT($C209&amp;":"&amp;$D209)))=7)*1)+SUMPRODUCT((WEEKDAY(ROW(INDIRECT($C209&amp;":"&amp;$D209)))=1)*1)+SUMPRODUCT(COUNTIF('[1]Jour férié'!$E$2:$E$30,(ROW(INDIRECT($C209&amp;":"&amp;$D209))))),""))))))))</f>
        <v/>
      </c>
      <c r="I209" s="23"/>
    </row>
    <row r="210" spans="5:9">
      <c r="E210" s="20" t="str">
        <f t="shared" si="6"/>
        <v/>
      </c>
      <c r="F210" s="21" t="str">
        <f t="shared" si="7"/>
        <v/>
      </c>
      <c r="G210" s="21"/>
      <c r="H210" s="23" t="str">
        <f ca="1">IF(ISBLANK($B210),"",IF(F210=0,"NON VALIDE",IF($D210="","NON LIVRE",IF($C210=$D210,0,IF(AND(F210=1,$E210="NON LIVRE"),"NON LIVRE",IF($C210&gt;$D210,$E210+IFERROR(SUMPRODUCT((WEEKDAY(ROW(INDIRECT($C210&amp;":"&amp;$D210)))=7)*1)+SUMPRODUCT((WEEKDAY(ROW(INDIRECT($C210&amp;":"&amp;$D210)))=1)*1)+SUMPRODUCT(COUNTIF('[1]Jour férié'!$E$2:$E$30,(ROW(INDIRECT($C210&amp;":"&amp;$D210))))),""),IF($C210&lt;$D210,$E210-IFERROR(SUMPRODUCT((WEEKDAY(ROW(INDIRECT($C210&amp;":"&amp;$D210)))=7)*1)+SUMPRODUCT((WEEKDAY(ROW(INDIRECT($C210&amp;":"&amp;$D210)))=1)*1)+SUMPRODUCT(COUNTIF('[1]Jour férié'!$E$2:$E$30,(ROW(INDIRECT($C210&amp;":"&amp;$D210))))),""))))))))</f>
        <v/>
      </c>
      <c r="I210" s="23"/>
    </row>
    <row r="211" spans="5:9">
      <c r="E211" s="20" t="str">
        <f t="shared" si="6"/>
        <v/>
      </c>
      <c r="F211" s="21" t="str">
        <f t="shared" si="7"/>
        <v/>
      </c>
      <c r="G211" s="21"/>
      <c r="H211" s="23" t="str">
        <f ca="1">IF(ISBLANK($B211),"",IF(F211=0,"NON VALIDE",IF($D211="","NON LIVRE",IF($C211=$D211,0,IF(AND(F211=1,$E211="NON LIVRE"),"NON LIVRE",IF($C211&gt;$D211,$E211+IFERROR(SUMPRODUCT((WEEKDAY(ROW(INDIRECT($C211&amp;":"&amp;$D211)))=7)*1)+SUMPRODUCT((WEEKDAY(ROW(INDIRECT($C211&amp;":"&amp;$D211)))=1)*1)+SUMPRODUCT(COUNTIF('[1]Jour férié'!$E$2:$E$30,(ROW(INDIRECT($C211&amp;":"&amp;$D211))))),""),IF($C211&lt;$D211,$E211-IFERROR(SUMPRODUCT((WEEKDAY(ROW(INDIRECT($C211&amp;":"&amp;$D211)))=7)*1)+SUMPRODUCT((WEEKDAY(ROW(INDIRECT($C211&amp;":"&amp;$D211)))=1)*1)+SUMPRODUCT(COUNTIF('[1]Jour férié'!$E$2:$E$30,(ROW(INDIRECT($C211&amp;":"&amp;$D211))))),""))))))))</f>
        <v/>
      </c>
      <c r="I211" s="23"/>
    </row>
    <row r="212" spans="5:9">
      <c r="E212" s="20" t="str">
        <f t="shared" si="6"/>
        <v/>
      </c>
      <c r="F212" s="21" t="str">
        <f t="shared" si="7"/>
        <v/>
      </c>
      <c r="G212" s="21"/>
      <c r="H212" s="23" t="str">
        <f ca="1">IF(ISBLANK($B212),"",IF(F212=0,"NON VALIDE",IF($D212="","NON LIVRE",IF($C212=$D212,0,IF(AND(F212=1,$E212="NON LIVRE"),"NON LIVRE",IF($C212&gt;$D212,$E212+IFERROR(SUMPRODUCT((WEEKDAY(ROW(INDIRECT($C212&amp;":"&amp;$D212)))=7)*1)+SUMPRODUCT((WEEKDAY(ROW(INDIRECT($C212&amp;":"&amp;$D212)))=1)*1)+SUMPRODUCT(COUNTIF('[1]Jour férié'!$E$2:$E$30,(ROW(INDIRECT($C212&amp;":"&amp;$D212))))),""),IF($C212&lt;$D212,$E212-IFERROR(SUMPRODUCT((WEEKDAY(ROW(INDIRECT($C212&amp;":"&amp;$D212)))=7)*1)+SUMPRODUCT((WEEKDAY(ROW(INDIRECT($C212&amp;":"&amp;$D212)))=1)*1)+SUMPRODUCT(COUNTIF('[1]Jour férié'!$E$2:$E$30,(ROW(INDIRECT($C212&amp;":"&amp;$D212))))),""))))))))</f>
        <v/>
      </c>
      <c r="I212" s="23"/>
    </row>
    <row r="213" spans="5:9">
      <c r="E213" s="20" t="str">
        <f t="shared" si="6"/>
        <v/>
      </c>
      <c r="F213" s="21" t="str">
        <f t="shared" si="7"/>
        <v/>
      </c>
      <c r="G213" s="21"/>
      <c r="H213" s="23" t="str">
        <f ca="1">IF(ISBLANK($B213),"",IF(F213=0,"NON VALIDE",IF($D213="","NON LIVRE",IF($C213=$D213,0,IF(AND(F213=1,$E213="NON LIVRE"),"NON LIVRE",IF($C213&gt;$D213,$E213+IFERROR(SUMPRODUCT((WEEKDAY(ROW(INDIRECT($C213&amp;":"&amp;$D213)))=7)*1)+SUMPRODUCT((WEEKDAY(ROW(INDIRECT($C213&amp;":"&amp;$D213)))=1)*1)+SUMPRODUCT(COUNTIF('[1]Jour férié'!$E$2:$E$30,(ROW(INDIRECT($C213&amp;":"&amp;$D213))))),""),IF($C213&lt;$D213,$E213-IFERROR(SUMPRODUCT((WEEKDAY(ROW(INDIRECT($C213&amp;":"&amp;$D213)))=7)*1)+SUMPRODUCT((WEEKDAY(ROW(INDIRECT($C213&amp;":"&amp;$D213)))=1)*1)+SUMPRODUCT(COUNTIF('[1]Jour férié'!$E$2:$E$30,(ROW(INDIRECT($C213&amp;":"&amp;$D213))))),""))))))))</f>
        <v/>
      </c>
      <c r="I213" s="23"/>
    </row>
    <row r="214" spans="5:9">
      <c r="E214" s="20" t="str">
        <f t="shared" si="6"/>
        <v/>
      </c>
      <c r="F214" s="21" t="str">
        <f t="shared" si="7"/>
        <v/>
      </c>
      <c r="G214" s="21"/>
      <c r="H214" s="23" t="str">
        <f ca="1">IF(ISBLANK($B214),"",IF(F214=0,"NON VALIDE",IF($D214="","NON LIVRE",IF($C214=$D214,0,IF(AND(F214=1,$E214="NON LIVRE"),"NON LIVRE",IF($C214&gt;$D214,$E214+IFERROR(SUMPRODUCT((WEEKDAY(ROW(INDIRECT($C214&amp;":"&amp;$D214)))=7)*1)+SUMPRODUCT((WEEKDAY(ROW(INDIRECT($C214&amp;":"&amp;$D214)))=1)*1)+SUMPRODUCT(COUNTIF('[1]Jour férié'!$E$2:$E$30,(ROW(INDIRECT($C214&amp;":"&amp;$D214))))),""),IF($C214&lt;$D214,$E214-IFERROR(SUMPRODUCT((WEEKDAY(ROW(INDIRECT($C214&amp;":"&amp;$D214)))=7)*1)+SUMPRODUCT((WEEKDAY(ROW(INDIRECT($C214&amp;":"&amp;$D214)))=1)*1)+SUMPRODUCT(COUNTIF('[1]Jour férié'!$E$2:$E$30,(ROW(INDIRECT($C214&amp;":"&amp;$D214))))),""))))))))</f>
        <v/>
      </c>
      <c r="I214" s="23"/>
    </row>
    <row r="215" spans="5:9">
      <c r="E215" s="20" t="str">
        <f t="shared" si="6"/>
        <v/>
      </c>
      <c r="F215" s="21" t="str">
        <f t="shared" si="7"/>
        <v/>
      </c>
      <c r="G215" s="21"/>
      <c r="H215" s="23" t="str">
        <f ca="1">IF(ISBLANK($B215),"",IF(F215=0,"NON VALIDE",IF($D215="","NON LIVRE",IF($C215=$D215,0,IF(AND(F215=1,$E215="NON LIVRE"),"NON LIVRE",IF($C215&gt;$D215,$E215+IFERROR(SUMPRODUCT((WEEKDAY(ROW(INDIRECT($C215&amp;":"&amp;$D215)))=7)*1)+SUMPRODUCT((WEEKDAY(ROW(INDIRECT($C215&amp;":"&amp;$D215)))=1)*1)+SUMPRODUCT(COUNTIF('[1]Jour férié'!$E$2:$E$30,(ROW(INDIRECT($C215&amp;":"&amp;$D215))))),""),IF($C215&lt;$D215,$E215-IFERROR(SUMPRODUCT((WEEKDAY(ROW(INDIRECT($C215&amp;":"&amp;$D215)))=7)*1)+SUMPRODUCT((WEEKDAY(ROW(INDIRECT($C215&amp;":"&amp;$D215)))=1)*1)+SUMPRODUCT(COUNTIF('[1]Jour férié'!$E$2:$E$30,(ROW(INDIRECT($C215&amp;":"&amp;$D215))))),""))))))))</f>
        <v/>
      </c>
      <c r="I215" s="23"/>
    </row>
    <row r="216" spans="5:9">
      <c r="E216" s="20" t="str">
        <f t="shared" si="6"/>
        <v/>
      </c>
      <c r="F216" s="21" t="str">
        <f t="shared" si="7"/>
        <v/>
      </c>
      <c r="G216" s="21"/>
      <c r="H216" s="23" t="str">
        <f ca="1">IF(ISBLANK($B216),"",IF(F216=0,"NON VALIDE",IF($D216="","NON LIVRE",IF($C216=$D216,0,IF(AND(F216=1,$E216="NON LIVRE"),"NON LIVRE",IF($C216&gt;$D216,$E216+IFERROR(SUMPRODUCT((WEEKDAY(ROW(INDIRECT($C216&amp;":"&amp;$D216)))=7)*1)+SUMPRODUCT((WEEKDAY(ROW(INDIRECT($C216&amp;":"&amp;$D216)))=1)*1)+SUMPRODUCT(COUNTIF('[1]Jour férié'!$E$2:$E$30,(ROW(INDIRECT($C216&amp;":"&amp;$D216))))),""),IF($C216&lt;$D216,$E216-IFERROR(SUMPRODUCT((WEEKDAY(ROW(INDIRECT($C216&amp;":"&amp;$D216)))=7)*1)+SUMPRODUCT((WEEKDAY(ROW(INDIRECT($C216&amp;":"&amp;$D216)))=1)*1)+SUMPRODUCT(COUNTIF('[1]Jour férié'!$E$2:$E$30,(ROW(INDIRECT($C216&amp;":"&amp;$D216))))),""))))))))</f>
        <v/>
      </c>
      <c r="I216" s="23"/>
    </row>
    <row r="217" spans="5:9">
      <c r="E217" s="20" t="str">
        <f t="shared" si="6"/>
        <v/>
      </c>
      <c r="F217" s="21" t="str">
        <f t="shared" si="7"/>
        <v/>
      </c>
      <c r="G217" s="21"/>
      <c r="H217" s="23" t="str">
        <f ca="1">IF(ISBLANK($B217),"",IF(F217=0,"NON VALIDE",IF($D217="","NON LIVRE",IF($C217=$D217,0,IF(AND(F217=1,$E217="NON LIVRE"),"NON LIVRE",IF($C217&gt;$D217,$E217+IFERROR(SUMPRODUCT((WEEKDAY(ROW(INDIRECT($C217&amp;":"&amp;$D217)))=7)*1)+SUMPRODUCT((WEEKDAY(ROW(INDIRECT($C217&amp;":"&amp;$D217)))=1)*1)+SUMPRODUCT(COUNTIF('[1]Jour férié'!$E$2:$E$30,(ROW(INDIRECT($C217&amp;":"&amp;$D217))))),""),IF($C217&lt;$D217,$E217-IFERROR(SUMPRODUCT((WEEKDAY(ROW(INDIRECT($C217&amp;":"&amp;$D217)))=7)*1)+SUMPRODUCT((WEEKDAY(ROW(INDIRECT($C217&amp;":"&amp;$D217)))=1)*1)+SUMPRODUCT(COUNTIF('[1]Jour férié'!$E$2:$E$30,(ROW(INDIRECT($C217&amp;":"&amp;$D217))))),""))))))))</f>
        <v/>
      </c>
      <c r="I217" s="23"/>
    </row>
    <row r="218" spans="5:9">
      <c r="E218" s="20" t="str">
        <f t="shared" si="6"/>
        <v/>
      </c>
      <c r="F218" s="21" t="str">
        <f t="shared" si="7"/>
        <v/>
      </c>
      <c r="G218" s="21"/>
      <c r="H218" s="23" t="str">
        <f ca="1">IF(ISBLANK($B218),"",IF(F218=0,"NON VALIDE",IF($D218="","NON LIVRE",IF($C218=$D218,0,IF(AND(F218=1,$E218="NON LIVRE"),"NON LIVRE",IF($C218&gt;$D218,$E218+IFERROR(SUMPRODUCT((WEEKDAY(ROW(INDIRECT($C218&amp;":"&amp;$D218)))=7)*1)+SUMPRODUCT((WEEKDAY(ROW(INDIRECT($C218&amp;":"&amp;$D218)))=1)*1)+SUMPRODUCT(COUNTIF('[1]Jour férié'!$E$2:$E$30,(ROW(INDIRECT($C218&amp;":"&amp;$D218))))),""),IF($C218&lt;$D218,$E218-IFERROR(SUMPRODUCT((WEEKDAY(ROW(INDIRECT($C218&amp;":"&amp;$D218)))=7)*1)+SUMPRODUCT((WEEKDAY(ROW(INDIRECT($C218&amp;":"&amp;$D218)))=1)*1)+SUMPRODUCT(COUNTIF('[1]Jour férié'!$E$2:$E$30,(ROW(INDIRECT($C218&amp;":"&amp;$D218))))),""))))))))</f>
        <v/>
      </c>
      <c r="I218" s="23"/>
    </row>
    <row r="219" spans="5:9">
      <c r="E219" s="20" t="str">
        <f t="shared" si="6"/>
        <v/>
      </c>
      <c r="F219" s="21" t="str">
        <f t="shared" si="7"/>
        <v/>
      </c>
      <c r="G219" s="21"/>
      <c r="H219" s="23" t="str">
        <f ca="1">IF(ISBLANK($B219),"",IF(F219=0,"NON VALIDE",IF($D219="","NON LIVRE",IF($C219=$D219,0,IF(AND(F219=1,$E219="NON LIVRE"),"NON LIVRE",IF($C219&gt;$D219,$E219+IFERROR(SUMPRODUCT((WEEKDAY(ROW(INDIRECT($C219&amp;":"&amp;$D219)))=7)*1)+SUMPRODUCT((WEEKDAY(ROW(INDIRECT($C219&amp;":"&amp;$D219)))=1)*1)+SUMPRODUCT(COUNTIF('[1]Jour férié'!$E$2:$E$30,(ROW(INDIRECT($C219&amp;":"&amp;$D219))))),""),IF($C219&lt;$D219,$E219-IFERROR(SUMPRODUCT((WEEKDAY(ROW(INDIRECT($C219&amp;":"&amp;$D219)))=7)*1)+SUMPRODUCT((WEEKDAY(ROW(INDIRECT($C219&amp;":"&amp;$D219)))=1)*1)+SUMPRODUCT(COUNTIF('[1]Jour férié'!$E$2:$E$30,(ROW(INDIRECT($C219&amp;":"&amp;$D219))))),""))))))))</f>
        <v/>
      </c>
      <c r="I219" s="23"/>
    </row>
    <row r="220" spans="5:9">
      <c r="E220" s="20" t="str">
        <f t="shared" si="6"/>
        <v/>
      </c>
      <c r="F220" s="21" t="str">
        <f t="shared" si="7"/>
        <v/>
      </c>
      <c r="G220" s="21"/>
      <c r="H220" s="23" t="str">
        <f ca="1">IF(ISBLANK($B220),"",IF(F220=0,"NON VALIDE",IF($D220="","NON LIVRE",IF($C220=$D220,0,IF(AND(F220=1,$E220="NON LIVRE"),"NON LIVRE",IF($C220&gt;$D220,$E220+IFERROR(SUMPRODUCT((WEEKDAY(ROW(INDIRECT($C220&amp;":"&amp;$D220)))=7)*1)+SUMPRODUCT((WEEKDAY(ROW(INDIRECT($C220&amp;":"&amp;$D220)))=1)*1)+SUMPRODUCT(COUNTIF('[1]Jour férié'!$E$2:$E$30,(ROW(INDIRECT($C220&amp;":"&amp;$D220))))),""),IF($C220&lt;$D220,$E220-IFERROR(SUMPRODUCT((WEEKDAY(ROW(INDIRECT($C220&amp;":"&amp;$D220)))=7)*1)+SUMPRODUCT((WEEKDAY(ROW(INDIRECT($C220&amp;":"&amp;$D220)))=1)*1)+SUMPRODUCT(COUNTIF('[1]Jour férié'!$E$2:$E$30,(ROW(INDIRECT($C220&amp;":"&amp;$D220))))),""))))))))</f>
        <v/>
      </c>
      <c r="I220" s="23"/>
    </row>
    <row r="221" spans="5:9">
      <c r="E221" s="20" t="str">
        <f t="shared" si="6"/>
        <v/>
      </c>
      <c r="F221" s="21" t="str">
        <f t="shared" si="7"/>
        <v/>
      </c>
      <c r="G221" s="21"/>
      <c r="H221" s="23" t="str">
        <f ca="1">IF(ISBLANK($B221),"",IF(F221=0,"NON VALIDE",IF($D221="","NON LIVRE",IF($C221=$D221,0,IF(AND(F221=1,$E221="NON LIVRE"),"NON LIVRE",IF($C221&gt;$D221,$E221+IFERROR(SUMPRODUCT((WEEKDAY(ROW(INDIRECT($C221&amp;":"&amp;$D221)))=7)*1)+SUMPRODUCT((WEEKDAY(ROW(INDIRECT($C221&amp;":"&amp;$D221)))=1)*1)+SUMPRODUCT(COUNTIF('[1]Jour férié'!$E$2:$E$30,(ROW(INDIRECT($C221&amp;":"&amp;$D221))))),""),IF($C221&lt;$D221,$E221-IFERROR(SUMPRODUCT((WEEKDAY(ROW(INDIRECT($C221&amp;":"&amp;$D221)))=7)*1)+SUMPRODUCT((WEEKDAY(ROW(INDIRECT($C221&amp;":"&amp;$D221)))=1)*1)+SUMPRODUCT(COUNTIF('[1]Jour férié'!$E$2:$E$30,(ROW(INDIRECT($C221&amp;":"&amp;$D221))))),""))))))))</f>
        <v/>
      </c>
      <c r="I221" s="23"/>
    </row>
    <row r="222" spans="5:9">
      <c r="E222" s="20" t="str">
        <f t="shared" si="6"/>
        <v/>
      </c>
      <c r="F222" s="21" t="str">
        <f t="shared" si="7"/>
        <v/>
      </c>
      <c r="G222" s="21"/>
      <c r="H222" s="23" t="str">
        <f ca="1">IF(ISBLANK($B222),"",IF(F222=0,"NON VALIDE",IF($D222="","NON LIVRE",IF($C222=$D222,0,IF(AND(F222=1,$E222="NON LIVRE"),"NON LIVRE",IF($C222&gt;$D222,$E222+IFERROR(SUMPRODUCT((WEEKDAY(ROW(INDIRECT($C222&amp;":"&amp;$D222)))=7)*1)+SUMPRODUCT((WEEKDAY(ROW(INDIRECT($C222&amp;":"&amp;$D222)))=1)*1)+SUMPRODUCT(COUNTIF('[1]Jour férié'!$E$2:$E$30,(ROW(INDIRECT($C222&amp;":"&amp;$D222))))),""),IF($C222&lt;$D222,$E222-IFERROR(SUMPRODUCT((WEEKDAY(ROW(INDIRECT($C222&amp;":"&amp;$D222)))=7)*1)+SUMPRODUCT((WEEKDAY(ROW(INDIRECT($C222&amp;":"&amp;$D222)))=1)*1)+SUMPRODUCT(COUNTIF('[1]Jour férié'!$E$2:$E$30,(ROW(INDIRECT($C222&amp;":"&amp;$D222))))),""))))))))</f>
        <v/>
      </c>
      <c r="I222" s="23"/>
    </row>
    <row r="223" spans="5:9">
      <c r="E223" s="20" t="str">
        <f t="shared" si="6"/>
        <v/>
      </c>
      <c r="F223" s="21" t="str">
        <f t="shared" si="7"/>
        <v/>
      </c>
      <c r="G223" s="21"/>
      <c r="H223" s="23" t="str">
        <f ca="1">IF(ISBLANK($B223),"",IF(F223=0,"NON VALIDE",IF($D223="","NON LIVRE",IF($C223=$D223,0,IF(AND(F223=1,$E223="NON LIVRE"),"NON LIVRE",IF($C223&gt;$D223,$E223+IFERROR(SUMPRODUCT((WEEKDAY(ROW(INDIRECT($C223&amp;":"&amp;$D223)))=7)*1)+SUMPRODUCT((WEEKDAY(ROW(INDIRECT($C223&amp;":"&amp;$D223)))=1)*1)+SUMPRODUCT(COUNTIF('[1]Jour férié'!$E$2:$E$30,(ROW(INDIRECT($C223&amp;":"&amp;$D223))))),""),IF($C223&lt;$D223,$E223-IFERROR(SUMPRODUCT((WEEKDAY(ROW(INDIRECT($C223&amp;":"&amp;$D223)))=7)*1)+SUMPRODUCT((WEEKDAY(ROW(INDIRECT($C223&amp;":"&amp;$D223)))=1)*1)+SUMPRODUCT(COUNTIF('[1]Jour férié'!$E$2:$E$30,(ROW(INDIRECT($C223&amp;":"&amp;$D223))))),""))))))))</f>
        <v/>
      </c>
      <c r="I223" s="23"/>
    </row>
    <row r="224" spans="5:9">
      <c r="E224" s="20" t="str">
        <f t="shared" si="6"/>
        <v/>
      </c>
      <c r="F224" s="21" t="str">
        <f t="shared" si="7"/>
        <v/>
      </c>
      <c r="G224" s="21"/>
      <c r="H224" s="23" t="str">
        <f ca="1">IF(ISBLANK($B224),"",IF(F224=0,"NON VALIDE",IF($D224="","NON LIVRE",IF($C224=$D224,0,IF(AND(F224=1,$E224="NON LIVRE"),"NON LIVRE",IF($C224&gt;$D224,$E224+IFERROR(SUMPRODUCT((WEEKDAY(ROW(INDIRECT($C224&amp;":"&amp;$D224)))=7)*1)+SUMPRODUCT((WEEKDAY(ROW(INDIRECT($C224&amp;":"&amp;$D224)))=1)*1)+SUMPRODUCT(COUNTIF('[1]Jour férié'!$E$2:$E$30,(ROW(INDIRECT($C224&amp;":"&amp;$D224))))),""),IF($C224&lt;$D224,$E224-IFERROR(SUMPRODUCT((WEEKDAY(ROW(INDIRECT($C224&amp;":"&amp;$D224)))=7)*1)+SUMPRODUCT((WEEKDAY(ROW(INDIRECT($C224&amp;":"&amp;$D224)))=1)*1)+SUMPRODUCT(COUNTIF('[1]Jour férié'!$E$2:$E$30,(ROW(INDIRECT($C224&amp;":"&amp;$D224))))),""))))))))</f>
        <v/>
      </c>
      <c r="I224" s="23"/>
    </row>
    <row r="225" spans="5:9">
      <c r="E225" s="20" t="str">
        <f t="shared" si="6"/>
        <v/>
      </c>
      <c r="F225" s="21" t="str">
        <f t="shared" si="7"/>
        <v/>
      </c>
      <c r="G225" s="21"/>
      <c r="H225" s="23" t="str">
        <f ca="1">IF(ISBLANK($B225),"",IF(F225=0,"NON VALIDE",IF($D225="","NON LIVRE",IF($C225=$D225,0,IF(AND(F225=1,$E225="NON LIVRE"),"NON LIVRE",IF($C225&gt;$D225,$E225+IFERROR(SUMPRODUCT((WEEKDAY(ROW(INDIRECT($C225&amp;":"&amp;$D225)))=7)*1)+SUMPRODUCT((WEEKDAY(ROW(INDIRECT($C225&amp;":"&amp;$D225)))=1)*1)+SUMPRODUCT(COUNTIF('[1]Jour férié'!$E$2:$E$30,(ROW(INDIRECT($C225&amp;":"&amp;$D225))))),""),IF($C225&lt;$D225,$E225-IFERROR(SUMPRODUCT((WEEKDAY(ROW(INDIRECT($C225&amp;":"&amp;$D225)))=7)*1)+SUMPRODUCT((WEEKDAY(ROW(INDIRECT($C225&amp;":"&amp;$D225)))=1)*1)+SUMPRODUCT(COUNTIF('[1]Jour férié'!$E$2:$E$30,(ROW(INDIRECT($C225&amp;":"&amp;$D225))))),""))))))))</f>
        <v/>
      </c>
      <c r="I225" s="23"/>
    </row>
    <row r="226" spans="5:9">
      <c r="E226" s="20" t="str">
        <f t="shared" si="6"/>
        <v/>
      </c>
      <c r="F226" s="21" t="str">
        <f t="shared" si="7"/>
        <v/>
      </c>
      <c r="G226" s="21"/>
      <c r="H226" s="23" t="str">
        <f ca="1">IF(ISBLANK($B226),"",IF(F226=0,"NON VALIDE",IF($D226="","NON LIVRE",IF($C226=$D226,0,IF(AND(F226=1,$E226="NON LIVRE"),"NON LIVRE",IF($C226&gt;$D226,$E226+IFERROR(SUMPRODUCT((WEEKDAY(ROW(INDIRECT($C226&amp;":"&amp;$D226)))=7)*1)+SUMPRODUCT((WEEKDAY(ROW(INDIRECT($C226&amp;":"&amp;$D226)))=1)*1)+SUMPRODUCT(COUNTIF('[1]Jour férié'!$E$2:$E$30,(ROW(INDIRECT($C226&amp;":"&amp;$D226))))),""),IF($C226&lt;$D226,$E226-IFERROR(SUMPRODUCT((WEEKDAY(ROW(INDIRECT($C226&amp;":"&amp;$D226)))=7)*1)+SUMPRODUCT((WEEKDAY(ROW(INDIRECT($C226&amp;":"&amp;$D226)))=1)*1)+SUMPRODUCT(COUNTIF('[1]Jour férié'!$E$2:$E$30,(ROW(INDIRECT($C226&amp;":"&amp;$D226))))),""))))))))</f>
        <v/>
      </c>
      <c r="I226" s="23"/>
    </row>
    <row r="227" spans="5:9">
      <c r="E227" s="20" t="str">
        <f t="shared" si="6"/>
        <v/>
      </c>
      <c r="F227" s="21" t="str">
        <f t="shared" si="7"/>
        <v/>
      </c>
      <c r="G227" s="21"/>
      <c r="H227" s="23" t="str">
        <f ca="1">IF(ISBLANK($B227),"",IF(F227=0,"NON VALIDE",IF($D227="","NON LIVRE",IF($C227=$D227,0,IF(AND(F227=1,$E227="NON LIVRE"),"NON LIVRE",IF($C227&gt;$D227,$E227+IFERROR(SUMPRODUCT((WEEKDAY(ROW(INDIRECT($C227&amp;":"&amp;$D227)))=7)*1)+SUMPRODUCT((WEEKDAY(ROW(INDIRECT($C227&amp;":"&amp;$D227)))=1)*1)+SUMPRODUCT(COUNTIF('[1]Jour férié'!$E$2:$E$30,(ROW(INDIRECT($C227&amp;":"&amp;$D227))))),""),IF($C227&lt;$D227,$E227-IFERROR(SUMPRODUCT((WEEKDAY(ROW(INDIRECT($C227&amp;":"&amp;$D227)))=7)*1)+SUMPRODUCT((WEEKDAY(ROW(INDIRECT($C227&amp;":"&amp;$D227)))=1)*1)+SUMPRODUCT(COUNTIF('[1]Jour férié'!$E$2:$E$30,(ROW(INDIRECT($C227&amp;":"&amp;$D227))))),""))))))))</f>
        <v/>
      </c>
      <c r="I227" s="23"/>
    </row>
    <row r="228" spans="5:9">
      <c r="E228" s="20" t="str">
        <f t="shared" si="6"/>
        <v/>
      </c>
      <c r="F228" s="21" t="str">
        <f t="shared" si="7"/>
        <v/>
      </c>
      <c r="G228" s="21"/>
      <c r="H228" s="23" t="str">
        <f ca="1">IF(ISBLANK($B228),"",IF(F228=0,"NON VALIDE",IF($D228="","NON LIVRE",IF($C228=$D228,0,IF(AND(F228=1,$E228="NON LIVRE"),"NON LIVRE",IF($C228&gt;$D228,$E228+IFERROR(SUMPRODUCT((WEEKDAY(ROW(INDIRECT($C228&amp;":"&amp;$D228)))=7)*1)+SUMPRODUCT((WEEKDAY(ROW(INDIRECT($C228&amp;":"&amp;$D228)))=1)*1)+SUMPRODUCT(COUNTIF('[1]Jour férié'!$E$2:$E$30,(ROW(INDIRECT($C228&amp;":"&amp;$D228))))),""),IF($C228&lt;$D228,$E228-IFERROR(SUMPRODUCT((WEEKDAY(ROW(INDIRECT($C228&amp;":"&amp;$D228)))=7)*1)+SUMPRODUCT((WEEKDAY(ROW(INDIRECT($C228&amp;":"&amp;$D228)))=1)*1)+SUMPRODUCT(COUNTIF('[1]Jour férié'!$E$2:$E$30,(ROW(INDIRECT($C228&amp;":"&amp;$D228))))),""))))))))</f>
        <v/>
      </c>
      <c r="I228" s="23"/>
    </row>
    <row r="229" spans="5:9">
      <c r="E229" s="20" t="str">
        <f t="shared" si="6"/>
        <v/>
      </c>
      <c r="F229" s="21" t="str">
        <f t="shared" si="7"/>
        <v/>
      </c>
      <c r="G229" s="21"/>
      <c r="H229" s="23" t="str">
        <f ca="1">IF(ISBLANK($B229),"",IF(F229=0,"NON VALIDE",IF($D229="","NON LIVRE",IF($C229=$D229,0,IF(AND(F229=1,$E229="NON LIVRE"),"NON LIVRE",IF($C229&gt;$D229,$E229+IFERROR(SUMPRODUCT((WEEKDAY(ROW(INDIRECT($C229&amp;":"&amp;$D229)))=7)*1)+SUMPRODUCT((WEEKDAY(ROW(INDIRECT($C229&amp;":"&amp;$D229)))=1)*1)+SUMPRODUCT(COUNTIF('[1]Jour férié'!$E$2:$E$30,(ROW(INDIRECT($C229&amp;":"&amp;$D229))))),""),IF($C229&lt;$D229,$E229-IFERROR(SUMPRODUCT((WEEKDAY(ROW(INDIRECT($C229&amp;":"&amp;$D229)))=7)*1)+SUMPRODUCT((WEEKDAY(ROW(INDIRECT($C229&amp;":"&amp;$D229)))=1)*1)+SUMPRODUCT(COUNTIF('[1]Jour férié'!$E$2:$E$30,(ROW(INDIRECT($C229&amp;":"&amp;$D229))))),""))))))))</f>
        <v/>
      </c>
      <c r="I229" s="23"/>
    </row>
    <row r="230" spans="5:9">
      <c r="E230" s="20" t="str">
        <f t="shared" si="6"/>
        <v/>
      </c>
      <c r="F230" s="21" t="str">
        <f t="shared" si="7"/>
        <v/>
      </c>
      <c r="G230" s="21"/>
      <c r="H230" s="23" t="str">
        <f ca="1">IF(ISBLANK($B230),"",IF(F230=0,"NON VALIDE",IF($D230="","NON LIVRE",IF($C230=$D230,0,IF(AND(F230=1,$E230="NON LIVRE"),"NON LIVRE",IF($C230&gt;$D230,$E230+IFERROR(SUMPRODUCT((WEEKDAY(ROW(INDIRECT($C230&amp;":"&amp;$D230)))=7)*1)+SUMPRODUCT((WEEKDAY(ROW(INDIRECT($C230&amp;":"&amp;$D230)))=1)*1)+SUMPRODUCT(COUNTIF('[1]Jour férié'!$E$2:$E$30,(ROW(INDIRECT($C230&amp;":"&amp;$D230))))),""),IF($C230&lt;$D230,$E230-IFERROR(SUMPRODUCT((WEEKDAY(ROW(INDIRECT($C230&amp;":"&amp;$D230)))=7)*1)+SUMPRODUCT((WEEKDAY(ROW(INDIRECT($C230&amp;":"&amp;$D230)))=1)*1)+SUMPRODUCT(COUNTIF('[1]Jour férié'!$E$2:$E$30,(ROW(INDIRECT($C230&amp;":"&amp;$D230))))),""))))))))</f>
        <v/>
      </c>
      <c r="I230" s="23"/>
    </row>
    <row r="231" spans="5:9">
      <c r="E231" s="20" t="str">
        <f t="shared" si="6"/>
        <v/>
      </c>
      <c r="F231" s="21" t="str">
        <f t="shared" si="7"/>
        <v/>
      </c>
      <c r="G231" s="21"/>
      <c r="H231" s="23" t="str">
        <f ca="1">IF(ISBLANK($B231),"",IF(F231=0,"NON VALIDE",IF($D231="","NON LIVRE",IF($C231=$D231,0,IF(AND(F231=1,$E231="NON LIVRE"),"NON LIVRE",IF($C231&gt;$D231,$E231+IFERROR(SUMPRODUCT((WEEKDAY(ROW(INDIRECT($C231&amp;":"&amp;$D231)))=7)*1)+SUMPRODUCT((WEEKDAY(ROW(INDIRECT($C231&amp;":"&amp;$D231)))=1)*1)+SUMPRODUCT(COUNTIF('[1]Jour férié'!$E$2:$E$30,(ROW(INDIRECT($C231&amp;":"&amp;$D231))))),""),IF($C231&lt;$D231,$E231-IFERROR(SUMPRODUCT((WEEKDAY(ROW(INDIRECT($C231&amp;":"&amp;$D231)))=7)*1)+SUMPRODUCT((WEEKDAY(ROW(INDIRECT($C231&amp;":"&amp;$D231)))=1)*1)+SUMPRODUCT(COUNTIF('[1]Jour férié'!$E$2:$E$30,(ROW(INDIRECT($C231&amp;":"&amp;$D231))))),""))))))))</f>
        <v/>
      </c>
      <c r="I231" s="23"/>
    </row>
    <row r="232" spans="5:9">
      <c r="E232" s="20" t="str">
        <f t="shared" si="6"/>
        <v/>
      </c>
      <c r="F232" s="21" t="str">
        <f t="shared" si="7"/>
        <v/>
      </c>
      <c r="G232" s="21"/>
      <c r="H232" s="23" t="str">
        <f ca="1">IF(ISBLANK($B232),"",IF(F232=0,"NON VALIDE",IF($D232="","NON LIVRE",IF($C232=$D232,0,IF(AND(F232=1,$E232="NON LIVRE"),"NON LIVRE",IF($C232&gt;$D232,$E232+IFERROR(SUMPRODUCT((WEEKDAY(ROW(INDIRECT($C232&amp;":"&amp;$D232)))=7)*1)+SUMPRODUCT((WEEKDAY(ROW(INDIRECT($C232&amp;":"&amp;$D232)))=1)*1)+SUMPRODUCT(COUNTIF('[1]Jour férié'!$E$2:$E$30,(ROW(INDIRECT($C232&amp;":"&amp;$D232))))),""),IF($C232&lt;$D232,$E232-IFERROR(SUMPRODUCT((WEEKDAY(ROW(INDIRECT($C232&amp;":"&amp;$D232)))=7)*1)+SUMPRODUCT((WEEKDAY(ROW(INDIRECT($C232&amp;":"&amp;$D232)))=1)*1)+SUMPRODUCT(COUNTIF('[1]Jour férié'!$E$2:$E$30,(ROW(INDIRECT($C232&amp;":"&amp;$D232))))),""))))))))</f>
        <v/>
      </c>
      <c r="I232" s="23"/>
    </row>
    <row r="233" spans="5:9">
      <c r="E233" s="20" t="str">
        <f t="shared" si="6"/>
        <v/>
      </c>
      <c r="F233" s="21" t="str">
        <f t="shared" si="7"/>
        <v/>
      </c>
      <c r="G233" s="21"/>
      <c r="H233" s="23" t="str">
        <f ca="1">IF(ISBLANK($B233),"",IF(F233=0,"NON VALIDE",IF($D233="","NON LIVRE",IF($C233=$D233,0,IF(AND(F233=1,$E233="NON LIVRE"),"NON LIVRE",IF($C233&gt;$D233,$E233+IFERROR(SUMPRODUCT((WEEKDAY(ROW(INDIRECT($C233&amp;":"&amp;$D233)))=7)*1)+SUMPRODUCT((WEEKDAY(ROW(INDIRECT($C233&amp;":"&amp;$D233)))=1)*1)+SUMPRODUCT(COUNTIF('[1]Jour férié'!$E$2:$E$30,(ROW(INDIRECT($C233&amp;":"&amp;$D233))))),""),IF($C233&lt;$D233,$E233-IFERROR(SUMPRODUCT((WEEKDAY(ROW(INDIRECT($C233&amp;":"&amp;$D233)))=7)*1)+SUMPRODUCT((WEEKDAY(ROW(INDIRECT($C233&amp;":"&amp;$D233)))=1)*1)+SUMPRODUCT(COUNTIF('[1]Jour férié'!$E$2:$E$30,(ROW(INDIRECT($C233&amp;":"&amp;$D233))))),""))))))))</f>
        <v/>
      </c>
      <c r="I233" s="23"/>
    </row>
    <row r="234" spans="5:9">
      <c r="E234" s="20" t="str">
        <f t="shared" si="6"/>
        <v/>
      </c>
      <c r="F234" s="21" t="str">
        <f t="shared" si="7"/>
        <v/>
      </c>
      <c r="G234" s="21"/>
      <c r="H234" s="23" t="str">
        <f ca="1">IF(ISBLANK($B234),"",IF(F234=0,"NON VALIDE",IF($D234="","NON LIVRE",IF($C234=$D234,0,IF(AND(F234=1,$E234="NON LIVRE"),"NON LIVRE",IF($C234&gt;$D234,$E234+IFERROR(SUMPRODUCT((WEEKDAY(ROW(INDIRECT($C234&amp;":"&amp;$D234)))=7)*1)+SUMPRODUCT((WEEKDAY(ROW(INDIRECT($C234&amp;":"&amp;$D234)))=1)*1)+SUMPRODUCT(COUNTIF('[1]Jour férié'!$E$2:$E$30,(ROW(INDIRECT($C234&amp;":"&amp;$D234))))),""),IF($C234&lt;$D234,$E234-IFERROR(SUMPRODUCT((WEEKDAY(ROW(INDIRECT($C234&amp;":"&amp;$D234)))=7)*1)+SUMPRODUCT((WEEKDAY(ROW(INDIRECT($C234&amp;":"&amp;$D234)))=1)*1)+SUMPRODUCT(COUNTIF('[1]Jour férié'!$E$2:$E$30,(ROW(INDIRECT($C234&amp;":"&amp;$D234))))),""))))))))</f>
        <v/>
      </c>
      <c r="I234" s="23"/>
    </row>
    <row r="235" spans="5:9">
      <c r="E235" s="20" t="str">
        <f t="shared" si="6"/>
        <v/>
      </c>
      <c r="F235" s="21" t="str">
        <f t="shared" si="7"/>
        <v/>
      </c>
      <c r="G235" s="21"/>
      <c r="H235" s="23" t="str">
        <f ca="1">IF(ISBLANK($B235),"",IF(F235=0,"NON VALIDE",IF($D235="","NON LIVRE",IF($C235=$D235,0,IF(AND(F235=1,$E235="NON LIVRE"),"NON LIVRE",IF($C235&gt;$D235,$E235+IFERROR(SUMPRODUCT((WEEKDAY(ROW(INDIRECT($C235&amp;":"&amp;$D235)))=7)*1)+SUMPRODUCT((WEEKDAY(ROW(INDIRECT($C235&amp;":"&amp;$D235)))=1)*1)+SUMPRODUCT(COUNTIF('[1]Jour férié'!$E$2:$E$30,(ROW(INDIRECT($C235&amp;":"&amp;$D235))))),""),IF($C235&lt;$D235,$E235-IFERROR(SUMPRODUCT((WEEKDAY(ROW(INDIRECT($C235&amp;":"&amp;$D235)))=7)*1)+SUMPRODUCT((WEEKDAY(ROW(INDIRECT($C235&amp;":"&amp;$D235)))=1)*1)+SUMPRODUCT(COUNTIF('[1]Jour férié'!$E$2:$E$30,(ROW(INDIRECT($C235&amp;":"&amp;$D235))))),""))))))))</f>
        <v/>
      </c>
      <c r="I235" s="23"/>
    </row>
    <row r="236" spans="5:9">
      <c r="E236" s="20" t="str">
        <f t="shared" si="6"/>
        <v/>
      </c>
      <c r="F236" s="21" t="str">
        <f t="shared" si="7"/>
        <v/>
      </c>
      <c r="G236" s="21"/>
      <c r="H236" s="23" t="str">
        <f ca="1">IF(ISBLANK($B236),"",IF(F236=0,"NON VALIDE",IF($D236="","NON LIVRE",IF($C236=$D236,0,IF(AND(F236=1,$E236="NON LIVRE"),"NON LIVRE",IF($C236&gt;$D236,$E236+IFERROR(SUMPRODUCT((WEEKDAY(ROW(INDIRECT($C236&amp;":"&amp;$D236)))=7)*1)+SUMPRODUCT((WEEKDAY(ROW(INDIRECT($C236&amp;":"&amp;$D236)))=1)*1)+SUMPRODUCT(COUNTIF('[1]Jour férié'!$E$2:$E$30,(ROW(INDIRECT($C236&amp;":"&amp;$D236))))),""),IF($C236&lt;$D236,$E236-IFERROR(SUMPRODUCT((WEEKDAY(ROW(INDIRECT($C236&amp;":"&amp;$D236)))=7)*1)+SUMPRODUCT((WEEKDAY(ROW(INDIRECT($C236&amp;":"&amp;$D236)))=1)*1)+SUMPRODUCT(COUNTIF('[1]Jour férié'!$E$2:$E$30,(ROW(INDIRECT($C236&amp;":"&amp;$D236))))),""))))))))</f>
        <v/>
      </c>
      <c r="I236" s="23"/>
    </row>
    <row r="237" spans="5:9">
      <c r="E237" s="20" t="str">
        <f t="shared" si="6"/>
        <v/>
      </c>
      <c r="F237" s="21" t="str">
        <f t="shared" si="7"/>
        <v/>
      </c>
      <c r="G237" s="21"/>
      <c r="H237" s="23" t="str">
        <f ca="1">IF(ISBLANK($B237),"",IF(F237=0,"NON VALIDE",IF($D237="","NON LIVRE",IF($C237=$D237,0,IF(AND(F237=1,$E237="NON LIVRE"),"NON LIVRE",IF($C237&gt;$D237,$E237+IFERROR(SUMPRODUCT((WEEKDAY(ROW(INDIRECT($C237&amp;":"&amp;$D237)))=7)*1)+SUMPRODUCT((WEEKDAY(ROW(INDIRECT($C237&amp;":"&amp;$D237)))=1)*1)+SUMPRODUCT(COUNTIF('[1]Jour férié'!$E$2:$E$30,(ROW(INDIRECT($C237&amp;":"&amp;$D237))))),""),IF($C237&lt;$D237,$E237-IFERROR(SUMPRODUCT((WEEKDAY(ROW(INDIRECT($C237&amp;":"&amp;$D237)))=7)*1)+SUMPRODUCT((WEEKDAY(ROW(INDIRECT($C237&amp;":"&amp;$D237)))=1)*1)+SUMPRODUCT(COUNTIF('[1]Jour férié'!$E$2:$E$30,(ROW(INDIRECT($C237&amp;":"&amp;$D237))))),""))))))))</f>
        <v/>
      </c>
      <c r="I237" s="23"/>
    </row>
    <row r="238" spans="5:9">
      <c r="E238" s="20" t="str">
        <f t="shared" si="6"/>
        <v/>
      </c>
      <c r="F238" s="21" t="str">
        <f t="shared" si="7"/>
        <v/>
      </c>
      <c r="G238" s="21"/>
      <c r="H238" s="23" t="str">
        <f ca="1">IF(ISBLANK($B238),"",IF(F238=0,"NON VALIDE",IF($D238="","NON LIVRE",IF($C238=$D238,0,IF(AND(F238=1,$E238="NON LIVRE"),"NON LIVRE",IF($C238&gt;$D238,$E238+IFERROR(SUMPRODUCT((WEEKDAY(ROW(INDIRECT($C238&amp;":"&amp;$D238)))=7)*1)+SUMPRODUCT((WEEKDAY(ROW(INDIRECT($C238&amp;":"&amp;$D238)))=1)*1)+SUMPRODUCT(COUNTIF('[1]Jour férié'!$E$2:$E$30,(ROW(INDIRECT($C238&amp;":"&amp;$D238))))),""),IF($C238&lt;$D238,$E238-IFERROR(SUMPRODUCT((WEEKDAY(ROW(INDIRECT($C238&amp;":"&amp;$D238)))=7)*1)+SUMPRODUCT((WEEKDAY(ROW(INDIRECT($C238&amp;":"&amp;$D238)))=1)*1)+SUMPRODUCT(COUNTIF('[1]Jour férié'!$E$2:$E$30,(ROW(INDIRECT($C238&amp;":"&amp;$D238))))),""))))))))</f>
        <v/>
      </c>
      <c r="I238" s="23"/>
    </row>
    <row r="239" spans="5:9">
      <c r="E239" s="20" t="str">
        <f t="shared" si="6"/>
        <v/>
      </c>
      <c r="F239" s="21" t="str">
        <f t="shared" si="7"/>
        <v/>
      </c>
      <c r="G239" s="21"/>
      <c r="H239" s="23" t="str">
        <f ca="1">IF(ISBLANK($B239),"",IF(F239=0,"NON VALIDE",IF($D239="","NON LIVRE",IF($C239=$D239,0,IF(AND(F239=1,$E239="NON LIVRE"),"NON LIVRE",IF($C239&gt;$D239,$E239+IFERROR(SUMPRODUCT((WEEKDAY(ROW(INDIRECT($C239&amp;":"&amp;$D239)))=7)*1)+SUMPRODUCT((WEEKDAY(ROW(INDIRECT($C239&amp;":"&amp;$D239)))=1)*1)+SUMPRODUCT(COUNTIF('[1]Jour férié'!$E$2:$E$30,(ROW(INDIRECT($C239&amp;":"&amp;$D239))))),""),IF($C239&lt;$D239,$E239-IFERROR(SUMPRODUCT((WEEKDAY(ROW(INDIRECT($C239&amp;":"&amp;$D239)))=7)*1)+SUMPRODUCT((WEEKDAY(ROW(INDIRECT($C239&amp;":"&amp;$D239)))=1)*1)+SUMPRODUCT(COUNTIF('[1]Jour férié'!$E$2:$E$30,(ROW(INDIRECT($C239&amp;":"&amp;$D239))))),""))))))))</f>
        <v/>
      </c>
      <c r="I239" s="23"/>
    </row>
    <row r="240" spans="5:9">
      <c r="E240" s="20" t="str">
        <f t="shared" si="6"/>
        <v/>
      </c>
      <c r="F240" s="21" t="str">
        <f t="shared" si="7"/>
        <v/>
      </c>
      <c r="G240" s="21"/>
      <c r="H240" s="23" t="str">
        <f ca="1">IF(ISBLANK($B240),"",IF(F240=0,"NON VALIDE",IF($D240="","NON LIVRE",IF($C240=$D240,0,IF(AND(F240=1,$E240="NON LIVRE"),"NON LIVRE",IF($C240&gt;$D240,$E240+IFERROR(SUMPRODUCT((WEEKDAY(ROW(INDIRECT($C240&amp;":"&amp;$D240)))=7)*1)+SUMPRODUCT((WEEKDAY(ROW(INDIRECT($C240&amp;":"&amp;$D240)))=1)*1)+SUMPRODUCT(COUNTIF('[1]Jour férié'!$E$2:$E$30,(ROW(INDIRECT($C240&amp;":"&amp;$D240))))),""),IF($C240&lt;$D240,$E240-IFERROR(SUMPRODUCT((WEEKDAY(ROW(INDIRECT($C240&amp;":"&amp;$D240)))=7)*1)+SUMPRODUCT((WEEKDAY(ROW(INDIRECT($C240&amp;":"&amp;$D240)))=1)*1)+SUMPRODUCT(COUNTIF('[1]Jour férié'!$E$2:$E$30,(ROW(INDIRECT($C240&amp;":"&amp;$D240))))),""))))))))</f>
        <v/>
      </c>
      <c r="I240" s="23"/>
    </row>
    <row r="241" spans="5:9">
      <c r="E241" s="20" t="str">
        <f t="shared" si="6"/>
        <v/>
      </c>
      <c r="F241" s="21" t="str">
        <f t="shared" si="7"/>
        <v/>
      </c>
      <c r="G241" s="21"/>
      <c r="H241" s="23" t="str">
        <f ca="1">IF(ISBLANK($B241),"",IF(F241=0,"NON VALIDE",IF($D241="","NON LIVRE",IF($C241=$D241,0,IF(AND(F241=1,$E241="NON LIVRE"),"NON LIVRE",IF($C241&gt;$D241,$E241+IFERROR(SUMPRODUCT((WEEKDAY(ROW(INDIRECT($C241&amp;":"&amp;$D241)))=7)*1)+SUMPRODUCT((WEEKDAY(ROW(INDIRECT($C241&amp;":"&amp;$D241)))=1)*1)+SUMPRODUCT(COUNTIF('[1]Jour férié'!$E$2:$E$30,(ROW(INDIRECT($C241&amp;":"&amp;$D241))))),""),IF($C241&lt;$D241,$E241-IFERROR(SUMPRODUCT((WEEKDAY(ROW(INDIRECT($C241&amp;":"&amp;$D241)))=7)*1)+SUMPRODUCT((WEEKDAY(ROW(INDIRECT($C241&amp;":"&amp;$D241)))=1)*1)+SUMPRODUCT(COUNTIF('[1]Jour férié'!$E$2:$E$30,(ROW(INDIRECT($C241&amp;":"&amp;$D241))))),""))))))))</f>
        <v/>
      </c>
      <c r="I241" s="23"/>
    </row>
    <row r="242" spans="5:9">
      <c r="E242" s="20" t="str">
        <f t="shared" si="6"/>
        <v/>
      </c>
      <c r="F242" s="21" t="str">
        <f t="shared" si="7"/>
        <v/>
      </c>
      <c r="G242" s="21"/>
      <c r="H242" s="23" t="str">
        <f ca="1">IF(ISBLANK($B242),"",IF(F242=0,"NON VALIDE",IF($D242="","NON LIVRE",IF($C242=$D242,0,IF(AND(F242=1,$E242="NON LIVRE"),"NON LIVRE",IF($C242&gt;$D242,$E242+IFERROR(SUMPRODUCT((WEEKDAY(ROW(INDIRECT($C242&amp;":"&amp;$D242)))=7)*1)+SUMPRODUCT((WEEKDAY(ROW(INDIRECT($C242&amp;":"&amp;$D242)))=1)*1)+SUMPRODUCT(COUNTIF('[1]Jour férié'!$E$2:$E$30,(ROW(INDIRECT($C242&amp;":"&amp;$D242))))),""),IF($C242&lt;$D242,$E242-IFERROR(SUMPRODUCT((WEEKDAY(ROW(INDIRECT($C242&amp;":"&amp;$D242)))=7)*1)+SUMPRODUCT((WEEKDAY(ROW(INDIRECT($C242&amp;":"&amp;$D242)))=1)*1)+SUMPRODUCT(COUNTIF('[1]Jour férié'!$E$2:$E$30,(ROW(INDIRECT($C242&amp;":"&amp;$D242))))),""))))))))</f>
        <v/>
      </c>
      <c r="I242" s="23"/>
    </row>
    <row r="243" spans="5:9">
      <c r="E243" s="20" t="str">
        <f t="shared" si="6"/>
        <v/>
      </c>
      <c r="F243" s="21" t="str">
        <f t="shared" si="7"/>
        <v/>
      </c>
      <c r="G243" s="21"/>
      <c r="H243" s="23" t="str">
        <f ca="1">IF(ISBLANK($B243),"",IF(F243=0,"NON VALIDE",IF($D243="","NON LIVRE",IF($C243=$D243,0,IF(AND(F243=1,$E243="NON LIVRE"),"NON LIVRE",IF($C243&gt;$D243,$E243+IFERROR(SUMPRODUCT((WEEKDAY(ROW(INDIRECT($C243&amp;":"&amp;$D243)))=7)*1)+SUMPRODUCT((WEEKDAY(ROW(INDIRECT($C243&amp;":"&amp;$D243)))=1)*1)+SUMPRODUCT(COUNTIF('[1]Jour férié'!$E$2:$E$30,(ROW(INDIRECT($C243&amp;":"&amp;$D243))))),""),IF($C243&lt;$D243,$E243-IFERROR(SUMPRODUCT((WEEKDAY(ROW(INDIRECT($C243&amp;":"&amp;$D243)))=7)*1)+SUMPRODUCT((WEEKDAY(ROW(INDIRECT($C243&amp;":"&amp;$D243)))=1)*1)+SUMPRODUCT(COUNTIF('[1]Jour férié'!$E$2:$E$30,(ROW(INDIRECT($C243&amp;":"&amp;$D243))))),""))))))))</f>
        <v/>
      </c>
      <c r="I243" s="23"/>
    </row>
    <row r="244" spans="5:9">
      <c r="E244" s="20" t="str">
        <f t="shared" si="6"/>
        <v/>
      </c>
      <c r="F244" s="21" t="str">
        <f t="shared" si="7"/>
        <v/>
      </c>
      <c r="G244" s="21"/>
      <c r="H244" s="23" t="str">
        <f ca="1">IF(ISBLANK($B244),"",IF(F244=0,"NON VALIDE",IF($D244="","NON LIVRE",IF($C244=$D244,0,IF(AND(F244=1,$E244="NON LIVRE"),"NON LIVRE",IF($C244&gt;$D244,$E244+IFERROR(SUMPRODUCT((WEEKDAY(ROW(INDIRECT($C244&amp;":"&amp;$D244)))=7)*1)+SUMPRODUCT((WEEKDAY(ROW(INDIRECT($C244&amp;":"&amp;$D244)))=1)*1)+SUMPRODUCT(COUNTIF('[1]Jour férié'!$E$2:$E$30,(ROW(INDIRECT($C244&amp;":"&amp;$D244))))),""),IF($C244&lt;$D244,$E244-IFERROR(SUMPRODUCT((WEEKDAY(ROW(INDIRECT($C244&amp;":"&amp;$D244)))=7)*1)+SUMPRODUCT((WEEKDAY(ROW(INDIRECT($C244&amp;":"&amp;$D244)))=1)*1)+SUMPRODUCT(COUNTIF('[1]Jour férié'!$E$2:$E$30,(ROW(INDIRECT($C244&amp;":"&amp;$D244))))),""))))))))</f>
        <v/>
      </c>
      <c r="I244" s="23"/>
    </row>
    <row r="245" spans="5:9">
      <c r="E245" s="20" t="str">
        <f t="shared" si="6"/>
        <v/>
      </c>
      <c r="F245" s="21" t="str">
        <f t="shared" si="7"/>
        <v/>
      </c>
      <c r="G245" s="21"/>
      <c r="H245" s="23" t="str">
        <f ca="1">IF(ISBLANK($B245),"",IF(F245=0,"NON VALIDE",IF($D245="","NON LIVRE",IF($C245=$D245,0,IF(AND(F245=1,$E245="NON LIVRE"),"NON LIVRE",IF($C245&gt;$D245,$E245+IFERROR(SUMPRODUCT((WEEKDAY(ROW(INDIRECT($C245&amp;":"&amp;$D245)))=7)*1)+SUMPRODUCT((WEEKDAY(ROW(INDIRECT($C245&amp;":"&amp;$D245)))=1)*1)+SUMPRODUCT(COUNTIF('[1]Jour férié'!$E$2:$E$30,(ROW(INDIRECT($C245&amp;":"&amp;$D245))))),""),IF($C245&lt;$D245,$E245-IFERROR(SUMPRODUCT((WEEKDAY(ROW(INDIRECT($C245&amp;":"&amp;$D245)))=7)*1)+SUMPRODUCT((WEEKDAY(ROW(INDIRECT($C245&amp;":"&amp;$D245)))=1)*1)+SUMPRODUCT(COUNTIF('[1]Jour férié'!$E$2:$E$30,(ROW(INDIRECT($C245&amp;":"&amp;$D245))))),""))))))))</f>
        <v/>
      </c>
      <c r="I245" s="23"/>
    </row>
    <row r="246" spans="5:9">
      <c r="E246" s="20" t="str">
        <f t="shared" si="6"/>
        <v/>
      </c>
      <c r="F246" s="21" t="str">
        <f t="shared" si="7"/>
        <v/>
      </c>
      <c r="G246" s="21"/>
      <c r="H246" s="23" t="str">
        <f ca="1">IF(ISBLANK($B246),"",IF(F246=0,"NON VALIDE",IF($D246="","NON LIVRE",IF($C246=$D246,0,IF(AND(F246=1,$E246="NON LIVRE"),"NON LIVRE",IF($C246&gt;$D246,$E246+IFERROR(SUMPRODUCT((WEEKDAY(ROW(INDIRECT($C246&amp;":"&amp;$D246)))=7)*1)+SUMPRODUCT((WEEKDAY(ROW(INDIRECT($C246&amp;":"&amp;$D246)))=1)*1)+SUMPRODUCT(COUNTIF('[1]Jour férié'!$E$2:$E$30,(ROW(INDIRECT($C246&amp;":"&amp;$D246))))),""),IF($C246&lt;$D246,$E246-IFERROR(SUMPRODUCT((WEEKDAY(ROW(INDIRECT($C246&amp;":"&amp;$D246)))=7)*1)+SUMPRODUCT((WEEKDAY(ROW(INDIRECT($C246&amp;":"&amp;$D246)))=1)*1)+SUMPRODUCT(COUNTIF('[1]Jour férié'!$E$2:$E$30,(ROW(INDIRECT($C246&amp;":"&amp;$D246))))),""))))))))</f>
        <v/>
      </c>
      <c r="I246" s="23"/>
    </row>
    <row r="247" spans="5:9">
      <c r="E247" s="20" t="str">
        <f t="shared" si="6"/>
        <v/>
      </c>
      <c r="F247" s="21" t="str">
        <f t="shared" si="7"/>
        <v/>
      </c>
      <c r="G247" s="21"/>
      <c r="H247" s="23" t="str">
        <f ca="1">IF(ISBLANK($B247),"",IF(F247=0,"NON VALIDE",IF($D247="","NON LIVRE",IF($C247=$D247,0,IF(AND(F247=1,$E247="NON LIVRE"),"NON LIVRE",IF($C247&gt;$D247,$E247+IFERROR(SUMPRODUCT((WEEKDAY(ROW(INDIRECT($C247&amp;":"&amp;$D247)))=7)*1)+SUMPRODUCT((WEEKDAY(ROW(INDIRECT($C247&amp;":"&amp;$D247)))=1)*1)+SUMPRODUCT(COUNTIF('[1]Jour férié'!$E$2:$E$30,(ROW(INDIRECT($C247&amp;":"&amp;$D247))))),""),IF($C247&lt;$D247,$E247-IFERROR(SUMPRODUCT((WEEKDAY(ROW(INDIRECT($C247&amp;":"&amp;$D247)))=7)*1)+SUMPRODUCT((WEEKDAY(ROW(INDIRECT($C247&amp;":"&amp;$D247)))=1)*1)+SUMPRODUCT(COUNTIF('[1]Jour férié'!$E$2:$E$30,(ROW(INDIRECT($C247&amp;":"&amp;$D247))))),""))))))))</f>
        <v/>
      </c>
      <c r="I247" s="23"/>
    </row>
    <row r="248" spans="5:9">
      <c r="E248" s="20" t="str">
        <f t="shared" si="6"/>
        <v/>
      </c>
      <c r="F248" s="21" t="str">
        <f t="shared" si="7"/>
        <v/>
      </c>
      <c r="G248" s="21"/>
      <c r="H248" s="23" t="str">
        <f ca="1">IF(ISBLANK($B248),"",IF(F248=0,"NON VALIDE",IF($D248="","NON LIVRE",IF($C248=$D248,0,IF(AND(F248=1,$E248="NON LIVRE"),"NON LIVRE",IF($C248&gt;$D248,$E248+IFERROR(SUMPRODUCT((WEEKDAY(ROW(INDIRECT($C248&amp;":"&amp;$D248)))=7)*1)+SUMPRODUCT((WEEKDAY(ROW(INDIRECT($C248&amp;":"&amp;$D248)))=1)*1)+SUMPRODUCT(COUNTIF('[1]Jour férié'!$E$2:$E$30,(ROW(INDIRECT($C248&amp;":"&amp;$D248))))),""),IF($C248&lt;$D248,$E248-IFERROR(SUMPRODUCT((WEEKDAY(ROW(INDIRECT($C248&amp;":"&amp;$D248)))=7)*1)+SUMPRODUCT((WEEKDAY(ROW(INDIRECT($C248&amp;":"&amp;$D248)))=1)*1)+SUMPRODUCT(COUNTIF('[1]Jour férié'!$E$2:$E$30,(ROW(INDIRECT($C248&amp;":"&amp;$D248))))),""))))))))</f>
        <v/>
      </c>
      <c r="I248" s="23"/>
    </row>
    <row r="249" spans="5:9">
      <c r="E249" s="20" t="str">
        <f t="shared" si="6"/>
        <v/>
      </c>
      <c r="F249" s="21" t="str">
        <f t="shared" si="7"/>
        <v/>
      </c>
      <c r="G249" s="21"/>
      <c r="H249" s="23" t="str">
        <f ca="1">IF(ISBLANK($B249),"",IF(F249=0,"NON VALIDE",IF($D249="","NON LIVRE",IF($C249=$D249,0,IF(AND(F249=1,$E249="NON LIVRE"),"NON LIVRE",IF($C249&gt;$D249,$E249+IFERROR(SUMPRODUCT((WEEKDAY(ROW(INDIRECT($C249&amp;":"&amp;$D249)))=7)*1)+SUMPRODUCT((WEEKDAY(ROW(INDIRECT($C249&amp;":"&amp;$D249)))=1)*1)+SUMPRODUCT(COUNTIF('[1]Jour férié'!$E$2:$E$30,(ROW(INDIRECT($C249&amp;":"&amp;$D249))))),""),IF($C249&lt;$D249,$E249-IFERROR(SUMPRODUCT((WEEKDAY(ROW(INDIRECT($C249&amp;":"&amp;$D249)))=7)*1)+SUMPRODUCT((WEEKDAY(ROW(INDIRECT($C249&amp;":"&amp;$D249)))=1)*1)+SUMPRODUCT(COUNTIF('[1]Jour férié'!$E$2:$E$30,(ROW(INDIRECT($C249&amp;":"&amp;$D249))))),""))))))))</f>
        <v/>
      </c>
      <c r="I249" s="23"/>
    </row>
    <row r="250" spans="5:9">
      <c r="E250" s="20" t="str">
        <f t="shared" si="6"/>
        <v/>
      </c>
      <c r="F250" s="21" t="str">
        <f t="shared" si="7"/>
        <v/>
      </c>
      <c r="G250" s="21"/>
      <c r="H250" s="23" t="str">
        <f ca="1">IF(ISBLANK($B250),"",IF(F250=0,"NON VALIDE",IF($D250="","NON LIVRE",IF($C250=$D250,0,IF(AND(F250=1,$E250="NON LIVRE"),"NON LIVRE",IF($C250&gt;$D250,$E250+IFERROR(SUMPRODUCT((WEEKDAY(ROW(INDIRECT($C250&amp;":"&amp;$D250)))=7)*1)+SUMPRODUCT((WEEKDAY(ROW(INDIRECT($C250&amp;":"&amp;$D250)))=1)*1)+SUMPRODUCT(COUNTIF('[1]Jour férié'!$E$2:$E$30,(ROW(INDIRECT($C250&amp;":"&amp;$D250))))),""),IF($C250&lt;$D250,$E250-IFERROR(SUMPRODUCT((WEEKDAY(ROW(INDIRECT($C250&amp;":"&amp;$D250)))=7)*1)+SUMPRODUCT((WEEKDAY(ROW(INDIRECT($C250&amp;":"&amp;$D250)))=1)*1)+SUMPRODUCT(COUNTIF('[1]Jour férié'!$E$2:$E$30,(ROW(INDIRECT($C250&amp;":"&amp;$D250))))),""))))))))</f>
        <v/>
      </c>
      <c r="I250" s="23"/>
    </row>
    <row r="251" spans="5:9">
      <c r="E251" s="20" t="str">
        <f t="shared" si="6"/>
        <v/>
      </c>
      <c r="F251" s="21" t="str">
        <f t="shared" si="7"/>
        <v/>
      </c>
      <c r="G251" s="21"/>
      <c r="H251" s="23" t="str">
        <f ca="1">IF(ISBLANK($B251),"",IF(F251=0,"NON VALIDE",IF($D251="","NON LIVRE",IF($C251=$D251,0,IF(AND(F251=1,$E251="NON LIVRE"),"NON LIVRE",IF($C251&gt;$D251,$E251+IFERROR(SUMPRODUCT((WEEKDAY(ROW(INDIRECT($C251&amp;":"&amp;$D251)))=7)*1)+SUMPRODUCT((WEEKDAY(ROW(INDIRECT($C251&amp;":"&amp;$D251)))=1)*1)+SUMPRODUCT(COUNTIF('[1]Jour férié'!$E$2:$E$30,(ROW(INDIRECT($C251&amp;":"&amp;$D251))))),""),IF($C251&lt;$D251,$E251-IFERROR(SUMPRODUCT((WEEKDAY(ROW(INDIRECT($C251&amp;":"&amp;$D251)))=7)*1)+SUMPRODUCT((WEEKDAY(ROW(INDIRECT($C251&amp;":"&amp;$D251)))=1)*1)+SUMPRODUCT(COUNTIF('[1]Jour férié'!$E$2:$E$30,(ROW(INDIRECT($C251&amp;":"&amp;$D251))))),""))))))))</f>
        <v/>
      </c>
      <c r="I251" s="23"/>
    </row>
    <row r="252" spans="5:9">
      <c r="E252" s="20" t="str">
        <f t="shared" si="6"/>
        <v/>
      </c>
      <c r="F252" s="21" t="str">
        <f t="shared" si="7"/>
        <v/>
      </c>
      <c r="G252" s="21"/>
      <c r="H252" s="23" t="str">
        <f ca="1">IF(ISBLANK($B252),"",IF(F252=0,"NON VALIDE",IF($D252="","NON LIVRE",IF($C252=$D252,0,IF(AND(F252=1,$E252="NON LIVRE"),"NON LIVRE",IF($C252&gt;$D252,$E252+IFERROR(SUMPRODUCT((WEEKDAY(ROW(INDIRECT($C252&amp;":"&amp;$D252)))=7)*1)+SUMPRODUCT((WEEKDAY(ROW(INDIRECT($C252&amp;":"&amp;$D252)))=1)*1)+SUMPRODUCT(COUNTIF('[1]Jour férié'!$E$2:$E$30,(ROW(INDIRECT($C252&amp;":"&amp;$D252))))),""),IF($C252&lt;$D252,$E252-IFERROR(SUMPRODUCT((WEEKDAY(ROW(INDIRECT($C252&amp;":"&amp;$D252)))=7)*1)+SUMPRODUCT((WEEKDAY(ROW(INDIRECT($C252&amp;":"&amp;$D252)))=1)*1)+SUMPRODUCT(COUNTIF('[1]Jour férié'!$E$2:$E$30,(ROW(INDIRECT($C252&amp;":"&amp;$D252))))),""))))))))</f>
        <v/>
      </c>
      <c r="I252" s="23"/>
    </row>
    <row r="253" spans="5:9">
      <c r="E253" s="20" t="str">
        <f t="shared" si="6"/>
        <v/>
      </c>
      <c r="F253" s="21" t="str">
        <f t="shared" si="7"/>
        <v/>
      </c>
      <c r="G253" s="21"/>
      <c r="H253" s="23" t="str">
        <f ca="1">IF(ISBLANK($B253),"",IF(F253=0,"NON VALIDE",IF($D253="","NON LIVRE",IF($C253=$D253,0,IF(AND(F253=1,$E253="NON LIVRE"),"NON LIVRE",IF($C253&gt;$D253,$E253+IFERROR(SUMPRODUCT((WEEKDAY(ROW(INDIRECT($C253&amp;":"&amp;$D253)))=7)*1)+SUMPRODUCT((WEEKDAY(ROW(INDIRECT($C253&amp;":"&amp;$D253)))=1)*1)+SUMPRODUCT(COUNTIF('[1]Jour férié'!$E$2:$E$30,(ROW(INDIRECT($C253&amp;":"&amp;$D253))))),""),IF($C253&lt;$D253,$E253-IFERROR(SUMPRODUCT((WEEKDAY(ROW(INDIRECT($C253&amp;":"&amp;$D253)))=7)*1)+SUMPRODUCT((WEEKDAY(ROW(INDIRECT($C253&amp;":"&amp;$D253)))=1)*1)+SUMPRODUCT(COUNTIF('[1]Jour férié'!$E$2:$E$30,(ROW(INDIRECT($C253&amp;":"&amp;$D253))))),""))))))))</f>
        <v/>
      </c>
      <c r="I253" s="23"/>
    </row>
    <row r="254" spans="5:9">
      <c r="E254" s="20" t="str">
        <f t="shared" si="6"/>
        <v/>
      </c>
      <c r="F254" s="21" t="str">
        <f t="shared" si="7"/>
        <v/>
      </c>
      <c r="G254" s="21"/>
      <c r="H254" s="23" t="str">
        <f ca="1">IF(ISBLANK($B254),"",IF(F254=0,"NON VALIDE",IF($D254="","NON LIVRE",IF($C254=$D254,0,IF(AND(F254=1,$E254="NON LIVRE"),"NON LIVRE",IF($C254&gt;$D254,$E254+IFERROR(SUMPRODUCT((WEEKDAY(ROW(INDIRECT($C254&amp;":"&amp;$D254)))=7)*1)+SUMPRODUCT((WEEKDAY(ROW(INDIRECT($C254&amp;":"&amp;$D254)))=1)*1)+SUMPRODUCT(COUNTIF('[1]Jour férié'!$E$2:$E$30,(ROW(INDIRECT($C254&amp;":"&amp;$D254))))),""),IF($C254&lt;$D254,$E254-IFERROR(SUMPRODUCT((WEEKDAY(ROW(INDIRECT($C254&amp;":"&amp;$D254)))=7)*1)+SUMPRODUCT((WEEKDAY(ROW(INDIRECT($C254&amp;":"&amp;$D254)))=1)*1)+SUMPRODUCT(COUNTIF('[1]Jour férié'!$E$2:$E$30,(ROW(INDIRECT($C254&amp;":"&amp;$D254))))),""))))))))</f>
        <v/>
      </c>
      <c r="I254" s="23"/>
    </row>
    <row r="255" spans="5:9">
      <c r="E255" s="20" t="str">
        <f t="shared" si="6"/>
        <v/>
      </c>
      <c r="F255" s="21" t="str">
        <f t="shared" si="7"/>
        <v/>
      </c>
      <c r="G255" s="21"/>
      <c r="H255" s="23" t="str">
        <f ca="1">IF(ISBLANK($B255),"",IF(F255=0,"NON VALIDE",IF($D255="","NON LIVRE",IF($C255=$D255,0,IF(AND(F255=1,$E255="NON LIVRE"),"NON LIVRE",IF($C255&gt;$D255,$E255+IFERROR(SUMPRODUCT((WEEKDAY(ROW(INDIRECT($C255&amp;":"&amp;$D255)))=7)*1)+SUMPRODUCT((WEEKDAY(ROW(INDIRECT($C255&amp;":"&amp;$D255)))=1)*1)+SUMPRODUCT(COUNTIF('[1]Jour férié'!$E$2:$E$30,(ROW(INDIRECT($C255&amp;":"&amp;$D255))))),""),IF($C255&lt;$D255,$E255-IFERROR(SUMPRODUCT((WEEKDAY(ROW(INDIRECT($C255&amp;":"&amp;$D255)))=7)*1)+SUMPRODUCT((WEEKDAY(ROW(INDIRECT($C255&amp;":"&amp;$D255)))=1)*1)+SUMPRODUCT(COUNTIF('[1]Jour férié'!$E$2:$E$30,(ROW(INDIRECT($C255&amp;":"&amp;$D255))))),""))))))))</f>
        <v/>
      </c>
      <c r="I255" s="23"/>
    </row>
    <row r="256" spans="5:9">
      <c r="E256" s="20" t="str">
        <f t="shared" si="6"/>
        <v/>
      </c>
      <c r="F256" s="21" t="str">
        <f t="shared" si="7"/>
        <v/>
      </c>
      <c r="G256" s="21"/>
      <c r="H256" s="23" t="str">
        <f ca="1">IF(ISBLANK($B256),"",IF(F256=0,"NON VALIDE",IF($D256="","NON LIVRE",IF($C256=$D256,0,IF(AND(F256=1,$E256="NON LIVRE"),"NON LIVRE",IF($C256&gt;$D256,$E256+IFERROR(SUMPRODUCT((WEEKDAY(ROW(INDIRECT($C256&amp;":"&amp;$D256)))=7)*1)+SUMPRODUCT((WEEKDAY(ROW(INDIRECT($C256&amp;":"&amp;$D256)))=1)*1)+SUMPRODUCT(COUNTIF('[1]Jour férié'!$E$2:$E$30,(ROW(INDIRECT($C256&amp;":"&amp;$D256))))),""),IF($C256&lt;$D256,$E256-IFERROR(SUMPRODUCT((WEEKDAY(ROW(INDIRECT($C256&amp;":"&amp;$D256)))=7)*1)+SUMPRODUCT((WEEKDAY(ROW(INDIRECT($C256&amp;":"&amp;$D256)))=1)*1)+SUMPRODUCT(COUNTIF('[1]Jour férié'!$E$2:$E$30,(ROW(INDIRECT($C256&amp;":"&amp;$D256))))),""))))))))</f>
        <v/>
      </c>
      <c r="I256" s="23"/>
    </row>
    <row r="257" spans="5:9">
      <c r="E257" s="20" t="str">
        <f t="shared" si="6"/>
        <v/>
      </c>
      <c r="F257" s="21" t="str">
        <f t="shared" si="7"/>
        <v/>
      </c>
      <c r="G257" s="21"/>
      <c r="H257" s="23" t="str">
        <f ca="1">IF(ISBLANK($B257),"",IF(F257=0,"NON VALIDE",IF($D257="","NON LIVRE",IF($C257=$D257,0,IF(AND(F257=1,$E257="NON LIVRE"),"NON LIVRE",IF($C257&gt;$D257,$E257+IFERROR(SUMPRODUCT((WEEKDAY(ROW(INDIRECT($C257&amp;":"&amp;$D257)))=7)*1)+SUMPRODUCT((WEEKDAY(ROW(INDIRECT($C257&amp;":"&amp;$D257)))=1)*1)+SUMPRODUCT(COUNTIF('[1]Jour férié'!$E$2:$E$30,(ROW(INDIRECT($C257&amp;":"&amp;$D257))))),""),IF($C257&lt;$D257,$E257-IFERROR(SUMPRODUCT((WEEKDAY(ROW(INDIRECT($C257&amp;":"&amp;$D257)))=7)*1)+SUMPRODUCT((WEEKDAY(ROW(INDIRECT($C257&amp;":"&amp;$D257)))=1)*1)+SUMPRODUCT(COUNTIF('[1]Jour férié'!$E$2:$E$30,(ROW(INDIRECT($C257&amp;":"&amp;$D257))))),""))))))))</f>
        <v/>
      </c>
      <c r="I257" s="23"/>
    </row>
    <row r="258" spans="5:9">
      <c r="E258" s="20" t="str">
        <f t="shared" si="6"/>
        <v/>
      </c>
      <c r="F258" s="21" t="str">
        <f t="shared" si="7"/>
        <v/>
      </c>
      <c r="G258" s="21"/>
      <c r="H258" s="23" t="str">
        <f ca="1">IF(ISBLANK($B258),"",IF(F258=0,"NON VALIDE",IF($D258="","NON LIVRE",IF($C258=$D258,0,IF(AND(F258=1,$E258="NON LIVRE"),"NON LIVRE",IF($C258&gt;$D258,$E258+IFERROR(SUMPRODUCT((WEEKDAY(ROW(INDIRECT($C258&amp;":"&amp;$D258)))=7)*1)+SUMPRODUCT((WEEKDAY(ROW(INDIRECT($C258&amp;":"&amp;$D258)))=1)*1)+SUMPRODUCT(COUNTIF('[1]Jour férié'!$E$2:$E$30,(ROW(INDIRECT($C258&amp;":"&amp;$D258))))),""),IF($C258&lt;$D258,$E258-IFERROR(SUMPRODUCT((WEEKDAY(ROW(INDIRECT($C258&amp;":"&amp;$D258)))=7)*1)+SUMPRODUCT((WEEKDAY(ROW(INDIRECT($C258&amp;":"&amp;$D258)))=1)*1)+SUMPRODUCT(COUNTIF('[1]Jour férié'!$E$2:$E$30,(ROW(INDIRECT($C258&amp;":"&amp;$D258))))),""))))))))</f>
        <v/>
      </c>
      <c r="I258" s="23"/>
    </row>
    <row r="259" spans="5:9">
      <c r="E259" s="20" t="str">
        <f t="shared" ref="E259:E322" si="8">IF(B259="","",IFERROR(D259-C259,"NON LIVRE"))</f>
        <v/>
      </c>
      <c r="F259" s="21" t="str">
        <f t="shared" ref="F259:F322" si="9">IF(ISBLANK($B259),"",IF($B259="F0359",1,0))</f>
        <v/>
      </c>
      <c r="G259" s="21"/>
      <c r="H259" s="23" t="str">
        <f ca="1">IF(ISBLANK($B259),"",IF(F259=0,"NON VALIDE",IF($D259="","NON LIVRE",IF($C259=$D259,0,IF(AND(F259=1,$E259="NON LIVRE"),"NON LIVRE",IF($C259&gt;$D259,$E259+IFERROR(SUMPRODUCT((WEEKDAY(ROW(INDIRECT($C259&amp;":"&amp;$D259)))=7)*1)+SUMPRODUCT((WEEKDAY(ROW(INDIRECT($C259&amp;":"&amp;$D259)))=1)*1)+SUMPRODUCT(COUNTIF('[1]Jour férié'!$E$2:$E$30,(ROW(INDIRECT($C259&amp;":"&amp;$D259))))),""),IF($C259&lt;$D259,$E259-IFERROR(SUMPRODUCT((WEEKDAY(ROW(INDIRECT($C259&amp;":"&amp;$D259)))=7)*1)+SUMPRODUCT((WEEKDAY(ROW(INDIRECT($C259&amp;":"&amp;$D259)))=1)*1)+SUMPRODUCT(COUNTIF('[1]Jour férié'!$E$2:$E$30,(ROW(INDIRECT($C259&amp;":"&amp;$D259))))),""))))))))</f>
        <v/>
      </c>
      <c r="I259" s="23"/>
    </row>
    <row r="260" spans="5:9">
      <c r="E260" s="20" t="str">
        <f t="shared" si="8"/>
        <v/>
      </c>
      <c r="F260" s="21" t="str">
        <f t="shared" si="9"/>
        <v/>
      </c>
      <c r="G260" s="21"/>
      <c r="H260" s="23" t="str">
        <f ca="1">IF(ISBLANK($B260),"",IF(F260=0,"NON VALIDE",IF($D260="","NON LIVRE",IF($C260=$D260,0,IF(AND(F260=1,$E260="NON LIVRE"),"NON LIVRE",IF($C260&gt;$D260,$E260+IFERROR(SUMPRODUCT((WEEKDAY(ROW(INDIRECT($C260&amp;":"&amp;$D260)))=7)*1)+SUMPRODUCT((WEEKDAY(ROW(INDIRECT($C260&amp;":"&amp;$D260)))=1)*1)+SUMPRODUCT(COUNTIF('[1]Jour férié'!$E$2:$E$30,(ROW(INDIRECT($C260&amp;":"&amp;$D260))))),""),IF($C260&lt;$D260,$E260-IFERROR(SUMPRODUCT((WEEKDAY(ROW(INDIRECT($C260&amp;":"&amp;$D260)))=7)*1)+SUMPRODUCT((WEEKDAY(ROW(INDIRECT($C260&amp;":"&amp;$D260)))=1)*1)+SUMPRODUCT(COUNTIF('[1]Jour férié'!$E$2:$E$30,(ROW(INDIRECT($C260&amp;":"&amp;$D260))))),""))))))))</f>
        <v/>
      </c>
      <c r="I260" s="23"/>
    </row>
    <row r="261" spans="5:9">
      <c r="E261" s="20" t="str">
        <f t="shared" si="8"/>
        <v/>
      </c>
      <c r="F261" s="21" t="str">
        <f t="shared" si="9"/>
        <v/>
      </c>
      <c r="G261" s="21"/>
      <c r="H261" s="23" t="str">
        <f ca="1">IF(ISBLANK($B261),"",IF(F261=0,"NON VALIDE",IF($D261="","NON LIVRE",IF($C261=$D261,0,IF(AND(F261=1,$E261="NON LIVRE"),"NON LIVRE",IF($C261&gt;$D261,$E261+IFERROR(SUMPRODUCT((WEEKDAY(ROW(INDIRECT($C261&amp;":"&amp;$D261)))=7)*1)+SUMPRODUCT((WEEKDAY(ROW(INDIRECT($C261&amp;":"&amp;$D261)))=1)*1)+SUMPRODUCT(COUNTIF('[1]Jour férié'!$E$2:$E$30,(ROW(INDIRECT($C261&amp;":"&amp;$D261))))),""),IF($C261&lt;$D261,$E261-IFERROR(SUMPRODUCT((WEEKDAY(ROW(INDIRECT($C261&amp;":"&amp;$D261)))=7)*1)+SUMPRODUCT((WEEKDAY(ROW(INDIRECT($C261&amp;":"&amp;$D261)))=1)*1)+SUMPRODUCT(COUNTIF('[1]Jour férié'!$E$2:$E$30,(ROW(INDIRECT($C261&amp;":"&amp;$D261))))),""))))))))</f>
        <v/>
      </c>
      <c r="I261" s="23"/>
    </row>
    <row r="262" spans="5:9">
      <c r="E262" s="20" t="str">
        <f t="shared" si="8"/>
        <v/>
      </c>
      <c r="F262" s="21" t="str">
        <f t="shared" si="9"/>
        <v/>
      </c>
      <c r="G262" s="21"/>
      <c r="H262" s="23" t="str">
        <f ca="1">IF(ISBLANK($B262),"",IF(F262=0,"NON VALIDE",IF($D262="","NON LIVRE",IF($C262=$D262,0,IF(AND(F262=1,$E262="NON LIVRE"),"NON LIVRE",IF($C262&gt;$D262,$E262+IFERROR(SUMPRODUCT((WEEKDAY(ROW(INDIRECT($C262&amp;":"&amp;$D262)))=7)*1)+SUMPRODUCT((WEEKDAY(ROW(INDIRECT($C262&amp;":"&amp;$D262)))=1)*1)+SUMPRODUCT(COUNTIF('[1]Jour férié'!$E$2:$E$30,(ROW(INDIRECT($C262&amp;":"&amp;$D262))))),""),IF($C262&lt;$D262,$E262-IFERROR(SUMPRODUCT((WEEKDAY(ROW(INDIRECT($C262&amp;":"&amp;$D262)))=7)*1)+SUMPRODUCT((WEEKDAY(ROW(INDIRECT($C262&amp;":"&amp;$D262)))=1)*1)+SUMPRODUCT(COUNTIF('[1]Jour férié'!$E$2:$E$30,(ROW(INDIRECT($C262&amp;":"&amp;$D262))))),""))))))))</f>
        <v/>
      </c>
      <c r="I262" s="23"/>
    </row>
    <row r="263" spans="5:9">
      <c r="E263" s="20" t="str">
        <f t="shared" si="8"/>
        <v/>
      </c>
      <c r="F263" s="21" t="str">
        <f t="shared" si="9"/>
        <v/>
      </c>
      <c r="G263" s="21"/>
      <c r="H263" s="23" t="str">
        <f ca="1">IF(ISBLANK($B263),"",IF(F263=0,"NON VALIDE",IF($D263="","NON LIVRE",IF($C263=$D263,0,IF(AND(F263=1,$E263="NON LIVRE"),"NON LIVRE",IF($C263&gt;$D263,$E263+IFERROR(SUMPRODUCT((WEEKDAY(ROW(INDIRECT($C263&amp;":"&amp;$D263)))=7)*1)+SUMPRODUCT((WEEKDAY(ROW(INDIRECT($C263&amp;":"&amp;$D263)))=1)*1)+SUMPRODUCT(COUNTIF('[1]Jour férié'!$E$2:$E$30,(ROW(INDIRECT($C263&amp;":"&amp;$D263))))),""),IF($C263&lt;$D263,$E263-IFERROR(SUMPRODUCT((WEEKDAY(ROW(INDIRECT($C263&amp;":"&amp;$D263)))=7)*1)+SUMPRODUCT((WEEKDAY(ROW(INDIRECT($C263&amp;":"&amp;$D263)))=1)*1)+SUMPRODUCT(COUNTIF('[1]Jour férié'!$E$2:$E$30,(ROW(INDIRECT($C263&amp;":"&amp;$D263))))),""))))))))</f>
        <v/>
      </c>
      <c r="I263" s="23"/>
    </row>
    <row r="264" spans="5:9">
      <c r="E264" s="20" t="str">
        <f t="shared" si="8"/>
        <v/>
      </c>
      <c r="F264" s="21" t="str">
        <f t="shared" si="9"/>
        <v/>
      </c>
      <c r="G264" s="21"/>
      <c r="H264" s="23" t="str">
        <f ca="1">IF(ISBLANK($B264),"",IF(F264=0,"NON VALIDE",IF($D264="","NON LIVRE",IF($C264=$D264,0,IF(AND(F264=1,$E264="NON LIVRE"),"NON LIVRE",IF($C264&gt;$D264,$E264+IFERROR(SUMPRODUCT((WEEKDAY(ROW(INDIRECT($C264&amp;":"&amp;$D264)))=7)*1)+SUMPRODUCT((WEEKDAY(ROW(INDIRECT($C264&amp;":"&amp;$D264)))=1)*1)+SUMPRODUCT(COUNTIF('[1]Jour férié'!$E$2:$E$30,(ROW(INDIRECT($C264&amp;":"&amp;$D264))))),""),IF($C264&lt;$D264,$E264-IFERROR(SUMPRODUCT((WEEKDAY(ROW(INDIRECT($C264&amp;":"&amp;$D264)))=7)*1)+SUMPRODUCT((WEEKDAY(ROW(INDIRECT($C264&amp;":"&amp;$D264)))=1)*1)+SUMPRODUCT(COUNTIF('[1]Jour férié'!$E$2:$E$30,(ROW(INDIRECT($C264&amp;":"&amp;$D264))))),""))))))))</f>
        <v/>
      </c>
      <c r="I264" s="23"/>
    </row>
    <row r="265" spans="5:9">
      <c r="E265" s="20" t="str">
        <f t="shared" si="8"/>
        <v/>
      </c>
      <c r="F265" s="21" t="str">
        <f t="shared" si="9"/>
        <v/>
      </c>
      <c r="G265" s="21"/>
      <c r="H265" s="23" t="str">
        <f ca="1">IF(ISBLANK($B265),"",IF(F265=0,"NON VALIDE",IF($D265="","NON LIVRE",IF($C265=$D265,0,IF(AND(F265=1,$E265="NON LIVRE"),"NON LIVRE",IF($C265&gt;$D265,$E265+IFERROR(SUMPRODUCT((WEEKDAY(ROW(INDIRECT($C265&amp;":"&amp;$D265)))=7)*1)+SUMPRODUCT((WEEKDAY(ROW(INDIRECT($C265&amp;":"&amp;$D265)))=1)*1)+SUMPRODUCT(COUNTIF('[1]Jour férié'!$E$2:$E$30,(ROW(INDIRECT($C265&amp;":"&amp;$D265))))),""),IF($C265&lt;$D265,$E265-IFERROR(SUMPRODUCT((WEEKDAY(ROW(INDIRECT($C265&amp;":"&amp;$D265)))=7)*1)+SUMPRODUCT((WEEKDAY(ROW(INDIRECT($C265&amp;":"&amp;$D265)))=1)*1)+SUMPRODUCT(COUNTIF('[1]Jour férié'!$E$2:$E$30,(ROW(INDIRECT($C265&amp;":"&amp;$D265))))),""))))))))</f>
        <v/>
      </c>
      <c r="I265" s="23"/>
    </row>
    <row r="266" spans="5:9">
      <c r="E266" s="20" t="str">
        <f t="shared" si="8"/>
        <v/>
      </c>
      <c r="F266" s="21" t="str">
        <f t="shared" si="9"/>
        <v/>
      </c>
      <c r="G266" s="21"/>
      <c r="H266" s="23" t="str">
        <f ca="1">IF(ISBLANK($B266),"",IF(F266=0,"NON VALIDE",IF($D266="","NON LIVRE",IF($C266=$D266,0,IF(AND(F266=1,$E266="NON LIVRE"),"NON LIVRE",IF($C266&gt;$D266,$E266+IFERROR(SUMPRODUCT((WEEKDAY(ROW(INDIRECT($C266&amp;":"&amp;$D266)))=7)*1)+SUMPRODUCT((WEEKDAY(ROW(INDIRECT($C266&amp;":"&amp;$D266)))=1)*1)+SUMPRODUCT(COUNTIF('[1]Jour férié'!$E$2:$E$30,(ROW(INDIRECT($C266&amp;":"&amp;$D266))))),""),IF($C266&lt;$D266,$E266-IFERROR(SUMPRODUCT((WEEKDAY(ROW(INDIRECT($C266&amp;":"&amp;$D266)))=7)*1)+SUMPRODUCT((WEEKDAY(ROW(INDIRECT($C266&amp;":"&amp;$D266)))=1)*1)+SUMPRODUCT(COUNTIF('[1]Jour férié'!$E$2:$E$30,(ROW(INDIRECT($C266&amp;":"&amp;$D266))))),""))))))))</f>
        <v/>
      </c>
      <c r="I266" s="23"/>
    </row>
    <row r="267" spans="5:9">
      <c r="E267" s="20" t="str">
        <f t="shared" si="8"/>
        <v/>
      </c>
      <c r="F267" s="21" t="str">
        <f t="shared" si="9"/>
        <v/>
      </c>
      <c r="G267" s="21"/>
      <c r="H267" s="23" t="str">
        <f ca="1">IF(ISBLANK($B267),"",IF(F267=0,"NON VALIDE",IF($D267="","NON LIVRE",IF($C267=$D267,0,IF(AND(F267=1,$E267="NON LIVRE"),"NON LIVRE",IF($C267&gt;$D267,$E267+IFERROR(SUMPRODUCT((WEEKDAY(ROW(INDIRECT($C267&amp;":"&amp;$D267)))=7)*1)+SUMPRODUCT((WEEKDAY(ROW(INDIRECT($C267&amp;":"&amp;$D267)))=1)*1)+SUMPRODUCT(COUNTIF('[1]Jour férié'!$E$2:$E$30,(ROW(INDIRECT($C267&amp;":"&amp;$D267))))),""),IF($C267&lt;$D267,$E267-IFERROR(SUMPRODUCT((WEEKDAY(ROW(INDIRECT($C267&amp;":"&amp;$D267)))=7)*1)+SUMPRODUCT((WEEKDAY(ROW(INDIRECT($C267&amp;":"&amp;$D267)))=1)*1)+SUMPRODUCT(COUNTIF('[1]Jour férié'!$E$2:$E$30,(ROW(INDIRECT($C267&amp;":"&amp;$D267))))),""))))))))</f>
        <v/>
      </c>
      <c r="I267" s="23"/>
    </row>
    <row r="268" spans="5:9">
      <c r="E268" s="20" t="str">
        <f t="shared" si="8"/>
        <v/>
      </c>
      <c r="F268" s="21" t="str">
        <f t="shared" si="9"/>
        <v/>
      </c>
      <c r="G268" s="21"/>
      <c r="H268" s="23" t="str">
        <f ca="1">IF(ISBLANK($B268),"",IF(F268=0,"NON VALIDE",IF($D268="","NON LIVRE",IF($C268=$D268,0,IF(AND(F268=1,$E268="NON LIVRE"),"NON LIVRE",IF($C268&gt;$D268,$E268+IFERROR(SUMPRODUCT((WEEKDAY(ROW(INDIRECT($C268&amp;":"&amp;$D268)))=7)*1)+SUMPRODUCT((WEEKDAY(ROW(INDIRECT($C268&amp;":"&amp;$D268)))=1)*1)+SUMPRODUCT(COUNTIF('[1]Jour férié'!$E$2:$E$30,(ROW(INDIRECT($C268&amp;":"&amp;$D268))))),""),IF($C268&lt;$D268,$E268-IFERROR(SUMPRODUCT((WEEKDAY(ROW(INDIRECT($C268&amp;":"&amp;$D268)))=7)*1)+SUMPRODUCT((WEEKDAY(ROW(INDIRECT($C268&amp;":"&amp;$D268)))=1)*1)+SUMPRODUCT(COUNTIF('[1]Jour férié'!$E$2:$E$30,(ROW(INDIRECT($C268&amp;":"&amp;$D268))))),""))))))))</f>
        <v/>
      </c>
      <c r="I268" s="23"/>
    </row>
    <row r="269" spans="5:9">
      <c r="E269" s="20" t="str">
        <f t="shared" si="8"/>
        <v/>
      </c>
      <c r="F269" s="21" t="str">
        <f t="shared" si="9"/>
        <v/>
      </c>
      <c r="G269" s="21"/>
      <c r="H269" s="23" t="str">
        <f ca="1">IF(ISBLANK($B269),"",IF(F269=0,"NON VALIDE",IF($D269="","NON LIVRE",IF($C269=$D269,0,IF(AND(F269=1,$E269="NON LIVRE"),"NON LIVRE",IF($C269&gt;$D269,$E269+IFERROR(SUMPRODUCT((WEEKDAY(ROW(INDIRECT($C269&amp;":"&amp;$D269)))=7)*1)+SUMPRODUCT((WEEKDAY(ROW(INDIRECT($C269&amp;":"&amp;$D269)))=1)*1)+SUMPRODUCT(COUNTIF('[1]Jour férié'!$E$2:$E$30,(ROW(INDIRECT($C269&amp;":"&amp;$D269))))),""),IF($C269&lt;$D269,$E269-IFERROR(SUMPRODUCT((WEEKDAY(ROW(INDIRECT($C269&amp;":"&amp;$D269)))=7)*1)+SUMPRODUCT((WEEKDAY(ROW(INDIRECT($C269&amp;":"&amp;$D269)))=1)*1)+SUMPRODUCT(COUNTIF('[1]Jour férié'!$E$2:$E$30,(ROW(INDIRECT($C269&amp;":"&amp;$D269))))),""))))))))</f>
        <v/>
      </c>
      <c r="I269" s="23"/>
    </row>
    <row r="270" spans="5:9">
      <c r="E270" s="20" t="str">
        <f t="shared" si="8"/>
        <v/>
      </c>
      <c r="F270" s="21" t="str">
        <f t="shared" si="9"/>
        <v/>
      </c>
      <c r="G270" s="21"/>
      <c r="H270" s="23" t="str">
        <f ca="1">IF(ISBLANK($B270),"",IF(F270=0,"NON VALIDE",IF($D270="","NON LIVRE",IF($C270=$D270,0,IF(AND(F270=1,$E270="NON LIVRE"),"NON LIVRE",IF($C270&gt;$D270,$E270+IFERROR(SUMPRODUCT((WEEKDAY(ROW(INDIRECT($C270&amp;":"&amp;$D270)))=7)*1)+SUMPRODUCT((WEEKDAY(ROW(INDIRECT($C270&amp;":"&amp;$D270)))=1)*1)+SUMPRODUCT(COUNTIF('[1]Jour férié'!$E$2:$E$30,(ROW(INDIRECT($C270&amp;":"&amp;$D270))))),""),IF($C270&lt;$D270,$E270-IFERROR(SUMPRODUCT((WEEKDAY(ROW(INDIRECT($C270&amp;":"&amp;$D270)))=7)*1)+SUMPRODUCT((WEEKDAY(ROW(INDIRECT($C270&amp;":"&amp;$D270)))=1)*1)+SUMPRODUCT(COUNTIF('[1]Jour férié'!$E$2:$E$30,(ROW(INDIRECT($C270&amp;":"&amp;$D270))))),""))))))))</f>
        <v/>
      </c>
      <c r="I270" s="23"/>
    </row>
    <row r="271" spans="5:9">
      <c r="E271" s="20" t="str">
        <f t="shared" si="8"/>
        <v/>
      </c>
      <c r="F271" s="21" t="str">
        <f t="shared" si="9"/>
        <v/>
      </c>
      <c r="G271" s="21"/>
      <c r="H271" s="23" t="str">
        <f ca="1">IF(ISBLANK($B271),"",IF(F271=0,"NON VALIDE",IF($D271="","NON LIVRE",IF($C271=$D271,0,IF(AND(F271=1,$E271="NON LIVRE"),"NON LIVRE",IF($C271&gt;$D271,$E271+IFERROR(SUMPRODUCT((WEEKDAY(ROW(INDIRECT($C271&amp;":"&amp;$D271)))=7)*1)+SUMPRODUCT((WEEKDAY(ROW(INDIRECT($C271&amp;":"&amp;$D271)))=1)*1)+SUMPRODUCT(COUNTIF('[1]Jour férié'!$E$2:$E$30,(ROW(INDIRECT($C271&amp;":"&amp;$D271))))),""),IF($C271&lt;$D271,$E271-IFERROR(SUMPRODUCT((WEEKDAY(ROW(INDIRECT($C271&amp;":"&amp;$D271)))=7)*1)+SUMPRODUCT((WEEKDAY(ROW(INDIRECT($C271&amp;":"&amp;$D271)))=1)*1)+SUMPRODUCT(COUNTIF('[1]Jour férié'!$E$2:$E$30,(ROW(INDIRECT($C271&amp;":"&amp;$D271))))),""))))))))</f>
        <v/>
      </c>
      <c r="I271" s="23"/>
    </row>
    <row r="272" spans="5:9">
      <c r="E272" s="20" t="str">
        <f t="shared" si="8"/>
        <v/>
      </c>
      <c r="F272" s="21" t="str">
        <f t="shared" si="9"/>
        <v/>
      </c>
      <c r="G272" s="21"/>
      <c r="H272" s="23" t="str">
        <f ca="1">IF(ISBLANK($B272),"",IF(F272=0,"NON VALIDE",IF($D272="","NON LIVRE",IF($C272=$D272,0,IF(AND(F272=1,$E272="NON LIVRE"),"NON LIVRE",IF($C272&gt;$D272,$E272+IFERROR(SUMPRODUCT((WEEKDAY(ROW(INDIRECT($C272&amp;":"&amp;$D272)))=7)*1)+SUMPRODUCT((WEEKDAY(ROW(INDIRECT($C272&amp;":"&amp;$D272)))=1)*1)+SUMPRODUCT(COUNTIF('[1]Jour férié'!$E$2:$E$30,(ROW(INDIRECT($C272&amp;":"&amp;$D272))))),""),IF($C272&lt;$D272,$E272-IFERROR(SUMPRODUCT((WEEKDAY(ROW(INDIRECT($C272&amp;":"&amp;$D272)))=7)*1)+SUMPRODUCT((WEEKDAY(ROW(INDIRECT($C272&amp;":"&amp;$D272)))=1)*1)+SUMPRODUCT(COUNTIF('[1]Jour férié'!$E$2:$E$30,(ROW(INDIRECT($C272&amp;":"&amp;$D272))))),""))))))))</f>
        <v/>
      </c>
      <c r="I272" s="23"/>
    </row>
    <row r="273" spans="5:9">
      <c r="E273" s="20" t="str">
        <f t="shared" si="8"/>
        <v/>
      </c>
      <c r="F273" s="21" t="str">
        <f t="shared" si="9"/>
        <v/>
      </c>
      <c r="G273" s="21"/>
      <c r="H273" s="23" t="str">
        <f ca="1">IF(ISBLANK($B273),"",IF(F273=0,"NON VALIDE",IF($D273="","NON LIVRE",IF($C273=$D273,0,IF(AND(F273=1,$E273="NON LIVRE"),"NON LIVRE",IF($C273&gt;$D273,$E273+IFERROR(SUMPRODUCT((WEEKDAY(ROW(INDIRECT($C273&amp;":"&amp;$D273)))=7)*1)+SUMPRODUCT((WEEKDAY(ROW(INDIRECT($C273&amp;":"&amp;$D273)))=1)*1)+SUMPRODUCT(COUNTIF('[1]Jour férié'!$E$2:$E$30,(ROW(INDIRECT($C273&amp;":"&amp;$D273))))),""),IF($C273&lt;$D273,$E273-IFERROR(SUMPRODUCT((WEEKDAY(ROW(INDIRECT($C273&amp;":"&amp;$D273)))=7)*1)+SUMPRODUCT((WEEKDAY(ROW(INDIRECT($C273&amp;":"&amp;$D273)))=1)*1)+SUMPRODUCT(COUNTIF('[1]Jour férié'!$E$2:$E$30,(ROW(INDIRECT($C273&amp;":"&amp;$D273))))),""))))))))</f>
        <v/>
      </c>
      <c r="I273" s="23"/>
    </row>
    <row r="274" spans="5:9">
      <c r="E274" s="20" t="str">
        <f t="shared" si="8"/>
        <v/>
      </c>
      <c r="F274" s="21" t="str">
        <f t="shared" si="9"/>
        <v/>
      </c>
      <c r="G274" s="21"/>
      <c r="H274" s="23" t="str">
        <f ca="1">IF(ISBLANK($B274),"",IF(F274=0,"NON VALIDE",IF($D274="","NON LIVRE",IF($C274=$D274,0,IF(AND(F274=1,$E274="NON LIVRE"),"NON LIVRE",IF($C274&gt;$D274,$E274+IFERROR(SUMPRODUCT((WEEKDAY(ROW(INDIRECT($C274&amp;":"&amp;$D274)))=7)*1)+SUMPRODUCT((WEEKDAY(ROW(INDIRECT($C274&amp;":"&amp;$D274)))=1)*1)+SUMPRODUCT(COUNTIF('[1]Jour férié'!$E$2:$E$30,(ROW(INDIRECT($C274&amp;":"&amp;$D274))))),""),IF($C274&lt;$D274,$E274-IFERROR(SUMPRODUCT((WEEKDAY(ROW(INDIRECT($C274&amp;":"&amp;$D274)))=7)*1)+SUMPRODUCT((WEEKDAY(ROW(INDIRECT($C274&amp;":"&amp;$D274)))=1)*1)+SUMPRODUCT(COUNTIF('[1]Jour férié'!$E$2:$E$30,(ROW(INDIRECT($C274&amp;":"&amp;$D274))))),""))))))))</f>
        <v/>
      </c>
      <c r="I274" s="23"/>
    </row>
    <row r="275" spans="5:9">
      <c r="E275" s="20" t="str">
        <f t="shared" si="8"/>
        <v/>
      </c>
      <c r="F275" s="21" t="str">
        <f t="shared" si="9"/>
        <v/>
      </c>
      <c r="G275" s="21"/>
      <c r="H275" s="23" t="str">
        <f ca="1">IF(ISBLANK($B275),"",IF(F275=0,"NON VALIDE",IF($D275="","NON LIVRE",IF($C275=$D275,0,IF(AND(F275=1,$E275="NON LIVRE"),"NON LIVRE",IF($C275&gt;$D275,$E275+IFERROR(SUMPRODUCT((WEEKDAY(ROW(INDIRECT($C275&amp;":"&amp;$D275)))=7)*1)+SUMPRODUCT((WEEKDAY(ROW(INDIRECT($C275&amp;":"&amp;$D275)))=1)*1)+SUMPRODUCT(COUNTIF('[1]Jour férié'!$E$2:$E$30,(ROW(INDIRECT($C275&amp;":"&amp;$D275))))),""),IF($C275&lt;$D275,$E275-IFERROR(SUMPRODUCT((WEEKDAY(ROW(INDIRECT($C275&amp;":"&amp;$D275)))=7)*1)+SUMPRODUCT((WEEKDAY(ROW(INDIRECT($C275&amp;":"&amp;$D275)))=1)*1)+SUMPRODUCT(COUNTIF('[1]Jour férié'!$E$2:$E$30,(ROW(INDIRECT($C275&amp;":"&amp;$D275))))),""))))))))</f>
        <v/>
      </c>
      <c r="I275" s="23"/>
    </row>
    <row r="276" spans="5:9">
      <c r="E276" s="20" t="str">
        <f t="shared" si="8"/>
        <v/>
      </c>
      <c r="F276" s="21" t="str">
        <f t="shared" si="9"/>
        <v/>
      </c>
      <c r="G276" s="21"/>
      <c r="H276" s="23" t="str">
        <f ca="1">IF(ISBLANK($B276),"",IF(F276=0,"NON VALIDE",IF($D276="","NON LIVRE",IF($C276=$D276,0,IF(AND(F276=1,$E276="NON LIVRE"),"NON LIVRE",IF($C276&gt;$D276,$E276+IFERROR(SUMPRODUCT((WEEKDAY(ROW(INDIRECT($C276&amp;":"&amp;$D276)))=7)*1)+SUMPRODUCT((WEEKDAY(ROW(INDIRECT($C276&amp;":"&amp;$D276)))=1)*1)+SUMPRODUCT(COUNTIF('[1]Jour férié'!$E$2:$E$30,(ROW(INDIRECT($C276&amp;":"&amp;$D276))))),""),IF($C276&lt;$D276,$E276-IFERROR(SUMPRODUCT((WEEKDAY(ROW(INDIRECT($C276&amp;":"&amp;$D276)))=7)*1)+SUMPRODUCT((WEEKDAY(ROW(INDIRECT($C276&amp;":"&amp;$D276)))=1)*1)+SUMPRODUCT(COUNTIF('[1]Jour férié'!$E$2:$E$30,(ROW(INDIRECT($C276&amp;":"&amp;$D276))))),""))))))))</f>
        <v/>
      </c>
      <c r="I276" s="23"/>
    </row>
    <row r="277" spans="5:9">
      <c r="E277" s="20" t="str">
        <f t="shared" si="8"/>
        <v/>
      </c>
      <c r="F277" s="21" t="str">
        <f t="shared" si="9"/>
        <v/>
      </c>
      <c r="G277" s="21"/>
      <c r="H277" s="23" t="str">
        <f ca="1">IF(ISBLANK($B277),"",IF(F277=0,"NON VALIDE",IF($D277="","NON LIVRE",IF($C277=$D277,0,IF(AND(F277=1,$E277="NON LIVRE"),"NON LIVRE",IF($C277&gt;$D277,$E277+IFERROR(SUMPRODUCT((WEEKDAY(ROW(INDIRECT($C277&amp;":"&amp;$D277)))=7)*1)+SUMPRODUCT((WEEKDAY(ROW(INDIRECT($C277&amp;":"&amp;$D277)))=1)*1)+SUMPRODUCT(COUNTIF('[1]Jour férié'!$E$2:$E$30,(ROW(INDIRECT($C277&amp;":"&amp;$D277))))),""),IF($C277&lt;$D277,$E277-IFERROR(SUMPRODUCT((WEEKDAY(ROW(INDIRECT($C277&amp;":"&amp;$D277)))=7)*1)+SUMPRODUCT((WEEKDAY(ROW(INDIRECT($C277&amp;":"&amp;$D277)))=1)*1)+SUMPRODUCT(COUNTIF('[1]Jour férié'!$E$2:$E$30,(ROW(INDIRECT($C277&amp;":"&amp;$D277))))),""))))))))</f>
        <v/>
      </c>
      <c r="I277" s="23"/>
    </row>
    <row r="278" spans="5:9">
      <c r="E278" s="20" t="str">
        <f t="shared" si="8"/>
        <v/>
      </c>
      <c r="F278" s="21" t="str">
        <f t="shared" si="9"/>
        <v/>
      </c>
      <c r="G278" s="21"/>
      <c r="H278" s="23" t="str">
        <f ca="1">IF(ISBLANK($B278),"",IF(F278=0,"NON VALIDE",IF($D278="","NON LIVRE",IF($C278=$D278,0,IF(AND(F278=1,$E278="NON LIVRE"),"NON LIVRE",IF($C278&gt;$D278,$E278+IFERROR(SUMPRODUCT((WEEKDAY(ROW(INDIRECT($C278&amp;":"&amp;$D278)))=7)*1)+SUMPRODUCT((WEEKDAY(ROW(INDIRECT($C278&amp;":"&amp;$D278)))=1)*1)+SUMPRODUCT(COUNTIF('[1]Jour férié'!$E$2:$E$30,(ROW(INDIRECT($C278&amp;":"&amp;$D278))))),""),IF($C278&lt;$D278,$E278-IFERROR(SUMPRODUCT((WEEKDAY(ROW(INDIRECT($C278&amp;":"&amp;$D278)))=7)*1)+SUMPRODUCT((WEEKDAY(ROW(INDIRECT($C278&amp;":"&amp;$D278)))=1)*1)+SUMPRODUCT(COUNTIF('[1]Jour férié'!$E$2:$E$30,(ROW(INDIRECT($C278&amp;":"&amp;$D278))))),""))))))))</f>
        <v/>
      </c>
      <c r="I278" s="23"/>
    </row>
    <row r="279" spans="5:9">
      <c r="E279" s="20" t="str">
        <f t="shared" si="8"/>
        <v/>
      </c>
      <c r="F279" s="21" t="str">
        <f t="shared" si="9"/>
        <v/>
      </c>
      <c r="G279" s="21"/>
      <c r="H279" s="23" t="str">
        <f ca="1">IF(ISBLANK($B279),"",IF(F279=0,"NON VALIDE",IF($D279="","NON LIVRE",IF($C279=$D279,0,IF(AND(F279=1,$E279="NON LIVRE"),"NON LIVRE",IF($C279&gt;$D279,$E279+IFERROR(SUMPRODUCT((WEEKDAY(ROW(INDIRECT($C279&amp;":"&amp;$D279)))=7)*1)+SUMPRODUCT((WEEKDAY(ROW(INDIRECT($C279&amp;":"&amp;$D279)))=1)*1)+SUMPRODUCT(COUNTIF('[1]Jour férié'!$E$2:$E$30,(ROW(INDIRECT($C279&amp;":"&amp;$D279))))),""),IF($C279&lt;$D279,$E279-IFERROR(SUMPRODUCT((WEEKDAY(ROW(INDIRECT($C279&amp;":"&amp;$D279)))=7)*1)+SUMPRODUCT((WEEKDAY(ROW(INDIRECT($C279&amp;":"&amp;$D279)))=1)*1)+SUMPRODUCT(COUNTIF('[1]Jour férié'!$E$2:$E$30,(ROW(INDIRECT($C279&amp;":"&amp;$D279))))),""))))))))</f>
        <v/>
      </c>
      <c r="I279" s="23"/>
    </row>
    <row r="280" spans="5:9">
      <c r="E280" s="20" t="str">
        <f t="shared" si="8"/>
        <v/>
      </c>
      <c r="F280" s="21" t="str">
        <f t="shared" si="9"/>
        <v/>
      </c>
      <c r="G280" s="21"/>
      <c r="H280" s="23" t="str">
        <f ca="1">IF(ISBLANK($B280),"",IF(F280=0,"NON VALIDE",IF($D280="","NON LIVRE",IF($C280=$D280,0,IF(AND(F280=1,$E280="NON LIVRE"),"NON LIVRE",IF($C280&gt;$D280,$E280+IFERROR(SUMPRODUCT((WEEKDAY(ROW(INDIRECT($C280&amp;":"&amp;$D280)))=7)*1)+SUMPRODUCT((WEEKDAY(ROW(INDIRECT($C280&amp;":"&amp;$D280)))=1)*1)+SUMPRODUCT(COUNTIF('[1]Jour férié'!$E$2:$E$30,(ROW(INDIRECT($C280&amp;":"&amp;$D280))))),""),IF($C280&lt;$D280,$E280-IFERROR(SUMPRODUCT((WEEKDAY(ROW(INDIRECT($C280&amp;":"&amp;$D280)))=7)*1)+SUMPRODUCT((WEEKDAY(ROW(INDIRECT($C280&amp;":"&amp;$D280)))=1)*1)+SUMPRODUCT(COUNTIF('[1]Jour férié'!$E$2:$E$30,(ROW(INDIRECT($C280&amp;":"&amp;$D280))))),""))))))))</f>
        <v/>
      </c>
      <c r="I280" s="23"/>
    </row>
    <row r="281" spans="5:9">
      <c r="E281" s="20" t="str">
        <f t="shared" si="8"/>
        <v/>
      </c>
      <c r="F281" s="21" t="str">
        <f t="shared" si="9"/>
        <v/>
      </c>
      <c r="G281" s="21"/>
      <c r="H281" s="23" t="str">
        <f ca="1">IF(ISBLANK($B281),"",IF(F281=0,"NON VALIDE",IF($D281="","NON LIVRE",IF($C281=$D281,0,IF(AND(F281=1,$E281="NON LIVRE"),"NON LIVRE",IF($C281&gt;$D281,$E281+IFERROR(SUMPRODUCT((WEEKDAY(ROW(INDIRECT($C281&amp;":"&amp;$D281)))=7)*1)+SUMPRODUCT((WEEKDAY(ROW(INDIRECT($C281&amp;":"&amp;$D281)))=1)*1)+SUMPRODUCT(COUNTIF('[1]Jour férié'!$E$2:$E$30,(ROW(INDIRECT($C281&amp;":"&amp;$D281))))),""),IF($C281&lt;$D281,$E281-IFERROR(SUMPRODUCT((WEEKDAY(ROW(INDIRECT($C281&amp;":"&amp;$D281)))=7)*1)+SUMPRODUCT((WEEKDAY(ROW(INDIRECT($C281&amp;":"&amp;$D281)))=1)*1)+SUMPRODUCT(COUNTIF('[1]Jour férié'!$E$2:$E$30,(ROW(INDIRECT($C281&amp;":"&amp;$D281))))),""))))))))</f>
        <v/>
      </c>
      <c r="I281" s="23"/>
    </row>
    <row r="282" spans="5:9">
      <c r="E282" s="20" t="str">
        <f t="shared" si="8"/>
        <v/>
      </c>
      <c r="F282" s="21" t="str">
        <f t="shared" si="9"/>
        <v/>
      </c>
      <c r="G282" s="21"/>
      <c r="H282" s="23" t="str">
        <f ca="1">IF(ISBLANK($B282),"",IF(F282=0,"NON VALIDE",IF($D282="","NON LIVRE",IF($C282=$D282,0,IF(AND(F282=1,$E282="NON LIVRE"),"NON LIVRE",IF($C282&gt;$D282,$E282+IFERROR(SUMPRODUCT((WEEKDAY(ROW(INDIRECT($C282&amp;":"&amp;$D282)))=7)*1)+SUMPRODUCT((WEEKDAY(ROW(INDIRECT($C282&amp;":"&amp;$D282)))=1)*1)+SUMPRODUCT(COUNTIF('[1]Jour férié'!$E$2:$E$30,(ROW(INDIRECT($C282&amp;":"&amp;$D282))))),""),IF($C282&lt;$D282,$E282-IFERROR(SUMPRODUCT((WEEKDAY(ROW(INDIRECT($C282&amp;":"&amp;$D282)))=7)*1)+SUMPRODUCT((WEEKDAY(ROW(INDIRECT($C282&amp;":"&amp;$D282)))=1)*1)+SUMPRODUCT(COUNTIF('[1]Jour férié'!$E$2:$E$30,(ROW(INDIRECT($C282&amp;":"&amp;$D282))))),""))))))))</f>
        <v/>
      </c>
      <c r="I282" s="23"/>
    </row>
    <row r="283" spans="5:9">
      <c r="E283" s="20" t="str">
        <f t="shared" si="8"/>
        <v/>
      </c>
      <c r="F283" s="21" t="str">
        <f t="shared" si="9"/>
        <v/>
      </c>
      <c r="G283" s="21"/>
      <c r="H283" s="23" t="str">
        <f ca="1">IF(ISBLANK($B283),"",IF(F283=0,"NON VALIDE",IF($D283="","NON LIVRE",IF($C283=$D283,0,IF(AND(F283=1,$E283="NON LIVRE"),"NON LIVRE",IF($C283&gt;$D283,$E283+IFERROR(SUMPRODUCT((WEEKDAY(ROW(INDIRECT($C283&amp;":"&amp;$D283)))=7)*1)+SUMPRODUCT((WEEKDAY(ROW(INDIRECT($C283&amp;":"&amp;$D283)))=1)*1)+SUMPRODUCT(COUNTIF('[1]Jour férié'!$E$2:$E$30,(ROW(INDIRECT($C283&amp;":"&amp;$D283))))),""),IF($C283&lt;$D283,$E283-IFERROR(SUMPRODUCT((WEEKDAY(ROW(INDIRECT($C283&amp;":"&amp;$D283)))=7)*1)+SUMPRODUCT((WEEKDAY(ROW(INDIRECT($C283&amp;":"&amp;$D283)))=1)*1)+SUMPRODUCT(COUNTIF('[1]Jour férié'!$E$2:$E$30,(ROW(INDIRECT($C283&amp;":"&amp;$D283))))),""))))))))</f>
        <v/>
      </c>
      <c r="I283" s="23"/>
    </row>
    <row r="284" spans="5:9">
      <c r="E284" s="20" t="str">
        <f t="shared" si="8"/>
        <v/>
      </c>
      <c r="F284" s="21" t="str">
        <f t="shared" si="9"/>
        <v/>
      </c>
      <c r="G284" s="21"/>
      <c r="H284" s="23" t="str">
        <f ca="1">IF(ISBLANK($B284),"",IF(F284=0,"NON VALIDE",IF($D284="","NON LIVRE",IF($C284=$D284,0,IF(AND(F284=1,$E284="NON LIVRE"),"NON LIVRE",IF($C284&gt;$D284,$E284+IFERROR(SUMPRODUCT((WEEKDAY(ROW(INDIRECT($C284&amp;":"&amp;$D284)))=7)*1)+SUMPRODUCT((WEEKDAY(ROW(INDIRECT($C284&amp;":"&amp;$D284)))=1)*1)+SUMPRODUCT(COUNTIF('[1]Jour férié'!$E$2:$E$30,(ROW(INDIRECT($C284&amp;":"&amp;$D284))))),""),IF($C284&lt;$D284,$E284-IFERROR(SUMPRODUCT((WEEKDAY(ROW(INDIRECT($C284&amp;":"&amp;$D284)))=7)*1)+SUMPRODUCT((WEEKDAY(ROW(INDIRECT($C284&amp;":"&amp;$D284)))=1)*1)+SUMPRODUCT(COUNTIF('[1]Jour férié'!$E$2:$E$30,(ROW(INDIRECT($C284&amp;":"&amp;$D284))))),""))))))))</f>
        <v/>
      </c>
      <c r="I284" s="23"/>
    </row>
    <row r="285" spans="5:9">
      <c r="E285" s="20" t="str">
        <f t="shared" si="8"/>
        <v/>
      </c>
      <c r="F285" s="21" t="str">
        <f t="shared" si="9"/>
        <v/>
      </c>
      <c r="G285" s="21"/>
      <c r="H285" s="23" t="str">
        <f ca="1">IF(ISBLANK($B285),"",IF(F285=0,"NON VALIDE",IF($D285="","NON LIVRE",IF($C285=$D285,0,IF(AND(F285=1,$E285="NON LIVRE"),"NON LIVRE",IF($C285&gt;$D285,$E285+IFERROR(SUMPRODUCT((WEEKDAY(ROW(INDIRECT($C285&amp;":"&amp;$D285)))=7)*1)+SUMPRODUCT((WEEKDAY(ROW(INDIRECT($C285&amp;":"&amp;$D285)))=1)*1)+SUMPRODUCT(COUNTIF('[1]Jour férié'!$E$2:$E$30,(ROW(INDIRECT($C285&amp;":"&amp;$D285))))),""),IF($C285&lt;$D285,$E285-IFERROR(SUMPRODUCT((WEEKDAY(ROW(INDIRECT($C285&amp;":"&amp;$D285)))=7)*1)+SUMPRODUCT((WEEKDAY(ROW(INDIRECT($C285&amp;":"&amp;$D285)))=1)*1)+SUMPRODUCT(COUNTIF('[1]Jour férié'!$E$2:$E$30,(ROW(INDIRECT($C285&amp;":"&amp;$D285))))),""))))))))</f>
        <v/>
      </c>
      <c r="I285" s="23"/>
    </row>
    <row r="286" spans="5:9">
      <c r="E286" s="20" t="str">
        <f t="shared" si="8"/>
        <v/>
      </c>
      <c r="F286" s="21" t="str">
        <f t="shared" si="9"/>
        <v/>
      </c>
      <c r="G286" s="21"/>
      <c r="H286" s="23" t="str">
        <f ca="1">IF(ISBLANK($B286),"",IF(F286=0,"NON VALIDE",IF($D286="","NON LIVRE",IF($C286=$D286,0,IF(AND(F286=1,$E286="NON LIVRE"),"NON LIVRE",IF($C286&gt;$D286,$E286+IFERROR(SUMPRODUCT((WEEKDAY(ROW(INDIRECT($C286&amp;":"&amp;$D286)))=7)*1)+SUMPRODUCT((WEEKDAY(ROW(INDIRECT($C286&amp;":"&amp;$D286)))=1)*1)+SUMPRODUCT(COUNTIF('[1]Jour férié'!$E$2:$E$30,(ROW(INDIRECT($C286&amp;":"&amp;$D286))))),""),IF($C286&lt;$D286,$E286-IFERROR(SUMPRODUCT((WEEKDAY(ROW(INDIRECT($C286&amp;":"&amp;$D286)))=7)*1)+SUMPRODUCT((WEEKDAY(ROW(INDIRECT($C286&amp;":"&amp;$D286)))=1)*1)+SUMPRODUCT(COUNTIF('[1]Jour férié'!$E$2:$E$30,(ROW(INDIRECT($C286&amp;":"&amp;$D286))))),""))))))))</f>
        <v/>
      </c>
      <c r="I286" s="23"/>
    </row>
    <row r="287" spans="5:9">
      <c r="E287" s="20" t="str">
        <f t="shared" si="8"/>
        <v/>
      </c>
      <c r="F287" s="21" t="str">
        <f t="shared" si="9"/>
        <v/>
      </c>
      <c r="G287" s="21"/>
      <c r="H287" s="23" t="str">
        <f ca="1">IF(ISBLANK($B287),"",IF(F287=0,"NON VALIDE",IF($D287="","NON LIVRE",IF($C287=$D287,0,IF(AND(F287=1,$E287="NON LIVRE"),"NON LIVRE",IF($C287&gt;$D287,$E287+IFERROR(SUMPRODUCT((WEEKDAY(ROW(INDIRECT($C287&amp;":"&amp;$D287)))=7)*1)+SUMPRODUCT((WEEKDAY(ROW(INDIRECT($C287&amp;":"&amp;$D287)))=1)*1)+SUMPRODUCT(COUNTIF('[1]Jour férié'!$E$2:$E$30,(ROW(INDIRECT($C287&amp;":"&amp;$D287))))),""),IF($C287&lt;$D287,$E287-IFERROR(SUMPRODUCT((WEEKDAY(ROW(INDIRECT($C287&amp;":"&amp;$D287)))=7)*1)+SUMPRODUCT((WEEKDAY(ROW(INDIRECT($C287&amp;":"&amp;$D287)))=1)*1)+SUMPRODUCT(COUNTIF('[1]Jour férié'!$E$2:$E$30,(ROW(INDIRECT($C287&amp;":"&amp;$D287))))),""))))))))</f>
        <v/>
      </c>
      <c r="I287" s="23"/>
    </row>
    <row r="288" spans="5:9">
      <c r="E288" s="20" t="str">
        <f t="shared" si="8"/>
        <v/>
      </c>
      <c r="F288" s="21" t="str">
        <f t="shared" si="9"/>
        <v/>
      </c>
      <c r="G288" s="21"/>
      <c r="H288" s="23" t="str">
        <f ca="1">IF(ISBLANK($B288),"",IF(F288=0,"NON VALIDE",IF($D288="","NON LIVRE",IF($C288=$D288,0,IF(AND(F288=1,$E288="NON LIVRE"),"NON LIVRE",IF($C288&gt;$D288,$E288+IFERROR(SUMPRODUCT((WEEKDAY(ROW(INDIRECT($C288&amp;":"&amp;$D288)))=7)*1)+SUMPRODUCT((WEEKDAY(ROW(INDIRECT($C288&amp;":"&amp;$D288)))=1)*1)+SUMPRODUCT(COUNTIF('[1]Jour férié'!$E$2:$E$30,(ROW(INDIRECT($C288&amp;":"&amp;$D288))))),""),IF($C288&lt;$D288,$E288-IFERROR(SUMPRODUCT((WEEKDAY(ROW(INDIRECT($C288&amp;":"&amp;$D288)))=7)*1)+SUMPRODUCT((WEEKDAY(ROW(INDIRECT($C288&amp;":"&amp;$D288)))=1)*1)+SUMPRODUCT(COUNTIF('[1]Jour férié'!$E$2:$E$30,(ROW(INDIRECT($C288&amp;":"&amp;$D288))))),""))))))))</f>
        <v/>
      </c>
      <c r="I288" s="23"/>
    </row>
    <row r="289" spans="5:9">
      <c r="E289" s="20" t="str">
        <f t="shared" si="8"/>
        <v/>
      </c>
      <c r="F289" s="21" t="str">
        <f t="shared" si="9"/>
        <v/>
      </c>
      <c r="G289" s="21"/>
      <c r="H289" s="23" t="str">
        <f ca="1">IF(ISBLANK($B289),"",IF(F289=0,"NON VALIDE",IF($D289="","NON LIVRE",IF($C289=$D289,0,IF(AND(F289=1,$E289="NON LIVRE"),"NON LIVRE",IF($C289&gt;$D289,$E289+IFERROR(SUMPRODUCT((WEEKDAY(ROW(INDIRECT($C289&amp;":"&amp;$D289)))=7)*1)+SUMPRODUCT((WEEKDAY(ROW(INDIRECT($C289&amp;":"&amp;$D289)))=1)*1)+SUMPRODUCT(COUNTIF('[1]Jour férié'!$E$2:$E$30,(ROW(INDIRECT($C289&amp;":"&amp;$D289))))),""),IF($C289&lt;$D289,$E289-IFERROR(SUMPRODUCT((WEEKDAY(ROW(INDIRECT($C289&amp;":"&amp;$D289)))=7)*1)+SUMPRODUCT((WEEKDAY(ROW(INDIRECT($C289&amp;":"&amp;$D289)))=1)*1)+SUMPRODUCT(COUNTIF('[1]Jour férié'!$E$2:$E$30,(ROW(INDIRECT($C289&amp;":"&amp;$D289))))),""))))))))</f>
        <v/>
      </c>
      <c r="I289" s="23"/>
    </row>
    <row r="290" spans="5:9">
      <c r="E290" s="20" t="str">
        <f t="shared" si="8"/>
        <v/>
      </c>
      <c r="F290" s="21" t="str">
        <f t="shared" si="9"/>
        <v/>
      </c>
      <c r="G290" s="21"/>
      <c r="H290" s="23" t="str">
        <f ca="1">IF(ISBLANK($B290),"",IF(F290=0,"NON VALIDE",IF($D290="","NON LIVRE",IF($C290=$D290,0,IF(AND(F290=1,$E290="NON LIVRE"),"NON LIVRE",IF($C290&gt;$D290,$E290+IFERROR(SUMPRODUCT((WEEKDAY(ROW(INDIRECT($C290&amp;":"&amp;$D290)))=7)*1)+SUMPRODUCT((WEEKDAY(ROW(INDIRECT($C290&amp;":"&amp;$D290)))=1)*1)+SUMPRODUCT(COUNTIF('[1]Jour férié'!$E$2:$E$30,(ROW(INDIRECT($C290&amp;":"&amp;$D290))))),""),IF($C290&lt;$D290,$E290-IFERROR(SUMPRODUCT((WEEKDAY(ROW(INDIRECT($C290&amp;":"&amp;$D290)))=7)*1)+SUMPRODUCT((WEEKDAY(ROW(INDIRECT($C290&amp;":"&amp;$D290)))=1)*1)+SUMPRODUCT(COUNTIF('[1]Jour férié'!$E$2:$E$30,(ROW(INDIRECT($C290&amp;":"&amp;$D290))))),""))))))))</f>
        <v/>
      </c>
      <c r="I290" s="23"/>
    </row>
    <row r="291" spans="5:9">
      <c r="E291" s="20" t="str">
        <f t="shared" si="8"/>
        <v/>
      </c>
      <c r="F291" s="21" t="str">
        <f t="shared" si="9"/>
        <v/>
      </c>
      <c r="G291" s="21"/>
      <c r="H291" s="23" t="str">
        <f ca="1">IF(ISBLANK($B291),"",IF(F291=0,"NON VALIDE",IF($D291="","NON LIVRE",IF($C291=$D291,0,IF(AND(F291=1,$E291="NON LIVRE"),"NON LIVRE",IF($C291&gt;$D291,$E291+IFERROR(SUMPRODUCT((WEEKDAY(ROW(INDIRECT($C291&amp;":"&amp;$D291)))=7)*1)+SUMPRODUCT((WEEKDAY(ROW(INDIRECT($C291&amp;":"&amp;$D291)))=1)*1)+SUMPRODUCT(COUNTIF('[1]Jour férié'!$E$2:$E$30,(ROW(INDIRECT($C291&amp;":"&amp;$D291))))),""),IF($C291&lt;$D291,$E291-IFERROR(SUMPRODUCT((WEEKDAY(ROW(INDIRECT($C291&amp;":"&amp;$D291)))=7)*1)+SUMPRODUCT((WEEKDAY(ROW(INDIRECT($C291&amp;":"&amp;$D291)))=1)*1)+SUMPRODUCT(COUNTIF('[1]Jour férié'!$E$2:$E$30,(ROW(INDIRECT($C291&amp;":"&amp;$D291))))),""))))))))</f>
        <v/>
      </c>
      <c r="I291" s="23"/>
    </row>
    <row r="292" spans="5:9">
      <c r="E292" s="20" t="str">
        <f t="shared" si="8"/>
        <v/>
      </c>
      <c r="F292" s="21" t="str">
        <f t="shared" si="9"/>
        <v/>
      </c>
      <c r="G292" s="21"/>
      <c r="H292" s="23" t="str">
        <f ca="1">IF(ISBLANK($B292),"",IF(F292=0,"NON VALIDE",IF($D292="","NON LIVRE",IF($C292=$D292,0,IF(AND(F292=1,$E292="NON LIVRE"),"NON LIVRE",IF($C292&gt;$D292,$E292+IFERROR(SUMPRODUCT((WEEKDAY(ROW(INDIRECT($C292&amp;":"&amp;$D292)))=7)*1)+SUMPRODUCT((WEEKDAY(ROW(INDIRECT($C292&amp;":"&amp;$D292)))=1)*1)+SUMPRODUCT(COUNTIF('[1]Jour férié'!$E$2:$E$30,(ROW(INDIRECT($C292&amp;":"&amp;$D292))))),""),IF($C292&lt;$D292,$E292-IFERROR(SUMPRODUCT((WEEKDAY(ROW(INDIRECT($C292&amp;":"&amp;$D292)))=7)*1)+SUMPRODUCT((WEEKDAY(ROW(INDIRECT($C292&amp;":"&amp;$D292)))=1)*1)+SUMPRODUCT(COUNTIF('[1]Jour férié'!$E$2:$E$30,(ROW(INDIRECT($C292&amp;":"&amp;$D292))))),""))))))))</f>
        <v/>
      </c>
      <c r="I292" s="23"/>
    </row>
    <row r="293" spans="5:9">
      <c r="E293" s="20" t="str">
        <f t="shared" si="8"/>
        <v/>
      </c>
      <c r="F293" s="21" t="str">
        <f t="shared" si="9"/>
        <v/>
      </c>
      <c r="G293" s="21"/>
      <c r="H293" s="23" t="str">
        <f ca="1">IF(ISBLANK($B293),"",IF(F293=0,"NON VALIDE",IF($D293="","NON LIVRE",IF($C293=$D293,0,IF(AND(F293=1,$E293="NON LIVRE"),"NON LIVRE",IF($C293&gt;$D293,$E293+IFERROR(SUMPRODUCT((WEEKDAY(ROW(INDIRECT($C293&amp;":"&amp;$D293)))=7)*1)+SUMPRODUCT((WEEKDAY(ROW(INDIRECT($C293&amp;":"&amp;$D293)))=1)*1)+SUMPRODUCT(COUNTIF('[1]Jour férié'!$E$2:$E$30,(ROW(INDIRECT($C293&amp;":"&amp;$D293))))),""),IF($C293&lt;$D293,$E293-IFERROR(SUMPRODUCT((WEEKDAY(ROW(INDIRECT($C293&amp;":"&amp;$D293)))=7)*1)+SUMPRODUCT((WEEKDAY(ROW(INDIRECT($C293&amp;":"&amp;$D293)))=1)*1)+SUMPRODUCT(COUNTIF('[1]Jour férié'!$E$2:$E$30,(ROW(INDIRECT($C293&amp;":"&amp;$D293))))),""))))))))</f>
        <v/>
      </c>
      <c r="I293" s="23"/>
    </row>
    <row r="294" spans="5:9">
      <c r="E294" s="20" t="str">
        <f t="shared" si="8"/>
        <v/>
      </c>
      <c r="F294" s="21" t="str">
        <f t="shared" si="9"/>
        <v/>
      </c>
      <c r="G294" s="21"/>
      <c r="H294" s="23" t="str">
        <f ca="1">IF(ISBLANK($B294),"",IF(F294=0,"NON VALIDE",IF($D294="","NON LIVRE",IF($C294=$D294,0,IF(AND(F294=1,$E294="NON LIVRE"),"NON LIVRE",IF($C294&gt;$D294,$E294+IFERROR(SUMPRODUCT((WEEKDAY(ROW(INDIRECT($C294&amp;":"&amp;$D294)))=7)*1)+SUMPRODUCT((WEEKDAY(ROW(INDIRECT($C294&amp;":"&amp;$D294)))=1)*1)+SUMPRODUCT(COUNTIF('[1]Jour férié'!$E$2:$E$30,(ROW(INDIRECT($C294&amp;":"&amp;$D294))))),""),IF($C294&lt;$D294,$E294-IFERROR(SUMPRODUCT((WEEKDAY(ROW(INDIRECT($C294&amp;":"&amp;$D294)))=7)*1)+SUMPRODUCT((WEEKDAY(ROW(INDIRECT($C294&amp;":"&amp;$D294)))=1)*1)+SUMPRODUCT(COUNTIF('[1]Jour férié'!$E$2:$E$30,(ROW(INDIRECT($C294&amp;":"&amp;$D294))))),""))))))))</f>
        <v/>
      </c>
      <c r="I294" s="23"/>
    </row>
    <row r="295" spans="5:9">
      <c r="E295" s="20" t="str">
        <f t="shared" si="8"/>
        <v/>
      </c>
      <c r="F295" s="21" t="str">
        <f t="shared" si="9"/>
        <v/>
      </c>
      <c r="G295" s="21"/>
      <c r="H295" s="23" t="str">
        <f ca="1">IF(ISBLANK($B295),"",IF(F295=0,"NON VALIDE",IF($D295="","NON LIVRE",IF($C295=$D295,0,IF(AND(F295=1,$E295="NON LIVRE"),"NON LIVRE",IF($C295&gt;$D295,$E295+IFERROR(SUMPRODUCT((WEEKDAY(ROW(INDIRECT($C295&amp;":"&amp;$D295)))=7)*1)+SUMPRODUCT((WEEKDAY(ROW(INDIRECT($C295&amp;":"&amp;$D295)))=1)*1)+SUMPRODUCT(COUNTIF('[1]Jour férié'!$E$2:$E$30,(ROW(INDIRECT($C295&amp;":"&amp;$D295))))),""),IF($C295&lt;$D295,$E295-IFERROR(SUMPRODUCT((WEEKDAY(ROW(INDIRECT($C295&amp;":"&amp;$D295)))=7)*1)+SUMPRODUCT((WEEKDAY(ROW(INDIRECT($C295&amp;":"&amp;$D295)))=1)*1)+SUMPRODUCT(COUNTIF('[1]Jour férié'!$E$2:$E$30,(ROW(INDIRECT($C295&amp;":"&amp;$D295))))),""))))))))</f>
        <v/>
      </c>
      <c r="I295" s="23"/>
    </row>
    <row r="296" spans="5:9">
      <c r="E296" s="20" t="str">
        <f t="shared" si="8"/>
        <v/>
      </c>
      <c r="F296" s="21" t="str">
        <f t="shared" si="9"/>
        <v/>
      </c>
      <c r="G296" s="21"/>
      <c r="H296" s="23" t="str">
        <f ca="1">IF(ISBLANK($B296),"",IF(F296=0,"NON VALIDE",IF($D296="","NON LIVRE",IF($C296=$D296,0,IF(AND(F296=1,$E296="NON LIVRE"),"NON LIVRE",IF($C296&gt;$D296,$E296+IFERROR(SUMPRODUCT((WEEKDAY(ROW(INDIRECT($C296&amp;":"&amp;$D296)))=7)*1)+SUMPRODUCT((WEEKDAY(ROW(INDIRECT($C296&amp;":"&amp;$D296)))=1)*1)+SUMPRODUCT(COUNTIF('[1]Jour férié'!$E$2:$E$30,(ROW(INDIRECT($C296&amp;":"&amp;$D296))))),""),IF($C296&lt;$D296,$E296-IFERROR(SUMPRODUCT((WEEKDAY(ROW(INDIRECT($C296&amp;":"&amp;$D296)))=7)*1)+SUMPRODUCT((WEEKDAY(ROW(INDIRECT($C296&amp;":"&amp;$D296)))=1)*1)+SUMPRODUCT(COUNTIF('[1]Jour férié'!$E$2:$E$30,(ROW(INDIRECT($C296&amp;":"&amp;$D296))))),""))))))))</f>
        <v/>
      </c>
      <c r="I296" s="23"/>
    </row>
    <row r="297" spans="5:9">
      <c r="E297" s="20" t="str">
        <f t="shared" si="8"/>
        <v/>
      </c>
      <c r="F297" s="21" t="str">
        <f t="shared" si="9"/>
        <v/>
      </c>
      <c r="G297" s="21"/>
      <c r="H297" s="23" t="str">
        <f ca="1">IF(ISBLANK($B297),"",IF(F297=0,"NON VALIDE",IF($D297="","NON LIVRE",IF($C297=$D297,0,IF(AND(F297=1,$E297="NON LIVRE"),"NON LIVRE",IF($C297&gt;$D297,$E297+IFERROR(SUMPRODUCT((WEEKDAY(ROW(INDIRECT($C297&amp;":"&amp;$D297)))=7)*1)+SUMPRODUCT((WEEKDAY(ROW(INDIRECT($C297&amp;":"&amp;$D297)))=1)*1)+SUMPRODUCT(COUNTIF('[1]Jour férié'!$E$2:$E$30,(ROW(INDIRECT($C297&amp;":"&amp;$D297))))),""),IF($C297&lt;$D297,$E297-IFERROR(SUMPRODUCT((WEEKDAY(ROW(INDIRECT($C297&amp;":"&amp;$D297)))=7)*1)+SUMPRODUCT((WEEKDAY(ROW(INDIRECT($C297&amp;":"&amp;$D297)))=1)*1)+SUMPRODUCT(COUNTIF('[1]Jour férié'!$E$2:$E$30,(ROW(INDIRECT($C297&amp;":"&amp;$D297))))),""))))))))</f>
        <v/>
      </c>
      <c r="I297" s="23"/>
    </row>
    <row r="298" spans="5:9">
      <c r="E298" s="20" t="str">
        <f t="shared" si="8"/>
        <v/>
      </c>
      <c r="F298" s="21" t="str">
        <f t="shared" si="9"/>
        <v/>
      </c>
      <c r="G298" s="21"/>
      <c r="H298" s="23" t="str">
        <f ca="1">IF(ISBLANK($B298),"",IF(F298=0,"NON VALIDE",IF($D298="","NON LIVRE",IF($C298=$D298,0,IF(AND(F298=1,$E298="NON LIVRE"),"NON LIVRE",IF($C298&gt;$D298,$E298+IFERROR(SUMPRODUCT((WEEKDAY(ROW(INDIRECT($C298&amp;":"&amp;$D298)))=7)*1)+SUMPRODUCT((WEEKDAY(ROW(INDIRECT($C298&amp;":"&amp;$D298)))=1)*1)+SUMPRODUCT(COUNTIF('[1]Jour férié'!$E$2:$E$30,(ROW(INDIRECT($C298&amp;":"&amp;$D298))))),""),IF($C298&lt;$D298,$E298-IFERROR(SUMPRODUCT((WEEKDAY(ROW(INDIRECT($C298&amp;":"&amp;$D298)))=7)*1)+SUMPRODUCT((WEEKDAY(ROW(INDIRECT($C298&amp;":"&amp;$D298)))=1)*1)+SUMPRODUCT(COUNTIF('[1]Jour férié'!$E$2:$E$30,(ROW(INDIRECT($C298&amp;":"&amp;$D298))))),""))))))))</f>
        <v/>
      </c>
      <c r="I298" s="23"/>
    </row>
    <row r="299" spans="5:9">
      <c r="E299" s="20" t="str">
        <f t="shared" si="8"/>
        <v/>
      </c>
      <c r="F299" s="21" t="str">
        <f t="shared" si="9"/>
        <v/>
      </c>
      <c r="G299" s="21"/>
      <c r="H299" s="23" t="str">
        <f ca="1">IF(ISBLANK($B299),"",IF(F299=0,"NON VALIDE",IF($D299="","NON LIVRE",IF($C299=$D299,0,IF(AND(F299=1,$E299="NON LIVRE"),"NON LIVRE",IF($C299&gt;$D299,$E299+IFERROR(SUMPRODUCT((WEEKDAY(ROW(INDIRECT($C299&amp;":"&amp;$D299)))=7)*1)+SUMPRODUCT((WEEKDAY(ROW(INDIRECT($C299&amp;":"&amp;$D299)))=1)*1)+SUMPRODUCT(COUNTIF('[1]Jour férié'!$E$2:$E$30,(ROW(INDIRECT($C299&amp;":"&amp;$D299))))),""),IF($C299&lt;$D299,$E299-IFERROR(SUMPRODUCT((WEEKDAY(ROW(INDIRECT($C299&amp;":"&amp;$D299)))=7)*1)+SUMPRODUCT((WEEKDAY(ROW(INDIRECT($C299&amp;":"&amp;$D299)))=1)*1)+SUMPRODUCT(COUNTIF('[1]Jour férié'!$E$2:$E$30,(ROW(INDIRECT($C299&amp;":"&amp;$D299))))),""))))))))</f>
        <v/>
      </c>
      <c r="I299" s="23"/>
    </row>
    <row r="300" spans="5:9">
      <c r="E300" s="20" t="str">
        <f t="shared" si="8"/>
        <v/>
      </c>
      <c r="F300" s="21" t="str">
        <f t="shared" si="9"/>
        <v/>
      </c>
      <c r="G300" s="21"/>
      <c r="H300" s="23" t="str">
        <f ca="1">IF(ISBLANK($B300),"",IF(F300=0,"NON VALIDE",IF($D300="","NON LIVRE",IF($C300=$D300,0,IF(AND(F300=1,$E300="NON LIVRE"),"NON LIVRE",IF($C300&gt;$D300,$E300+IFERROR(SUMPRODUCT((WEEKDAY(ROW(INDIRECT($C300&amp;":"&amp;$D300)))=7)*1)+SUMPRODUCT((WEEKDAY(ROW(INDIRECT($C300&amp;":"&amp;$D300)))=1)*1)+SUMPRODUCT(COUNTIF('[1]Jour férié'!$E$2:$E$30,(ROW(INDIRECT($C300&amp;":"&amp;$D300))))),""),IF($C300&lt;$D300,$E300-IFERROR(SUMPRODUCT((WEEKDAY(ROW(INDIRECT($C300&amp;":"&amp;$D300)))=7)*1)+SUMPRODUCT((WEEKDAY(ROW(INDIRECT($C300&amp;":"&amp;$D300)))=1)*1)+SUMPRODUCT(COUNTIF('[1]Jour férié'!$E$2:$E$30,(ROW(INDIRECT($C300&amp;":"&amp;$D300))))),""))))))))</f>
        <v/>
      </c>
      <c r="I300" s="23"/>
    </row>
    <row r="301" spans="5:9">
      <c r="E301" s="20" t="str">
        <f t="shared" si="8"/>
        <v/>
      </c>
      <c r="F301" s="21" t="str">
        <f t="shared" si="9"/>
        <v/>
      </c>
      <c r="G301" s="21"/>
      <c r="H301" s="23" t="str">
        <f ca="1">IF(ISBLANK($B301),"",IF(F301=0,"NON VALIDE",IF($D301="","NON LIVRE",IF($C301=$D301,0,IF(AND(F301=1,$E301="NON LIVRE"),"NON LIVRE",IF($C301&gt;$D301,$E301+IFERROR(SUMPRODUCT((WEEKDAY(ROW(INDIRECT($C301&amp;":"&amp;$D301)))=7)*1)+SUMPRODUCT((WEEKDAY(ROW(INDIRECT($C301&amp;":"&amp;$D301)))=1)*1)+SUMPRODUCT(COUNTIF('[1]Jour férié'!$E$2:$E$30,(ROW(INDIRECT($C301&amp;":"&amp;$D301))))),""),IF($C301&lt;$D301,$E301-IFERROR(SUMPRODUCT((WEEKDAY(ROW(INDIRECT($C301&amp;":"&amp;$D301)))=7)*1)+SUMPRODUCT((WEEKDAY(ROW(INDIRECT($C301&amp;":"&amp;$D301)))=1)*1)+SUMPRODUCT(COUNTIF('[1]Jour férié'!$E$2:$E$30,(ROW(INDIRECT($C301&amp;":"&amp;$D301))))),""))))))))</f>
        <v/>
      </c>
      <c r="I301" s="23"/>
    </row>
    <row r="302" spans="5:9">
      <c r="E302" s="20" t="str">
        <f t="shared" si="8"/>
        <v/>
      </c>
      <c r="F302" s="21" t="str">
        <f t="shared" si="9"/>
        <v/>
      </c>
      <c r="G302" s="21"/>
      <c r="H302" s="23" t="str">
        <f ca="1">IF(ISBLANK($B302),"",IF(F302=0,"NON VALIDE",IF($D302="","NON LIVRE",IF($C302=$D302,0,IF(AND(F302=1,$E302="NON LIVRE"),"NON LIVRE",IF($C302&gt;$D302,$E302+IFERROR(SUMPRODUCT((WEEKDAY(ROW(INDIRECT($C302&amp;":"&amp;$D302)))=7)*1)+SUMPRODUCT((WEEKDAY(ROW(INDIRECT($C302&amp;":"&amp;$D302)))=1)*1)+SUMPRODUCT(COUNTIF('[1]Jour férié'!$E$2:$E$30,(ROW(INDIRECT($C302&amp;":"&amp;$D302))))),""),IF($C302&lt;$D302,$E302-IFERROR(SUMPRODUCT((WEEKDAY(ROW(INDIRECT($C302&amp;":"&amp;$D302)))=7)*1)+SUMPRODUCT((WEEKDAY(ROW(INDIRECT($C302&amp;":"&amp;$D302)))=1)*1)+SUMPRODUCT(COUNTIF('[1]Jour férié'!$E$2:$E$30,(ROW(INDIRECT($C302&amp;":"&amp;$D302))))),""))))))))</f>
        <v/>
      </c>
      <c r="I302" s="23"/>
    </row>
    <row r="303" spans="5:9">
      <c r="E303" s="20" t="str">
        <f t="shared" si="8"/>
        <v/>
      </c>
      <c r="F303" s="21" t="str">
        <f t="shared" si="9"/>
        <v/>
      </c>
      <c r="G303" s="21"/>
      <c r="H303" s="23" t="str">
        <f ca="1">IF(ISBLANK($B303),"",IF(F303=0,"NON VALIDE",IF($D303="","NON LIVRE",IF($C303=$D303,0,IF(AND(F303=1,$E303="NON LIVRE"),"NON LIVRE",IF($C303&gt;$D303,$E303+IFERROR(SUMPRODUCT((WEEKDAY(ROW(INDIRECT($C303&amp;":"&amp;$D303)))=7)*1)+SUMPRODUCT((WEEKDAY(ROW(INDIRECT($C303&amp;":"&amp;$D303)))=1)*1)+SUMPRODUCT(COUNTIF('[1]Jour férié'!$E$2:$E$30,(ROW(INDIRECT($C303&amp;":"&amp;$D303))))),""),IF($C303&lt;$D303,$E303-IFERROR(SUMPRODUCT((WEEKDAY(ROW(INDIRECT($C303&amp;":"&amp;$D303)))=7)*1)+SUMPRODUCT((WEEKDAY(ROW(INDIRECT($C303&amp;":"&amp;$D303)))=1)*1)+SUMPRODUCT(COUNTIF('[1]Jour férié'!$E$2:$E$30,(ROW(INDIRECT($C303&amp;":"&amp;$D303))))),""))))))))</f>
        <v/>
      </c>
      <c r="I303" s="23"/>
    </row>
    <row r="304" spans="5:9">
      <c r="E304" s="20" t="str">
        <f t="shared" si="8"/>
        <v/>
      </c>
      <c r="F304" s="21" t="str">
        <f t="shared" si="9"/>
        <v/>
      </c>
      <c r="G304" s="21"/>
      <c r="H304" s="23" t="str">
        <f ca="1">IF(ISBLANK($B304),"",IF(F304=0,"NON VALIDE",IF($D304="","NON LIVRE",IF($C304=$D304,0,IF(AND(F304=1,$E304="NON LIVRE"),"NON LIVRE",IF($C304&gt;$D304,$E304+IFERROR(SUMPRODUCT((WEEKDAY(ROW(INDIRECT($C304&amp;":"&amp;$D304)))=7)*1)+SUMPRODUCT((WEEKDAY(ROW(INDIRECT($C304&amp;":"&amp;$D304)))=1)*1)+SUMPRODUCT(COUNTIF('[1]Jour férié'!$E$2:$E$30,(ROW(INDIRECT($C304&amp;":"&amp;$D304))))),""),IF($C304&lt;$D304,$E304-IFERROR(SUMPRODUCT((WEEKDAY(ROW(INDIRECT($C304&amp;":"&amp;$D304)))=7)*1)+SUMPRODUCT((WEEKDAY(ROW(INDIRECT($C304&amp;":"&amp;$D304)))=1)*1)+SUMPRODUCT(COUNTIF('[1]Jour férié'!$E$2:$E$30,(ROW(INDIRECT($C304&amp;":"&amp;$D304))))),""))))))))</f>
        <v/>
      </c>
      <c r="I304" s="23"/>
    </row>
    <row r="305" spans="5:9">
      <c r="E305" s="20" t="str">
        <f t="shared" si="8"/>
        <v/>
      </c>
      <c r="F305" s="21" t="str">
        <f t="shared" si="9"/>
        <v/>
      </c>
      <c r="G305" s="21"/>
      <c r="H305" s="23" t="str">
        <f ca="1">IF(ISBLANK($B305),"",IF(F305=0,"NON VALIDE",IF($D305="","NON LIVRE",IF($C305=$D305,0,IF(AND(F305=1,$E305="NON LIVRE"),"NON LIVRE",IF($C305&gt;$D305,$E305+IFERROR(SUMPRODUCT((WEEKDAY(ROW(INDIRECT($C305&amp;":"&amp;$D305)))=7)*1)+SUMPRODUCT((WEEKDAY(ROW(INDIRECT($C305&amp;":"&amp;$D305)))=1)*1)+SUMPRODUCT(COUNTIF('[1]Jour férié'!$E$2:$E$30,(ROW(INDIRECT($C305&amp;":"&amp;$D305))))),""),IF($C305&lt;$D305,$E305-IFERROR(SUMPRODUCT((WEEKDAY(ROW(INDIRECT($C305&amp;":"&amp;$D305)))=7)*1)+SUMPRODUCT((WEEKDAY(ROW(INDIRECT($C305&amp;":"&amp;$D305)))=1)*1)+SUMPRODUCT(COUNTIF('[1]Jour férié'!$E$2:$E$30,(ROW(INDIRECT($C305&amp;":"&amp;$D305))))),""))))))))</f>
        <v/>
      </c>
      <c r="I305" s="23"/>
    </row>
    <row r="306" spans="5:9">
      <c r="E306" s="20" t="str">
        <f t="shared" si="8"/>
        <v/>
      </c>
      <c r="F306" s="21" t="str">
        <f t="shared" si="9"/>
        <v/>
      </c>
      <c r="G306" s="21"/>
      <c r="H306" s="23" t="str">
        <f ca="1">IF(ISBLANK($B306),"",IF(F306=0,"NON VALIDE",IF($D306="","NON LIVRE",IF($C306=$D306,0,IF(AND(F306=1,$E306="NON LIVRE"),"NON LIVRE",IF($C306&gt;$D306,$E306+IFERROR(SUMPRODUCT((WEEKDAY(ROW(INDIRECT($C306&amp;":"&amp;$D306)))=7)*1)+SUMPRODUCT((WEEKDAY(ROW(INDIRECT($C306&amp;":"&amp;$D306)))=1)*1)+SUMPRODUCT(COUNTIF('[1]Jour férié'!$E$2:$E$30,(ROW(INDIRECT($C306&amp;":"&amp;$D306))))),""),IF($C306&lt;$D306,$E306-IFERROR(SUMPRODUCT((WEEKDAY(ROW(INDIRECT($C306&amp;":"&amp;$D306)))=7)*1)+SUMPRODUCT((WEEKDAY(ROW(INDIRECT($C306&amp;":"&amp;$D306)))=1)*1)+SUMPRODUCT(COUNTIF('[1]Jour férié'!$E$2:$E$30,(ROW(INDIRECT($C306&amp;":"&amp;$D306))))),""))))))))</f>
        <v/>
      </c>
      <c r="I306" s="23"/>
    </row>
    <row r="307" spans="5:9">
      <c r="E307" s="20" t="str">
        <f t="shared" si="8"/>
        <v/>
      </c>
      <c r="F307" s="21" t="str">
        <f t="shared" si="9"/>
        <v/>
      </c>
      <c r="G307" s="21"/>
      <c r="H307" s="23" t="str">
        <f ca="1">IF(ISBLANK($B307),"",IF(F307=0,"NON VALIDE",IF($D307="","NON LIVRE",IF($C307=$D307,0,IF(AND(F307=1,$E307="NON LIVRE"),"NON LIVRE",IF($C307&gt;$D307,$E307+IFERROR(SUMPRODUCT((WEEKDAY(ROW(INDIRECT($C307&amp;":"&amp;$D307)))=7)*1)+SUMPRODUCT((WEEKDAY(ROW(INDIRECT($C307&amp;":"&amp;$D307)))=1)*1)+SUMPRODUCT(COUNTIF('[1]Jour férié'!$E$2:$E$30,(ROW(INDIRECT($C307&amp;":"&amp;$D307))))),""),IF($C307&lt;$D307,$E307-IFERROR(SUMPRODUCT((WEEKDAY(ROW(INDIRECT($C307&amp;":"&amp;$D307)))=7)*1)+SUMPRODUCT((WEEKDAY(ROW(INDIRECT($C307&amp;":"&amp;$D307)))=1)*1)+SUMPRODUCT(COUNTIF('[1]Jour férié'!$E$2:$E$30,(ROW(INDIRECT($C307&amp;":"&amp;$D307))))),""))))))))</f>
        <v/>
      </c>
      <c r="I307" s="23"/>
    </row>
    <row r="308" spans="5:9">
      <c r="E308" s="20" t="str">
        <f t="shared" si="8"/>
        <v/>
      </c>
      <c r="F308" s="21" t="str">
        <f t="shared" si="9"/>
        <v/>
      </c>
      <c r="G308" s="21"/>
      <c r="H308" s="23" t="str">
        <f ca="1">IF(ISBLANK($B308),"",IF(F308=0,"NON VALIDE",IF($D308="","NON LIVRE",IF($C308=$D308,0,IF(AND(F308=1,$E308="NON LIVRE"),"NON LIVRE",IF($C308&gt;$D308,$E308+IFERROR(SUMPRODUCT((WEEKDAY(ROW(INDIRECT($C308&amp;":"&amp;$D308)))=7)*1)+SUMPRODUCT((WEEKDAY(ROW(INDIRECT($C308&amp;":"&amp;$D308)))=1)*1)+SUMPRODUCT(COUNTIF('[1]Jour férié'!$E$2:$E$30,(ROW(INDIRECT($C308&amp;":"&amp;$D308))))),""),IF($C308&lt;$D308,$E308-IFERROR(SUMPRODUCT((WEEKDAY(ROW(INDIRECT($C308&amp;":"&amp;$D308)))=7)*1)+SUMPRODUCT((WEEKDAY(ROW(INDIRECT($C308&amp;":"&amp;$D308)))=1)*1)+SUMPRODUCT(COUNTIF('[1]Jour férié'!$E$2:$E$30,(ROW(INDIRECT($C308&amp;":"&amp;$D308))))),""))))))))</f>
        <v/>
      </c>
      <c r="I308" s="23"/>
    </row>
    <row r="309" spans="5:9">
      <c r="E309" s="20" t="str">
        <f t="shared" si="8"/>
        <v/>
      </c>
      <c r="F309" s="21" t="str">
        <f t="shared" si="9"/>
        <v/>
      </c>
      <c r="G309" s="21"/>
      <c r="H309" s="23" t="str">
        <f ca="1">IF(ISBLANK($B309),"",IF(F309=0,"NON VALIDE",IF($D309="","NON LIVRE",IF($C309=$D309,0,IF(AND(F309=1,$E309="NON LIVRE"),"NON LIVRE",IF($C309&gt;$D309,$E309+IFERROR(SUMPRODUCT((WEEKDAY(ROW(INDIRECT($C309&amp;":"&amp;$D309)))=7)*1)+SUMPRODUCT((WEEKDAY(ROW(INDIRECT($C309&amp;":"&amp;$D309)))=1)*1)+SUMPRODUCT(COUNTIF('[1]Jour férié'!$E$2:$E$30,(ROW(INDIRECT($C309&amp;":"&amp;$D309))))),""),IF($C309&lt;$D309,$E309-IFERROR(SUMPRODUCT((WEEKDAY(ROW(INDIRECT($C309&amp;":"&amp;$D309)))=7)*1)+SUMPRODUCT((WEEKDAY(ROW(INDIRECT($C309&amp;":"&amp;$D309)))=1)*1)+SUMPRODUCT(COUNTIF('[1]Jour férié'!$E$2:$E$30,(ROW(INDIRECT($C309&amp;":"&amp;$D309))))),""))))))))</f>
        <v/>
      </c>
      <c r="I309" s="23"/>
    </row>
    <row r="310" spans="5:9">
      <c r="E310" s="20" t="str">
        <f t="shared" si="8"/>
        <v/>
      </c>
      <c r="F310" s="21" t="str">
        <f t="shared" si="9"/>
        <v/>
      </c>
      <c r="G310" s="21"/>
      <c r="H310" s="23" t="str">
        <f ca="1">IF(ISBLANK($B310),"",IF(F310=0,"NON VALIDE",IF($D310="","NON LIVRE",IF($C310=$D310,0,IF(AND(F310=1,$E310="NON LIVRE"),"NON LIVRE",IF($C310&gt;$D310,$E310+IFERROR(SUMPRODUCT((WEEKDAY(ROW(INDIRECT($C310&amp;":"&amp;$D310)))=7)*1)+SUMPRODUCT((WEEKDAY(ROW(INDIRECT($C310&amp;":"&amp;$D310)))=1)*1)+SUMPRODUCT(COUNTIF('[1]Jour férié'!$E$2:$E$30,(ROW(INDIRECT($C310&amp;":"&amp;$D310))))),""),IF($C310&lt;$D310,$E310-IFERROR(SUMPRODUCT((WEEKDAY(ROW(INDIRECT($C310&amp;":"&amp;$D310)))=7)*1)+SUMPRODUCT((WEEKDAY(ROW(INDIRECT($C310&amp;":"&amp;$D310)))=1)*1)+SUMPRODUCT(COUNTIF('[1]Jour férié'!$E$2:$E$30,(ROW(INDIRECT($C310&amp;":"&amp;$D310))))),""))))))))</f>
        <v/>
      </c>
      <c r="I310" s="23"/>
    </row>
    <row r="311" spans="5:9">
      <c r="E311" s="20" t="str">
        <f t="shared" si="8"/>
        <v/>
      </c>
      <c r="F311" s="21" t="str">
        <f t="shared" si="9"/>
        <v/>
      </c>
      <c r="G311" s="21"/>
      <c r="H311" s="23" t="str">
        <f ca="1">IF(ISBLANK($B311),"",IF(F311=0,"NON VALIDE",IF($D311="","NON LIVRE",IF($C311=$D311,0,IF(AND(F311=1,$E311="NON LIVRE"),"NON LIVRE",IF($C311&gt;$D311,$E311+IFERROR(SUMPRODUCT((WEEKDAY(ROW(INDIRECT($C311&amp;":"&amp;$D311)))=7)*1)+SUMPRODUCT((WEEKDAY(ROW(INDIRECT($C311&amp;":"&amp;$D311)))=1)*1)+SUMPRODUCT(COUNTIF('[1]Jour férié'!$E$2:$E$30,(ROW(INDIRECT($C311&amp;":"&amp;$D311))))),""),IF($C311&lt;$D311,$E311-IFERROR(SUMPRODUCT((WEEKDAY(ROW(INDIRECT($C311&amp;":"&amp;$D311)))=7)*1)+SUMPRODUCT((WEEKDAY(ROW(INDIRECT($C311&amp;":"&amp;$D311)))=1)*1)+SUMPRODUCT(COUNTIF('[1]Jour férié'!$E$2:$E$30,(ROW(INDIRECT($C311&amp;":"&amp;$D311))))),""))))))))</f>
        <v/>
      </c>
      <c r="I311" s="23"/>
    </row>
    <row r="312" spans="5:9">
      <c r="E312" s="20" t="str">
        <f t="shared" si="8"/>
        <v/>
      </c>
      <c r="F312" s="21" t="str">
        <f t="shared" si="9"/>
        <v/>
      </c>
      <c r="G312" s="21"/>
      <c r="H312" s="23" t="str">
        <f ca="1">IF(ISBLANK($B312),"",IF(F312=0,"NON VALIDE",IF($D312="","NON LIVRE",IF($C312=$D312,0,IF(AND(F312=1,$E312="NON LIVRE"),"NON LIVRE",IF($C312&gt;$D312,$E312+IFERROR(SUMPRODUCT((WEEKDAY(ROW(INDIRECT($C312&amp;":"&amp;$D312)))=7)*1)+SUMPRODUCT((WEEKDAY(ROW(INDIRECT($C312&amp;":"&amp;$D312)))=1)*1)+SUMPRODUCT(COUNTIF('[1]Jour férié'!$E$2:$E$30,(ROW(INDIRECT($C312&amp;":"&amp;$D312))))),""),IF($C312&lt;$D312,$E312-IFERROR(SUMPRODUCT((WEEKDAY(ROW(INDIRECT($C312&amp;":"&amp;$D312)))=7)*1)+SUMPRODUCT((WEEKDAY(ROW(INDIRECT($C312&amp;":"&amp;$D312)))=1)*1)+SUMPRODUCT(COUNTIF('[1]Jour férié'!$E$2:$E$30,(ROW(INDIRECT($C312&amp;":"&amp;$D312))))),""))))))))</f>
        <v/>
      </c>
      <c r="I312" s="23"/>
    </row>
    <row r="313" spans="5:9">
      <c r="E313" s="20" t="str">
        <f t="shared" si="8"/>
        <v/>
      </c>
      <c r="F313" s="21" t="str">
        <f t="shared" si="9"/>
        <v/>
      </c>
      <c r="G313" s="21"/>
      <c r="H313" s="23" t="str">
        <f ca="1">IF(ISBLANK($B313),"",IF(F313=0,"NON VALIDE",IF($D313="","NON LIVRE",IF($C313=$D313,0,IF(AND(F313=1,$E313="NON LIVRE"),"NON LIVRE",IF($C313&gt;$D313,$E313+IFERROR(SUMPRODUCT((WEEKDAY(ROW(INDIRECT($C313&amp;":"&amp;$D313)))=7)*1)+SUMPRODUCT((WEEKDAY(ROW(INDIRECT($C313&amp;":"&amp;$D313)))=1)*1)+SUMPRODUCT(COUNTIF('[1]Jour férié'!$E$2:$E$30,(ROW(INDIRECT($C313&amp;":"&amp;$D313))))),""),IF($C313&lt;$D313,$E313-IFERROR(SUMPRODUCT((WEEKDAY(ROW(INDIRECT($C313&amp;":"&amp;$D313)))=7)*1)+SUMPRODUCT((WEEKDAY(ROW(INDIRECT($C313&amp;":"&amp;$D313)))=1)*1)+SUMPRODUCT(COUNTIF('[1]Jour férié'!$E$2:$E$30,(ROW(INDIRECT($C313&amp;":"&amp;$D313))))),""))))))))</f>
        <v/>
      </c>
      <c r="I313" s="23"/>
    </row>
    <row r="314" spans="5:9">
      <c r="E314" s="20" t="str">
        <f t="shared" si="8"/>
        <v/>
      </c>
      <c r="F314" s="21" t="str">
        <f t="shared" si="9"/>
        <v/>
      </c>
      <c r="G314" s="21"/>
      <c r="H314" s="23" t="str">
        <f ca="1">IF(ISBLANK($B314),"",IF(F314=0,"NON VALIDE",IF($D314="","NON LIVRE",IF($C314=$D314,0,IF(AND(F314=1,$E314="NON LIVRE"),"NON LIVRE",IF($C314&gt;$D314,$E314+IFERROR(SUMPRODUCT((WEEKDAY(ROW(INDIRECT($C314&amp;":"&amp;$D314)))=7)*1)+SUMPRODUCT((WEEKDAY(ROW(INDIRECT($C314&amp;":"&amp;$D314)))=1)*1)+SUMPRODUCT(COUNTIF('[1]Jour férié'!$E$2:$E$30,(ROW(INDIRECT($C314&amp;":"&amp;$D314))))),""),IF($C314&lt;$D314,$E314-IFERROR(SUMPRODUCT((WEEKDAY(ROW(INDIRECT($C314&amp;":"&amp;$D314)))=7)*1)+SUMPRODUCT((WEEKDAY(ROW(INDIRECT($C314&amp;":"&amp;$D314)))=1)*1)+SUMPRODUCT(COUNTIF('[1]Jour férié'!$E$2:$E$30,(ROW(INDIRECT($C314&amp;":"&amp;$D314))))),""))))))))</f>
        <v/>
      </c>
      <c r="I314" s="23"/>
    </row>
    <row r="315" spans="5:9">
      <c r="E315" s="20" t="str">
        <f t="shared" si="8"/>
        <v/>
      </c>
      <c r="F315" s="21" t="str">
        <f t="shared" si="9"/>
        <v/>
      </c>
      <c r="G315" s="21"/>
      <c r="H315" s="23" t="str">
        <f ca="1">IF(ISBLANK($B315),"",IF(F315=0,"NON VALIDE",IF($D315="","NON LIVRE",IF($C315=$D315,0,IF(AND(F315=1,$E315="NON LIVRE"),"NON LIVRE",IF($C315&gt;$D315,$E315+IFERROR(SUMPRODUCT((WEEKDAY(ROW(INDIRECT($C315&amp;":"&amp;$D315)))=7)*1)+SUMPRODUCT((WEEKDAY(ROW(INDIRECT($C315&amp;":"&amp;$D315)))=1)*1)+SUMPRODUCT(COUNTIF('[1]Jour férié'!$E$2:$E$30,(ROW(INDIRECT($C315&amp;":"&amp;$D315))))),""),IF($C315&lt;$D315,$E315-IFERROR(SUMPRODUCT((WEEKDAY(ROW(INDIRECT($C315&amp;":"&amp;$D315)))=7)*1)+SUMPRODUCT((WEEKDAY(ROW(INDIRECT($C315&amp;":"&amp;$D315)))=1)*1)+SUMPRODUCT(COUNTIF('[1]Jour férié'!$E$2:$E$30,(ROW(INDIRECT($C315&amp;":"&amp;$D315))))),""))))))))</f>
        <v/>
      </c>
      <c r="I315" s="23"/>
    </row>
    <row r="316" spans="5:9">
      <c r="E316" s="20" t="str">
        <f t="shared" si="8"/>
        <v/>
      </c>
      <c r="F316" s="21" t="str">
        <f t="shared" si="9"/>
        <v/>
      </c>
      <c r="G316" s="21"/>
      <c r="H316" s="23" t="str">
        <f ca="1">IF(ISBLANK($B316),"",IF(F316=0,"NON VALIDE",IF($D316="","NON LIVRE",IF($C316=$D316,0,IF(AND(F316=1,$E316="NON LIVRE"),"NON LIVRE",IF($C316&gt;$D316,$E316+IFERROR(SUMPRODUCT((WEEKDAY(ROW(INDIRECT($C316&amp;":"&amp;$D316)))=7)*1)+SUMPRODUCT((WEEKDAY(ROW(INDIRECT($C316&amp;":"&amp;$D316)))=1)*1)+SUMPRODUCT(COUNTIF('[1]Jour férié'!$E$2:$E$30,(ROW(INDIRECT($C316&amp;":"&amp;$D316))))),""),IF($C316&lt;$D316,$E316-IFERROR(SUMPRODUCT((WEEKDAY(ROW(INDIRECT($C316&amp;":"&amp;$D316)))=7)*1)+SUMPRODUCT((WEEKDAY(ROW(INDIRECT($C316&amp;":"&amp;$D316)))=1)*1)+SUMPRODUCT(COUNTIF('[1]Jour férié'!$E$2:$E$30,(ROW(INDIRECT($C316&amp;":"&amp;$D316))))),""))))))))</f>
        <v/>
      </c>
      <c r="I316" s="23"/>
    </row>
    <row r="317" spans="5:9">
      <c r="E317" s="20" t="str">
        <f t="shared" si="8"/>
        <v/>
      </c>
      <c r="F317" s="21" t="str">
        <f t="shared" si="9"/>
        <v/>
      </c>
      <c r="G317" s="21"/>
      <c r="H317" s="23" t="str">
        <f ca="1">IF(ISBLANK($B317),"",IF(F317=0,"NON VALIDE",IF($D317="","NON LIVRE",IF($C317=$D317,0,IF(AND(F317=1,$E317="NON LIVRE"),"NON LIVRE",IF($C317&gt;$D317,$E317+IFERROR(SUMPRODUCT((WEEKDAY(ROW(INDIRECT($C317&amp;":"&amp;$D317)))=7)*1)+SUMPRODUCT((WEEKDAY(ROW(INDIRECT($C317&amp;":"&amp;$D317)))=1)*1)+SUMPRODUCT(COUNTIF('[1]Jour férié'!$E$2:$E$30,(ROW(INDIRECT($C317&amp;":"&amp;$D317))))),""),IF($C317&lt;$D317,$E317-IFERROR(SUMPRODUCT((WEEKDAY(ROW(INDIRECT($C317&amp;":"&amp;$D317)))=7)*1)+SUMPRODUCT((WEEKDAY(ROW(INDIRECT($C317&amp;":"&amp;$D317)))=1)*1)+SUMPRODUCT(COUNTIF('[1]Jour férié'!$E$2:$E$30,(ROW(INDIRECT($C317&amp;":"&amp;$D317))))),""))))))))</f>
        <v/>
      </c>
      <c r="I317" s="23"/>
    </row>
    <row r="318" spans="5:9">
      <c r="E318" s="20" t="str">
        <f t="shared" si="8"/>
        <v/>
      </c>
      <c r="F318" s="21" t="str">
        <f t="shared" si="9"/>
        <v/>
      </c>
      <c r="G318" s="21"/>
      <c r="H318" s="23" t="str">
        <f ca="1">IF(ISBLANK($B318),"",IF(F318=0,"NON VALIDE",IF($D318="","NON LIVRE",IF($C318=$D318,0,IF(AND(F318=1,$E318="NON LIVRE"),"NON LIVRE",IF($C318&gt;$D318,$E318+IFERROR(SUMPRODUCT((WEEKDAY(ROW(INDIRECT($C318&amp;":"&amp;$D318)))=7)*1)+SUMPRODUCT((WEEKDAY(ROW(INDIRECT($C318&amp;":"&amp;$D318)))=1)*1)+SUMPRODUCT(COUNTIF('[1]Jour férié'!$E$2:$E$30,(ROW(INDIRECT($C318&amp;":"&amp;$D318))))),""),IF($C318&lt;$D318,$E318-IFERROR(SUMPRODUCT((WEEKDAY(ROW(INDIRECT($C318&amp;":"&amp;$D318)))=7)*1)+SUMPRODUCT((WEEKDAY(ROW(INDIRECT($C318&amp;":"&amp;$D318)))=1)*1)+SUMPRODUCT(COUNTIF('[1]Jour férié'!$E$2:$E$30,(ROW(INDIRECT($C318&amp;":"&amp;$D318))))),""))))))))</f>
        <v/>
      </c>
      <c r="I318" s="23"/>
    </row>
    <row r="319" spans="5:9">
      <c r="E319" s="20" t="str">
        <f t="shared" si="8"/>
        <v/>
      </c>
      <c r="F319" s="21" t="str">
        <f t="shared" si="9"/>
        <v/>
      </c>
      <c r="G319" s="21"/>
      <c r="H319" s="23" t="str">
        <f ca="1">IF(ISBLANK($B319),"",IF(F319=0,"NON VALIDE",IF($D319="","NON LIVRE",IF($C319=$D319,0,IF(AND(F319=1,$E319="NON LIVRE"),"NON LIVRE",IF($C319&gt;$D319,$E319+IFERROR(SUMPRODUCT((WEEKDAY(ROW(INDIRECT($C319&amp;":"&amp;$D319)))=7)*1)+SUMPRODUCT((WEEKDAY(ROW(INDIRECT($C319&amp;":"&amp;$D319)))=1)*1)+SUMPRODUCT(COUNTIF('[1]Jour férié'!$E$2:$E$30,(ROW(INDIRECT($C319&amp;":"&amp;$D319))))),""),IF($C319&lt;$D319,$E319-IFERROR(SUMPRODUCT((WEEKDAY(ROW(INDIRECT($C319&amp;":"&amp;$D319)))=7)*1)+SUMPRODUCT((WEEKDAY(ROW(INDIRECT($C319&amp;":"&amp;$D319)))=1)*1)+SUMPRODUCT(COUNTIF('[1]Jour férié'!$E$2:$E$30,(ROW(INDIRECT($C319&amp;":"&amp;$D319))))),""))))))))</f>
        <v/>
      </c>
      <c r="I319" s="23"/>
    </row>
    <row r="320" spans="5:9">
      <c r="E320" s="20" t="str">
        <f t="shared" si="8"/>
        <v/>
      </c>
      <c r="F320" s="21" t="str">
        <f t="shared" si="9"/>
        <v/>
      </c>
      <c r="G320" s="21"/>
      <c r="H320" s="23" t="str">
        <f ca="1">IF(ISBLANK($B320),"",IF(F320=0,"NON VALIDE",IF($D320="","NON LIVRE",IF($C320=$D320,0,IF(AND(F320=1,$E320="NON LIVRE"),"NON LIVRE",IF($C320&gt;$D320,$E320+IFERROR(SUMPRODUCT((WEEKDAY(ROW(INDIRECT($C320&amp;":"&amp;$D320)))=7)*1)+SUMPRODUCT((WEEKDAY(ROW(INDIRECT($C320&amp;":"&amp;$D320)))=1)*1)+SUMPRODUCT(COUNTIF('[1]Jour férié'!$E$2:$E$30,(ROW(INDIRECT($C320&amp;":"&amp;$D320))))),""),IF($C320&lt;$D320,$E320-IFERROR(SUMPRODUCT((WEEKDAY(ROW(INDIRECT($C320&amp;":"&amp;$D320)))=7)*1)+SUMPRODUCT((WEEKDAY(ROW(INDIRECT($C320&amp;":"&amp;$D320)))=1)*1)+SUMPRODUCT(COUNTIF('[1]Jour férié'!$E$2:$E$30,(ROW(INDIRECT($C320&amp;":"&amp;$D320))))),""))))))))</f>
        <v/>
      </c>
      <c r="I320" s="23"/>
    </row>
    <row r="321" spans="5:9">
      <c r="E321" s="20" t="str">
        <f t="shared" si="8"/>
        <v/>
      </c>
      <c r="F321" s="21" t="str">
        <f t="shared" si="9"/>
        <v/>
      </c>
      <c r="G321" s="21"/>
      <c r="H321" s="23" t="str">
        <f ca="1">IF(ISBLANK($B321),"",IF(F321=0,"NON VALIDE",IF($D321="","NON LIVRE",IF($C321=$D321,0,IF(AND(F321=1,$E321="NON LIVRE"),"NON LIVRE",IF($C321&gt;$D321,$E321+IFERROR(SUMPRODUCT((WEEKDAY(ROW(INDIRECT($C321&amp;":"&amp;$D321)))=7)*1)+SUMPRODUCT((WEEKDAY(ROW(INDIRECT($C321&amp;":"&amp;$D321)))=1)*1)+SUMPRODUCT(COUNTIF('[1]Jour férié'!$E$2:$E$30,(ROW(INDIRECT($C321&amp;":"&amp;$D321))))),""),IF($C321&lt;$D321,$E321-IFERROR(SUMPRODUCT((WEEKDAY(ROW(INDIRECT($C321&amp;":"&amp;$D321)))=7)*1)+SUMPRODUCT((WEEKDAY(ROW(INDIRECT($C321&amp;":"&amp;$D321)))=1)*1)+SUMPRODUCT(COUNTIF('[1]Jour férié'!$E$2:$E$30,(ROW(INDIRECT($C321&amp;":"&amp;$D321))))),""))))))))</f>
        <v/>
      </c>
      <c r="I321" s="23"/>
    </row>
    <row r="322" spans="5:9">
      <c r="E322" s="20" t="str">
        <f t="shared" si="8"/>
        <v/>
      </c>
      <c r="F322" s="21" t="str">
        <f t="shared" si="9"/>
        <v/>
      </c>
      <c r="G322" s="21"/>
      <c r="H322" s="23" t="str">
        <f ca="1">IF(ISBLANK($B322),"",IF(F322=0,"NON VALIDE",IF($D322="","NON LIVRE",IF($C322=$D322,0,IF(AND(F322=1,$E322="NON LIVRE"),"NON LIVRE",IF($C322&gt;$D322,$E322+IFERROR(SUMPRODUCT((WEEKDAY(ROW(INDIRECT($C322&amp;":"&amp;$D322)))=7)*1)+SUMPRODUCT((WEEKDAY(ROW(INDIRECT($C322&amp;":"&amp;$D322)))=1)*1)+SUMPRODUCT(COUNTIF('[1]Jour férié'!$E$2:$E$30,(ROW(INDIRECT($C322&amp;":"&amp;$D322))))),""),IF($C322&lt;$D322,$E322-IFERROR(SUMPRODUCT((WEEKDAY(ROW(INDIRECT($C322&amp;":"&amp;$D322)))=7)*1)+SUMPRODUCT((WEEKDAY(ROW(INDIRECT($C322&amp;":"&amp;$D322)))=1)*1)+SUMPRODUCT(COUNTIF('[1]Jour férié'!$E$2:$E$30,(ROW(INDIRECT($C322&amp;":"&amp;$D322))))),""))))))))</f>
        <v/>
      </c>
      <c r="I322" s="23"/>
    </row>
    <row r="323" spans="5:9">
      <c r="E323" s="20" t="str">
        <f t="shared" ref="E323:E386" si="10">IF(B323="","",IFERROR(D323-C323,"NON LIVRE"))</f>
        <v/>
      </c>
      <c r="F323" s="21" t="str">
        <f t="shared" ref="F323:F386" si="11">IF(ISBLANK($B323),"",IF($B323="F0359",1,0))</f>
        <v/>
      </c>
      <c r="G323" s="21"/>
      <c r="H323" s="23" t="str">
        <f ca="1">IF(ISBLANK($B323),"",IF(F323=0,"NON VALIDE",IF($D323="","NON LIVRE",IF($C323=$D323,0,IF(AND(F323=1,$E323="NON LIVRE"),"NON LIVRE",IF($C323&gt;$D323,$E323+IFERROR(SUMPRODUCT((WEEKDAY(ROW(INDIRECT($C323&amp;":"&amp;$D323)))=7)*1)+SUMPRODUCT((WEEKDAY(ROW(INDIRECT($C323&amp;":"&amp;$D323)))=1)*1)+SUMPRODUCT(COUNTIF('[1]Jour férié'!$E$2:$E$30,(ROW(INDIRECT($C323&amp;":"&amp;$D323))))),""),IF($C323&lt;$D323,$E323-IFERROR(SUMPRODUCT((WEEKDAY(ROW(INDIRECT($C323&amp;":"&amp;$D323)))=7)*1)+SUMPRODUCT((WEEKDAY(ROW(INDIRECT($C323&amp;":"&amp;$D323)))=1)*1)+SUMPRODUCT(COUNTIF('[1]Jour férié'!$E$2:$E$30,(ROW(INDIRECT($C323&amp;":"&amp;$D323))))),""))))))))</f>
        <v/>
      </c>
      <c r="I323" s="23"/>
    </row>
    <row r="324" spans="5:9">
      <c r="E324" s="20" t="str">
        <f t="shared" si="10"/>
        <v/>
      </c>
      <c r="F324" s="21" t="str">
        <f t="shared" si="11"/>
        <v/>
      </c>
      <c r="G324" s="21"/>
      <c r="H324" s="23" t="str">
        <f ca="1">IF(ISBLANK($B324),"",IF(F324=0,"NON VALIDE",IF($D324="","NON LIVRE",IF($C324=$D324,0,IF(AND(F324=1,$E324="NON LIVRE"),"NON LIVRE",IF($C324&gt;$D324,$E324+IFERROR(SUMPRODUCT((WEEKDAY(ROW(INDIRECT($C324&amp;":"&amp;$D324)))=7)*1)+SUMPRODUCT((WEEKDAY(ROW(INDIRECT($C324&amp;":"&amp;$D324)))=1)*1)+SUMPRODUCT(COUNTIF('[1]Jour férié'!$E$2:$E$30,(ROW(INDIRECT($C324&amp;":"&amp;$D324))))),""),IF($C324&lt;$D324,$E324-IFERROR(SUMPRODUCT((WEEKDAY(ROW(INDIRECT($C324&amp;":"&amp;$D324)))=7)*1)+SUMPRODUCT((WEEKDAY(ROW(INDIRECT($C324&amp;":"&amp;$D324)))=1)*1)+SUMPRODUCT(COUNTIF('[1]Jour férié'!$E$2:$E$30,(ROW(INDIRECT($C324&amp;":"&amp;$D324))))),""))))))))</f>
        <v/>
      </c>
      <c r="I324" s="23"/>
    </row>
    <row r="325" spans="5:9">
      <c r="E325" s="20" t="str">
        <f t="shared" si="10"/>
        <v/>
      </c>
      <c r="F325" s="21" t="str">
        <f t="shared" si="11"/>
        <v/>
      </c>
      <c r="G325" s="21"/>
      <c r="H325" s="23" t="str">
        <f ca="1">IF(ISBLANK($B325),"",IF(F325=0,"NON VALIDE",IF($D325="","NON LIVRE",IF($C325=$D325,0,IF(AND(F325=1,$E325="NON LIVRE"),"NON LIVRE",IF($C325&gt;$D325,$E325+IFERROR(SUMPRODUCT((WEEKDAY(ROW(INDIRECT($C325&amp;":"&amp;$D325)))=7)*1)+SUMPRODUCT((WEEKDAY(ROW(INDIRECT($C325&amp;":"&amp;$D325)))=1)*1)+SUMPRODUCT(COUNTIF('[1]Jour férié'!$E$2:$E$30,(ROW(INDIRECT($C325&amp;":"&amp;$D325))))),""),IF($C325&lt;$D325,$E325-IFERROR(SUMPRODUCT((WEEKDAY(ROW(INDIRECT($C325&amp;":"&amp;$D325)))=7)*1)+SUMPRODUCT((WEEKDAY(ROW(INDIRECT($C325&amp;":"&amp;$D325)))=1)*1)+SUMPRODUCT(COUNTIF('[1]Jour férié'!$E$2:$E$30,(ROW(INDIRECT($C325&amp;":"&amp;$D325))))),""))))))))</f>
        <v/>
      </c>
      <c r="I325" s="23"/>
    </row>
    <row r="326" spans="5:9">
      <c r="E326" s="20" t="str">
        <f t="shared" si="10"/>
        <v/>
      </c>
      <c r="F326" s="21" t="str">
        <f t="shared" si="11"/>
        <v/>
      </c>
      <c r="G326" s="21"/>
      <c r="H326" s="23" t="str">
        <f ca="1">IF(ISBLANK($B326),"",IF(F326=0,"NON VALIDE",IF($D326="","NON LIVRE",IF($C326=$D326,0,IF(AND(F326=1,$E326="NON LIVRE"),"NON LIVRE",IF($C326&gt;$D326,$E326+IFERROR(SUMPRODUCT((WEEKDAY(ROW(INDIRECT($C326&amp;":"&amp;$D326)))=7)*1)+SUMPRODUCT((WEEKDAY(ROW(INDIRECT($C326&amp;":"&amp;$D326)))=1)*1)+SUMPRODUCT(COUNTIF('[1]Jour férié'!$E$2:$E$30,(ROW(INDIRECT($C326&amp;":"&amp;$D326))))),""),IF($C326&lt;$D326,$E326-IFERROR(SUMPRODUCT((WEEKDAY(ROW(INDIRECT($C326&amp;":"&amp;$D326)))=7)*1)+SUMPRODUCT((WEEKDAY(ROW(INDIRECT($C326&amp;":"&amp;$D326)))=1)*1)+SUMPRODUCT(COUNTIF('[1]Jour férié'!$E$2:$E$30,(ROW(INDIRECT($C326&amp;":"&amp;$D326))))),""))))))))</f>
        <v/>
      </c>
      <c r="I326" s="23"/>
    </row>
    <row r="327" spans="5:9">
      <c r="E327" s="20" t="str">
        <f t="shared" si="10"/>
        <v/>
      </c>
      <c r="F327" s="21" t="str">
        <f t="shared" si="11"/>
        <v/>
      </c>
      <c r="G327" s="21"/>
      <c r="H327" s="23" t="str">
        <f ca="1">IF(ISBLANK($B327),"",IF(F327=0,"NON VALIDE",IF($D327="","NON LIVRE",IF($C327=$D327,0,IF(AND(F327=1,$E327="NON LIVRE"),"NON LIVRE",IF($C327&gt;$D327,$E327+IFERROR(SUMPRODUCT((WEEKDAY(ROW(INDIRECT($C327&amp;":"&amp;$D327)))=7)*1)+SUMPRODUCT((WEEKDAY(ROW(INDIRECT($C327&amp;":"&amp;$D327)))=1)*1)+SUMPRODUCT(COUNTIF('[1]Jour férié'!$E$2:$E$30,(ROW(INDIRECT($C327&amp;":"&amp;$D327))))),""),IF($C327&lt;$D327,$E327-IFERROR(SUMPRODUCT((WEEKDAY(ROW(INDIRECT($C327&amp;":"&amp;$D327)))=7)*1)+SUMPRODUCT((WEEKDAY(ROW(INDIRECT($C327&amp;":"&amp;$D327)))=1)*1)+SUMPRODUCT(COUNTIF('[1]Jour férié'!$E$2:$E$30,(ROW(INDIRECT($C327&amp;":"&amp;$D327))))),""))))))))</f>
        <v/>
      </c>
      <c r="I327" s="23"/>
    </row>
    <row r="328" spans="5:9">
      <c r="E328" s="20" t="str">
        <f t="shared" si="10"/>
        <v/>
      </c>
      <c r="F328" s="21" t="str">
        <f t="shared" si="11"/>
        <v/>
      </c>
      <c r="G328" s="21"/>
      <c r="H328" s="23" t="str">
        <f ca="1">IF(ISBLANK($B328),"",IF(F328=0,"NON VALIDE",IF($D328="","NON LIVRE",IF($C328=$D328,0,IF(AND(F328=1,$E328="NON LIVRE"),"NON LIVRE",IF($C328&gt;$D328,$E328+IFERROR(SUMPRODUCT((WEEKDAY(ROW(INDIRECT($C328&amp;":"&amp;$D328)))=7)*1)+SUMPRODUCT((WEEKDAY(ROW(INDIRECT($C328&amp;":"&amp;$D328)))=1)*1)+SUMPRODUCT(COUNTIF('[1]Jour férié'!$E$2:$E$30,(ROW(INDIRECT($C328&amp;":"&amp;$D328))))),""),IF($C328&lt;$D328,$E328-IFERROR(SUMPRODUCT((WEEKDAY(ROW(INDIRECT($C328&amp;":"&amp;$D328)))=7)*1)+SUMPRODUCT((WEEKDAY(ROW(INDIRECT($C328&amp;":"&amp;$D328)))=1)*1)+SUMPRODUCT(COUNTIF('[1]Jour férié'!$E$2:$E$30,(ROW(INDIRECT($C328&amp;":"&amp;$D328))))),""))))))))</f>
        <v/>
      </c>
      <c r="I328" s="23"/>
    </row>
    <row r="329" spans="5:9">
      <c r="E329" s="20" t="str">
        <f t="shared" si="10"/>
        <v/>
      </c>
      <c r="F329" s="21" t="str">
        <f t="shared" si="11"/>
        <v/>
      </c>
      <c r="G329" s="21"/>
      <c r="H329" s="23" t="str">
        <f ca="1">IF(ISBLANK($B329),"",IF(F329=0,"NON VALIDE",IF($D329="","NON LIVRE",IF($C329=$D329,0,IF(AND(F329=1,$E329="NON LIVRE"),"NON LIVRE",IF($C329&gt;$D329,$E329+IFERROR(SUMPRODUCT((WEEKDAY(ROW(INDIRECT($C329&amp;":"&amp;$D329)))=7)*1)+SUMPRODUCT((WEEKDAY(ROW(INDIRECT($C329&amp;":"&amp;$D329)))=1)*1)+SUMPRODUCT(COUNTIF('[1]Jour férié'!$E$2:$E$30,(ROW(INDIRECT($C329&amp;":"&amp;$D329))))),""),IF($C329&lt;$D329,$E329-IFERROR(SUMPRODUCT((WEEKDAY(ROW(INDIRECT($C329&amp;":"&amp;$D329)))=7)*1)+SUMPRODUCT((WEEKDAY(ROW(INDIRECT($C329&amp;":"&amp;$D329)))=1)*1)+SUMPRODUCT(COUNTIF('[1]Jour férié'!$E$2:$E$30,(ROW(INDIRECT($C329&amp;":"&amp;$D329))))),""))))))))</f>
        <v/>
      </c>
      <c r="I329" s="23"/>
    </row>
    <row r="330" spans="5:9">
      <c r="E330" s="20" t="str">
        <f t="shared" si="10"/>
        <v/>
      </c>
      <c r="F330" s="21" t="str">
        <f t="shared" si="11"/>
        <v/>
      </c>
      <c r="G330" s="21"/>
      <c r="H330" s="23" t="str">
        <f ca="1">IF(ISBLANK($B330),"",IF(F330=0,"NON VALIDE",IF($D330="","NON LIVRE",IF($C330=$D330,0,IF(AND(F330=1,$E330="NON LIVRE"),"NON LIVRE",IF($C330&gt;$D330,$E330+IFERROR(SUMPRODUCT((WEEKDAY(ROW(INDIRECT($C330&amp;":"&amp;$D330)))=7)*1)+SUMPRODUCT((WEEKDAY(ROW(INDIRECT($C330&amp;":"&amp;$D330)))=1)*1)+SUMPRODUCT(COUNTIF('[1]Jour férié'!$E$2:$E$30,(ROW(INDIRECT($C330&amp;":"&amp;$D330))))),""),IF($C330&lt;$D330,$E330-IFERROR(SUMPRODUCT((WEEKDAY(ROW(INDIRECT($C330&amp;":"&amp;$D330)))=7)*1)+SUMPRODUCT((WEEKDAY(ROW(INDIRECT($C330&amp;":"&amp;$D330)))=1)*1)+SUMPRODUCT(COUNTIF('[1]Jour férié'!$E$2:$E$30,(ROW(INDIRECT($C330&amp;":"&amp;$D330))))),""))))))))</f>
        <v/>
      </c>
      <c r="I330" s="23"/>
    </row>
    <row r="331" spans="5:9">
      <c r="E331" s="20" t="str">
        <f t="shared" si="10"/>
        <v/>
      </c>
      <c r="F331" s="21" t="str">
        <f t="shared" si="11"/>
        <v/>
      </c>
      <c r="G331" s="21"/>
      <c r="H331" s="23" t="str">
        <f ca="1">IF(ISBLANK($B331),"",IF(F331=0,"NON VALIDE",IF($D331="","NON LIVRE",IF($C331=$D331,0,IF(AND(F331=1,$E331="NON LIVRE"),"NON LIVRE",IF($C331&gt;$D331,$E331+IFERROR(SUMPRODUCT((WEEKDAY(ROW(INDIRECT($C331&amp;":"&amp;$D331)))=7)*1)+SUMPRODUCT((WEEKDAY(ROW(INDIRECT($C331&amp;":"&amp;$D331)))=1)*1)+SUMPRODUCT(COUNTIF('[1]Jour férié'!$E$2:$E$30,(ROW(INDIRECT($C331&amp;":"&amp;$D331))))),""),IF($C331&lt;$D331,$E331-IFERROR(SUMPRODUCT((WEEKDAY(ROW(INDIRECT($C331&amp;":"&amp;$D331)))=7)*1)+SUMPRODUCT((WEEKDAY(ROW(INDIRECT($C331&amp;":"&amp;$D331)))=1)*1)+SUMPRODUCT(COUNTIF('[1]Jour férié'!$E$2:$E$30,(ROW(INDIRECT($C331&amp;":"&amp;$D331))))),""))))))))</f>
        <v/>
      </c>
      <c r="I331" s="23"/>
    </row>
    <row r="332" spans="5:9">
      <c r="E332" s="20" t="str">
        <f t="shared" si="10"/>
        <v/>
      </c>
      <c r="F332" s="21" t="str">
        <f t="shared" si="11"/>
        <v/>
      </c>
      <c r="G332" s="21"/>
      <c r="H332" s="23" t="str">
        <f ca="1">IF(ISBLANK($B332),"",IF(F332=0,"NON VALIDE",IF($D332="","NON LIVRE",IF($C332=$D332,0,IF(AND(F332=1,$E332="NON LIVRE"),"NON LIVRE",IF($C332&gt;$D332,$E332+IFERROR(SUMPRODUCT((WEEKDAY(ROW(INDIRECT($C332&amp;":"&amp;$D332)))=7)*1)+SUMPRODUCT((WEEKDAY(ROW(INDIRECT($C332&amp;":"&amp;$D332)))=1)*1)+SUMPRODUCT(COUNTIF('[1]Jour férié'!$E$2:$E$30,(ROW(INDIRECT($C332&amp;":"&amp;$D332))))),""),IF($C332&lt;$D332,$E332-IFERROR(SUMPRODUCT((WEEKDAY(ROW(INDIRECT($C332&amp;":"&amp;$D332)))=7)*1)+SUMPRODUCT((WEEKDAY(ROW(INDIRECT($C332&amp;":"&amp;$D332)))=1)*1)+SUMPRODUCT(COUNTIF('[1]Jour férié'!$E$2:$E$30,(ROW(INDIRECT($C332&amp;":"&amp;$D332))))),""))))))))</f>
        <v/>
      </c>
      <c r="I332" s="23"/>
    </row>
    <row r="333" spans="5:9">
      <c r="E333" s="20" t="str">
        <f t="shared" si="10"/>
        <v/>
      </c>
      <c r="F333" s="21" t="str">
        <f t="shared" si="11"/>
        <v/>
      </c>
      <c r="G333" s="21"/>
      <c r="H333" s="23" t="str">
        <f ca="1">IF(ISBLANK($B333),"",IF(F333=0,"NON VALIDE",IF($D333="","NON LIVRE",IF($C333=$D333,0,IF(AND(F333=1,$E333="NON LIVRE"),"NON LIVRE",IF($C333&gt;$D333,$E333+IFERROR(SUMPRODUCT((WEEKDAY(ROW(INDIRECT($C333&amp;":"&amp;$D333)))=7)*1)+SUMPRODUCT((WEEKDAY(ROW(INDIRECT($C333&amp;":"&amp;$D333)))=1)*1)+SUMPRODUCT(COUNTIF('[1]Jour férié'!$E$2:$E$30,(ROW(INDIRECT($C333&amp;":"&amp;$D333))))),""),IF($C333&lt;$D333,$E333-IFERROR(SUMPRODUCT((WEEKDAY(ROW(INDIRECT($C333&amp;":"&amp;$D333)))=7)*1)+SUMPRODUCT((WEEKDAY(ROW(INDIRECT($C333&amp;":"&amp;$D333)))=1)*1)+SUMPRODUCT(COUNTIF('[1]Jour férié'!$E$2:$E$30,(ROW(INDIRECT($C333&amp;":"&amp;$D333))))),""))))))))</f>
        <v/>
      </c>
      <c r="I333" s="23"/>
    </row>
    <row r="334" spans="5:9">
      <c r="E334" s="20" t="str">
        <f t="shared" si="10"/>
        <v/>
      </c>
      <c r="F334" s="21" t="str">
        <f t="shared" si="11"/>
        <v/>
      </c>
      <c r="G334" s="21"/>
      <c r="H334" s="23" t="str">
        <f ca="1">IF(ISBLANK($B334),"",IF(F334=0,"NON VALIDE",IF($D334="","NON LIVRE",IF($C334=$D334,0,IF(AND(F334=1,$E334="NON LIVRE"),"NON LIVRE",IF($C334&gt;$D334,$E334+IFERROR(SUMPRODUCT((WEEKDAY(ROW(INDIRECT($C334&amp;":"&amp;$D334)))=7)*1)+SUMPRODUCT((WEEKDAY(ROW(INDIRECT($C334&amp;":"&amp;$D334)))=1)*1)+SUMPRODUCT(COUNTIF('[1]Jour férié'!$E$2:$E$30,(ROW(INDIRECT($C334&amp;":"&amp;$D334))))),""),IF($C334&lt;$D334,$E334-IFERROR(SUMPRODUCT((WEEKDAY(ROW(INDIRECT($C334&amp;":"&amp;$D334)))=7)*1)+SUMPRODUCT((WEEKDAY(ROW(INDIRECT($C334&amp;":"&amp;$D334)))=1)*1)+SUMPRODUCT(COUNTIF('[1]Jour férié'!$E$2:$E$30,(ROW(INDIRECT($C334&amp;":"&amp;$D334))))),""))))))))</f>
        <v/>
      </c>
      <c r="I334" s="23"/>
    </row>
    <row r="335" spans="5:9">
      <c r="E335" s="20" t="str">
        <f t="shared" si="10"/>
        <v/>
      </c>
      <c r="F335" s="21" t="str">
        <f t="shared" si="11"/>
        <v/>
      </c>
      <c r="G335" s="21"/>
      <c r="H335" s="23" t="str">
        <f ca="1">IF(ISBLANK($B335),"",IF(F335=0,"NON VALIDE",IF($D335="","NON LIVRE",IF($C335=$D335,0,IF(AND(F335=1,$E335="NON LIVRE"),"NON LIVRE",IF($C335&gt;$D335,$E335+IFERROR(SUMPRODUCT((WEEKDAY(ROW(INDIRECT($C335&amp;":"&amp;$D335)))=7)*1)+SUMPRODUCT((WEEKDAY(ROW(INDIRECT($C335&amp;":"&amp;$D335)))=1)*1)+SUMPRODUCT(COUNTIF('[1]Jour férié'!$E$2:$E$30,(ROW(INDIRECT($C335&amp;":"&amp;$D335))))),""),IF($C335&lt;$D335,$E335-IFERROR(SUMPRODUCT((WEEKDAY(ROW(INDIRECT($C335&amp;":"&amp;$D335)))=7)*1)+SUMPRODUCT((WEEKDAY(ROW(INDIRECT($C335&amp;":"&amp;$D335)))=1)*1)+SUMPRODUCT(COUNTIF('[1]Jour férié'!$E$2:$E$30,(ROW(INDIRECT($C335&amp;":"&amp;$D335))))),""))))))))</f>
        <v/>
      </c>
      <c r="I335" s="23"/>
    </row>
    <row r="336" spans="5:9">
      <c r="E336" s="20" t="str">
        <f t="shared" si="10"/>
        <v/>
      </c>
      <c r="F336" s="21" t="str">
        <f t="shared" si="11"/>
        <v/>
      </c>
      <c r="G336" s="21"/>
      <c r="H336" s="23" t="str">
        <f ca="1">IF(ISBLANK($B336),"",IF(F336=0,"NON VALIDE",IF($D336="","NON LIVRE",IF($C336=$D336,0,IF(AND(F336=1,$E336="NON LIVRE"),"NON LIVRE",IF($C336&gt;$D336,$E336+IFERROR(SUMPRODUCT((WEEKDAY(ROW(INDIRECT($C336&amp;":"&amp;$D336)))=7)*1)+SUMPRODUCT((WEEKDAY(ROW(INDIRECT($C336&amp;":"&amp;$D336)))=1)*1)+SUMPRODUCT(COUNTIF('[1]Jour férié'!$E$2:$E$30,(ROW(INDIRECT($C336&amp;":"&amp;$D336))))),""),IF($C336&lt;$D336,$E336-IFERROR(SUMPRODUCT((WEEKDAY(ROW(INDIRECT($C336&amp;":"&amp;$D336)))=7)*1)+SUMPRODUCT((WEEKDAY(ROW(INDIRECT($C336&amp;":"&amp;$D336)))=1)*1)+SUMPRODUCT(COUNTIF('[1]Jour férié'!$E$2:$E$30,(ROW(INDIRECT($C336&amp;":"&amp;$D336))))),""))))))))</f>
        <v/>
      </c>
      <c r="I336" s="23"/>
    </row>
    <row r="337" spans="5:9">
      <c r="E337" s="20" t="str">
        <f t="shared" si="10"/>
        <v/>
      </c>
      <c r="F337" s="21" t="str">
        <f t="shared" si="11"/>
        <v/>
      </c>
      <c r="G337" s="21"/>
      <c r="H337" s="23" t="str">
        <f ca="1">IF(ISBLANK($B337),"",IF(F337=0,"NON VALIDE",IF($D337="","NON LIVRE",IF($C337=$D337,0,IF(AND(F337=1,$E337="NON LIVRE"),"NON LIVRE",IF($C337&gt;$D337,$E337+IFERROR(SUMPRODUCT((WEEKDAY(ROW(INDIRECT($C337&amp;":"&amp;$D337)))=7)*1)+SUMPRODUCT((WEEKDAY(ROW(INDIRECT($C337&amp;":"&amp;$D337)))=1)*1)+SUMPRODUCT(COUNTIF('[1]Jour férié'!$E$2:$E$30,(ROW(INDIRECT($C337&amp;":"&amp;$D337))))),""),IF($C337&lt;$D337,$E337-IFERROR(SUMPRODUCT((WEEKDAY(ROW(INDIRECT($C337&amp;":"&amp;$D337)))=7)*1)+SUMPRODUCT((WEEKDAY(ROW(INDIRECT($C337&amp;":"&amp;$D337)))=1)*1)+SUMPRODUCT(COUNTIF('[1]Jour férié'!$E$2:$E$30,(ROW(INDIRECT($C337&amp;":"&amp;$D337))))),""))))))))</f>
        <v/>
      </c>
      <c r="I337" s="23"/>
    </row>
    <row r="338" spans="5:9">
      <c r="E338" s="20" t="str">
        <f t="shared" si="10"/>
        <v/>
      </c>
      <c r="F338" s="21" t="str">
        <f t="shared" si="11"/>
        <v/>
      </c>
      <c r="G338" s="21"/>
      <c r="H338" s="23" t="str">
        <f ca="1">IF(ISBLANK($B338),"",IF(F338=0,"NON VALIDE",IF($D338="","NON LIVRE",IF($C338=$D338,0,IF(AND(F338=1,$E338="NON LIVRE"),"NON LIVRE",IF($C338&gt;$D338,$E338+IFERROR(SUMPRODUCT((WEEKDAY(ROW(INDIRECT($C338&amp;":"&amp;$D338)))=7)*1)+SUMPRODUCT((WEEKDAY(ROW(INDIRECT($C338&amp;":"&amp;$D338)))=1)*1)+SUMPRODUCT(COUNTIF('[1]Jour férié'!$E$2:$E$30,(ROW(INDIRECT($C338&amp;":"&amp;$D338))))),""),IF($C338&lt;$D338,$E338-IFERROR(SUMPRODUCT((WEEKDAY(ROW(INDIRECT($C338&amp;":"&amp;$D338)))=7)*1)+SUMPRODUCT((WEEKDAY(ROW(INDIRECT($C338&amp;":"&amp;$D338)))=1)*1)+SUMPRODUCT(COUNTIF('[1]Jour férié'!$E$2:$E$30,(ROW(INDIRECT($C338&amp;":"&amp;$D338))))),""))))))))</f>
        <v/>
      </c>
      <c r="I338" s="23"/>
    </row>
    <row r="339" spans="5:9">
      <c r="E339" s="20" t="str">
        <f t="shared" si="10"/>
        <v/>
      </c>
      <c r="F339" s="21" t="str">
        <f t="shared" si="11"/>
        <v/>
      </c>
      <c r="G339" s="21"/>
      <c r="H339" s="23" t="str">
        <f ca="1">IF(ISBLANK($B339),"",IF(F339=0,"NON VALIDE",IF($D339="","NON LIVRE",IF($C339=$D339,0,IF(AND(F339=1,$E339="NON LIVRE"),"NON LIVRE",IF($C339&gt;$D339,$E339+IFERROR(SUMPRODUCT((WEEKDAY(ROW(INDIRECT($C339&amp;":"&amp;$D339)))=7)*1)+SUMPRODUCT((WEEKDAY(ROW(INDIRECT($C339&amp;":"&amp;$D339)))=1)*1)+SUMPRODUCT(COUNTIF('[1]Jour férié'!$E$2:$E$30,(ROW(INDIRECT($C339&amp;":"&amp;$D339))))),""),IF($C339&lt;$D339,$E339-IFERROR(SUMPRODUCT((WEEKDAY(ROW(INDIRECT($C339&amp;":"&amp;$D339)))=7)*1)+SUMPRODUCT((WEEKDAY(ROW(INDIRECT($C339&amp;":"&amp;$D339)))=1)*1)+SUMPRODUCT(COUNTIF('[1]Jour férié'!$E$2:$E$30,(ROW(INDIRECT($C339&amp;":"&amp;$D339))))),""))))))))</f>
        <v/>
      </c>
      <c r="I339" s="23"/>
    </row>
    <row r="340" spans="5:9">
      <c r="E340" s="20" t="str">
        <f t="shared" si="10"/>
        <v/>
      </c>
      <c r="F340" s="21" t="str">
        <f t="shared" si="11"/>
        <v/>
      </c>
      <c r="G340" s="21"/>
      <c r="H340" s="23" t="str">
        <f ca="1">IF(ISBLANK($B340),"",IF(F340=0,"NON VALIDE",IF($D340="","NON LIVRE",IF($C340=$D340,0,IF(AND(F340=1,$E340="NON LIVRE"),"NON LIVRE",IF($C340&gt;$D340,$E340+IFERROR(SUMPRODUCT((WEEKDAY(ROW(INDIRECT($C340&amp;":"&amp;$D340)))=7)*1)+SUMPRODUCT((WEEKDAY(ROW(INDIRECT($C340&amp;":"&amp;$D340)))=1)*1)+SUMPRODUCT(COUNTIF('[1]Jour férié'!$E$2:$E$30,(ROW(INDIRECT($C340&amp;":"&amp;$D340))))),""),IF($C340&lt;$D340,$E340-IFERROR(SUMPRODUCT((WEEKDAY(ROW(INDIRECT($C340&amp;":"&amp;$D340)))=7)*1)+SUMPRODUCT((WEEKDAY(ROW(INDIRECT($C340&amp;":"&amp;$D340)))=1)*1)+SUMPRODUCT(COUNTIF('[1]Jour férié'!$E$2:$E$30,(ROW(INDIRECT($C340&amp;":"&amp;$D340))))),""))))))))</f>
        <v/>
      </c>
      <c r="I340" s="23"/>
    </row>
    <row r="341" spans="5:9">
      <c r="E341" s="20" t="str">
        <f t="shared" si="10"/>
        <v/>
      </c>
      <c r="F341" s="21" t="str">
        <f t="shared" si="11"/>
        <v/>
      </c>
      <c r="G341" s="21"/>
      <c r="H341" s="23" t="str">
        <f ca="1">IF(ISBLANK($B341),"",IF(F341=0,"NON VALIDE",IF($D341="","NON LIVRE",IF($C341=$D341,0,IF(AND(F341=1,$E341="NON LIVRE"),"NON LIVRE",IF($C341&gt;$D341,$E341+IFERROR(SUMPRODUCT((WEEKDAY(ROW(INDIRECT($C341&amp;":"&amp;$D341)))=7)*1)+SUMPRODUCT((WEEKDAY(ROW(INDIRECT($C341&amp;":"&amp;$D341)))=1)*1)+SUMPRODUCT(COUNTIF('[1]Jour férié'!$E$2:$E$30,(ROW(INDIRECT($C341&amp;":"&amp;$D341))))),""),IF($C341&lt;$D341,$E341-IFERROR(SUMPRODUCT((WEEKDAY(ROW(INDIRECT($C341&amp;":"&amp;$D341)))=7)*1)+SUMPRODUCT((WEEKDAY(ROW(INDIRECT($C341&amp;":"&amp;$D341)))=1)*1)+SUMPRODUCT(COUNTIF('[1]Jour férié'!$E$2:$E$30,(ROW(INDIRECT($C341&amp;":"&amp;$D341))))),""))))))))</f>
        <v/>
      </c>
      <c r="I341" s="23"/>
    </row>
    <row r="342" spans="5:9">
      <c r="E342" s="20" t="str">
        <f t="shared" si="10"/>
        <v/>
      </c>
      <c r="F342" s="21" t="str">
        <f t="shared" si="11"/>
        <v/>
      </c>
      <c r="G342" s="21"/>
      <c r="H342" s="23" t="str">
        <f ca="1">IF(ISBLANK($B342),"",IF(F342=0,"NON VALIDE",IF($D342="","NON LIVRE",IF($C342=$D342,0,IF(AND(F342=1,$E342="NON LIVRE"),"NON LIVRE",IF($C342&gt;$D342,$E342+IFERROR(SUMPRODUCT((WEEKDAY(ROW(INDIRECT($C342&amp;":"&amp;$D342)))=7)*1)+SUMPRODUCT((WEEKDAY(ROW(INDIRECT($C342&amp;":"&amp;$D342)))=1)*1)+SUMPRODUCT(COUNTIF('[1]Jour férié'!$E$2:$E$30,(ROW(INDIRECT($C342&amp;":"&amp;$D342))))),""),IF($C342&lt;$D342,$E342-IFERROR(SUMPRODUCT((WEEKDAY(ROW(INDIRECT($C342&amp;":"&amp;$D342)))=7)*1)+SUMPRODUCT((WEEKDAY(ROW(INDIRECT($C342&amp;":"&amp;$D342)))=1)*1)+SUMPRODUCT(COUNTIF('[1]Jour férié'!$E$2:$E$30,(ROW(INDIRECT($C342&amp;":"&amp;$D342))))),""))))))))</f>
        <v/>
      </c>
      <c r="I342" s="23"/>
    </row>
    <row r="343" spans="5:9">
      <c r="E343" s="20" t="str">
        <f t="shared" si="10"/>
        <v/>
      </c>
      <c r="F343" s="21" t="str">
        <f t="shared" si="11"/>
        <v/>
      </c>
      <c r="G343" s="21"/>
      <c r="H343" s="23" t="str">
        <f ca="1">IF(ISBLANK($B343),"",IF(F343=0,"NON VALIDE",IF($D343="","NON LIVRE",IF($C343=$D343,0,IF(AND(F343=1,$E343="NON LIVRE"),"NON LIVRE",IF($C343&gt;$D343,$E343+IFERROR(SUMPRODUCT((WEEKDAY(ROW(INDIRECT($C343&amp;":"&amp;$D343)))=7)*1)+SUMPRODUCT((WEEKDAY(ROW(INDIRECT($C343&amp;":"&amp;$D343)))=1)*1)+SUMPRODUCT(COUNTIF('[1]Jour férié'!$E$2:$E$30,(ROW(INDIRECT($C343&amp;":"&amp;$D343))))),""),IF($C343&lt;$D343,$E343-IFERROR(SUMPRODUCT((WEEKDAY(ROW(INDIRECT($C343&amp;":"&amp;$D343)))=7)*1)+SUMPRODUCT((WEEKDAY(ROW(INDIRECT($C343&amp;":"&amp;$D343)))=1)*1)+SUMPRODUCT(COUNTIF('[1]Jour férié'!$E$2:$E$30,(ROW(INDIRECT($C343&amp;":"&amp;$D343))))),""))))))))</f>
        <v/>
      </c>
      <c r="I343" s="23"/>
    </row>
    <row r="344" spans="5:9">
      <c r="E344" s="20" t="str">
        <f t="shared" si="10"/>
        <v/>
      </c>
      <c r="F344" s="21" t="str">
        <f t="shared" si="11"/>
        <v/>
      </c>
      <c r="G344" s="21"/>
      <c r="H344" s="23" t="str">
        <f ca="1">IF(ISBLANK($B344),"",IF(F344=0,"NON VALIDE",IF($D344="","NON LIVRE",IF($C344=$D344,0,IF(AND(F344=1,$E344="NON LIVRE"),"NON LIVRE",IF($C344&gt;$D344,$E344+IFERROR(SUMPRODUCT((WEEKDAY(ROW(INDIRECT($C344&amp;":"&amp;$D344)))=7)*1)+SUMPRODUCT((WEEKDAY(ROW(INDIRECT($C344&amp;":"&amp;$D344)))=1)*1)+SUMPRODUCT(COUNTIF('[1]Jour férié'!$E$2:$E$30,(ROW(INDIRECT($C344&amp;":"&amp;$D344))))),""),IF($C344&lt;$D344,$E344-IFERROR(SUMPRODUCT((WEEKDAY(ROW(INDIRECT($C344&amp;":"&amp;$D344)))=7)*1)+SUMPRODUCT((WEEKDAY(ROW(INDIRECT($C344&amp;":"&amp;$D344)))=1)*1)+SUMPRODUCT(COUNTIF('[1]Jour férié'!$E$2:$E$30,(ROW(INDIRECT($C344&amp;":"&amp;$D344))))),""))))))))</f>
        <v/>
      </c>
      <c r="I344" s="23"/>
    </row>
    <row r="345" spans="5:9">
      <c r="E345" s="20" t="str">
        <f t="shared" si="10"/>
        <v/>
      </c>
      <c r="F345" s="21" t="str">
        <f t="shared" si="11"/>
        <v/>
      </c>
      <c r="G345" s="21"/>
      <c r="H345" s="23" t="str">
        <f ca="1">IF(ISBLANK($B345),"",IF(F345=0,"NON VALIDE",IF($D345="","NON LIVRE",IF($C345=$D345,0,IF(AND(F345=1,$E345="NON LIVRE"),"NON LIVRE",IF($C345&gt;$D345,$E345+IFERROR(SUMPRODUCT((WEEKDAY(ROW(INDIRECT($C345&amp;":"&amp;$D345)))=7)*1)+SUMPRODUCT((WEEKDAY(ROW(INDIRECT($C345&amp;":"&amp;$D345)))=1)*1)+SUMPRODUCT(COUNTIF('[1]Jour férié'!$E$2:$E$30,(ROW(INDIRECT($C345&amp;":"&amp;$D345))))),""),IF($C345&lt;$D345,$E345-IFERROR(SUMPRODUCT((WEEKDAY(ROW(INDIRECT($C345&amp;":"&amp;$D345)))=7)*1)+SUMPRODUCT((WEEKDAY(ROW(INDIRECT($C345&amp;":"&amp;$D345)))=1)*1)+SUMPRODUCT(COUNTIF('[1]Jour férié'!$E$2:$E$30,(ROW(INDIRECT($C345&amp;":"&amp;$D345))))),""))))))))</f>
        <v/>
      </c>
      <c r="I345" s="23"/>
    </row>
    <row r="346" spans="5:9">
      <c r="E346" s="20" t="str">
        <f t="shared" si="10"/>
        <v/>
      </c>
      <c r="F346" s="21" t="str">
        <f t="shared" si="11"/>
        <v/>
      </c>
      <c r="G346" s="21"/>
      <c r="H346" s="23" t="str">
        <f ca="1">IF(ISBLANK($B346),"",IF(F346=0,"NON VALIDE",IF($D346="","NON LIVRE",IF($C346=$D346,0,IF(AND(F346=1,$E346="NON LIVRE"),"NON LIVRE",IF($C346&gt;$D346,$E346+IFERROR(SUMPRODUCT((WEEKDAY(ROW(INDIRECT($C346&amp;":"&amp;$D346)))=7)*1)+SUMPRODUCT((WEEKDAY(ROW(INDIRECT($C346&amp;":"&amp;$D346)))=1)*1)+SUMPRODUCT(COUNTIF('[1]Jour férié'!$E$2:$E$30,(ROW(INDIRECT($C346&amp;":"&amp;$D346))))),""),IF($C346&lt;$D346,$E346-IFERROR(SUMPRODUCT((WEEKDAY(ROW(INDIRECT($C346&amp;":"&amp;$D346)))=7)*1)+SUMPRODUCT((WEEKDAY(ROW(INDIRECT($C346&amp;":"&amp;$D346)))=1)*1)+SUMPRODUCT(COUNTIF('[1]Jour férié'!$E$2:$E$30,(ROW(INDIRECT($C346&amp;":"&amp;$D346))))),""))))))))</f>
        <v/>
      </c>
      <c r="I346" s="23"/>
    </row>
    <row r="347" spans="5:9">
      <c r="E347" s="20" t="str">
        <f t="shared" si="10"/>
        <v/>
      </c>
      <c r="F347" s="21" t="str">
        <f t="shared" si="11"/>
        <v/>
      </c>
      <c r="G347" s="21"/>
      <c r="H347" s="23" t="str">
        <f ca="1">IF(ISBLANK($B347),"",IF(F347=0,"NON VALIDE",IF($D347="","NON LIVRE",IF($C347=$D347,0,IF(AND(F347=1,$E347="NON LIVRE"),"NON LIVRE",IF($C347&gt;$D347,$E347+IFERROR(SUMPRODUCT((WEEKDAY(ROW(INDIRECT($C347&amp;":"&amp;$D347)))=7)*1)+SUMPRODUCT((WEEKDAY(ROW(INDIRECT($C347&amp;":"&amp;$D347)))=1)*1)+SUMPRODUCT(COUNTIF('[1]Jour férié'!$E$2:$E$30,(ROW(INDIRECT($C347&amp;":"&amp;$D347))))),""),IF($C347&lt;$D347,$E347-IFERROR(SUMPRODUCT((WEEKDAY(ROW(INDIRECT($C347&amp;":"&amp;$D347)))=7)*1)+SUMPRODUCT((WEEKDAY(ROW(INDIRECT($C347&amp;":"&amp;$D347)))=1)*1)+SUMPRODUCT(COUNTIF('[1]Jour férié'!$E$2:$E$30,(ROW(INDIRECT($C347&amp;":"&amp;$D347))))),""))))))))</f>
        <v/>
      </c>
      <c r="I347" s="23"/>
    </row>
    <row r="348" spans="5:9">
      <c r="E348" s="20" t="str">
        <f t="shared" si="10"/>
        <v/>
      </c>
      <c r="F348" s="21" t="str">
        <f t="shared" si="11"/>
        <v/>
      </c>
      <c r="G348" s="21"/>
      <c r="H348" s="23" t="str">
        <f ca="1">IF(ISBLANK($B348),"",IF(F348=0,"NON VALIDE",IF($D348="","NON LIVRE",IF($C348=$D348,0,IF(AND(F348=1,$E348="NON LIVRE"),"NON LIVRE",IF($C348&gt;$D348,$E348+IFERROR(SUMPRODUCT((WEEKDAY(ROW(INDIRECT($C348&amp;":"&amp;$D348)))=7)*1)+SUMPRODUCT((WEEKDAY(ROW(INDIRECT($C348&amp;":"&amp;$D348)))=1)*1)+SUMPRODUCT(COUNTIF('[1]Jour férié'!$E$2:$E$30,(ROW(INDIRECT($C348&amp;":"&amp;$D348))))),""),IF($C348&lt;$D348,$E348-IFERROR(SUMPRODUCT((WEEKDAY(ROW(INDIRECT($C348&amp;":"&amp;$D348)))=7)*1)+SUMPRODUCT((WEEKDAY(ROW(INDIRECT($C348&amp;":"&amp;$D348)))=1)*1)+SUMPRODUCT(COUNTIF('[1]Jour férié'!$E$2:$E$30,(ROW(INDIRECT($C348&amp;":"&amp;$D348))))),""))))))))</f>
        <v/>
      </c>
      <c r="I348" s="23"/>
    </row>
    <row r="349" spans="5:9">
      <c r="E349" s="20" t="str">
        <f t="shared" si="10"/>
        <v/>
      </c>
      <c r="F349" s="21" t="str">
        <f t="shared" si="11"/>
        <v/>
      </c>
      <c r="G349" s="21"/>
      <c r="H349" s="23" t="str">
        <f ca="1">IF(ISBLANK($B349),"",IF(F349=0,"NON VALIDE",IF($D349="","NON LIVRE",IF($C349=$D349,0,IF(AND(F349=1,$E349="NON LIVRE"),"NON LIVRE",IF($C349&gt;$D349,$E349+IFERROR(SUMPRODUCT((WEEKDAY(ROW(INDIRECT($C349&amp;":"&amp;$D349)))=7)*1)+SUMPRODUCT((WEEKDAY(ROW(INDIRECT($C349&amp;":"&amp;$D349)))=1)*1)+SUMPRODUCT(COUNTIF('[1]Jour férié'!$E$2:$E$30,(ROW(INDIRECT($C349&amp;":"&amp;$D349))))),""),IF($C349&lt;$D349,$E349-IFERROR(SUMPRODUCT((WEEKDAY(ROW(INDIRECT($C349&amp;":"&amp;$D349)))=7)*1)+SUMPRODUCT((WEEKDAY(ROW(INDIRECT($C349&amp;":"&amp;$D349)))=1)*1)+SUMPRODUCT(COUNTIF('[1]Jour férié'!$E$2:$E$30,(ROW(INDIRECT($C349&amp;":"&amp;$D349))))),""))))))))</f>
        <v/>
      </c>
      <c r="I349" s="23"/>
    </row>
    <row r="350" spans="5:9">
      <c r="E350" s="20" t="str">
        <f t="shared" si="10"/>
        <v/>
      </c>
      <c r="F350" s="21" t="str">
        <f t="shared" si="11"/>
        <v/>
      </c>
      <c r="G350" s="21"/>
      <c r="H350" s="23" t="str">
        <f ca="1">IF(ISBLANK($B350),"",IF(F350=0,"NON VALIDE",IF($D350="","NON LIVRE",IF($C350=$D350,0,IF(AND(F350=1,$E350="NON LIVRE"),"NON LIVRE",IF($C350&gt;$D350,$E350+IFERROR(SUMPRODUCT((WEEKDAY(ROW(INDIRECT($C350&amp;":"&amp;$D350)))=7)*1)+SUMPRODUCT((WEEKDAY(ROW(INDIRECT($C350&amp;":"&amp;$D350)))=1)*1)+SUMPRODUCT(COUNTIF('[1]Jour férié'!$E$2:$E$30,(ROW(INDIRECT($C350&amp;":"&amp;$D350))))),""),IF($C350&lt;$D350,$E350-IFERROR(SUMPRODUCT((WEEKDAY(ROW(INDIRECT($C350&amp;":"&amp;$D350)))=7)*1)+SUMPRODUCT((WEEKDAY(ROW(INDIRECT($C350&amp;":"&amp;$D350)))=1)*1)+SUMPRODUCT(COUNTIF('[1]Jour férié'!$E$2:$E$30,(ROW(INDIRECT($C350&amp;":"&amp;$D350))))),""))))))))</f>
        <v/>
      </c>
      <c r="I350" s="23"/>
    </row>
    <row r="351" spans="5:9">
      <c r="E351" s="20" t="str">
        <f t="shared" si="10"/>
        <v/>
      </c>
      <c r="F351" s="21" t="str">
        <f t="shared" si="11"/>
        <v/>
      </c>
      <c r="G351" s="21"/>
      <c r="H351" s="23" t="str">
        <f ca="1">IF(ISBLANK($B351),"",IF(F351=0,"NON VALIDE",IF($D351="","NON LIVRE",IF($C351=$D351,0,IF(AND(F351=1,$E351="NON LIVRE"),"NON LIVRE",IF($C351&gt;$D351,$E351+IFERROR(SUMPRODUCT((WEEKDAY(ROW(INDIRECT($C351&amp;":"&amp;$D351)))=7)*1)+SUMPRODUCT((WEEKDAY(ROW(INDIRECT($C351&amp;":"&amp;$D351)))=1)*1)+SUMPRODUCT(COUNTIF('[1]Jour férié'!$E$2:$E$30,(ROW(INDIRECT($C351&amp;":"&amp;$D351))))),""),IF($C351&lt;$D351,$E351-IFERROR(SUMPRODUCT((WEEKDAY(ROW(INDIRECT($C351&amp;":"&amp;$D351)))=7)*1)+SUMPRODUCT((WEEKDAY(ROW(INDIRECT($C351&amp;":"&amp;$D351)))=1)*1)+SUMPRODUCT(COUNTIF('[1]Jour férié'!$E$2:$E$30,(ROW(INDIRECT($C351&amp;":"&amp;$D351))))),""))))))))</f>
        <v/>
      </c>
      <c r="I351" s="23"/>
    </row>
    <row r="352" spans="5:9">
      <c r="E352" s="20" t="str">
        <f t="shared" si="10"/>
        <v/>
      </c>
      <c r="F352" s="21" t="str">
        <f t="shared" si="11"/>
        <v/>
      </c>
      <c r="G352" s="21"/>
      <c r="H352" s="23" t="str">
        <f ca="1">IF(ISBLANK($B352),"",IF(F352=0,"NON VALIDE",IF($D352="","NON LIVRE",IF($C352=$D352,0,IF(AND(F352=1,$E352="NON LIVRE"),"NON LIVRE",IF($C352&gt;$D352,$E352+IFERROR(SUMPRODUCT((WEEKDAY(ROW(INDIRECT($C352&amp;":"&amp;$D352)))=7)*1)+SUMPRODUCT((WEEKDAY(ROW(INDIRECT($C352&amp;":"&amp;$D352)))=1)*1)+SUMPRODUCT(COUNTIF('[1]Jour férié'!$E$2:$E$30,(ROW(INDIRECT($C352&amp;":"&amp;$D352))))),""),IF($C352&lt;$D352,$E352-IFERROR(SUMPRODUCT((WEEKDAY(ROW(INDIRECT($C352&amp;":"&amp;$D352)))=7)*1)+SUMPRODUCT((WEEKDAY(ROW(INDIRECT($C352&amp;":"&amp;$D352)))=1)*1)+SUMPRODUCT(COUNTIF('[1]Jour férié'!$E$2:$E$30,(ROW(INDIRECT($C352&amp;":"&amp;$D352))))),""))))))))</f>
        <v/>
      </c>
      <c r="I352" s="23"/>
    </row>
    <row r="353" spans="5:9">
      <c r="E353" s="20" t="str">
        <f t="shared" si="10"/>
        <v/>
      </c>
      <c r="F353" s="21" t="str">
        <f t="shared" si="11"/>
        <v/>
      </c>
      <c r="G353" s="21"/>
      <c r="H353" s="23" t="str">
        <f ca="1">IF(ISBLANK($B353),"",IF(F353=0,"NON VALIDE",IF($D353="","NON LIVRE",IF($C353=$D353,0,IF(AND(F353=1,$E353="NON LIVRE"),"NON LIVRE",IF($C353&gt;$D353,$E353+IFERROR(SUMPRODUCT((WEEKDAY(ROW(INDIRECT($C353&amp;":"&amp;$D353)))=7)*1)+SUMPRODUCT((WEEKDAY(ROW(INDIRECT($C353&amp;":"&amp;$D353)))=1)*1)+SUMPRODUCT(COUNTIF('[1]Jour férié'!$E$2:$E$30,(ROW(INDIRECT($C353&amp;":"&amp;$D353))))),""),IF($C353&lt;$D353,$E353-IFERROR(SUMPRODUCT((WEEKDAY(ROW(INDIRECT($C353&amp;":"&amp;$D353)))=7)*1)+SUMPRODUCT((WEEKDAY(ROW(INDIRECT($C353&amp;":"&amp;$D353)))=1)*1)+SUMPRODUCT(COUNTIF('[1]Jour férié'!$E$2:$E$30,(ROW(INDIRECT($C353&amp;":"&amp;$D353))))),""))))))))</f>
        <v/>
      </c>
      <c r="I353" s="23"/>
    </row>
    <row r="354" spans="5:9">
      <c r="E354" s="20" t="str">
        <f t="shared" si="10"/>
        <v/>
      </c>
      <c r="F354" s="21" t="str">
        <f t="shared" si="11"/>
        <v/>
      </c>
      <c r="G354" s="21"/>
      <c r="H354" s="23" t="str">
        <f ca="1">IF(ISBLANK($B354),"",IF(F354=0,"NON VALIDE",IF($D354="","NON LIVRE",IF($C354=$D354,0,IF(AND(F354=1,$E354="NON LIVRE"),"NON LIVRE",IF($C354&gt;$D354,$E354+IFERROR(SUMPRODUCT((WEEKDAY(ROW(INDIRECT($C354&amp;":"&amp;$D354)))=7)*1)+SUMPRODUCT((WEEKDAY(ROW(INDIRECT($C354&amp;":"&amp;$D354)))=1)*1)+SUMPRODUCT(COUNTIF('[1]Jour férié'!$E$2:$E$30,(ROW(INDIRECT($C354&amp;":"&amp;$D354))))),""),IF($C354&lt;$D354,$E354-IFERROR(SUMPRODUCT((WEEKDAY(ROW(INDIRECT($C354&amp;":"&amp;$D354)))=7)*1)+SUMPRODUCT((WEEKDAY(ROW(INDIRECT($C354&amp;":"&amp;$D354)))=1)*1)+SUMPRODUCT(COUNTIF('[1]Jour férié'!$E$2:$E$30,(ROW(INDIRECT($C354&amp;":"&amp;$D354))))),""))))))))</f>
        <v/>
      </c>
      <c r="I354" s="23"/>
    </row>
    <row r="355" spans="5:9">
      <c r="E355" s="20" t="str">
        <f t="shared" si="10"/>
        <v/>
      </c>
      <c r="F355" s="21" t="str">
        <f t="shared" si="11"/>
        <v/>
      </c>
      <c r="G355" s="21"/>
      <c r="H355" s="23" t="str">
        <f ca="1">IF(ISBLANK($B355),"",IF(F355=0,"NON VALIDE",IF($D355="","NON LIVRE",IF($C355=$D355,0,IF(AND(F355=1,$E355="NON LIVRE"),"NON LIVRE",IF($C355&gt;$D355,$E355+IFERROR(SUMPRODUCT((WEEKDAY(ROW(INDIRECT($C355&amp;":"&amp;$D355)))=7)*1)+SUMPRODUCT((WEEKDAY(ROW(INDIRECT($C355&amp;":"&amp;$D355)))=1)*1)+SUMPRODUCT(COUNTIF('[1]Jour férié'!$E$2:$E$30,(ROW(INDIRECT($C355&amp;":"&amp;$D355))))),""),IF($C355&lt;$D355,$E355-IFERROR(SUMPRODUCT((WEEKDAY(ROW(INDIRECT($C355&amp;":"&amp;$D355)))=7)*1)+SUMPRODUCT((WEEKDAY(ROW(INDIRECT($C355&amp;":"&amp;$D355)))=1)*1)+SUMPRODUCT(COUNTIF('[1]Jour férié'!$E$2:$E$30,(ROW(INDIRECT($C355&amp;":"&amp;$D355))))),""))))))))</f>
        <v/>
      </c>
      <c r="I355" s="23"/>
    </row>
    <row r="356" spans="5:9">
      <c r="E356" s="20" t="str">
        <f t="shared" si="10"/>
        <v/>
      </c>
      <c r="F356" s="21" t="str">
        <f t="shared" si="11"/>
        <v/>
      </c>
      <c r="G356" s="21"/>
      <c r="H356" s="23" t="str">
        <f ca="1">IF(ISBLANK($B356),"",IF(F356=0,"NON VALIDE",IF($D356="","NON LIVRE",IF($C356=$D356,0,IF(AND(F356=1,$E356="NON LIVRE"),"NON LIVRE",IF($C356&gt;$D356,$E356+IFERROR(SUMPRODUCT((WEEKDAY(ROW(INDIRECT($C356&amp;":"&amp;$D356)))=7)*1)+SUMPRODUCT((WEEKDAY(ROW(INDIRECT($C356&amp;":"&amp;$D356)))=1)*1)+SUMPRODUCT(COUNTIF('[1]Jour férié'!$E$2:$E$30,(ROW(INDIRECT($C356&amp;":"&amp;$D356))))),""),IF($C356&lt;$D356,$E356-IFERROR(SUMPRODUCT((WEEKDAY(ROW(INDIRECT($C356&amp;":"&amp;$D356)))=7)*1)+SUMPRODUCT((WEEKDAY(ROW(INDIRECT($C356&amp;":"&amp;$D356)))=1)*1)+SUMPRODUCT(COUNTIF('[1]Jour férié'!$E$2:$E$30,(ROW(INDIRECT($C356&amp;":"&amp;$D356))))),""))))))))</f>
        <v/>
      </c>
      <c r="I356" s="23"/>
    </row>
    <row r="357" spans="5:9">
      <c r="E357" s="20" t="str">
        <f t="shared" si="10"/>
        <v/>
      </c>
      <c r="F357" s="21" t="str">
        <f t="shared" si="11"/>
        <v/>
      </c>
      <c r="G357" s="21"/>
      <c r="H357" s="23" t="str">
        <f ca="1">IF(ISBLANK($B357),"",IF(F357=0,"NON VALIDE",IF($D357="","NON LIVRE",IF($C357=$D357,0,IF(AND(F357=1,$E357="NON LIVRE"),"NON LIVRE",IF($C357&gt;$D357,$E357+IFERROR(SUMPRODUCT((WEEKDAY(ROW(INDIRECT($C357&amp;":"&amp;$D357)))=7)*1)+SUMPRODUCT((WEEKDAY(ROW(INDIRECT($C357&amp;":"&amp;$D357)))=1)*1)+SUMPRODUCT(COUNTIF('[1]Jour férié'!$E$2:$E$30,(ROW(INDIRECT($C357&amp;":"&amp;$D357))))),""),IF($C357&lt;$D357,$E357-IFERROR(SUMPRODUCT((WEEKDAY(ROW(INDIRECT($C357&amp;":"&amp;$D357)))=7)*1)+SUMPRODUCT((WEEKDAY(ROW(INDIRECT($C357&amp;":"&amp;$D357)))=1)*1)+SUMPRODUCT(COUNTIF('[1]Jour férié'!$E$2:$E$30,(ROW(INDIRECT($C357&amp;":"&amp;$D357))))),""))))))))</f>
        <v/>
      </c>
      <c r="I357" s="23"/>
    </row>
    <row r="358" spans="5:9">
      <c r="E358" s="20" t="str">
        <f t="shared" si="10"/>
        <v/>
      </c>
      <c r="F358" s="21" t="str">
        <f t="shared" si="11"/>
        <v/>
      </c>
      <c r="G358" s="21"/>
      <c r="H358" s="23" t="str">
        <f ca="1">IF(ISBLANK($B358),"",IF(F358=0,"NON VALIDE",IF($D358="","NON LIVRE",IF($C358=$D358,0,IF(AND(F358=1,$E358="NON LIVRE"),"NON LIVRE",IF($C358&gt;$D358,$E358+IFERROR(SUMPRODUCT((WEEKDAY(ROW(INDIRECT($C358&amp;":"&amp;$D358)))=7)*1)+SUMPRODUCT((WEEKDAY(ROW(INDIRECT($C358&amp;":"&amp;$D358)))=1)*1)+SUMPRODUCT(COUNTIF('[1]Jour férié'!$E$2:$E$30,(ROW(INDIRECT($C358&amp;":"&amp;$D358))))),""),IF($C358&lt;$D358,$E358-IFERROR(SUMPRODUCT((WEEKDAY(ROW(INDIRECT($C358&amp;":"&amp;$D358)))=7)*1)+SUMPRODUCT((WEEKDAY(ROW(INDIRECT($C358&amp;":"&amp;$D358)))=1)*1)+SUMPRODUCT(COUNTIF('[1]Jour férié'!$E$2:$E$30,(ROW(INDIRECT($C358&amp;":"&amp;$D358))))),""))))))))</f>
        <v/>
      </c>
      <c r="I358" s="23"/>
    </row>
    <row r="359" spans="5:9">
      <c r="E359" s="20" t="str">
        <f t="shared" si="10"/>
        <v/>
      </c>
      <c r="F359" s="21" t="str">
        <f t="shared" si="11"/>
        <v/>
      </c>
      <c r="G359" s="21"/>
      <c r="H359" s="23" t="str">
        <f ca="1">IF(ISBLANK($B359),"",IF(F359=0,"NON VALIDE",IF($D359="","NON LIVRE",IF($C359=$D359,0,IF(AND(F359=1,$E359="NON LIVRE"),"NON LIVRE",IF($C359&gt;$D359,$E359+IFERROR(SUMPRODUCT((WEEKDAY(ROW(INDIRECT($C359&amp;":"&amp;$D359)))=7)*1)+SUMPRODUCT((WEEKDAY(ROW(INDIRECT($C359&amp;":"&amp;$D359)))=1)*1)+SUMPRODUCT(COUNTIF('[1]Jour férié'!$E$2:$E$30,(ROW(INDIRECT($C359&amp;":"&amp;$D359))))),""),IF($C359&lt;$D359,$E359-IFERROR(SUMPRODUCT((WEEKDAY(ROW(INDIRECT($C359&amp;":"&amp;$D359)))=7)*1)+SUMPRODUCT((WEEKDAY(ROW(INDIRECT($C359&amp;":"&amp;$D359)))=1)*1)+SUMPRODUCT(COUNTIF('[1]Jour férié'!$E$2:$E$30,(ROW(INDIRECT($C359&amp;":"&amp;$D359))))),""))))))))</f>
        <v/>
      </c>
      <c r="I359" s="23"/>
    </row>
    <row r="360" spans="5:9">
      <c r="E360" s="20" t="str">
        <f t="shared" si="10"/>
        <v/>
      </c>
      <c r="F360" s="21" t="str">
        <f t="shared" si="11"/>
        <v/>
      </c>
      <c r="G360" s="21"/>
      <c r="H360" s="23" t="str">
        <f ca="1">IF(ISBLANK($B360),"",IF(F360=0,"NON VALIDE",IF($D360="","NON LIVRE",IF($C360=$D360,0,IF(AND(F360=1,$E360="NON LIVRE"),"NON LIVRE",IF($C360&gt;$D360,$E360+IFERROR(SUMPRODUCT((WEEKDAY(ROW(INDIRECT($C360&amp;":"&amp;$D360)))=7)*1)+SUMPRODUCT((WEEKDAY(ROW(INDIRECT($C360&amp;":"&amp;$D360)))=1)*1)+SUMPRODUCT(COUNTIF('[1]Jour férié'!$E$2:$E$30,(ROW(INDIRECT($C360&amp;":"&amp;$D360))))),""),IF($C360&lt;$D360,$E360-IFERROR(SUMPRODUCT((WEEKDAY(ROW(INDIRECT($C360&amp;":"&amp;$D360)))=7)*1)+SUMPRODUCT((WEEKDAY(ROW(INDIRECT($C360&amp;":"&amp;$D360)))=1)*1)+SUMPRODUCT(COUNTIF('[1]Jour férié'!$E$2:$E$30,(ROW(INDIRECT($C360&amp;":"&amp;$D360))))),""))))))))</f>
        <v/>
      </c>
      <c r="I360" s="23"/>
    </row>
    <row r="361" spans="5:9">
      <c r="E361" s="20" t="str">
        <f t="shared" si="10"/>
        <v/>
      </c>
      <c r="F361" s="21" t="str">
        <f t="shared" si="11"/>
        <v/>
      </c>
      <c r="G361" s="21"/>
      <c r="H361" s="23" t="str">
        <f ca="1">IF(ISBLANK($B361),"",IF(F361=0,"NON VALIDE",IF($D361="","NON LIVRE",IF($C361=$D361,0,IF(AND(F361=1,$E361="NON LIVRE"),"NON LIVRE",IF($C361&gt;$D361,$E361+IFERROR(SUMPRODUCT((WEEKDAY(ROW(INDIRECT($C361&amp;":"&amp;$D361)))=7)*1)+SUMPRODUCT((WEEKDAY(ROW(INDIRECT($C361&amp;":"&amp;$D361)))=1)*1)+SUMPRODUCT(COUNTIF('[1]Jour férié'!$E$2:$E$30,(ROW(INDIRECT($C361&amp;":"&amp;$D361))))),""),IF($C361&lt;$D361,$E361-IFERROR(SUMPRODUCT((WEEKDAY(ROW(INDIRECT($C361&amp;":"&amp;$D361)))=7)*1)+SUMPRODUCT((WEEKDAY(ROW(INDIRECT($C361&amp;":"&amp;$D361)))=1)*1)+SUMPRODUCT(COUNTIF('[1]Jour férié'!$E$2:$E$30,(ROW(INDIRECT($C361&amp;":"&amp;$D361))))),""))))))))</f>
        <v/>
      </c>
      <c r="I361" s="23"/>
    </row>
    <row r="362" spans="5:9">
      <c r="E362" s="20" t="str">
        <f t="shared" si="10"/>
        <v/>
      </c>
      <c r="F362" s="21" t="str">
        <f t="shared" si="11"/>
        <v/>
      </c>
      <c r="G362" s="21"/>
      <c r="H362" s="23" t="str">
        <f ca="1">IF(ISBLANK($B362),"",IF(F362=0,"NON VALIDE",IF($D362="","NON LIVRE",IF($C362=$D362,0,IF(AND(F362=1,$E362="NON LIVRE"),"NON LIVRE",IF($C362&gt;$D362,$E362+IFERROR(SUMPRODUCT((WEEKDAY(ROW(INDIRECT($C362&amp;":"&amp;$D362)))=7)*1)+SUMPRODUCT((WEEKDAY(ROW(INDIRECT($C362&amp;":"&amp;$D362)))=1)*1)+SUMPRODUCT(COUNTIF('[1]Jour férié'!$E$2:$E$30,(ROW(INDIRECT($C362&amp;":"&amp;$D362))))),""),IF($C362&lt;$D362,$E362-IFERROR(SUMPRODUCT((WEEKDAY(ROW(INDIRECT($C362&amp;":"&amp;$D362)))=7)*1)+SUMPRODUCT((WEEKDAY(ROW(INDIRECT($C362&amp;":"&amp;$D362)))=1)*1)+SUMPRODUCT(COUNTIF('[1]Jour férié'!$E$2:$E$30,(ROW(INDIRECT($C362&amp;":"&amp;$D362))))),""))))))))</f>
        <v/>
      </c>
      <c r="I362" s="23"/>
    </row>
    <row r="363" spans="5:9">
      <c r="E363" s="20" t="str">
        <f t="shared" si="10"/>
        <v/>
      </c>
      <c r="F363" s="21" t="str">
        <f t="shared" si="11"/>
        <v/>
      </c>
      <c r="G363" s="21"/>
      <c r="H363" s="23" t="str">
        <f ca="1">IF(ISBLANK($B363),"",IF(F363=0,"NON VALIDE",IF($D363="","NON LIVRE",IF($C363=$D363,0,IF(AND(F363=1,$E363="NON LIVRE"),"NON LIVRE",IF($C363&gt;$D363,$E363+IFERROR(SUMPRODUCT((WEEKDAY(ROW(INDIRECT($C363&amp;":"&amp;$D363)))=7)*1)+SUMPRODUCT((WEEKDAY(ROW(INDIRECT($C363&amp;":"&amp;$D363)))=1)*1)+SUMPRODUCT(COUNTIF('[1]Jour férié'!$E$2:$E$30,(ROW(INDIRECT($C363&amp;":"&amp;$D363))))),""),IF($C363&lt;$D363,$E363-IFERROR(SUMPRODUCT((WEEKDAY(ROW(INDIRECT($C363&amp;":"&amp;$D363)))=7)*1)+SUMPRODUCT((WEEKDAY(ROW(INDIRECT($C363&amp;":"&amp;$D363)))=1)*1)+SUMPRODUCT(COUNTIF('[1]Jour férié'!$E$2:$E$30,(ROW(INDIRECT($C363&amp;":"&amp;$D363))))),""))))))))</f>
        <v/>
      </c>
      <c r="I363" s="23"/>
    </row>
    <row r="364" spans="5:9">
      <c r="E364" s="20" t="str">
        <f t="shared" si="10"/>
        <v/>
      </c>
      <c r="F364" s="21" t="str">
        <f t="shared" si="11"/>
        <v/>
      </c>
      <c r="G364" s="21"/>
      <c r="H364" s="23" t="str">
        <f ca="1">IF(ISBLANK($B364),"",IF(F364=0,"NON VALIDE",IF($D364="","NON LIVRE",IF($C364=$D364,0,IF(AND(F364=1,$E364="NON LIVRE"),"NON LIVRE",IF($C364&gt;$D364,$E364+IFERROR(SUMPRODUCT((WEEKDAY(ROW(INDIRECT($C364&amp;":"&amp;$D364)))=7)*1)+SUMPRODUCT((WEEKDAY(ROW(INDIRECT($C364&amp;":"&amp;$D364)))=1)*1)+SUMPRODUCT(COUNTIF('[1]Jour férié'!$E$2:$E$30,(ROW(INDIRECT($C364&amp;":"&amp;$D364))))),""),IF($C364&lt;$D364,$E364-IFERROR(SUMPRODUCT((WEEKDAY(ROW(INDIRECT($C364&amp;":"&amp;$D364)))=7)*1)+SUMPRODUCT((WEEKDAY(ROW(INDIRECT($C364&amp;":"&amp;$D364)))=1)*1)+SUMPRODUCT(COUNTIF('[1]Jour férié'!$E$2:$E$30,(ROW(INDIRECT($C364&amp;":"&amp;$D364))))),""))))))))</f>
        <v/>
      </c>
      <c r="I364" s="23"/>
    </row>
    <row r="365" spans="5:9">
      <c r="E365" s="20" t="str">
        <f t="shared" si="10"/>
        <v/>
      </c>
      <c r="F365" s="21" t="str">
        <f t="shared" si="11"/>
        <v/>
      </c>
      <c r="G365" s="21"/>
      <c r="H365" s="23" t="str">
        <f ca="1">IF(ISBLANK($B365),"",IF(F365=0,"NON VALIDE",IF($D365="","NON LIVRE",IF($C365=$D365,0,IF(AND(F365=1,$E365="NON LIVRE"),"NON LIVRE",IF($C365&gt;$D365,$E365+IFERROR(SUMPRODUCT((WEEKDAY(ROW(INDIRECT($C365&amp;":"&amp;$D365)))=7)*1)+SUMPRODUCT((WEEKDAY(ROW(INDIRECT($C365&amp;":"&amp;$D365)))=1)*1)+SUMPRODUCT(COUNTIF('[1]Jour férié'!$E$2:$E$30,(ROW(INDIRECT($C365&amp;":"&amp;$D365))))),""),IF($C365&lt;$D365,$E365-IFERROR(SUMPRODUCT((WEEKDAY(ROW(INDIRECT($C365&amp;":"&amp;$D365)))=7)*1)+SUMPRODUCT((WEEKDAY(ROW(INDIRECT($C365&amp;":"&amp;$D365)))=1)*1)+SUMPRODUCT(COUNTIF('[1]Jour férié'!$E$2:$E$30,(ROW(INDIRECT($C365&amp;":"&amp;$D365))))),""))))))))</f>
        <v/>
      </c>
      <c r="I365" s="23"/>
    </row>
    <row r="366" spans="5:9">
      <c r="E366" s="20" t="str">
        <f t="shared" si="10"/>
        <v/>
      </c>
      <c r="F366" s="21" t="str">
        <f t="shared" si="11"/>
        <v/>
      </c>
      <c r="G366" s="21"/>
      <c r="H366" s="23" t="str">
        <f ca="1">IF(ISBLANK($B366),"",IF(F366=0,"NON VALIDE",IF($D366="","NON LIVRE",IF($C366=$D366,0,IF(AND(F366=1,$E366="NON LIVRE"),"NON LIVRE",IF($C366&gt;$D366,$E366+IFERROR(SUMPRODUCT((WEEKDAY(ROW(INDIRECT($C366&amp;":"&amp;$D366)))=7)*1)+SUMPRODUCT((WEEKDAY(ROW(INDIRECT($C366&amp;":"&amp;$D366)))=1)*1)+SUMPRODUCT(COUNTIF('[1]Jour férié'!$E$2:$E$30,(ROW(INDIRECT($C366&amp;":"&amp;$D366))))),""),IF($C366&lt;$D366,$E366-IFERROR(SUMPRODUCT((WEEKDAY(ROW(INDIRECT($C366&amp;":"&amp;$D366)))=7)*1)+SUMPRODUCT((WEEKDAY(ROW(INDIRECT($C366&amp;":"&amp;$D366)))=1)*1)+SUMPRODUCT(COUNTIF('[1]Jour férié'!$E$2:$E$30,(ROW(INDIRECT($C366&amp;":"&amp;$D366))))),""))))))))</f>
        <v/>
      </c>
      <c r="I366" s="23"/>
    </row>
    <row r="367" spans="5:9">
      <c r="E367" s="20" t="str">
        <f t="shared" si="10"/>
        <v/>
      </c>
      <c r="F367" s="21" t="str">
        <f t="shared" si="11"/>
        <v/>
      </c>
      <c r="G367" s="21"/>
      <c r="H367" s="23" t="str">
        <f ca="1">IF(ISBLANK($B367),"",IF(F367=0,"NON VALIDE",IF($D367="","NON LIVRE",IF($C367=$D367,0,IF(AND(F367=1,$E367="NON LIVRE"),"NON LIVRE",IF($C367&gt;$D367,$E367+IFERROR(SUMPRODUCT((WEEKDAY(ROW(INDIRECT($C367&amp;":"&amp;$D367)))=7)*1)+SUMPRODUCT((WEEKDAY(ROW(INDIRECT($C367&amp;":"&amp;$D367)))=1)*1)+SUMPRODUCT(COUNTIF('[1]Jour férié'!$E$2:$E$30,(ROW(INDIRECT($C367&amp;":"&amp;$D367))))),""),IF($C367&lt;$D367,$E367-IFERROR(SUMPRODUCT((WEEKDAY(ROW(INDIRECT($C367&amp;":"&amp;$D367)))=7)*1)+SUMPRODUCT((WEEKDAY(ROW(INDIRECT($C367&amp;":"&amp;$D367)))=1)*1)+SUMPRODUCT(COUNTIF('[1]Jour férié'!$E$2:$E$30,(ROW(INDIRECT($C367&amp;":"&amp;$D367))))),""))))))))</f>
        <v/>
      </c>
      <c r="I367" s="23"/>
    </row>
    <row r="368" spans="5:9">
      <c r="E368" s="20" t="str">
        <f t="shared" si="10"/>
        <v/>
      </c>
      <c r="F368" s="21" t="str">
        <f t="shared" si="11"/>
        <v/>
      </c>
      <c r="G368" s="21"/>
      <c r="H368" s="23" t="str">
        <f ca="1">IF(ISBLANK($B368),"",IF(F368=0,"NON VALIDE",IF($D368="","NON LIVRE",IF($C368=$D368,0,IF(AND(F368=1,$E368="NON LIVRE"),"NON LIVRE",IF($C368&gt;$D368,$E368+IFERROR(SUMPRODUCT((WEEKDAY(ROW(INDIRECT($C368&amp;":"&amp;$D368)))=7)*1)+SUMPRODUCT((WEEKDAY(ROW(INDIRECT($C368&amp;":"&amp;$D368)))=1)*1)+SUMPRODUCT(COUNTIF('[1]Jour férié'!$E$2:$E$30,(ROW(INDIRECT($C368&amp;":"&amp;$D368))))),""),IF($C368&lt;$D368,$E368-IFERROR(SUMPRODUCT((WEEKDAY(ROW(INDIRECT($C368&amp;":"&amp;$D368)))=7)*1)+SUMPRODUCT((WEEKDAY(ROW(INDIRECT($C368&amp;":"&amp;$D368)))=1)*1)+SUMPRODUCT(COUNTIF('[1]Jour férié'!$E$2:$E$30,(ROW(INDIRECT($C368&amp;":"&amp;$D368))))),""))))))))</f>
        <v/>
      </c>
      <c r="I368" s="23"/>
    </row>
    <row r="369" spans="5:9">
      <c r="E369" s="20" t="str">
        <f t="shared" si="10"/>
        <v/>
      </c>
      <c r="F369" s="21" t="str">
        <f t="shared" si="11"/>
        <v/>
      </c>
      <c r="G369" s="21"/>
      <c r="H369" s="23" t="str">
        <f ca="1">IF(ISBLANK($B369),"",IF(F369=0,"NON VALIDE",IF($D369="","NON LIVRE",IF($C369=$D369,0,IF(AND(F369=1,$E369="NON LIVRE"),"NON LIVRE",IF($C369&gt;$D369,$E369+IFERROR(SUMPRODUCT((WEEKDAY(ROW(INDIRECT($C369&amp;":"&amp;$D369)))=7)*1)+SUMPRODUCT((WEEKDAY(ROW(INDIRECT($C369&amp;":"&amp;$D369)))=1)*1)+SUMPRODUCT(COUNTIF('[1]Jour férié'!$E$2:$E$30,(ROW(INDIRECT($C369&amp;":"&amp;$D369))))),""),IF($C369&lt;$D369,$E369-IFERROR(SUMPRODUCT((WEEKDAY(ROW(INDIRECT($C369&amp;":"&amp;$D369)))=7)*1)+SUMPRODUCT((WEEKDAY(ROW(INDIRECT($C369&amp;":"&amp;$D369)))=1)*1)+SUMPRODUCT(COUNTIF('[1]Jour férié'!$E$2:$E$30,(ROW(INDIRECT($C369&amp;":"&amp;$D369))))),""))))))))</f>
        <v/>
      </c>
      <c r="I369" s="23"/>
    </row>
    <row r="370" spans="5:9">
      <c r="E370" s="20" t="str">
        <f t="shared" si="10"/>
        <v/>
      </c>
      <c r="F370" s="21" t="str">
        <f t="shared" si="11"/>
        <v/>
      </c>
      <c r="G370" s="21"/>
      <c r="H370" s="23" t="str">
        <f ca="1">IF(ISBLANK($B370),"",IF(F370=0,"NON VALIDE",IF($D370="","NON LIVRE",IF($C370=$D370,0,IF(AND(F370=1,$E370="NON LIVRE"),"NON LIVRE",IF($C370&gt;$D370,$E370+IFERROR(SUMPRODUCT((WEEKDAY(ROW(INDIRECT($C370&amp;":"&amp;$D370)))=7)*1)+SUMPRODUCT((WEEKDAY(ROW(INDIRECT($C370&amp;":"&amp;$D370)))=1)*1)+SUMPRODUCT(COUNTIF('[1]Jour férié'!$E$2:$E$30,(ROW(INDIRECT($C370&amp;":"&amp;$D370))))),""),IF($C370&lt;$D370,$E370-IFERROR(SUMPRODUCT((WEEKDAY(ROW(INDIRECT($C370&amp;":"&amp;$D370)))=7)*1)+SUMPRODUCT((WEEKDAY(ROW(INDIRECT($C370&amp;":"&amp;$D370)))=1)*1)+SUMPRODUCT(COUNTIF('[1]Jour férié'!$E$2:$E$30,(ROW(INDIRECT($C370&amp;":"&amp;$D370))))),""))))))))</f>
        <v/>
      </c>
      <c r="I370" s="23"/>
    </row>
    <row r="371" spans="5:9">
      <c r="E371" s="20" t="str">
        <f t="shared" si="10"/>
        <v/>
      </c>
      <c r="F371" s="21" t="str">
        <f t="shared" si="11"/>
        <v/>
      </c>
      <c r="G371" s="21"/>
      <c r="H371" s="23" t="str">
        <f ca="1">IF(ISBLANK($B371),"",IF(F371=0,"NON VALIDE",IF($D371="","NON LIVRE",IF($C371=$D371,0,IF(AND(F371=1,$E371="NON LIVRE"),"NON LIVRE",IF($C371&gt;$D371,$E371+IFERROR(SUMPRODUCT((WEEKDAY(ROW(INDIRECT($C371&amp;":"&amp;$D371)))=7)*1)+SUMPRODUCT((WEEKDAY(ROW(INDIRECT($C371&amp;":"&amp;$D371)))=1)*1)+SUMPRODUCT(COUNTIF('[1]Jour férié'!$E$2:$E$30,(ROW(INDIRECT($C371&amp;":"&amp;$D371))))),""),IF($C371&lt;$D371,$E371-IFERROR(SUMPRODUCT((WEEKDAY(ROW(INDIRECT($C371&amp;":"&amp;$D371)))=7)*1)+SUMPRODUCT((WEEKDAY(ROW(INDIRECT($C371&amp;":"&amp;$D371)))=1)*1)+SUMPRODUCT(COUNTIF('[1]Jour férié'!$E$2:$E$30,(ROW(INDIRECT($C371&amp;":"&amp;$D371))))),""))))))))</f>
        <v/>
      </c>
      <c r="I371" s="23"/>
    </row>
    <row r="372" spans="5:9">
      <c r="E372" s="20" t="str">
        <f t="shared" si="10"/>
        <v/>
      </c>
      <c r="F372" s="21" t="str">
        <f t="shared" si="11"/>
        <v/>
      </c>
      <c r="G372" s="21"/>
      <c r="H372" s="23" t="str">
        <f ca="1">IF(ISBLANK($B372),"",IF(F372=0,"NON VALIDE",IF($D372="","NON LIVRE",IF($C372=$D372,0,IF(AND(F372=1,$E372="NON LIVRE"),"NON LIVRE",IF($C372&gt;$D372,$E372+IFERROR(SUMPRODUCT((WEEKDAY(ROW(INDIRECT($C372&amp;":"&amp;$D372)))=7)*1)+SUMPRODUCT((WEEKDAY(ROW(INDIRECT($C372&amp;":"&amp;$D372)))=1)*1)+SUMPRODUCT(COUNTIF('[1]Jour férié'!$E$2:$E$30,(ROW(INDIRECT($C372&amp;":"&amp;$D372))))),""),IF($C372&lt;$D372,$E372-IFERROR(SUMPRODUCT((WEEKDAY(ROW(INDIRECT($C372&amp;":"&amp;$D372)))=7)*1)+SUMPRODUCT((WEEKDAY(ROW(INDIRECT($C372&amp;":"&amp;$D372)))=1)*1)+SUMPRODUCT(COUNTIF('[1]Jour férié'!$E$2:$E$30,(ROW(INDIRECT($C372&amp;":"&amp;$D372))))),""))))))))</f>
        <v/>
      </c>
      <c r="I372" s="23"/>
    </row>
    <row r="373" spans="5:9">
      <c r="E373" s="20" t="str">
        <f t="shared" si="10"/>
        <v/>
      </c>
      <c r="F373" s="21" t="str">
        <f t="shared" si="11"/>
        <v/>
      </c>
      <c r="G373" s="21"/>
      <c r="H373" s="23" t="str">
        <f ca="1">IF(ISBLANK($B373),"",IF(F373=0,"NON VALIDE",IF($D373="","NON LIVRE",IF($C373=$D373,0,IF(AND(F373=1,$E373="NON LIVRE"),"NON LIVRE",IF($C373&gt;$D373,$E373+IFERROR(SUMPRODUCT((WEEKDAY(ROW(INDIRECT($C373&amp;":"&amp;$D373)))=7)*1)+SUMPRODUCT((WEEKDAY(ROW(INDIRECT($C373&amp;":"&amp;$D373)))=1)*1)+SUMPRODUCT(COUNTIF('[1]Jour férié'!$E$2:$E$30,(ROW(INDIRECT($C373&amp;":"&amp;$D373))))),""),IF($C373&lt;$D373,$E373-IFERROR(SUMPRODUCT((WEEKDAY(ROW(INDIRECT($C373&amp;":"&amp;$D373)))=7)*1)+SUMPRODUCT((WEEKDAY(ROW(INDIRECT($C373&amp;":"&amp;$D373)))=1)*1)+SUMPRODUCT(COUNTIF('[1]Jour férié'!$E$2:$E$30,(ROW(INDIRECT($C373&amp;":"&amp;$D373))))),""))))))))</f>
        <v/>
      </c>
      <c r="I373" s="23"/>
    </row>
    <row r="374" spans="5:9">
      <c r="E374" s="20" t="str">
        <f t="shared" si="10"/>
        <v/>
      </c>
      <c r="F374" s="21" t="str">
        <f t="shared" si="11"/>
        <v/>
      </c>
      <c r="G374" s="21"/>
      <c r="H374" s="23" t="str">
        <f ca="1">IF(ISBLANK($B374),"",IF(F374=0,"NON VALIDE",IF($D374="","NON LIVRE",IF($C374=$D374,0,IF(AND(F374=1,$E374="NON LIVRE"),"NON LIVRE",IF($C374&gt;$D374,$E374+IFERROR(SUMPRODUCT((WEEKDAY(ROW(INDIRECT($C374&amp;":"&amp;$D374)))=7)*1)+SUMPRODUCT((WEEKDAY(ROW(INDIRECT($C374&amp;":"&amp;$D374)))=1)*1)+SUMPRODUCT(COUNTIF('[1]Jour férié'!$E$2:$E$30,(ROW(INDIRECT($C374&amp;":"&amp;$D374))))),""),IF($C374&lt;$D374,$E374-IFERROR(SUMPRODUCT((WEEKDAY(ROW(INDIRECT($C374&amp;":"&amp;$D374)))=7)*1)+SUMPRODUCT((WEEKDAY(ROW(INDIRECT($C374&amp;":"&amp;$D374)))=1)*1)+SUMPRODUCT(COUNTIF('[1]Jour férié'!$E$2:$E$30,(ROW(INDIRECT($C374&amp;":"&amp;$D374))))),""))))))))</f>
        <v/>
      </c>
      <c r="I374" s="23"/>
    </row>
    <row r="375" spans="5:9">
      <c r="E375" s="20" t="str">
        <f t="shared" si="10"/>
        <v/>
      </c>
      <c r="F375" s="21" t="str">
        <f t="shared" si="11"/>
        <v/>
      </c>
      <c r="G375" s="21"/>
      <c r="H375" s="23" t="str">
        <f ca="1">IF(ISBLANK($B375),"",IF(F375=0,"NON VALIDE",IF($D375="","NON LIVRE",IF($C375=$D375,0,IF(AND(F375=1,$E375="NON LIVRE"),"NON LIVRE",IF($C375&gt;$D375,$E375+IFERROR(SUMPRODUCT((WEEKDAY(ROW(INDIRECT($C375&amp;":"&amp;$D375)))=7)*1)+SUMPRODUCT((WEEKDAY(ROW(INDIRECT($C375&amp;":"&amp;$D375)))=1)*1)+SUMPRODUCT(COUNTIF('[1]Jour férié'!$E$2:$E$30,(ROW(INDIRECT($C375&amp;":"&amp;$D375))))),""),IF($C375&lt;$D375,$E375-IFERROR(SUMPRODUCT((WEEKDAY(ROW(INDIRECT($C375&amp;":"&amp;$D375)))=7)*1)+SUMPRODUCT((WEEKDAY(ROW(INDIRECT($C375&amp;":"&amp;$D375)))=1)*1)+SUMPRODUCT(COUNTIF('[1]Jour férié'!$E$2:$E$30,(ROW(INDIRECT($C375&amp;":"&amp;$D375))))),""))))))))</f>
        <v/>
      </c>
      <c r="I375" s="23"/>
    </row>
    <row r="376" spans="5:9">
      <c r="E376" s="20" t="str">
        <f t="shared" si="10"/>
        <v/>
      </c>
      <c r="F376" s="21" t="str">
        <f t="shared" si="11"/>
        <v/>
      </c>
      <c r="G376" s="21"/>
      <c r="H376" s="23" t="str">
        <f ca="1">IF(ISBLANK($B376),"",IF(F376=0,"NON VALIDE",IF($D376="","NON LIVRE",IF($C376=$D376,0,IF(AND(F376=1,$E376="NON LIVRE"),"NON LIVRE",IF($C376&gt;$D376,$E376+IFERROR(SUMPRODUCT((WEEKDAY(ROW(INDIRECT($C376&amp;":"&amp;$D376)))=7)*1)+SUMPRODUCT((WEEKDAY(ROW(INDIRECT($C376&amp;":"&amp;$D376)))=1)*1)+SUMPRODUCT(COUNTIF('[1]Jour férié'!$E$2:$E$30,(ROW(INDIRECT($C376&amp;":"&amp;$D376))))),""),IF($C376&lt;$D376,$E376-IFERROR(SUMPRODUCT((WEEKDAY(ROW(INDIRECT($C376&amp;":"&amp;$D376)))=7)*1)+SUMPRODUCT((WEEKDAY(ROW(INDIRECT($C376&amp;":"&amp;$D376)))=1)*1)+SUMPRODUCT(COUNTIF('[1]Jour férié'!$E$2:$E$30,(ROW(INDIRECT($C376&amp;":"&amp;$D376))))),""))))))))</f>
        <v/>
      </c>
      <c r="I376" s="23"/>
    </row>
    <row r="377" spans="5:9">
      <c r="E377" s="20" t="str">
        <f t="shared" si="10"/>
        <v/>
      </c>
      <c r="F377" s="21" t="str">
        <f t="shared" si="11"/>
        <v/>
      </c>
      <c r="G377" s="21"/>
      <c r="H377" s="23" t="str">
        <f ca="1">IF(ISBLANK($B377),"",IF(F377=0,"NON VALIDE",IF($D377="","NON LIVRE",IF($C377=$D377,0,IF(AND(F377=1,$E377="NON LIVRE"),"NON LIVRE",IF($C377&gt;$D377,$E377+IFERROR(SUMPRODUCT((WEEKDAY(ROW(INDIRECT($C377&amp;":"&amp;$D377)))=7)*1)+SUMPRODUCT((WEEKDAY(ROW(INDIRECT($C377&amp;":"&amp;$D377)))=1)*1)+SUMPRODUCT(COUNTIF('[1]Jour férié'!$E$2:$E$30,(ROW(INDIRECT($C377&amp;":"&amp;$D377))))),""),IF($C377&lt;$D377,$E377-IFERROR(SUMPRODUCT((WEEKDAY(ROW(INDIRECT($C377&amp;":"&amp;$D377)))=7)*1)+SUMPRODUCT((WEEKDAY(ROW(INDIRECT($C377&amp;":"&amp;$D377)))=1)*1)+SUMPRODUCT(COUNTIF('[1]Jour férié'!$E$2:$E$30,(ROW(INDIRECT($C377&amp;":"&amp;$D377))))),""))))))))</f>
        <v/>
      </c>
      <c r="I377" s="23"/>
    </row>
    <row r="378" spans="5:9">
      <c r="E378" s="20" t="str">
        <f t="shared" si="10"/>
        <v/>
      </c>
      <c r="F378" s="21" t="str">
        <f t="shared" si="11"/>
        <v/>
      </c>
      <c r="G378" s="21"/>
      <c r="H378" s="23" t="str">
        <f ca="1">IF(ISBLANK($B378),"",IF(F378=0,"NON VALIDE",IF($D378="","NON LIVRE",IF($C378=$D378,0,IF(AND(F378=1,$E378="NON LIVRE"),"NON LIVRE",IF($C378&gt;$D378,$E378+IFERROR(SUMPRODUCT((WEEKDAY(ROW(INDIRECT($C378&amp;":"&amp;$D378)))=7)*1)+SUMPRODUCT((WEEKDAY(ROW(INDIRECT($C378&amp;":"&amp;$D378)))=1)*1)+SUMPRODUCT(COUNTIF('[1]Jour férié'!$E$2:$E$30,(ROW(INDIRECT($C378&amp;":"&amp;$D378))))),""),IF($C378&lt;$D378,$E378-IFERROR(SUMPRODUCT((WEEKDAY(ROW(INDIRECT($C378&amp;":"&amp;$D378)))=7)*1)+SUMPRODUCT((WEEKDAY(ROW(INDIRECT($C378&amp;":"&amp;$D378)))=1)*1)+SUMPRODUCT(COUNTIF('[1]Jour férié'!$E$2:$E$30,(ROW(INDIRECT($C378&amp;":"&amp;$D378))))),""))))))))</f>
        <v/>
      </c>
      <c r="I378" s="23"/>
    </row>
    <row r="379" spans="5:9">
      <c r="E379" s="20" t="str">
        <f t="shared" si="10"/>
        <v/>
      </c>
      <c r="F379" s="21" t="str">
        <f t="shared" si="11"/>
        <v/>
      </c>
      <c r="G379" s="21"/>
      <c r="H379" s="23" t="str">
        <f ca="1">IF(ISBLANK($B379),"",IF(F379=0,"NON VALIDE",IF($D379="","NON LIVRE",IF($C379=$D379,0,IF(AND(F379=1,$E379="NON LIVRE"),"NON LIVRE",IF($C379&gt;$D379,$E379+IFERROR(SUMPRODUCT((WEEKDAY(ROW(INDIRECT($C379&amp;":"&amp;$D379)))=7)*1)+SUMPRODUCT((WEEKDAY(ROW(INDIRECT($C379&amp;":"&amp;$D379)))=1)*1)+SUMPRODUCT(COUNTIF('[1]Jour férié'!$E$2:$E$30,(ROW(INDIRECT($C379&amp;":"&amp;$D379))))),""),IF($C379&lt;$D379,$E379-IFERROR(SUMPRODUCT((WEEKDAY(ROW(INDIRECT($C379&amp;":"&amp;$D379)))=7)*1)+SUMPRODUCT((WEEKDAY(ROW(INDIRECT($C379&amp;":"&amp;$D379)))=1)*1)+SUMPRODUCT(COUNTIF('[1]Jour férié'!$E$2:$E$30,(ROW(INDIRECT($C379&amp;":"&amp;$D379))))),""))))))))</f>
        <v/>
      </c>
      <c r="I379" s="23"/>
    </row>
    <row r="380" spans="5:9">
      <c r="E380" s="20" t="str">
        <f t="shared" si="10"/>
        <v/>
      </c>
      <c r="F380" s="21" t="str">
        <f t="shared" si="11"/>
        <v/>
      </c>
      <c r="G380" s="21"/>
      <c r="H380" s="23" t="str">
        <f ca="1">IF(ISBLANK($B380),"",IF(F380=0,"NON VALIDE",IF($D380="","NON LIVRE",IF($C380=$D380,0,IF(AND(F380=1,$E380="NON LIVRE"),"NON LIVRE",IF($C380&gt;$D380,$E380+IFERROR(SUMPRODUCT((WEEKDAY(ROW(INDIRECT($C380&amp;":"&amp;$D380)))=7)*1)+SUMPRODUCT((WEEKDAY(ROW(INDIRECT($C380&amp;":"&amp;$D380)))=1)*1)+SUMPRODUCT(COUNTIF('[1]Jour férié'!$E$2:$E$30,(ROW(INDIRECT($C380&amp;":"&amp;$D380))))),""),IF($C380&lt;$D380,$E380-IFERROR(SUMPRODUCT((WEEKDAY(ROW(INDIRECT($C380&amp;":"&amp;$D380)))=7)*1)+SUMPRODUCT((WEEKDAY(ROW(INDIRECT($C380&amp;":"&amp;$D380)))=1)*1)+SUMPRODUCT(COUNTIF('[1]Jour férié'!$E$2:$E$30,(ROW(INDIRECT($C380&amp;":"&amp;$D380))))),""))))))))</f>
        <v/>
      </c>
      <c r="I380" s="23"/>
    </row>
    <row r="381" spans="5:9">
      <c r="E381" s="20" t="str">
        <f t="shared" si="10"/>
        <v/>
      </c>
      <c r="F381" s="21" t="str">
        <f t="shared" si="11"/>
        <v/>
      </c>
      <c r="G381" s="21"/>
      <c r="H381" s="23" t="str">
        <f ca="1">IF(ISBLANK($B381),"",IF(F381=0,"NON VALIDE",IF($D381="","NON LIVRE",IF($C381=$D381,0,IF(AND(F381=1,$E381="NON LIVRE"),"NON LIVRE",IF($C381&gt;$D381,$E381+IFERROR(SUMPRODUCT((WEEKDAY(ROW(INDIRECT($C381&amp;":"&amp;$D381)))=7)*1)+SUMPRODUCT((WEEKDAY(ROW(INDIRECT($C381&amp;":"&amp;$D381)))=1)*1)+SUMPRODUCT(COUNTIF('[1]Jour férié'!$E$2:$E$30,(ROW(INDIRECT($C381&amp;":"&amp;$D381))))),""),IF($C381&lt;$D381,$E381-IFERROR(SUMPRODUCT((WEEKDAY(ROW(INDIRECT($C381&amp;":"&amp;$D381)))=7)*1)+SUMPRODUCT((WEEKDAY(ROW(INDIRECT($C381&amp;":"&amp;$D381)))=1)*1)+SUMPRODUCT(COUNTIF('[1]Jour férié'!$E$2:$E$30,(ROW(INDIRECT($C381&amp;":"&amp;$D381))))),""))))))))</f>
        <v/>
      </c>
      <c r="I381" s="23"/>
    </row>
    <row r="382" spans="5:9">
      <c r="E382" s="20" t="str">
        <f t="shared" si="10"/>
        <v/>
      </c>
      <c r="F382" s="21" t="str">
        <f t="shared" si="11"/>
        <v/>
      </c>
      <c r="G382" s="21"/>
      <c r="H382" s="23" t="str">
        <f ca="1">IF(ISBLANK($B382),"",IF(F382=0,"NON VALIDE",IF($D382="","NON LIVRE",IF($C382=$D382,0,IF(AND(F382=1,$E382="NON LIVRE"),"NON LIVRE",IF($C382&gt;$D382,$E382+IFERROR(SUMPRODUCT((WEEKDAY(ROW(INDIRECT($C382&amp;":"&amp;$D382)))=7)*1)+SUMPRODUCT((WEEKDAY(ROW(INDIRECT($C382&amp;":"&amp;$D382)))=1)*1)+SUMPRODUCT(COUNTIF('[1]Jour férié'!$E$2:$E$30,(ROW(INDIRECT($C382&amp;":"&amp;$D382))))),""),IF($C382&lt;$D382,$E382-IFERROR(SUMPRODUCT((WEEKDAY(ROW(INDIRECT($C382&amp;":"&amp;$D382)))=7)*1)+SUMPRODUCT((WEEKDAY(ROW(INDIRECT($C382&amp;":"&amp;$D382)))=1)*1)+SUMPRODUCT(COUNTIF('[1]Jour férié'!$E$2:$E$30,(ROW(INDIRECT($C382&amp;":"&amp;$D382))))),""))))))))</f>
        <v/>
      </c>
      <c r="I382" s="23"/>
    </row>
    <row r="383" spans="5:9">
      <c r="E383" s="20" t="str">
        <f t="shared" si="10"/>
        <v/>
      </c>
      <c r="F383" s="21" t="str">
        <f t="shared" si="11"/>
        <v/>
      </c>
      <c r="G383" s="21"/>
      <c r="H383" s="23" t="str">
        <f ca="1">IF(ISBLANK($B383),"",IF(F383=0,"NON VALIDE",IF($D383="","NON LIVRE",IF($C383=$D383,0,IF(AND(F383=1,$E383="NON LIVRE"),"NON LIVRE",IF($C383&gt;$D383,$E383+IFERROR(SUMPRODUCT((WEEKDAY(ROW(INDIRECT($C383&amp;":"&amp;$D383)))=7)*1)+SUMPRODUCT((WEEKDAY(ROW(INDIRECT($C383&amp;":"&amp;$D383)))=1)*1)+SUMPRODUCT(COUNTIF('[1]Jour férié'!$E$2:$E$30,(ROW(INDIRECT($C383&amp;":"&amp;$D383))))),""),IF($C383&lt;$D383,$E383-IFERROR(SUMPRODUCT((WEEKDAY(ROW(INDIRECT($C383&amp;":"&amp;$D383)))=7)*1)+SUMPRODUCT((WEEKDAY(ROW(INDIRECT($C383&amp;":"&amp;$D383)))=1)*1)+SUMPRODUCT(COUNTIF('[1]Jour férié'!$E$2:$E$30,(ROW(INDIRECT($C383&amp;":"&amp;$D383))))),""))))))))</f>
        <v/>
      </c>
      <c r="I383" s="23"/>
    </row>
    <row r="384" spans="5:9">
      <c r="E384" s="20" t="str">
        <f t="shared" si="10"/>
        <v/>
      </c>
      <c r="F384" s="21" t="str">
        <f t="shared" si="11"/>
        <v/>
      </c>
      <c r="G384" s="21"/>
      <c r="H384" s="23" t="str">
        <f ca="1">IF(ISBLANK($B384),"",IF(F384=0,"NON VALIDE",IF($D384="","NON LIVRE",IF($C384=$D384,0,IF(AND(F384=1,$E384="NON LIVRE"),"NON LIVRE",IF($C384&gt;$D384,$E384+IFERROR(SUMPRODUCT((WEEKDAY(ROW(INDIRECT($C384&amp;":"&amp;$D384)))=7)*1)+SUMPRODUCT((WEEKDAY(ROW(INDIRECT($C384&amp;":"&amp;$D384)))=1)*1)+SUMPRODUCT(COUNTIF('[1]Jour férié'!$E$2:$E$30,(ROW(INDIRECT($C384&amp;":"&amp;$D384))))),""),IF($C384&lt;$D384,$E384-IFERROR(SUMPRODUCT((WEEKDAY(ROW(INDIRECT($C384&amp;":"&amp;$D384)))=7)*1)+SUMPRODUCT((WEEKDAY(ROW(INDIRECT($C384&amp;":"&amp;$D384)))=1)*1)+SUMPRODUCT(COUNTIF('[1]Jour férié'!$E$2:$E$30,(ROW(INDIRECT($C384&amp;":"&amp;$D384))))),""))))))))</f>
        <v/>
      </c>
      <c r="I384" s="23"/>
    </row>
    <row r="385" spans="5:9">
      <c r="E385" s="20" t="str">
        <f t="shared" si="10"/>
        <v/>
      </c>
      <c r="F385" s="21" t="str">
        <f t="shared" si="11"/>
        <v/>
      </c>
      <c r="G385" s="21"/>
      <c r="H385" s="23" t="str">
        <f ca="1">IF(ISBLANK($B385),"",IF(F385=0,"NON VALIDE",IF($D385="","NON LIVRE",IF($C385=$D385,0,IF(AND(F385=1,$E385="NON LIVRE"),"NON LIVRE",IF($C385&gt;$D385,$E385+IFERROR(SUMPRODUCT((WEEKDAY(ROW(INDIRECT($C385&amp;":"&amp;$D385)))=7)*1)+SUMPRODUCT((WEEKDAY(ROW(INDIRECT($C385&amp;":"&amp;$D385)))=1)*1)+SUMPRODUCT(COUNTIF('[1]Jour férié'!$E$2:$E$30,(ROW(INDIRECT($C385&amp;":"&amp;$D385))))),""),IF($C385&lt;$D385,$E385-IFERROR(SUMPRODUCT((WEEKDAY(ROW(INDIRECT($C385&amp;":"&amp;$D385)))=7)*1)+SUMPRODUCT((WEEKDAY(ROW(INDIRECT($C385&amp;":"&amp;$D385)))=1)*1)+SUMPRODUCT(COUNTIF('[1]Jour férié'!$E$2:$E$30,(ROW(INDIRECT($C385&amp;":"&amp;$D385))))),""))))))))</f>
        <v/>
      </c>
      <c r="I385" s="23"/>
    </row>
    <row r="386" spans="5:9">
      <c r="E386" s="20" t="str">
        <f t="shared" si="10"/>
        <v/>
      </c>
      <c r="F386" s="21" t="str">
        <f t="shared" si="11"/>
        <v/>
      </c>
      <c r="G386" s="21"/>
      <c r="H386" s="23" t="str">
        <f ca="1">IF(ISBLANK($B386),"",IF(F386=0,"NON VALIDE",IF($D386="","NON LIVRE",IF($C386=$D386,0,IF(AND(F386=1,$E386="NON LIVRE"),"NON LIVRE",IF($C386&gt;$D386,$E386+IFERROR(SUMPRODUCT((WEEKDAY(ROW(INDIRECT($C386&amp;":"&amp;$D386)))=7)*1)+SUMPRODUCT((WEEKDAY(ROW(INDIRECT($C386&amp;":"&amp;$D386)))=1)*1)+SUMPRODUCT(COUNTIF('[1]Jour férié'!$E$2:$E$30,(ROW(INDIRECT($C386&amp;":"&amp;$D386))))),""),IF($C386&lt;$D386,$E386-IFERROR(SUMPRODUCT((WEEKDAY(ROW(INDIRECT($C386&amp;":"&amp;$D386)))=7)*1)+SUMPRODUCT((WEEKDAY(ROW(INDIRECT($C386&amp;":"&amp;$D386)))=1)*1)+SUMPRODUCT(COUNTIF('[1]Jour férié'!$E$2:$E$30,(ROW(INDIRECT($C386&amp;":"&amp;$D386))))),""))))))))</f>
        <v/>
      </c>
      <c r="I386" s="23"/>
    </row>
    <row r="387" spans="5:9">
      <c r="E387" s="20" t="str">
        <f t="shared" ref="E387:E450" si="12">IF(B387="","",IFERROR(D387-C387,"NON LIVRE"))</f>
        <v/>
      </c>
      <c r="F387" s="21" t="str">
        <f t="shared" ref="F387:F450" si="13">IF(ISBLANK($B387),"",IF($B387="F0359",1,0))</f>
        <v/>
      </c>
      <c r="G387" s="21"/>
      <c r="H387" s="23" t="str">
        <f ca="1">IF(ISBLANK($B387),"",IF(F387=0,"NON VALIDE",IF($D387="","NON LIVRE",IF($C387=$D387,0,IF(AND(F387=1,$E387="NON LIVRE"),"NON LIVRE",IF($C387&gt;$D387,$E387+IFERROR(SUMPRODUCT((WEEKDAY(ROW(INDIRECT($C387&amp;":"&amp;$D387)))=7)*1)+SUMPRODUCT((WEEKDAY(ROW(INDIRECT($C387&amp;":"&amp;$D387)))=1)*1)+SUMPRODUCT(COUNTIF('[1]Jour férié'!$E$2:$E$30,(ROW(INDIRECT($C387&amp;":"&amp;$D387))))),""),IF($C387&lt;$D387,$E387-IFERROR(SUMPRODUCT((WEEKDAY(ROW(INDIRECT($C387&amp;":"&amp;$D387)))=7)*1)+SUMPRODUCT((WEEKDAY(ROW(INDIRECT($C387&amp;":"&amp;$D387)))=1)*1)+SUMPRODUCT(COUNTIF('[1]Jour férié'!$E$2:$E$30,(ROW(INDIRECT($C387&amp;":"&amp;$D387))))),""))))))))</f>
        <v/>
      </c>
      <c r="I387" s="23"/>
    </row>
    <row r="388" spans="5:9">
      <c r="E388" s="20" t="str">
        <f t="shared" si="12"/>
        <v/>
      </c>
      <c r="F388" s="21" t="str">
        <f t="shared" si="13"/>
        <v/>
      </c>
      <c r="G388" s="21"/>
      <c r="H388" s="23" t="str">
        <f ca="1">IF(ISBLANK($B388),"",IF(F388=0,"NON VALIDE",IF($D388="","NON LIVRE",IF($C388=$D388,0,IF(AND(F388=1,$E388="NON LIVRE"),"NON LIVRE",IF($C388&gt;$D388,$E388+IFERROR(SUMPRODUCT((WEEKDAY(ROW(INDIRECT($C388&amp;":"&amp;$D388)))=7)*1)+SUMPRODUCT((WEEKDAY(ROW(INDIRECT($C388&amp;":"&amp;$D388)))=1)*1)+SUMPRODUCT(COUNTIF('[1]Jour férié'!$E$2:$E$30,(ROW(INDIRECT($C388&amp;":"&amp;$D388))))),""),IF($C388&lt;$D388,$E388-IFERROR(SUMPRODUCT((WEEKDAY(ROW(INDIRECT($C388&amp;":"&amp;$D388)))=7)*1)+SUMPRODUCT((WEEKDAY(ROW(INDIRECT($C388&amp;":"&amp;$D388)))=1)*1)+SUMPRODUCT(COUNTIF('[1]Jour férié'!$E$2:$E$30,(ROW(INDIRECT($C388&amp;":"&amp;$D388))))),""))))))))</f>
        <v/>
      </c>
      <c r="I388" s="23"/>
    </row>
    <row r="389" spans="5:9">
      <c r="E389" s="20" t="str">
        <f t="shared" si="12"/>
        <v/>
      </c>
      <c r="F389" s="21" t="str">
        <f t="shared" si="13"/>
        <v/>
      </c>
      <c r="G389" s="21"/>
      <c r="H389" s="23" t="str">
        <f ca="1">IF(ISBLANK($B389),"",IF(F389=0,"NON VALIDE",IF($D389="","NON LIVRE",IF($C389=$D389,0,IF(AND(F389=1,$E389="NON LIVRE"),"NON LIVRE",IF($C389&gt;$D389,$E389+IFERROR(SUMPRODUCT((WEEKDAY(ROW(INDIRECT($C389&amp;":"&amp;$D389)))=7)*1)+SUMPRODUCT((WEEKDAY(ROW(INDIRECT($C389&amp;":"&amp;$D389)))=1)*1)+SUMPRODUCT(COUNTIF('[1]Jour férié'!$E$2:$E$30,(ROW(INDIRECT($C389&amp;":"&amp;$D389))))),""),IF($C389&lt;$D389,$E389-IFERROR(SUMPRODUCT((WEEKDAY(ROW(INDIRECT($C389&amp;":"&amp;$D389)))=7)*1)+SUMPRODUCT((WEEKDAY(ROW(INDIRECT($C389&amp;":"&amp;$D389)))=1)*1)+SUMPRODUCT(COUNTIF('[1]Jour férié'!$E$2:$E$30,(ROW(INDIRECT($C389&amp;":"&amp;$D389))))),""))))))))</f>
        <v/>
      </c>
      <c r="I389" s="23"/>
    </row>
    <row r="390" spans="5:9">
      <c r="E390" s="20" t="str">
        <f t="shared" si="12"/>
        <v/>
      </c>
      <c r="F390" s="21" t="str">
        <f t="shared" si="13"/>
        <v/>
      </c>
      <c r="G390" s="21"/>
      <c r="H390" s="23" t="str">
        <f ca="1">IF(ISBLANK($B390),"",IF(F390=0,"NON VALIDE",IF($D390="","NON LIVRE",IF($C390=$D390,0,IF(AND(F390=1,$E390="NON LIVRE"),"NON LIVRE",IF($C390&gt;$D390,$E390+IFERROR(SUMPRODUCT((WEEKDAY(ROW(INDIRECT($C390&amp;":"&amp;$D390)))=7)*1)+SUMPRODUCT((WEEKDAY(ROW(INDIRECT($C390&amp;":"&amp;$D390)))=1)*1)+SUMPRODUCT(COUNTIF('[1]Jour férié'!$E$2:$E$30,(ROW(INDIRECT($C390&amp;":"&amp;$D390))))),""),IF($C390&lt;$D390,$E390-IFERROR(SUMPRODUCT((WEEKDAY(ROW(INDIRECT($C390&amp;":"&amp;$D390)))=7)*1)+SUMPRODUCT((WEEKDAY(ROW(INDIRECT($C390&amp;":"&amp;$D390)))=1)*1)+SUMPRODUCT(COUNTIF('[1]Jour férié'!$E$2:$E$30,(ROW(INDIRECT($C390&amp;":"&amp;$D390))))),""))))))))</f>
        <v/>
      </c>
      <c r="I390" s="23"/>
    </row>
    <row r="391" spans="5:9">
      <c r="E391" s="20" t="str">
        <f t="shared" si="12"/>
        <v/>
      </c>
      <c r="F391" s="21" t="str">
        <f t="shared" si="13"/>
        <v/>
      </c>
      <c r="G391" s="21"/>
      <c r="H391" s="23" t="str">
        <f ca="1">IF(ISBLANK($B391),"",IF(F391=0,"NON VALIDE",IF($D391="","NON LIVRE",IF($C391=$D391,0,IF(AND(F391=1,$E391="NON LIVRE"),"NON LIVRE",IF($C391&gt;$D391,$E391+IFERROR(SUMPRODUCT((WEEKDAY(ROW(INDIRECT($C391&amp;":"&amp;$D391)))=7)*1)+SUMPRODUCT((WEEKDAY(ROW(INDIRECT($C391&amp;":"&amp;$D391)))=1)*1)+SUMPRODUCT(COUNTIF('[1]Jour férié'!$E$2:$E$30,(ROW(INDIRECT($C391&amp;":"&amp;$D391))))),""),IF($C391&lt;$D391,$E391-IFERROR(SUMPRODUCT((WEEKDAY(ROW(INDIRECT($C391&amp;":"&amp;$D391)))=7)*1)+SUMPRODUCT((WEEKDAY(ROW(INDIRECT($C391&amp;":"&amp;$D391)))=1)*1)+SUMPRODUCT(COUNTIF('[1]Jour férié'!$E$2:$E$30,(ROW(INDIRECT($C391&amp;":"&amp;$D391))))),""))))))))</f>
        <v/>
      </c>
      <c r="I391" s="23"/>
    </row>
    <row r="392" spans="5:9">
      <c r="E392" s="20" t="str">
        <f t="shared" si="12"/>
        <v/>
      </c>
      <c r="F392" s="21" t="str">
        <f t="shared" si="13"/>
        <v/>
      </c>
      <c r="G392" s="21"/>
      <c r="H392" s="23" t="str">
        <f ca="1">IF(ISBLANK($B392),"",IF(F392=0,"NON VALIDE",IF($D392="","NON LIVRE",IF($C392=$D392,0,IF(AND(F392=1,$E392="NON LIVRE"),"NON LIVRE",IF($C392&gt;$D392,$E392+IFERROR(SUMPRODUCT((WEEKDAY(ROW(INDIRECT($C392&amp;":"&amp;$D392)))=7)*1)+SUMPRODUCT((WEEKDAY(ROW(INDIRECT($C392&amp;":"&amp;$D392)))=1)*1)+SUMPRODUCT(COUNTIF('[1]Jour férié'!$E$2:$E$30,(ROW(INDIRECT($C392&amp;":"&amp;$D392))))),""),IF($C392&lt;$D392,$E392-IFERROR(SUMPRODUCT((WEEKDAY(ROW(INDIRECT($C392&amp;":"&amp;$D392)))=7)*1)+SUMPRODUCT((WEEKDAY(ROW(INDIRECT($C392&amp;":"&amp;$D392)))=1)*1)+SUMPRODUCT(COUNTIF('[1]Jour férié'!$E$2:$E$30,(ROW(INDIRECT($C392&amp;":"&amp;$D392))))),""))))))))</f>
        <v/>
      </c>
      <c r="I392" s="23"/>
    </row>
    <row r="393" spans="5:9">
      <c r="E393" s="20" t="str">
        <f t="shared" si="12"/>
        <v/>
      </c>
      <c r="F393" s="21" t="str">
        <f t="shared" si="13"/>
        <v/>
      </c>
      <c r="G393" s="21"/>
      <c r="H393" s="23" t="str">
        <f ca="1">IF(ISBLANK($B393),"",IF(F393=0,"NON VALIDE",IF($D393="","NON LIVRE",IF($C393=$D393,0,IF(AND(F393=1,$E393="NON LIVRE"),"NON LIVRE",IF($C393&gt;$D393,$E393+IFERROR(SUMPRODUCT((WEEKDAY(ROW(INDIRECT($C393&amp;":"&amp;$D393)))=7)*1)+SUMPRODUCT((WEEKDAY(ROW(INDIRECT($C393&amp;":"&amp;$D393)))=1)*1)+SUMPRODUCT(COUNTIF('[1]Jour férié'!$E$2:$E$30,(ROW(INDIRECT($C393&amp;":"&amp;$D393))))),""),IF($C393&lt;$D393,$E393-IFERROR(SUMPRODUCT((WEEKDAY(ROW(INDIRECT($C393&amp;":"&amp;$D393)))=7)*1)+SUMPRODUCT((WEEKDAY(ROW(INDIRECT($C393&amp;":"&amp;$D393)))=1)*1)+SUMPRODUCT(COUNTIF('[1]Jour férié'!$E$2:$E$30,(ROW(INDIRECT($C393&amp;":"&amp;$D393))))),""))))))))</f>
        <v/>
      </c>
      <c r="I393" s="23"/>
    </row>
    <row r="394" spans="5:9">
      <c r="E394" s="20" t="str">
        <f t="shared" si="12"/>
        <v/>
      </c>
      <c r="F394" s="21" t="str">
        <f t="shared" si="13"/>
        <v/>
      </c>
      <c r="G394" s="21"/>
      <c r="H394" s="23" t="str">
        <f ca="1">IF(ISBLANK($B394),"",IF(F394=0,"NON VALIDE",IF($D394="","NON LIVRE",IF($C394=$D394,0,IF(AND(F394=1,$E394="NON LIVRE"),"NON LIVRE",IF($C394&gt;$D394,$E394+IFERROR(SUMPRODUCT((WEEKDAY(ROW(INDIRECT($C394&amp;":"&amp;$D394)))=7)*1)+SUMPRODUCT((WEEKDAY(ROW(INDIRECT($C394&amp;":"&amp;$D394)))=1)*1)+SUMPRODUCT(COUNTIF('[1]Jour férié'!$E$2:$E$30,(ROW(INDIRECT($C394&amp;":"&amp;$D394))))),""),IF($C394&lt;$D394,$E394-IFERROR(SUMPRODUCT((WEEKDAY(ROW(INDIRECT($C394&amp;":"&amp;$D394)))=7)*1)+SUMPRODUCT((WEEKDAY(ROW(INDIRECT($C394&amp;":"&amp;$D394)))=1)*1)+SUMPRODUCT(COUNTIF('[1]Jour férié'!$E$2:$E$30,(ROW(INDIRECT($C394&amp;":"&amp;$D394))))),""))))))))</f>
        <v/>
      </c>
      <c r="I394" s="23"/>
    </row>
    <row r="395" spans="5:9">
      <c r="E395" s="20" t="str">
        <f t="shared" si="12"/>
        <v/>
      </c>
      <c r="F395" s="21" t="str">
        <f t="shared" si="13"/>
        <v/>
      </c>
      <c r="G395" s="21"/>
      <c r="H395" s="23" t="str">
        <f ca="1">IF(ISBLANK($B395),"",IF(F395=0,"NON VALIDE",IF($D395="","NON LIVRE",IF($C395=$D395,0,IF(AND(F395=1,$E395="NON LIVRE"),"NON LIVRE",IF($C395&gt;$D395,$E395+IFERROR(SUMPRODUCT((WEEKDAY(ROW(INDIRECT($C395&amp;":"&amp;$D395)))=7)*1)+SUMPRODUCT((WEEKDAY(ROW(INDIRECT($C395&amp;":"&amp;$D395)))=1)*1)+SUMPRODUCT(COUNTIF('[1]Jour férié'!$E$2:$E$30,(ROW(INDIRECT($C395&amp;":"&amp;$D395))))),""),IF($C395&lt;$D395,$E395-IFERROR(SUMPRODUCT((WEEKDAY(ROW(INDIRECT($C395&amp;":"&amp;$D395)))=7)*1)+SUMPRODUCT((WEEKDAY(ROW(INDIRECT($C395&amp;":"&amp;$D395)))=1)*1)+SUMPRODUCT(COUNTIF('[1]Jour férié'!$E$2:$E$30,(ROW(INDIRECT($C395&amp;":"&amp;$D395))))),""))))))))</f>
        <v/>
      </c>
      <c r="I395" s="23"/>
    </row>
    <row r="396" spans="5:9">
      <c r="E396" s="20" t="str">
        <f t="shared" si="12"/>
        <v/>
      </c>
      <c r="F396" s="21" t="str">
        <f t="shared" si="13"/>
        <v/>
      </c>
      <c r="G396" s="21"/>
      <c r="H396" s="23" t="str">
        <f ca="1">IF(ISBLANK($B396),"",IF(F396=0,"NON VALIDE",IF($D396="","NON LIVRE",IF($C396=$D396,0,IF(AND(F396=1,$E396="NON LIVRE"),"NON LIVRE",IF($C396&gt;$D396,$E396+IFERROR(SUMPRODUCT((WEEKDAY(ROW(INDIRECT($C396&amp;":"&amp;$D396)))=7)*1)+SUMPRODUCT((WEEKDAY(ROW(INDIRECT($C396&amp;":"&amp;$D396)))=1)*1)+SUMPRODUCT(COUNTIF('[1]Jour férié'!$E$2:$E$30,(ROW(INDIRECT($C396&amp;":"&amp;$D396))))),""),IF($C396&lt;$D396,$E396-IFERROR(SUMPRODUCT((WEEKDAY(ROW(INDIRECT($C396&amp;":"&amp;$D396)))=7)*1)+SUMPRODUCT((WEEKDAY(ROW(INDIRECT($C396&amp;":"&amp;$D396)))=1)*1)+SUMPRODUCT(COUNTIF('[1]Jour férié'!$E$2:$E$30,(ROW(INDIRECT($C396&amp;":"&amp;$D396))))),""))))))))</f>
        <v/>
      </c>
      <c r="I396" s="23"/>
    </row>
    <row r="397" spans="5:9">
      <c r="E397" s="20" t="str">
        <f t="shared" si="12"/>
        <v/>
      </c>
      <c r="F397" s="21" t="str">
        <f t="shared" si="13"/>
        <v/>
      </c>
      <c r="G397" s="21"/>
      <c r="H397" s="23" t="str">
        <f ca="1">IF(ISBLANK($B397),"",IF(F397=0,"NON VALIDE",IF($D397="","NON LIVRE",IF($C397=$D397,0,IF(AND(F397=1,$E397="NON LIVRE"),"NON LIVRE",IF($C397&gt;$D397,$E397+IFERROR(SUMPRODUCT((WEEKDAY(ROW(INDIRECT($C397&amp;":"&amp;$D397)))=7)*1)+SUMPRODUCT((WEEKDAY(ROW(INDIRECT($C397&amp;":"&amp;$D397)))=1)*1)+SUMPRODUCT(COUNTIF('[1]Jour férié'!$E$2:$E$30,(ROW(INDIRECT($C397&amp;":"&amp;$D397))))),""),IF($C397&lt;$D397,$E397-IFERROR(SUMPRODUCT((WEEKDAY(ROW(INDIRECT($C397&amp;":"&amp;$D397)))=7)*1)+SUMPRODUCT((WEEKDAY(ROW(INDIRECT($C397&amp;":"&amp;$D397)))=1)*1)+SUMPRODUCT(COUNTIF('[1]Jour férié'!$E$2:$E$30,(ROW(INDIRECT($C397&amp;":"&amp;$D397))))),""))))))))</f>
        <v/>
      </c>
      <c r="I397" s="23"/>
    </row>
    <row r="398" spans="5:9">
      <c r="E398" s="20" t="str">
        <f t="shared" si="12"/>
        <v/>
      </c>
      <c r="F398" s="21" t="str">
        <f t="shared" si="13"/>
        <v/>
      </c>
      <c r="G398" s="21"/>
      <c r="H398" s="23" t="str">
        <f ca="1">IF(ISBLANK($B398),"",IF(F398=0,"NON VALIDE",IF($D398="","NON LIVRE",IF($C398=$D398,0,IF(AND(F398=1,$E398="NON LIVRE"),"NON LIVRE",IF($C398&gt;$D398,$E398+IFERROR(SUMPRODUCT((WEEKDAY(ROW(INDIRECT($C398&amp;":"&amp;$D398)))=7)*1)+SUMPRODUCT((WEEKDAY(ROW(INDIRECT($C398&amp;":"&amp;$D398)))=1)*1)+SUMPRODUCT(COUNTIF('[1]Jour férié'!$E$2:$E$30,(ROW(INDIRECT($C398&amp;":"&amp;$D398))))),""),IF($C398&lt;$D398,$E398-IFERROR(SUMPRODUCT((WEEKDAY(ROW(INDIRECT($C398&amp;":"&amp;$D398)))=7)*1)+SUMPRODUCT((WEEKDAY(ROW(INDIRECT($C398&amp;":"&amp;$D398)))=1)*1)+SUMPRODUCT(COUNTIF('[1]Jour férié'!$E$2:$E$30,(ROW(INDIRECT($C398&amp;":"&amp;$D398))))),""))))))))</f>
        <v/>
      </c>
      <c r="I398" s="23"/>
    </row>
    <row r="399" spans="5:9">
      <c r="E399" s="20" t="str">
        <f t="shared" si="12"/>
        <v/>
      </c>
      <c r="F399" s="21" t="str">
        <f t="shared" si="13"/>
        <v/>
      </c>
      <c r="G399" s="21"/>
      <c r="H399" s="23" t="str">
        <f ca="1">IF(ISBLANK($B399),"",IF(F399=0,"NON VALIDE",IF($D399="","NON LIVRE",IF($C399=$D399,0,IF(AND(F399=1,$E399="NON LIVRE"),"NON LIVRE",IF($C399&gt;$D399,$E399+IFERROR(SUMPRODUCT((WEEKDAY(ROW(INDIRECT($C399&amp;":"&amp;$D399)))=7)*1)+SUMPRODUCT((WEEKDAY(ROW(INDIRECT($C399&amp;":"&amp;$D399)))=1)*1)+SUMPRODUCT(COUNTIF('[1]Jour férié'!$E$2:$E$30,(ROW(INDIRECT($C399&amp;":"&amp;$D399))))),""),IF($C399&lt;$D399,$E399-IFERROR(SUMPRODUCT((WEEKDAY(ROW(INDIRECT($C399&amp;":"&amp;$D399)))=7)*1)+SUMPRODUCT((WEEKDAY(ROW(INDIRECT($C399&amp;":"&amp;$D399)))=1)*1)+SUMPRODUCT(COUNTIF('[1]Jour férié'!$E$2:$E$30,(ROW(INDIRECT($C399&amp;":"&amp;$D399))))),""))))))))</f>
        <v/>
      </c>
      <c r="I399" s="23"/>
    </row>
    <row r="400" spans="5:9">
      <c r="E400" s="20" t="str">
        <f t="shared" si="12"/>
        <v/>
      </c>
      <c r="F400" s="21" t="str">
        <f t="shared" si="13"/>
        <v/>
      </c>
      <c r="G400" s="21"/>
      <c r="H400" s="23" t="str">
        <f ca="1">IF(ISBLANK($B400),"",IF(F400=0,"NON VALIDE",IF($D400="","NON LIVRE",IF($C400=$D400,0,IF(AND(F400=1,$E400="NON LIVRE"),"NON LIVRE",IF($C400&gt;$D400,$E400+IFERROR(SUMPRODUCT((WEEKDAY(ROW(INDIRECT($C400&amp;":"&amp;$D400)))=7)*1)+SUMPRODUCT((WEEKDAY(ROW(INDIRECT($C400&amp;":"&amp;$D400)))=1)*1)+SUMPRODUCT(COUNTIF('[1]Jour férié'!$E$2:$E$30,(ROW(INDIRECT($C400&amp;":"&amp;$D400))))),""),IF($C400&lt;$D400,$E400-IFERROR(SUMPRODUCT((WEEKDAY(ROW(INDIRECT($C400&amp;":"&amp;$D400)))=7)*1)+SUMPRODUCT((WEEKDAY(ROW(INDIRECT($C400&amp;":"&amp;$D400)))=1)*1)+SUMPRODUCT(COUNTIF('[1]Jour férié'!$E$2:$E$30,(ROW(INDIRECT($C400&amp;":"&amp;$D400))))),""))))))))</f>
        <v/>
      </c>
      <c r="I400" s="23"/>
    </row>
    <row r="401" spans="5:9">
      <c r="E401" s="20" t="str">
        <f t="shared" si="12"/>
        <v/>
      </c>
      <c r="F401" s="21" t="str">
        <f t="shared" si="13"/>
        <v/>
      </c>
      <c r="G401" s="21"/>
      <c r="H401" s="23" t="str">
        <f ca="1">IF(ISBLANK($B401),"",IF(F401=0,"NON VALIDE",IF($D401="","NON LIVRE",IF($C401=$D401,0,IF(AND(F401=1,$E401="NON LIVRE"),"NON LIVRE",IF($C401&gt;$D401,$E401+IFERROR(SUMPRODUCT((WEEKDAY(ROW(INDIRECT($C401&amp;":"&amp;$D401)))=7)*1)+SUMPRODUCT((WEEKDAY(ROW(INDIRECT($C401&amp;":"&amp;$D401)))=1)*1)+SUMPRODUCT(COUNTIF('[1]Jour férié'!$E$2:$E$30,(ROW(INDIRECT($C401&amp;":"&amp;$D401))))),""),IF($C401&lt;$D401,$E401-IFERROR(SUMPRODUCT((WEEKDAY(ROW(INDIRECT($C401&amp;":"&amp;$D401)))=7)*1)+SUMPRODUCT((WEEKDAY(ROW(INDIRECT($C401&amp;":"&amp;$D401)))=1)*1)+SUMPRODUCT(COUNTIF('[1]Jour férié'!$E$2:$E$30,(ROW(INDIRECT($C401&amp;":"&amp;$D401))))),""))))))))</f>
        <v/>
      </c>
      <c r="I401" s="23"/>
    </row>
    <row r="402" spans="5:9">
      <c r="E402" s="20" t="str">
        <f t="shared" si="12"/>
        <v/>
      </c>
      <c r="F402" s="21" t="str">
        <f t="shared" si="13"/>
        <v/>
      </c>
      <c r="G402" s="21"/>
      <c r="H402" s="23" t="str">
        <f ca="1">IF(ISBLANK($B402),"",IF(F402=0,"NON VALIDE",IF($D402="","NON LIVRE",IF($C402=$D402,0,IF(AND(F402=1,$E402="NON LIVRE"),"NON LIVRE",IF($C402&gt;$D402,$E402+IFERROR(SUMPRODUCT((WEEKDAY(ROW(INDIRECT($C402&amp;":"&amp;$D402)))=7)*1)+SUMPRODUCT((WEEKDAY(ROW(INDIRECT($C402&amp;":"&amp;$D402)))=1)*1)+SUMPRODUCT(COUNTIF('[1]Jour férié'!$E$2:$E$30,(ROW(INDIRECT($C402&amp;":"&amp;$D402))))),""),IF($C402&lt;$D402,$E402-IFERROR(SUMPRODUCT((WEEKDAY(ROW(INDIRECT($C402&amp;":"&amp;$D402)))=7)*1)+SUMPRODUCT((WEEKDAY(ROW(INDIRECT($C402&amp;":"&amp;$D402)))=1)*1)+SUMPRODUCT(COUNTIF('[1]Jour férié'!$E$2:$E$30,(ROW(INDIRECT($C402&amp;":"&amp;$D402))))),""))))))))</f>
        <v/>
      </c>
      <c r="I402" s="23"/>
    </row>
    <row r="403" spans="5:9">
      <c r="E403" s="20" t="str">
        <f t="shared" si="12"/>
        <v/>
      </c>
      <c r="F403" s="21" t="str">
        <f t="shared" si="13"/>
        <v/>
      </c>
      <c r="G403" s="21"/>
      <c r="H403" s="23" t="str">
        <f ca="1">IF(ISBLANK($B403),"",IF(F403=0,"NON VALIDE",IF($D403="","NON LIVRE",IF($C403=$D403,0,IF(AND(F403=1,$E403="NON LIVRE"),"NON LIVRE",IF($C403&gt;$D403,$E403+IFERROR(SUMPRODUCT((WEEKDAY(ROW(INDIRECT($C403&amp;":"&amp;$D403)))=7)*1)+SUMPRODUCT((WEEKDAY(ROW(INDIRECT($C403&amp;":"&amp;$D403)))=1)*1)+SUMPRODUCT(COUNTIF('[1]Jour férié'!$E$2:$E$30,(ROW(INDIRECT($C403&amp;":"&amp;$D403))))),""),IF($C403&lt;$D403,$E403-IFERROR(SUMPRODUCT((WEEKDAY(ROW(INDIRECT($C403&amp;":"&amp;$D403)))=7)*1)+SUMPRODUCT((WEEKDAY(ROW(INDIRECT($C403&amp;":"&amp;$D403)))=1)*1)+SUMPRODUCT(COUNTIF('[1]Jour férié'!$E$2:$E$30,(ROW(INDIRECT($C403&amp;":"&amp;$D403))))),""))))))))</f>
        <v/>
      </c>
      <c r="I403" s="23"/>
    </row>
    <row r="404" spans="5:9">
      <c r="E404" s="20" t="str">
        <f t="shared" si="12"/>
        <v/>
      </c>
      <c r="F404" s="21" t="str">
        <f t="shared" si="13"/>
        <v/>
      </c>
      <c r="G404" s="21"/>
      <c r="H404" s="23" t="str">
        <f ca="1">IF(ISBLANK($B404),"",IF(F404=0,"NON VALIDE",IF($D404="","NON LIVRE",IF($C404=$D404,0,IF(AND(F404=1,$E404="NON LIVRE"),"NON LIVRE",IF($C404&gt;$D404,$E404+IFERROR(SUMPRODUCT((WEEKDAY(ROW(INDIRECT($C404&amp;":"&amp;$D404)))=7)*1)+SUMPRODUCT((WEEKDAY(ROW(INDIRECT($C404&amp;":"&amp;$D404)))=1)*1)+SUMPRODUCT(COUNTIF('[1]Jour férié'!$E$2:$E$30,(ROW(INDIRECT($C404&amp;":"&amp;$D404))))),""),IF($C404&lt;$D404,$E404-IFERROR(SUMPRODUCT((WEEKDAY(ROW(INDIRECT($C404&amp;":"&amp;$D404)))=7)*1)+SUMPRODUCT((WEEKDAY(ROW(INDIRECT($C404&amp;":"&amp;$D404)))=1)*1)+SUMPRODUCT(COUNTIF('[1]Jour férié'!$E$2:$E$30,(ROW(INDIRECT($C404&amp;":"&amp;$D404))))),""))))))))</f>
        <v/>
      </c>
      <c r="I404" s="23"/>
    </row>
    <row r="405" spans="5:9">
      <c r="E405" s="20" t="str">
        <f t="shared" si="12"/>
        <v/>
      </c>
      <c r="F405" s="21" t="str">
        <f t="shared" si="13"/>
        <v/>
      </c>
      <c r="G405" s="21"/>
      <c r="H405" s="23" t="str">
        <f ca="1">IF(ISBLANK($B405),"",IF(F405=0,"NON VALIDE",IF($D405="","NON LIVRE",IF($C405=$D405,0,IF(AND(F405=1,$E405="NON LIVRE"),"NON LIVRE",IF($C405&gt;$D405,$E405+IFERROR(SUMPRODUCT((WEEKDAY(ROW(INDIRECT($C405&amp;":"&amp;$D405)))=7)*1)+SUMPRODUCT((WEEKDAY(ROW(INDIRECT($C405&amp;":"&amp;$D405)))=1)*1)+SUMPRODUCT(COUNTIF('[1]Jour férié'!$E$2:$E$30,(ROW(INDIRECT($C405&amp;":"&amp;$D405))))),""),IF($C405&lt;$D405,$E405-IFERROR(SUMPRODUCT((WEEKDAY(ROW(INDIRECT($C405&amp;":"&amp;$D405)))=7)*1)+SUMPRODUCT((WEEKDAY(ROW(INDIRECT($C405&amp;":"&amp;$D405)))=1)*1)+SUMPRODUCT(COUNTIF('[1]Jour férié'!$E$2:$E$30,(ROW(INDIRECT($C405&amp;":"&amp;$D405))))),""))))))))</f>
        <v/>
      </c>
      <c r="I405" s="23"/>
    </row>
    <row r="406" spans="5:9">
      <c r="E406" s="20" t="str">
        <f t="shared" si="12"/>
        <v/>
      </c>
      <c r="F406" s="21" t="str">
        <f t="shared" si="13"/>
        <v/>
      </c>
      <c r="G406" s="21"/>
      <c r="H406" s="23" t="str">
        <f ca="1">IF(ISBLANK($B406),"",IF(F406=0,"NON VALIDE",IF($D406="","NON LIVRE",IF($C406=$D406,0,IF(AND(F406=1,$E406="NON LIVRE"),"NON LIVRE",IF($C406&gt;$D406,$E406+IFERROR(SUMPRODUCT((WEEKDAY(ROW(INDIRECT($C406&amp;":"&amp;$D406)))=7)*1)+SUMPRODUCT((WEEKDAY(ROW(INDIRECT($C406&amp;":"&amp;$D406)))=1)*1)+SUMPRODUCT(COUNTIF('[1]Jour férié'!$E$2:$E$30,(ROW(INDIRECT($C406&amp;":"&amp;$D406))))),""),IF($C406&lt;$D406,$E406-IFERROR(SUMPRODUCT((WEEKDAY(ROW(INDIRECT($C406&amp;":"&amp;$D406)))=7)*1)+SUMPRODUCT((WEEKDAY(ROW(INDIRECT($C406&amp;":"&amp;$D406)))=1)*1)+SUMPRODUCT(COUNTIF('[1]Jour férié'!$E$2:$E$30,(ROW(INDIRECT($C406&amp;":"&amp;$D406))))),""))))))))</f>
        <v/>
      </c>
      <c r="I406" s="23"/>
    </row>
    <row r="407" spans="5:9">
      <c r="E407" s="20" t="str">
        <f t="shared" si="12"/>
        <v/>
      </c>
      <c r="F407" s="21" t="str">
        <f t="shared" si="13"/>
        <v/>
      </c>
      <c r="G407" s="21"/>
      <c r="H407" s="23" t="str">
        <f ca="1">IF(ISBLANK($B407),"",IF(F407=0,"NON VALIDE",IF($D407="","NON LIVRE",IF($C407=$D407,0,IF(AND(F407=1,$E407="NON LIVRE"),"NON LIVRE",IF($C407&gt;$D407,$E407+IFERROR(SUMPRODUCT((WEEKDAY(ROW(INDIRECT($C407&amp;":"&amp;$D407)))=7)*1)+SUMPRODUCT((WEEKDAY(ROW(INDIRECT($C407&amp;":"&amp;$D407)))=1)*1)+SUMPRODUCT(COUNTIF('[1]Jour férié'!$E$2:$E$30,(ROW(INDIRECT($C407&amp;":"&amp;$D407))))),""),IF($C407&lt;$D407,$E407-IFERROR(SUMPRODUCT((WEEKDAY(ROW(INDIRECT($C407&amp;":"&amp;$D407)))=7)*1)+SUMPRODUCT((WEEKDAY(ROW(INDIRECT($C407&amp;":"&amp;$D407)))=1)*1)+SUMPRODUCT(COUNTIF('[1]Jour férié'!$E$2:$E$30,(ROW(INDIRECT($C407&amp;":"&amp;$D407))))),""))))))))</f>
        <v/>
      </c>
      <c r="I407" s="23"/>
    </row>
    <row r="408" spans="5:9">
      <c r="E408" s="20" t="str">
        <f t="shared" si="12"/>
        <v/>
      </c>
      <c r="F408" s="21" t="str">
        <f t="shared" si="13"/>
        <v/>
      </c>
      <c r="G408" s="21"/>
      <c r="H408" s="23" t="str">
        <f ca="1">IF(ISBLANK($B408),"",IF(F408=0,"NON VALIDE",IF($D408="","NON LIVRE",IF($C408=$D408,0,IF(AND(F408=1,$E408="NON LIVRE"),"NON LIVRE",IF($C408&gt;$D408,$E408+IFERROR(SUMPRODUCT((WEEKDAY(ROW(INDIRECT($C408&amp;":"&amp;$D408)))=7)*1)+SUMPRODUCT((WEEKDAY(ROW(INDIRECT($C408&amp;":"&amp;$D408)))=1)*1)+SUMPRODUCT(COUNTIF('[1]Jour férié'!$E$2:$E$30,(ROW(INDIRECT($C408&amp;":"&amp;$D408))))),""),IF($C408&lt;$D408,$E408-IFERROR(SUMPRODUCT((WEEKDAY(ROW(INDIRECT($C408&amp;":"&amp;$D408)))=7)*1)+SUMPRODUCT((WEEKDAY(ROW(INDIRECT($C408&amp;":"&amp;$D408)))=1)*1)+SUMPRODUCT(COUNTIF('[1]Jour férié'!$E$2:$E$30,(ROW(INDIRECT($C408&amp;":"&amp;$D408))))),""))))))))</f>
        <v/>
      </c>
      <c r="I408" s="23"/>
    </row>
    <row r="409" spans="5:9">
      <c r="E409" s="20" t="str">
        <f t="shared" si="12"/>
        <v/>
      </c>
      <c r="F409" s="21" t="str">
        <f t="shared" si="13"/>
        <v/>
      </c>
      <c r="G409" s="21"/>
      <c r="H409" s="23" t="str">
        <f ca="1">IF(ISBLANK($B409),"",IF(F409=0,"NON VALIDE",IF($D409="","NON LIVRE",IF($C409=$D409,0,IF(AND(F409=1,$E409="NON LIVRE"),"NON LIVRE",IF($C409&gt;$D409,$E409+IFERROR(SUMPRODUCT((WEEKDAY(ROW(INDIRECT($C409&amp;":"&amp;$D409)))=7)*1)+SUMPRODUCT((WEEKDAY(ROW(INDIRECT($C409&amp;":"&amp;$D409)))=1)*1)+SUMPRODUCT(COUNTIF('[1]Jour férié'!$E$2:$E$30,(ROW(INDIRECT($C409&amp;":"&amp;$D409))))),""),IF($C409&lt;$D409,$E409-IFERROR(SUMPRODUCT((WEEKDAY(ROW(INDIRECT($C409&amp;":"&amp;$D409)))=7)*1)+SUMPRODUCT((WEEKDAY(ROW(INDIRECT($C409&amp;":"&amp;$D409)))=1)*1)+SUMPRODUCT(COUNTIF('[1]Jour férié'!$E$2:$E$30,(ROW(INDIRECT($C409&amp;":"&amp;$D409))))),""))))))))</f>
        <v/>
      </c>
      <c r="I409" s="23"/>
    </row>
    <row r="410" spans="5:9">
      <c r="E410" s="20" t="str">
        <f t="shared" si="12"/>
        <v/>
      </c>
      <c r="F410" s="21" t="str">
        <f t="shared" si="13"/>
        <v/>
      </c>
      <c r="G410" s="21"/>
      <c r="H410" s="23" t="str">
        <f ca="1">IF(ISBLANK($B410),"",IF(F410=0,"NON VALIDE",IF($D410="","NON LIVRE",IF($C410=$D410,0,IF(AND(F410=1,$E410="NON LIVRE"),"NON LIVRE",IF($C410&gt;$D410,$E410+IFERROR(SUMPRODUCT((WEEKDAY(ROW(INDIRECT($C410&amp;":"&amp;$D410)))=7)*1)+SUMPRODUCT((WEEKDAY(ROW(INDIRECT($C410&amp;":"&amp;$D410)))=1)*1)+SUMPRODUCT(COUNTIF('[1]Jour férié'!$E$2:$E$30,(ROW(INDIRECT($C410&amp;":"&amp;$D410))))),""),IF($C410&lt;$D410,$E410-IFERROR(SUMPRODUCT((WEEKDAY(ROW(INDIRECT($C410&amp;":"&amp;$D410)))=7)*1)+SUMPRODUCT((WEEKDAY(ROW(INDIRECT($C410&amp;":"&amp;$D410)))=1)*1)+SUMPRODUCT(COUNTIF('[1]Jour férié'!$E$2:$E$30,(ROW(INDIRECT($C410&amp;":"&amp;$D410))))),""))))))))</f>
        <v/>
      </c>
      <c r="I410" s="23"/>
    </row>
    <row r="411" spans="5:9">
      <c r="E411" s="20" t="str">
        <f t="shared" si="12"/>
        <v/>
      </c>
      <c r="F411" s="21" t="str">
        <f t="shared" si="13"/>
        <v/>
      </c>
      <c r="G411" s="21"/>
      <c r="H411" s="23" t="str">
        <f ca="1">IF(ISBLANK($B411),"",IF(F411=0,"NON VALIDE",IF($D411="","NON LIVRE",IF($C411=$D411,0,IF(AND(F411=1,$E411="NON LIVRE"),"NON LIVRE",IF($C411&gt;$D411,$E411+IFERROR(SUMPRODUCT((WEEKDAY(ROW(INDIRECT($C411&amp;":"&amp;$D411)))=7)*1)+SUMPRODUCT((WEEKDAY(ROW(INDIRECT($C411&amp;":"&amp;$D411)))=1)*1)+SUMPRODUCT(COUNTIF('[1]Jour férié'!$E$2:$E$30,(ROW(INDIRECT($C411&amp;":"&amp;$D411))))),""),IF($C411&lt;$D411,$E411-IFERROR(SUMPRODUCT((WEEKDAY(ROW(INDIRECT($C411&amp;":"&amp;$D411)))=7)*1)+SUMPRODUCT((WEEKDAY(ROW(INDIRECT($C411&amp;":"&amp;$D411)))=1)*1)+SUMPRODUCT(COUNTIF('[1]Jour férié'!$E$2:$E$30,(ROW(INDIRECT($C411&amp;":"&amp;$D411))))),""))))))))</f>
        <v/>
      </c>
      <c r="I411" s="23"/>
    </row>
    <row r="412" spans="5:9">
      <c r="E412" s="20" t="str">
        <f t="shared" si="12"/>
        <v/>
      </c>
      <c r="F412" s="21" t="str">
        <f t="shared" si="13"/>
        <v/>
      </c>
      <c r="G412" s="21"/>
      <c r="H412" s="23" t="str">
        <f ca="1">IF(ISBLANK($B412),"",IF(F412=0,"NON VALIDE",IF($D412="","NON LIVRE",IF($C412=$D412,0,IF(AND(F412=1,$E412="NON LIVRE"),"NON LIVRE",IF($C412&gt;$D412,$E412+IFERROR(SUMPRODUCT((WEEKDAY(ROW(INDIRECT($C412&amp;":"&amp;$D412)))=7)*1)+SUMPRODUCT((WEEKDAY(ROW(INDIRECT($C412&amp;":"&amp;$D412)))=1)*1)+SUMPRODUCT(COUNTIF('[1]Jour férié'!$E$2:$E$30,(ROW(INDIRECT($C412&amp;":"&amp;$D412))))),""),IF($C412&lt;$D412,$E412-IFERROR(SUMPRODUCT((WEEKDAY(ROW(INDIRECT($C412&amp;":"&amp;$D412)))=7)*1)+SUMPRODUCT((WEEKDAY(ROW(INDIRECT($C412&amp;":"&amp;$D412)))=1)*1)+SUMPRODUCT(COUNTIF('[1]Jour férié'!$E$2:$E$30,(ROW(INDIRECT($C412&amp;":"&amp;$D412))))),""))))))))</f>
        <v/>
      </c>
      <c r="I412" s="23"/>
    </row>
    <row r="413" spans="5:9">
      <c r="E413" s="20" t="str">
        <f t="shared" si="12"/>
        <v/>
      </c>
      <c r="F413" s="21" t="str">
        <f t="shared" si="13"/>
        <v/>
      </c>
      <c r="G413" s="21"/>
      <c r="H413" s="23" t="str">
        <f ca="1">IF(ISBLANK($B413),"",IF(F413=0,"NON VALIDE",IF($D413="","NON LIVRE",IF($C413=$D413,0,IF(AND(F413=1,$E413="NON LIVRE"),"NON LIVRE",IF($C413&gt;$D413,$E413+IFERROR(SUMPRODUCT((WEEKDAY(ROW(INDIRECT($C413&amp;":"&amp;$D413)))=7)*1)+SUMPRODUCT((WEEKDAY(ROW(INDIRECT($C413&amp;":"&amp;$D413)))=1)*1)+SUMPRODUCT(COUNTIF('[1]Jour férié'!$E$2:$E$30,(ROW(INDIRECT($C413&amp;":"&amp;$D413))))),""),IF($C413&lt;$D413,$E413-IFERROR(SUMPRODUCT((WEEKDAY(ROW(INDIRECT($C413&amp;":"&amp;$D413)))=7)*1)+SUMPRODUCT((WEEKDAY(ROW(INDIRECT($C413&amp;":"&amp;$D413)))=1)*1)+SUMPRODUCT(COUNTIF('[1]Jour férié'!$E$2:$E$30,(ROW(INDIRECT($C413&amp;":"&amp;$D413))))),""))))))))</f>
        <v/>
      </c>
      <c r="I413" s="23"/>
    </row>
    <row r="414" spans="5:9">
      <c r="E414" s="20" t="str">
        <f t="shared" si="12"/>
        <v/>
      </c>
      <c r="F414" s="21" t="str">
        <f t="shared" si="13"/>
        <v/>
      </c>
      <c r="G414" s="21"/>
      <c r="H414" s="23" t="str">
        <f ca="1">IF(ISBLANK($B414),"",IF(F414=0,"NON VALIDE",IF($D414="","NON LIVRE",IF($C414=$D414,0,IF(AND(F414=1,$E414="NON LIVRE"),"NON LIVRE",IF($C414&gt;$D414,$E414+IFERROR(SUMPRODUCT((WEEKDAY(ROW(INDIRECT($C414&amp;":"&amp;$D414)))=7)*1)+SUMPRODUCT((WEEKDAY(ROW(INDIRECT($C414&amp;":"&amp;$D414)))=1)*1)+SUMPRODUCT(COUNTIF('[1]Jour férié'!$E$2:$E$30,(ROW(INDIRECT($C414&amp;":"&amp;$D414))))),""),IF($C414&lt;$D414,$E414-IFERROR(SUMPRODUCT((WEEKDAY(ROW(INDIRECT($C414&amp;":"&amp;$D414)))=7)*1)+SUMPRODUCT((WEEKDAY(ROW(INDIRECT($C414&amp;":"&amp;$D414)))=1)*1)+SUMPRODUCT(COUNTIF('[1]Jour férié'!$E$2:$E$30,(ROW(INDIRECT($C414&amp;":"&amp;$D414))))),""))))))))</f>
        <v/>
      </c>
      <c r="I414" s="23"/>
    </row>
    <row r="415" spans="5:9">
      <c r="E415" s="20" t="str">
        <f t="shared" si="12"/>
        <v/>
      </c>
      <c r="F415" s="21" t="str">
        <f t="shared" si="13"/>
        <v/>
      </c>
      <c r="G415" s="21"/>
      <c r="H415" s="23" t="str">
        <f ca="1">IF(ISBLANK($B415),"",IF(F415=0,"NON VALIDE",IF($D415="","NON LIVRE",IF($C415=$D415,0,IF(AND(F415=1,$E415="NON LIVRE"),"NON LIVRE",IF($C415&gt;$D415,$E415+IFERROR(SUMPRODUCT((WEEKDAY(ROW(INDIRECT($C415&amp;":"&amp;$D415)))=7)*1)+SUMPRODUCT((WEEKDAY(ROW(INDIRECT($C415&amp;":"&amp;$D415)))=1)*1)+SUMPRODUCT(COUNTIF('[1]Jour férié'!$E$2:$E$30,(ROW(INDIRECT($C415&amp;":"&amp;$D415))))),""),IF($C415&lt;$D415,$E415-IFERROR(SUMPRODUCT((WEEKDAY(ROW(INDIRECT($C415&amp;":"&amp;$D415)))=7)*1)+SUMPRODUCT((WEEKDAY(ROW(INDIRECT($C415&amp;":"&amp;$D415)))=1)*1)+SUMPRODUCT(COUNTIF('[1]Jour férié'!$E$2:$E$30,(ROW(INDIRECT($C415&amp;":"&amp;$D415))))),""))))))))</f>
        <v/>
      </c>
      <c r="I415" s="23"/>
    </row>
    <row r="416" spans="5:9">
      <c r="E416" s="20" t="str">
        <f t="shared" si="12"/>
        <v/>
      </c>
      <c r="F416" s="21" t="str">
        <f t="shared" si="13"/>
        <v/>
      </c>
      <c r="G416" s="21"/>
      <c r="H416" s="23" t="str">
        <f ca="1">IF(ISBLANK($B416),"",IF(F416=0,"NON VALIDE",IF($D416="","NON LIVRE",IF($C416=$D416,0,IF(AND(F416=1,$E416="NON LIVRE"),"NON LIVRE",IF($C416&gt;$D416,$E416+IFERROR(SUMPRODUCT((WEEKDAY(ROW(INDIRECT($C416&amp;":"&amp;$D416)))=7)*1)+SUMPRODUCT((WEEKDAY(ROW(INDIRECT($C416&amp;":"&amp;$D416)))=1)*1)+SUMPRODUCT(COUNTIF('[1]Jour férié'!$E$2:$E$30,(ROW(INDIRECT($C416&amp;":"&amp;$D416))))),""),IF($C416&lt;$D416,$E416-IFERROR(SUMPRODUCT((WEEKDAY(ROW(INDIRECT($C416&amp;":"&amp;$D416)))=7)*1)+SUMPRODUCT((WEEKDAY(ROW(INDIRECT($C416&amp;":"&amp;$D416)))=1)*1)+SUMPRODUCT(COUNTIF('[1]Jour férié'!$E$2:$E$30,(ROW(INDIRECT($C416&amp;":"&amp;$D416))))),""))))))))</f>
        <v/>
      </c>
      <c r="I416" s="23"/>
    </row>
    <row r="417" spans="5:9">
      <c r="E417" s="20" t="str">
        <f t="shared" si="12"/>
        <v/>
      </c>
      <c r="F417" s="21" t="str">
        <f t="shared" si="13"/>
        <v/>
      </c>
      <c r="G417" s="21"/>
      <c r="H417" s="23" t="str">
        <f ca="1">IF(ISBLANK($B417),"",IF(F417=0,"NON VALIDE",IF($D417="","NON LIVRE",IF($C417=$D417,0,IF(AND(F417=1,$E417="NON LIVRE"),"NON LIVRE",IF($C417&gt;$D417,$E417+IFERROR(SUMPRODUCT((WEEKDAY(ROW(INDIRECT($C417&amp;":"&amp;$D417)))=7)*1)+SUMPRODUCT((WEEKDAY(ROW(INDIRECT($C417&amp;":"&amp;$D417)))=1)*1)+SUMPRODUCT(COUNTIF('[1]Jour férié'!$E$2:$E$30,(ROW(INDIRECT($C417&amp;":"&amp;$D417))))),""),IF($C417&lt;$D417,$E417-IFERROR(SUMPRODUCT((WEEKDAY(ROW(INDIRECT($C417&amp;":"&amp;$D417)))=7)*1)+SUMPRODUCT((WEEKDAY(ROW(INDIRECT($C417&amp;":"&amp;$D417)))=1)*1)+SUMPRODUCT(COUNTIF('[1]Jour férié'!$E$2:$E$30,(ROW(INDIRECT($C417&amp;":"&amp;$D417))))),""))))))))</f>
        <v/>
      </c>
      <c r="I417" s="23"/>
    </row>
    <row r="418" spans="5:9">
      <c r="E418" s="20" t="str">
        <f t="shared" si="12"/>
        <v/>
      </c>
      <c r="F418" s="21" t="str">
        <f t="shared" si="13"/>
        <v/>
      </c>
      <c r="G418" s="21"/>
      <c r="H418" s="23" t="str">
        <f ca="1">IF(ISBLANK($B418),"",IF(F418=0,"NON VALIDE",IF($D418="","NON LIVRE",IF($C418=$D418,0,IF(AND(F418=1,$E418="NON LIVRE"),"NON LIVRE",IF($C418&gt;$D418,$E418+IFERROR(SUMPRODUCT((WEEKDAY(ROW(INDIRECT($C418&amp;":"&amp;$D418)))=7)*1)+SUMPRODUCT((WEEKDAY(ROW(INDIRECT($C418&amp;":"&amp;$D418)))=1)*1)+SUMPRODUCT(COUNTIF('[1]Jour férié'!$E$2:$E$30,(ROW(INDIRECT($C418&amp;":"&amp;$D418))))),""),IF($C418&lt;$D418,$E418-IFERROR(SUMPRODUCT((WEEKDAY(ROW(INDIRECT($C418&amp;":"&amp;$D418)))=7)*1)+SUMPRODUCT((WEEKDAY(ROW(INDIRECT($C418&amp;":"&amp;$D418)))=1)*1)+SUMPRODUCT(COUNTIF('[1]Jour férié'!$E$2:$E$30,(ROW(INDIRECT($C418&amp;":"&amp;$D418))))),""))))))))</f>
        <v/>
      </c>
      <c r="I418" s="23"/>
    </row>
    <row r="419" spans="5:9">
      <c r="E419" s="20" t="str">
        <f t="shared" si="12"/>
        <v/>
      </c>
      <c r="F419" s="21" t="str">
        <f t="shared" si="13"/>
        <v/>
      </c>
      <c r="G419" s="21"/>
      <c r="H419" s="23" t="str">
        <f ca="1">IF(ISBLANK($B419),"",IF(F419=0,"NON VALIDE",IF($D419="","NON LIVRE",IF($C419=$D419,0,IF(AND(F419=1,$E419="NON LIVRE"),"NON LIVRE",IF($C419&gt;$D419,$E419+IFERROR(SUMPRODUCT((WEEKDAY(ROW(INDIRECT($C419&amp;":"&amp;$D419)))=7)*1)+SUMPRODUCT((WEEKDAY(ROW(INDIRECT($C419&amp;":"&amp;$D419)))=1)*1)+SUMPRODUCT(COUNTIF('[1]Jour férié'!$E$2:$E$30,(ROW(INDIRECT($C419&amp;":"&amp;$D419))))),""),IF($C419&lt;$D419,$E419-IFERROR(SUMPRODUCT((WEEKDAY(ROW(INDIRECT($C419&amp;":"&amp;$D419)))=7)*1)+SUMPRODUCT((WEEKDAY(ROW(INDIRECT($C419&amp;":"&amp;$D419)))=1)*1)+SUMPRODUCT(COUNTIF('[1]Jour férié'!$E$2:$E$30,(ROW(INDIRECT($C419&amp;":"&amp;$D419))))),""))))))))</f>
        <v/>
      </c>
      <c r="I419" s="23"/>
    </row>
    <row r="420" spans="5:9">
      <c r="E420" s="20" t="str">
        <f t="shared" si="12"/>
        <v/>
      </c>
      <c r="F420" s="21" t="str">
        <f t="shared" si="13"/>
        <v/>
      </c>
      <c r="G420" s="21"/>
      <c r="H420" s="23" t="str">
        <f ca="1">IF(ISBLANK($B420),"",IF(F420=0,"NON VALIDE",IF($D420="","NON LIVRE",IF($C420=$D420,0,IF(AND(F420=1,$E420="NON LIVRE"),"NON LIVRE",IF($C420&gt;$D420,$E420+IFERROR(SUMPRODUCT((WEEKDAY(ROW(INDIRECT($C420&amp;":"&amp;$D420)))=7)*1)+SUMPRODUCT((WEEKDAY(ROW(INDIRECT($C420&amp;":"&amp;$D420)))=1)*1)+SUMPRODUCT(COUNTIF('[1]Jour férié'!$E$2:$E$30,(ROW(INDIRECT($C420&amp;":"&amp;$D420))))),""),IF($C420&lt;$D420,$E420-IFERROR(SUMPRODUCT((WEEKDAY(ROW(INDIRECT($C420&amp;":"&amp;$D420)))=7)*1)+SUMPRODUCT((WEEKDAY(ROW(INDIRECT($C420&amp;":"&amp;$D420)))=1)*1)+SUMPRODUCT(COUNTIF('[1]Jour férié'!$E$2:$E$30,(ROW(INDIRECT($C420&amp;":"&amp;$D420))))),""))))))))</f>
        <v/>
      </c>
      <c r="I420" s="23"/>
    </row>
    <row r="421" spans="5:9">
      <c r="E421" s="20" t="str">
        <f t="shared" si="12"/>
        <v/>
      </c>
      <c r="F421" s="21" t="str">
        <f t="shared" si="13"/>
        <v/>
      </c>
      <c r="G421" s="21"/>
      <c r="H421" s="23" t="str">
        <f ca="1">IF(ISBLANK($B421),"",IF(F421=0,"NON VALIDE",IF($D421="","NON LIVRE",IF($C421=$D421,0,IF(AND(F421=1,$E421="NON LIVRE"),"NON LIVRE",IF($C421&gt;$D421,$E421+IFERROR(SUMPRODUCT((WEEKDAY(ROW(INDIRECT($C421&amp;":"&amp;$D421)))=7)*1)+SUMPRODUCT((WEEKDAY(ROW(INDIRECT($C421&amp;":"&amp;$D421)))=1)*1)+SUMPRODUCT(COUNTIF('[1]Jour férié'!$E$2:$E$30,(ROW(INDIRECT($C421&amp;":"&amp;$D421))))),""),IF($C421&lt;$D421,$E421-IFERROR(SUMPRODUCT((WEEKDAY(ROW(INDIRECT($C421&amp;":"&amp;$D421)))=7)*1)+SUMPRODUCT((WEEKDAY(ROW(INDIRECT($C421&amp;":"&amp;$D421)))=1)*1)+SUMPRODUCT(COUNTIF('[1]Jour férié'!$E$2:$E$30,(ROW(INDIRECT($C421&amp;":"&amp;$D421))))),""))))))))</f>
        <v/>
      </c>
      <c r="I421" s="23"/>
    </row>
    <row r="422" spans="5:9">
      <c r="E422" s="20" t="str">
        <f t="shared" si="12"/>
        <v/>
      </c>
      <c r="F422" s="21" t="str">
        <f t="shared" si="13"/>
        <v/>
      </c>
      <c r="G422" s="21"/>
      <c r="H422" s="23" t="str">
        <f ca="1">IF(ISBLANK($B422),"",IF(F422=0,"NON VALIDE",IF($D422="","NON LIVRE",IF($C422=$D422,0,IF(AND(F422=1,$E422="NON LIVRE"),"NON LIVRE",IF($C422&gt;$D422,$E422+IFERROR(SUMPRODUCT((WEEKDAY(ROW(INDIRECT($C422&amp;":"&amp;$D422)))=7)*1)+SUMPRODUCT((WEEKDAY(ROW(INDIRECT($C422&amp;":"&amp;$D422)))=1)*1)+SUMPRODUCT(COUNTIF('[1]Jour férié'!$E$2:$E$30,(ROW(INDIRECT($C422&amp;":"&amp;$D422))))),""),IF($C422&lt;$D422,$E422-IFERROR(SUMPRODUCT((WEEKDAY(ROW(INDIRECT($C422&amp;":"&amp;$D422)))=7)*1)+SUMPRODUCT((WEEKDAY(ROW(INDIRECT($C422&amp;":"&amp;$D422)))=1)*1)+SUMPRODUCT(COUNTIF('[1]Jour férié'!$E$2:$E$30,(ROW(INDIRECT($C422&amp;":"&amp;$D422))))),""))))))))</f>
        <v/>
      </c>
      <c r="I422" s="23"/>
    </row>
    <row r="423" spans="5:9">
      <c r="E423" s="20" t="str">
        <f t="shared" si="12"/>
        <v/>
      </c>
      <c r="F423" s="21" t="str">
        <f t="shared" si="13"/>
        <v/>
      </c>
      <c r="G423" s="21"/>
      <c r="H423" s="23" t="str">
        <f ca="1">IF(ISBLANK($B423),"",IF(F423=0,"NON VALIDE",IF($D423="","NON LIVRE",IF($C423=$D423,0,IF(AND(F423=1,$E423="NON LIVRE"),"NON LIVRE",IF($C423&gt;$D423,$E423+IFERROR(SUMPRODUCT((WEEKDAY(ROW(INDIRECT($C423&amp;":"&amp;$D423)))=7)*1)+SUMPRODUCT((WEEKDAY(ROW(INDIRECT($C423&amp;":"&amp;$D423)))=1)*1)+SUMPRODUCT(COUNTIF('[1]Jour férié'!$E$2:$E$30,(ROW(INDIRECT($C423&amp;":"&amp;$D423))))),""),IF($C423&lt;$D423,$E423-IFERROR(SUMPRODUCT((WEEKDAY(ROW(INDIRECT($C423&amp;":"&amp;$D423)))=7)*1)+SUMPRODUCT((WEEKDAY(ROW(INDIRECT($C423&amp;":"&amp;$D423)))=1)*1)+SUMPRODUCT(COUNTIF('[1]Jour férié'!$E$2:$E$30,(ROW(INDIRECT($C423&amp;":"&amp;$D423))))),""))))))))</f>
        <v/>
      </c>
      <c r="I423" s="23"/>
    </row>
    <row r="424" spans="5:9">
      <c r="E424" s="20" t="str">
        <f t="shared" si="12"/>
        <v/>
      </c>
      <c r="F424" s="21" t="str">
        <f t="shared" si="13"/>
        <v/>
      </c>
      <c r="G424" s="21"/>
      <c r="H424" s="23" t="str">
        <f ca="1">IF(ISBLANK($B424),"",IF(F424=0,"NON VALIDE",IF($D424="","NON LIVRE",IF($C424=$D424,0,IF(AND(F424=1,$E424="NON LIVRE"),"NON LIVRE",IF($C424&gt;$D424,$E424+IFERROR(SUMPRODUCT((WEEKDAY(ROW(INDIRECT($C424&amp;":"&amp;$D424)))=7)*1)+SUMPRODUCT((WEEKDAY(ROW(INDIRECT($C424&amp;":"&amp;$D424)))=1)*1)+SUMPRODUCT(COUNTIF('[1]Jour férié'!$E$2:$E$30,(ROW(INDIRECT($C424&amp;":"&amp;$D424))))),""),IF($C424&lt;$D424,$E424-IFERROR(SUMPRODUCT((WEEKDAY(ROW(INDIRECT($C424&amp;":"&amp;$D424)))=7)*1)+SUMPRODUCT((WEEKDAY(ROW(INDIRECT($C424&amp;":"&amp;$D424)))=1)*1)+SUMPRODUCT(COUNTIF('[1]Jour férié'!$E$2:$E$30,(ROW(INDIRECT($C424&amp;":"&amp;$D424))))),""))))))))</f>
        <v/>
      </c>
      <c r="I424" s="23"/>
    </row>
    <row r="425" spans="5:9">
      <c r="E425" s="20" t="str">
        <f t="shared" si="12"/>
        <v/>
      </c>
      <c r="F425" s="21" t="str">
        <f t="shared" si="13"/>
        <v/>
      </c>
      <c r="G425" s="21"/>
      <c r="H425" s="23" t="str">
        <f ca="1">IF(ISBLANK($B425),"",IF(F425=0,"NON VALIDE",IF($D425="","NON LIVRE",IF($C425=$D425,0,IF(AND(F425=1,$E425="NON LIVRE"),"NON LIVRE",IF($C425&gt;$D425,$E425+IFERROR(SUMPRODUCT((WEEKDAY(ROW(INDIRECT($C425&amp;":"&amp;$D425)))=7)*1)+SUMPRODUCT((WEEKDAY(ROW(INDIRECT($C425&amp;":"&amp;$D425)))=1)*1)+SUMPRODUCT(COUNTIF('[1]Jour férié'!$E$2:$E$30,(ROW(INDIRECT($C425&amp;":"&amp;$D425))))),""),IF($C425&lt;$D425,$E425-IFERROR(SUMPRODUCT((WEEKDAY(ROW(INDIRECT($C425&amp;":"&amp;$D425)))=7)*1)+SUMPRODUCT((WEEKDAY(ROW(INDIRECT($C425&amp;":"&amp;$D425)))=1)*1)+SUMPRODUCT(COUNTIF('[1]Jour férié'!$E$2:$E$30,(ROW(INDIRECT($C425&amp;":"&amp;$D425))))),""))))))))</f>
        <v/>
      </c>
      <c r="I425" s="23"/>
    </row>
    <row r="426" spans="5:9">
      <c r="E426" s="20" t="str">
        <f t="shared" si="12"/>
        <v/>
      </c>
      <c r="F426" s="21" t="str">
        <f t="shared" si="13"/>
        <v/>
      </c>
      <c r="G426" s="21"/>
      <c r="H426" s="23" t="str">
        <f ca="1">IF(ISBLANK($B426),"",IF(F426=0,"NON VALIDE",IF($D426="","NON LIVRE",IF($C426=$D426,0,IF(AND(F426=1,$E426="NON LIVRE"),"NON LIVRE",IF($C426&gt;$D426,$E426+IFERROR(SUMPRODUCT((WEEKDAY(ROW(INDIRECT($C426&amp;":"&amp;$D426)))=7)*1)+SUMPRODUCT((WEEKDAY(ROW(INDIRECT($C426&amp;":"&amp;$D426)))=1)*1)+SUMPRODUCT(COUNTIF('[1]Jour férié'!$E$2:$E$30,(ROW(INDIRECT($C426&amp;":"&amp;$D426))))),""),IF($C426&lt;$D426,$E426-IFERROR(SUMPRODUCT((WEEKDAY(ROW(INDIRECT($C426&amp;":"&amp;$D426)))=7)*1)+SUMPRODUCT((WEEKDAY(ROW(INDIRECT($C426&amp;":"&amp;$D426)))=1)*1)+SUMPRODUCT(COUNTIF('[1]Jour férié'!$E$2:$E$30,(ROW(INDIRECT($C426&amp;":"&amp;$D426))))),""))))))))</f>
        <v/>
      </c>
      <c r="I426" s="23"/>
    </row>
    <row r="427" spans="5:9">
      <c r="E427" s="20" t="str">
        <f t="shared" si="12"/>
        <v/>
      </c>
      <c r="F427" s="21" t="str">
        <f t="shared" si="13"/>
        <v/>
      </c>
      <c r="G427" s="21"/>
      <c r="H427" s="23" t="str">
        <f ca="1">IF(ISBLANK($B427),"",IF(F427=0,"NON VALIDE",IF($D427="","NON LIVRE",IF($C427=$D427,0,IF(AND(F427=1,$E427="NON LIVRE"),"NON LIVRE",IF($C427&gt;$D427,$E427+IFERROR(SUMPRODUCT((WEEKDAY(ROW(INDIRECT($C427&amp;":"&amp;$D427)))=7)*1)+SUMPRODUCT((WEEKDAY(ROW(INDIRECT($C427&amp;":"&amp;$D427)))=1)*1)+SUMPRODUCT(COUNTIF('[1]Jour férié'!$E$2:$E$30,(ROW(INDIRECT($C427&amp;":"&amp;$D427))))),""),IF($C427&lt;$D427,$E427-IFERROR(SUMPRODUCT((WEEKDAY(ROW(INDIRECT($C427&amp;":"&amp;$D427)))=7)*1)+SUMPRODUCT((WEEKDAY(ROW(INDIRECT($C427&amp;":"&amp;$D427)))=1)*1)+SUMPRODUCT(COUNTIF('[1]Jour férié'!$E$2:$E$30,(ROW(INDIRECT($C427&amp;":"&amp;$D427))))),""))))))))</f>
        <v/>
      </c>
      <c r="I427" s="23"/>
    </row>
    <row r="428" spans="5:9">
      <c r="E428" s="20" t="str">
        <f t="shared" si="12"/>
        <v/>
      </c>
      <c r="F428" s="21" t="str">
        <f t="shared" si="13"/>
        <v/>
      </c>
      <c r="G428" s="21"/>
      <c r="H428" s="23" t="str">
        <f ca="1">IF(ISBLANK($B428),"",IF(F428=0,"NON VALIDE",IF($D428="","NON LIVRE",IF($C428=$D428,0,IF(AND(F428=1,$E428="NON LIVRE"),"NON LIVRE",IF($C428&gt;$D428,$E428+IFERROR(SUMPRODUCT((WEEKDAY(ROW(INDIRECT($C428&amp;":"&amp;$D428)))=7)*1)+SUMPRODUCT((WEEKDAY(ROW(INDIRECT($C428&amp;":"&amp;$D428)))=1)*1)+SUMPRODUCT(COUNTIF('[1]Jour férié'!$E$2:$E$30,(ROW(INDIRECT($C428&amp;":"&amp;$D428))))),""),IF($C428&lt;$D428,$E428-IFERROR(SUMPRODUCT((WEEKDAY(ROW(INDIRECT($C428&amp;":"&amp;$D428)))=7)*1)+SUMPRODUCT((WEEKDAY(ROW(INDIRECT($C428&amp;":"&amp;$D428)))=1)*1)+SUMPRODUCT(COUNTIF('[1]Jour férié'!$E$2:$E$30,(ROW(INDIRECT($C428&amp;":"&amp;$D428))))),""))))))))</f>
        <v/>
      </c>
      <c r="I428" s="23"/>
    </row>
    <row r="429" spans="5:9">
      <c r="E429" s="20" t="str">
        <f t="shared" si="12"/>
        <v/>
      </c>
      <c r="F429" s="21" t="str">
        <f t="shared" si="13"/>
        <v/>
      </c>
      <c r="G429" s="21"/>
      <c r="H429" s="23" t="str">
        <f ca="1">IF(ISBLANK($B429),"",IF(F429=0,"NON VALIDE",IF($D429="","NON LIVRE",IF($C429=$D429,0,IF(AND(F429=1,$E429="NON LIVRE"),"NON LIVRE",IF($C429&gt;$D429,$E429+IFERROR(SUMPRODUCT((WEEKDAY(ROW(INDIRECT($C429&amp;":"&amp;$D429)))=7)*1)+SUMPRODUCT((WEEKDAY(ROW(INDIRECT($C429&amp;":"&amp;$D429)))=1)*1)+SUMPRODUCT(COUNTIF('[1]Jour férié'!$E$2:$E$30,(ROW(INDIRECT($C429&amp;":"&amp;$D429))))),""),IF($C429&lt;$D429,$E429-IFERROR(SUMPRODUCT((WEEKDAY(ROW(INDIRECT($C429&amp;":"&amp;$D429)))=7)*1)+SUMPRODUCT((WEEKDAY(ROW(INDIRECT($C429&amp;":"&amp;$D429)))=1)*1)+SUMPRODUCT(COUNTIF('[1]Jour férié'!$E$2:$E$30,(ROW(INDIRECT($C429&amp;":"&amp;$D429))))),""))))))))</f>
        <v/>
      </c>
      <c r="I429" s="23"/>
    </row>
    <row r="430" spans="5:9">
      <c r="E430" s="20" t="str">
        <f t="shared" si="12"/>
        <v/>
      </c>
      <c r="F430" s="21" t="str">
        <f t="shared" si="13"/>
        <v/>
      </c>
      <c r="G430" s="21"/>
      <c r="H430" s="23" t="str">
        <f ca="1">IF(ISBLANK($B430),"",IF(F430=0,"NON VALIDE",IF($D430="","NON LIVRE",IF($C430=$D430,0,IF(AND(F430=1,$E430="NON LIVRE"),"NON LIVRE",IF($C430&gt;$D430,$E430+IFERROR(SUMPRODUCT((WEEKDAY(ROW(INDIRECT($C430&amp;":"&amp;$D430)))=7)*1)+SUMPRODUCT((WEEKDAY(ROW(INDIRECT($C430&amp;":"&amp;$D430)))=1)*1)+SUMPRODUCT(COUNTIF('[1]Jour férié'!$E$2:$E$30,(ROW(INDIRECT($C430&amp;":"&amp;$D430))))),""),IF($C430&lt;$D430,$E430-IFERROR(SUMPRODUCT((WEEKDAY(ROW(INDIRECT($C430&amp;":"&amp;$D430)))=7)*1)+SUMPRODUCT((WEEKDAY(ROW(INDIRECT($C430&amp;":"&amp;$D430)))=1)*1)+SUMPRODUCT(COUNTIF('[1]Jour férié'!$E$2:$E$30,(ROW(INDIRECT($C430&amp;":"&amp;$D430))))),""))))))))</f>
        <v/>
      </c>
      <c r="I430" s="23"/>
    </row>
    <row r="431" spans="5:9">
      <c r="E431" s="20" t="str">
        <f t="shared" si="12"/>
        <v/>
      </c>
      <c r="F431" s="21" t="str">
        <f t="shared" si="13"/>
        <v/>
      </c>
      <c r="G431" s="21"/>
      <c r="H431" s="23" t="str">
        <f ca="1">IF(ISBLANK($B431),"",IF(F431=0,"NON VALIDE",IF($D431="","NON LIVRE",IF($C431=$D431,0,IF(AND(F431=1,$E431="NON LIVRE"),"NON LIVRE",IF($C431&gt;$D431,$E431+IFERROR(SUMPRODUCT((WEEKDAY(ROW(INDIRECT($C431&amp;":"&amp;$D431)))=7)*1)+SUMPRODUCT((WEEKDAY(ROW(INDIRECT($C431&amp;":"&amp;$D431)))=1)*1)+SUMPRODUCT(COUNTIF('[1]Jour férié'!$E$2:$E$30,(ROW(INDIRECT($C431&amp;":"&amp;$D431))))),""),IF($C431&lt;$D431,$E431-IFERROR(SUMPRODUCT((WEEKDAY(ROW(INDIRECT($C431&amp;":"&amp;$D431)))=7)*1)+SUMPRODUCT((WEEKDAY(ROW(INDIRECT($C431&amp;":"&amp;$D431)))=1)*1)+SUMPRODUCT(COUNTIF('[1]Jour férié'!$E$2:$E$30,(ROW(INDIRECT($C431&amp;":"&amp;$D431))))),""))))))))</f>
        <v/>
      </c>
      <c r="I431" s="23"/>
    </row>
    <row r="432" spans="5:9">
      <c r="E432" s="20" t="str">
        <f t="shared" si="12"/>
        <v/>
      </c>
      <c r="F432" s="21" t="str">
        <f t="shared" si="13"/>
        <v/>
      </c>
      <c r="G432" s="21"/>
      <c r="H432" s="23" t="str">
        <f ca="1">IF(ISBLANK($B432),"",IF(F432=0,"NON VALIDE",IF($D432="","NON LIVRE",IF($C432=$D432,0,IF(AND(F432=1,$E432="NON LIVRE"),"NON LIVRE",IF($C432&gt;$D432,$E432+IFERROR(SUMPRODUCT((WEEKDAY(ROW(INDIRECT($C432&amp;":"&amp;$D432)))=7)*1)+SUMPRODUCT((WEEKDAY(ROW(INDIRECT($C432&amp;":"&amp;$D432)))=1)*1)+SUMPRODUCT(COUNTIF('[1]Jour férié'!$E$2:$E$30,(ROW(INDIRECT($C432&amp;":"&amp;$D432))))),""),IF($C432&lt;$D432,$E432-IFERROR(SUMPRODUCT((WEEKDAY(ROW(INDIRECT($C432&amp;":"&amp;$D432)))=7)*1)+SUMPRODUCT((WEEKDAY(ROW(INDIRECT($C432&amp;":"&amp;$D432)))=1)*1)+SUMPRODUCT(COUNTIF('[1]Jour férié'!$E$2:$E$30,(ROW(INDIRECT($C432&amp;":"&amp;$D432))))),""))))))))</f>
        <v/>
      </c>
      <c r="I432" s="23"/>
    </row>
    <row r="433" spans="5:9">
      <c r="E433" s="20" t="str">
        <f t="shared" si="12"/>
        <v/>
      </c>
      <c r="F433" s="21" t="str">
        <f t="shared" si="13"/>
        <v/>
      </c>
      <c r="G433" s="21"/>
      <c r="H433" s="23" t="str">
        <f ca="1">IF(ISBLANK($B433),"",IF(F433=0,"NON VALIDE",IF($D433="","NON LIVRE",IF($C433=$D433,0,IF(AND(F433=1,$E433="NON LIVRE"),"NON LIVRE",IF($C433&gt;$D433,$E433+IFERROR(SUMPRODUCT((WEEKDAY(ROW(INDIRECT($C433&amp;":"&amp;$D433)))=7)*1)+SUMPRODUCT((WEEKDAY(ROW(INDIRECT($C433&amp;":"&amp;$D433)))=1)*1)+SUMPRODUCT(COUNTIF('[1]Jour férié'!$E$2:$E$30,(ROW(INDIRECT($C433&amp;":"&amp;$D433))))),""),IF($C433&lt;$D433,$E433-IFERROR(SUMPRODUCT((WEEKDAY(ROW(INDIRECT($C433&amp;":"&amp;$D433)))=7)*1)+SUMPRODUCT((WEEKDAY(ROW(INDIRECT($C433&amp;":"&amp;$D433)))=1)*1)+SUMPRODUCT(COUNTIF('[1]Jour férié'!$E$2:$E$30,(ROW(INDIRECT($C433&amp;":"&amp;$D433))))),""))))))))</f>
        <v/>
      </c>
      <c r="I433" s="23"/>
    </row>
    <row r="434" spans="5:9">
      <c r="E434" s="20" t="str">
        <f t="shared" si="12"/>
        <v/>
      </c>
      <c r="F434" s="21" t="str">
        <f t="shared" si="13"/>
        <v/>
      </c>
      <c r="G434" s="21"/>
      <c r="H434" s="23" t="str">
        <f ca="1">IF(ISBLANK($B434),"",IF(F434=0,"NON VALIDE",IF($D434="","NON LIVRE",IF($C434=$D434,0,IF(AND(F434=1,$E434="NON LIVRE"),"NON LIVRE",IF($C434&gt;$D434,$E434+IFERROR(SUMPRODUCT((WEEKDAY(ROW(INDIRECT($C434&amp;":"&amp;$D434)))=7)*1)+SUMPRODUCT((WEEKDAY(ROW(INDIRECT($C434&amp;":"&amp;$D434)))=1)*1)+SUMPRODUCT(COUNTIF('[1]Jour férié'!$E$2:$E$30,(ROW(INDIRECT($C434&amp;":"&amp;$D434))))),""),IF($C434&lt;$D434,$E434-IFERROR(SUMPRODUCT((WEEKDAY(ROW(INDIRECT($C434&amp;":"&amp;$D434)))=7)*1)+SUMPRODUCT((WEEKDAY(ROW(INDIRECT($C434&amp;":"&amp;$D434)))=1)*1)+SUMPRODUCT(COUNTIF('[1]Jour férié'!$E$2:$E$30,(ROW(INDIRECT($C434&amp;":"&amp;$D434))))),""))))))))</f>
        <v/>
      </c>
      <c r="I434" s="23"/>
    </row>
    <row r="435" spans="5:9">
      <c r="E435" s="20" t="str">
        <f t="shared" si="12"/>
        <v/>
      </c>
      <c r="F435" s="21" t="str">
        <f t="shared" si="13"/>
        <v/>
      </c>
      <c r="G435" s="21"/>
      <c r="H435" s="23" t="str">
        <f ca="1">IF(ISBLANK($B435),"",IF(F435=0,"NON VALIDE",IF($D435="","NON LIVRE",IF($C435=$D435,0,IF(AND(F435=1,$E435="NON LIVRE"),"NON LIVRE",IF($C435&gt;$D435,$E435+IFERROR(SUMPRODUCT((WEEKDAY(ROW(INDIRECT($C435&amp;":"&amp;$D435)))=7)*1)+SUMPRODUCT((WEEKDAY(ROW(INDIRECT($C435&amp;":"&amp;$D435)))=1)*1)+SUMPRODUCT(COUNTIF('[1]Jour férié'!$E$2:$E$30,(ROW(INDIRECT($C435&amp;":"&amp;$D435))))),""),IF($C435&lt;$D435,$E435-IFERROR(SUMPRODUCT((WEEKDAY(ROW(INDIRECT($C435&amp;":"&amp;$D435)))=7)*1)+SUMPRODUCT((WEEKDAY(ROW(INDIRECT($C435&amp;":"&amp;$D435)))=1)*1)+SUMPRODUCT(COUNTIF('[1]Jour férié'!$E$2:$E$30,(ROW(INDIRECT($C435&amp;":"&amp;$D435))))),""))))))))</f>
        <v/>
      </c>
      <c r="I435" s="23"/>
    </row>
    <row r="436" spans="5:9">
      <c r="E436" s="20" t="str">
        <f t="shared" si="12"/>
        <v/>
      </c>
      <c r="F436" s="21" t="str">
        <f t="shared" si="13"/>
        <v/>
      </c>
      <c r="G436" s="21"/>
      <c r="H436" s="23" t="str">
        <f ca="1">IF(ISBLANK($B436),"",IF(F436=0,"NON VALIDE",IF($D436="","NON LIVRE",IF($C436=$D436,0,IF(AND(F436=1,$E436="NON LIVRE"),"NON LIVRE",IF($C436&gt;$D436,$E436+IFERROR(SUMPRODUCT((WEEKDAY(ROW(INDIRECT($C436&amp;":"&amp;$D436)))=7)*1)+SUMPRODUCT((WEEKDAY(ROW(INDIRECT($C436&amp;":"&amp;$D436)))=1)*1)+SUMPRODUCT(COUNTIF('[1]Jour férié'!$E$2:$E$30,(ROW(INDIRECT($C436&amp;":"&amp;$D436))))),""),IF($C436&lt;$D436,$E436-IFERROR(SUMPRODUCT((WEEKDAY(ROW(INDIRECT($C436&amp;":"&amp;$D436)))=7)*1)+SUMPRODUCT((WEEKDAY(ROW(INDIRECT($C436&amp;":"&amp;$D436)))=1)*1)+SUMPRODUCT(COUNTIF('[1]Jour férié'!$E$2:$E$30,(ROW(INDIRECT($C436&amp;":"&amp;$D436))))),""))))))))</f>
        <v/>
      </c>
      <c r="I436" s="23"/>
    </row>
    <row r="437" spans="5:9">
      <c r="E437" s="20" t="str">
        <f t="shared" si="12"/>
        <v/>
      </c>
      <c r="F437" s="21" t="str">
        <f t="shared" si="13"/>
        <v/>
      </c>
      <c r="G437" s="21"/>
      <c r="H437" s="23" t="str">
        <f ca="1">IF(ISBLANK($B437),"",IF(F437=0,"NON VALIDE",IF($D437="","NON LIVRE",IF($C437=$D437,0,IF(AND(F437=1,$E437="NON LIVRE"),"NON LIVRE",IF($C437&gt;$D437,$E437+IFERROR(SUMPRODUCT((WEEKDAY(ROW(INDIRECT($C437&amp;":"&amp;$D437)))=7)*1)+SUMPRODUCT((WEEKDAY(ROW(INDIRECT($C437&amp;":"&amp;$D437)))=1)*1)+SUMPRODUCT(COUNTIF('[1]Jour férié'!$E$2:$E$30,(ROW(INDIRECT($C437&amp;":"&amp;$D437))))),""),IF($C437&lt;$D437,$E437-IFERROR(SUMPRODUCT((WEEKDAY(ROW(INDIRECT($C437&amp;":"&amp;$D437)))=7)*1)+SUMPRODUCT((WEEKDAY(ROW(INDIRECT($C437&amp;":"&amp;$D437)))=1)*1)+SUMPRODUCT(COUNTIF('[1]Jour férié'!$E$2:$E$30,(ROW(INDIRECT($C437&amp;":"&amp;$D437))))),""))))))))</f>
        <v/>
      </c>
      <c r="I437" s="23"/>
    </row>
    <row r="438" spans="5:9">
      <c r="E438" s="20" t="str">
        <f t="shared" si="12"/>
        <v/>
      </c>
      <c r="F438" s="21" t="str">
        <f t="shared" si="13"/>
        <v/>
      </c>
      <c r="G438" s="21"/>
      <c r="H438" s="23" t="str">
        <f ca="1">IF(ISBLANK($B438),"",IF(F438=0,"NON VALIDE",IF($D438="","NON LIVRE",IF($C438=$D438,0,IF(AND(F438=1,$E438="NON LIVRE"),"NON LIVRE",IF($C438&gt;$D438,$E438+IFERROR(SUMPRODUCT((WEEKDAY(ROW(INDIRECT($C438&amp;":"&amp;$D438)))=7)*1)+SUMPRODUCT((WEEKDAY(ROW(INDIRECT($C438&amp;":"&amp;$D438)))=1)*1)+SUMPRODUCT(COUNTIF('[1]Jour férié'!$E$2:$E$30,(ROW(INDIRECT($C438&amp;":"&amp;$D438))))),""),IF($C438&lt;$D438,$E438-IFERROR(SUMPRODUCT((WEEKDAY(ROW(INDIRECT($C438&amp;":"&amp;$D438)))=7)*1)+SUMPRODUCT((WEEKDAY(ROW(INDIRECT($C438&amp;":"&amp;$D438)))=1)*1)+SUMPRODUCT(COUNTIF('[1]Jour férié'!$E$2:$E$30,(ROW(INDIRECT($C438&amp;":"&amp;$D438))))),""))))))))</f>
        <v/>
      </c>
      <c r="I438" s="23"/>
    </row>
    <row r="439" spans="5:9">
      <c r="E439" s="20" t="str">
        <f t="shared" si="12"/>
        <v/>
      </c>
      <c r="F439" s="21" t="str">
        <f t="shared" si="13"/>
        <v/>
      </c>
      <c r="G439" s="21"/>
      <c r="H439" s="23" t="str">
        <f ca="1">IF(ISBLANK($B439),"",IF(F439=0,"NON VALIDE",IF($D439="","NON LIVRE",IF($C439=$D439,0,IF(AND(F439=1,$E439="NON LIVRE"),"NON LIVRE",IF($C439&gt;$D439,$E439+IFERROR(SUMPRODUCT((WEEKDAY(ROW(INDIRECT($C439&amp;":"&amp;$D439)))=7)*1)+SUMPRODUCT((WEEKDAY(ROW(INDIRECT($C439&amp;":"&amp;$D439)))=1)*1)+SUMPRODUCT(COUNTIF('[1]Jour férié'!$E$2:$E$30,(ROW(INDIRECT($C439&amp;":"&amp;$D439))))),""),IF($C439&lt;$D439,$E439-IFERROR(SUMPRODUCT((WEEKDAY(ROW(INDIRECT($C439&amp;":"&amp;$D439)))=7)*1)+SUMPRODUCT((WEEKDAY(ROW(INDIRECT($C439&amp;":"&amp;$D439)))=1)*1)+SUMPRODUCT(COUNTIF('[1]Jour férié'!$E$2:$E$30,(ROW(INDIRECT($C439&amp;":"&amp;$D439))))),""))))))))</f>
        <v/>
      </c>
      <c r="I439" s="23"/>
    </row>
    <row r="440" spans="5:9">
      <c r="E440" s="20" t="str">
        <f t="shared" si="12"/>
        <v/>
      </c>
      <c r="F440" s="21" t="str">
        <f t="shared" si="13"/>
        <v/>
      </c>
      <c r="G440" s="21"/>
      <c r="H440" s="23" t="str">
        <f ca="1">IF(ISBLANK($B440),"",IF(F440=0,"NON VALIDE",IF($D440="","NON LIVRE",IF($C440=$D440,0,IF(AND(F440=1,$E440="NON LIVRE"),"NON LIVRE",IF($C440&gt;$D440,$E440+IFERROR(SUMPRODUCT((WEEKDAY(ROW(INDIRECT($C440&amp;":"&amp;$D440)))=7)*1)+SUMPRODUCT((WEEKDAY(ROW(INDIRECT($C440&amp;":"&amp;$D440)))=1)*1)+SUMPRODUCT(COUNTIF('[1]Jour férié'!$E$2:$E$30,(ROW(INDIRECT($C440&amp;":"&amp;$D440))))),""),IF($C440&lt;$D440,$E440-IFERROR(SUMPRODUCT((WEEKDAY(ROW(INDIRECT($C440&amp;":"&amp;$D440)))=7)*1)+SUMPRODUCT((WEEKDAY(ROW(INDIRECT($C440&amp;":"&amp;$D440)))=1)*1)+SUMPRODUCT(COUNTIF('[1]Jour férié'!$E$2:$E$30,(ROW(INDIRECT($C440&amp;":"&amp;$D440))))),""))))))))</f>
        <v/>
      </c>
      <c r="I440" s="23"/>
    </row>
    <row r="441" spans="5:9">
      <c r="E441" s="20" t="str">
        <f t="shared" si="12"/>
        <v/>
      </c>
      <c r="F441" s="21" t="str">
        <f t="shared" si="13"/>
        <v/>
      </c>
      <c r="G441" s="21"/>
      <c r="H441" s="23" t="str">
        <f ca="1">IF(ISBLANK($B441),"",IF(F441=0,"NON VALIDE",IF($D441="","NON LIVRE",IF($C441=$D441,0,IF(AND(F441=1,$E441="NON LIVRE"),"NON LIVRE",IF($C441&gt;$D441,$E441+IFERROR(SUMPRODUCT((WEEKDAY(ROW(INDIRECT($C441&amp;":"&amp;$D441)))=7)*1)+SUMPRODUCT((WEEKDAY(ROW(INDIRECT($C441&amp;":"&amp;$D441)))=1)*1)+SUMPRODUCT(COUNTIF('[1]Jour férié'!$E$2:$E$30,(ROW(INDIRECT($C441&amp;":"&amp;$D441))))),""),IF($C441&lt;$D441,$E441-IFERROR(SUMPRODUCT((WEEKDAY(ROW(INDIRECT($C441&amp;":"&amp;$D441)))=7)*1)+SUMPRODUCT((WEEKDAY(ROW(INDIRECT($C441&amp;":"&amp;$D441)))=1)*1)+SUMPRODUCT(COUNTIF('[1]Jour férié'!$E$2:$E$30,(ROW(INDIRECT($C441&amp;":"&amp;$D441))))),""))))))))</f>
        <v/>
      </c>
      <c r="I441" s="23"/>
    </row>
    <row r="442" spans="5:9">
      <c r="E442" s="20" t="str">
        <f t="shared" si="12"/>
        <v/>
      </c>
      <c r="F442" s="21" t="str">
        <f t="shared" si="13"/>
        <v/>
      </c>
      <c r="G442" s="21"/>
      <c r="H442" s="23" t="str">
        <f ca="1">IF(ISBLANK($B442),"",IF(F442=0,"NON VALIDE",IF($D442="","NON LIVRE",IF($C442=$D442,0,IF(AND(F442=1,$E442="NON LIVRE"),"NON LIVRE",IF($C442&gt;$D442,$E442+IFERROR(SUMPRODUCT((WEEKDAY(ROW(INDIRECT($C442&amp;":"&amp;$D442)))=7)*1)+SUMPRODUCT((WEEKDAY(ROW(INDIRECT($C442&amp;":"&amp;$D442)))=1)*1)+SUMPRODUCT(COUNTIF('[1]Jour férié'!$E$2:$E$30,(ROW(INDIRECT($C442&amp;":"&amp;$D442))))),""),IF($C442&lt;$D442,$E442-IFERROR(SUMPRODUCT((WEEKDAY(ROW(INDIRECT($C442&amp;":"&amp;$D442)))=7)*1)+SUMPRODUCT((WEEKDAY(ROW(INDIRECT($C442&amp;":"&amp;$D442)))=1)*1)+SUMPRODUCT(COUNTIF('[1]Jour férié'!$E$2:$E$30,(ROW(INDIRECT($C442&amp;":"&amp;$D442))))),""))))))))</f>
        <v/>
      </c>
      <c r="I442" s="23"/>
    </row>
    <row r="443" spans="5:9">
      <c r="E443" s="20" t="str">
        <f t="shared" si="12"/>
        <v/>
      </c>
      <c r="F443" s="21" t="str">
        <f t="shared" si="13"/>
        <v/>
      </c>
      <c r="G443" s="21"/>
      <c r="H443" s="23" t="str">
        <f ca="1">IF(ISBLANK($B443),"",IF(F443=0,"NON VALIDE",IF($D443="","NON LIVRE",IF($C443=$D443,0,IF(AND(F443=1,$E443="NON LIVRE"),"NON LIVRE",IF($C443&gt;$D443,$E443+IFERROR(SUMPRODUCT((WEEKDAY(ROW(INDIRECT($C443&amp;":"&amp;$D443)))=7)*1)+SUMPRODUCT((WEEKDAY(ROW(INDIRECT($C443&amp;":"&amp;$D443)))=1)*1)+SUMPRODUCT(COUNTIF('[1]Jour férié'!$E$2:$E$30,(ROW(INDIRECT($C443&amp;":"&amp;$D443))))),""),IF($C443&lt;$D443,$E443-IFERROR(SUMPRODUCT((WEEKDAY(ROW(INDIRECT($C443&amp;":"&amp;$D443)))=7)*1)+SUMPRODUCT((WEEKDAY(ROW(INDIRECT($C443&amp;":"&amp;$D443)))=1)*1)+SUMPRODUCT(COUNTIF('[1]Jour férié'!$E$2:$E$30,(ROW(INDIRECT($C443&amp;":"&amp;$D443))))),""))))))))</f>
        <v/>
      </c>
      <c r="I443" s="23"/>
    </row>
    <row r="444" spans="5:9">
      <c r="E444" s="20" t="str">
        <f t="shared" si="12"/>
        <v/>
      </c>
      <c r="F444" s="21" t="str">
        <f t="shared" si="13"/>
        <v/>
      </c>
      <c r="G444" s="21"/>
      <c r="H444" s="23" t="str">
        <f ca="1">IF(ISBLANK($B444),"",IF(F444=0,"NON VALIDE",IF($D444="","NON LIVRE",IF($C444=$D444,0,IF(AND(F444=1,$E444="NON LIVRE"),"NON LIVRE",IF($C444&gt;$D444,$E444+IFERROR(SUMPRODUCT((WEEKDAY(ROW(INDIRECT($C444&amp;":"&amp;$D444)))=7)*1)+SUMPRODUCT((WEEKDAY(ROW(INDIRECT($C444&amp;":"&amp;$D444)))=1)*1)+SUMPRODUCT(COUNTIF('[1]Jour férié'!$E$2:$E$30,(ROW(INDIRECT($C444&amp;":"&amp;$D444))))),""),IF($C444&lt;$D444,$E444-IFERROR(SUMPRODUCT((WEEKDAY(ROW(INDIRECT($C444&amp;":"&amp;$D444)))=7)*1)+SUMPRODUCT((WEEKDAY(ROW(INDIRECT($C444&amp;":"&amp;$D444)))=1)*1)+SUMPRODUCT(COUNTIF('[1]Jour férié'!$E$2:$E$30,(ROW(INDIRECT($C444&amp;":"&amp;$D444))))),""))))))))</f>
        <v/>
      </c>
      <c r="I444" s="23"/>
    </row>
    <row r="445" spans="5:9">
      <c r="E445" s="20" t="str">
        <f t="shared" si="12"/>
        <v/>
      </c>
      <c r="F445" s="21" t="str">
        <f t="shared" si="13"/>
        <v/>
      </c>
      <c r="G445" s="21"/>
      <c r="H445" s="23" t="str">
        <f ca="1">IF(ISBLANK($B445),"",IF(F445=0,"NON VALIDE",IF($D445="","NON LIVRE",IF($C445=$D445,0,IF(AND(F445=1,$E445="NON LIVRE"),"NON LIVRE",IF($C445&gt;$D445,$E445+IFERROR(SUMPRODUCT((WEEKDAY(ROW(INDIRECT($C445&amp;":"&amp;$D445)))=7)*1)+SUMPRODUCT((WEEKDAY(ROW(INDIRECT($C445&amp;":"&amp;$D445)))=1)*1)+SUMPRODUCT(COUNTIF('[1]Jour férié'!$E$2:$E$30,(ROW(INDIRECT($C445&amp;":"&amp;$D445))))),""),IF($C445&lt;$D445,$E445-IFERROR(SUMPRODUCT((WEEKDAY(ROW(INDIRECT($C445&amp;":"&amp;$D445)))=7)*1)+SUMPRODUCT((WEEKDAY(ROW(INDIRECT($C445&amp;":"&amp;$D445)))=1)*1)+SUMPRODUCT(COUNTIF('[1]Jour férié'!$E$2:$E$30,(ROW(INDIRECT($C445&amp;":"&amp;$D445))))),""))))))))</f>
        <v/>
      </c>
      <c r="I445" s="23"/>
    </row>
    <row r="446" spans="5:9">
      <c r="E446" s="20" t="str">
        <f t="shared" si="12"/>
        <v/>
      </c>
      <c r="F446" s="21" t="str">
        <f t="shared" si="13"/>
        <v/>
      </c>
      <c r="G446" s="21"/>
      <c r="H446" s="23" t="str">
        <f ca="1">IF(ISBLANK($B446),"",IF(F446=0,"NON VALIDE",IF($D446="","NON LIVRE",IF($C446=$D446,0,IF(AND(F446=1,$E446="NON LIVRE"),"NON LIVRE",IF($C446&gt;$D446,$E446+IFERROR(SUMPRODUCT((WEEKDAY(ROW(INDIRECT($C446&amp;":"&amp;$D446)))=7)*1)+SUMPRODUCT((WEEKDAY(ROW(INDIRECT($C446&amp;":"&amp;$D446)))=1)*1)+SUMPRODUCT(COUNTIF('[1]Jour férié'!$E$2:$E$30,(ROW(INDIRECT($C446&amp;":"&amp;$D446))))),""),IF($C446&lt;$D446,$E446-IFERROR(SUMPRODUCT((WEEKDAY(ROW(INDIRECT($C446&amp;":"&amp;$D446)))=7)*1)+SUMPRODUCT((WEEKDAY(ROW(INDIRECT($C446&amp;":"&amp;$D446)))=1)*1)+SUMPRODUCT(COUNTIF('[1]Jour férié'!$E$2:$E$30,(ROW(INDIRECT($C446&amp;":"&amp;$D446))))),""))))))))</f>
        <v/>
      </c>
      <c r="I446" s="23"/>
    </row>
    <row r="447" spans="5:9">
      <c r="E447" s="20" t="str">
        <f t="shared" si="12"/>
        <v/>
      </c>
      <c r="F447" s="21" t="str">
        <f t="shared" si="13"/>
        <v/>
      </c>
      <c r="G447" s="21"/>
      <c r="H447" s="23" t="str">
        <f ca="1">IF(ISBLANK($B447),"",IF(F447=0,"NON VALIDE",IF($D447="","NON LIVRE",IF($C447=$D447,0,IF(AND(F447=1,$E447="NON LIVRE"),"NON LIVRE",IF($C447&gt;$D447,$E447+IFERROR(SUMPRODUCT((WEEKDAY(ROW(INDIRECT($C447&amp;":"&amp;$D447)))=7)*1)+SUMPRODUCT((WEEKDAY(ROW(INDIRECT($C447&amp;":"&amp;$D447)))=1)*1)+SUMPRODUCT(COUNTIF('[1]Jour férié'!$E$2:$E$30,(ROW(INDIRECT($C447&amp;":"&amp;$D447))))),""),IF($C447&lt;$D447,$E447-IFERROR(SUMPRODUCT((WEEKDAY(ROW(INDIRECT($C447&amp;":"&amp;$D447)))=7)*1)+SUMPRODUCT((WEEKDAY(ROW(INDIRECT($C447&amp;":"&amp;$D447)))=1)*1)+SUMPRODUCT(COUNTIF('[1]Jour férié'!$E$2:$E$30,(ROW(INDIRECT($C447&amp;":"&amp;$D447))))),""))))))))</f>
        <v/>
      </c>
      <c r="I447" s="23"/>
    </row>
    <row r="448" spans="5:9">
      <c r="E448" s="20" t="str">
        <f t="shared" si="12"/>
        <v/>
      </c>
      <c r="F448" s="21" t="str">
        <f t="shared" si="13"/>
        <v/>
      </c>
      <c r="G448" s="21"/>
      <c r="H448" s="23" t="str">
        <f ca="1">IF(ISBLANK($B448),"",IF(F448=0,"NON VALIDE",IF($D448="","NON LIVRE",IF($C448=$D448,0,IF(AND(F448=1,$E448="NON LIVRE"),"NON LIVRE",IF($C448&gt;$D448,$E448+IFERROR(SUMPRODUCT((WEEKDAY(ROW(INDIRECT($C448&amp;":"&amp;$D448)))=7)*1)+SUMPRODUCT((WEEKDAY(ROW(INDIRECT($C448&amp;":"&amp;$D448)))=1)*1)+SUMPRODUCT(COUNTIF('[1]Jour férié'!$E$2:$E$30,(ROW(INDIRECT($C448&amp;":"&amp;$D448))))),""),IF($C448&lt;$D448,$E448-IFERROR(SUMPRODUCT((WEEKDAY(ROW(INDIRECT($C448&amp;":"&amp;$D448)))=7)*1)+SUMPRODUCT((WEEKDAY(ROW(INDIRECT($C448&amp;":"&amp;$D448)))=1)*1)+SUMPRODUCT(COUNTIF('[1]Jour férié'!$E$2:$E$30,(ROW(INDIRECT($C448&amp;":"&amp;$D448))))),""))))))))</f>
        <v/>
      </c>
      <c r="I448" s="23"/>
    </row>
    <row r="449" spans="5:9">
      <c r="E449" s="20" t="str">
        <f t="shared" si="12"/>
        <v/>
      </c>
      <c r="F449" s="21" t="str">
        <f t="shared" si="13"/>
        <v/>
      </c>
      <c r="G449" s="21"/>
      <c r="H449" s="23" t="str">
        <f ca="1">IF(ISBLANK($B449),"",IF(F449=0,"NON VALIDE",IF($D449="","NON LIVRE",IF($C449=$D449,0,IF(AND(F449=1,$E449="NON LIVRE"),"NON LIVRE",IF($C449&gt;$D449,$E449+IFERROR(SUMPRODUCT((WEEKDAY(ROW(INDIRECT($C449&amp;":"&amp;$D449)))=7)*1)+SUMPRODUCT((WEEKDAY(ROW(INDIRECT($C449&amp;":"&amp;$D449)))=1)*1)+SUMPRODUCT(COUNTIF('[1]Jour férié'!$E$2:$E$30,(ROW(INDIRECT($C449&amp;":"&amp;$D449))))),""),IF($C449&lt;$D449,$E449-IFERROR(SUMPRODUCT((WEEKDAY(ROW(INDIRECT($C449&amp;":"&amp;$D449)))=7)*1)+SUMPRODUCT((WEEKDAY(ROW(INDIRECT($C449&amp;":"&amp;$D449)))=1)*1)+SUMPRODUCT(COUNTIF('[1]Jour férié'!$E$2:$E$30,(ROW(INDIRECT($C449&amp;":"&amp;$D449))))),""))))))))</f>
        <v/>
      </c>
      <c r="I449" s="23"/>
    </row>
    <row r="450" spans="5:9">
      <c r="E450" s="20" t="str">
        <f t="shared" si="12"/>
        <v/>
      </c>
      <c r="F450" s="21" t="str">
        <f t="shared" si="13"/>
        <v/>
      </c>
      <c r="G450" s="21"/>
      <c r="H450" s="23" t="str">
        <f ca="1">IF(ISBLANK($B450),"",IF(F450=0,"NON VALIDE",IF($D450="","NON LIVRE",IF($C450=$D450,0,IF(AND(F450=1,$E450="NON LIVRE"),"NON LIVRE",IF($C450&gt;$D450,$E450+IFERROR(SUMPRODUCT((WEEKDAY(ROW(INDIRECT($C450&amp;":"&amp;$D450)))=7)*1)+SUMPRODUCT((WEEKDAY(ROW(INDIRECT($C450&amp;":"&amp;$D450)))=1)*1)+SUMPRODUCT(COUNTIF('[1]Jour férié'!$E$2:$E$30,(ROW(INDIRECT($C450&amp;":"&amp;$D450))))),""),IF($C450&lt;$D450,$E450-IFERROR(SUMPRODUCT((WEEKDAY(ROW(INDIRECT($C450&amp;":"&amp;$D450)))=7)*1)+SUMPRODUCT((WEEKDAY(ROW(INDIRECT($C450&amp;":"&amp;$D450)))=1)*1)+SUMPRODUCT(COUNTIF('[1]Jour férié'!$E$2:$E$30,(ROW(INDIRECT($C450&amp;":"&amp;$D450))))),""))))))))</f>
        <v/>
      </c>
      <c r="I450" s="23"/>
    </row>
    <row r="451" spans="5:9">
      <c r="E451" s="20" t="str">
        <f t="shared" ref="E451:E514" si="14">IF(B451="","",IFERROR(D451-C451,"NON LIVRE"))</f>
        <v/>
      </c>
      <c r="F451" s="21" t="str">
        <f t="shared" ref="F451:F514" si="15">IF(ISBLANK($B451),"",IF($B451="F0359",1,0))</f>
        <v/>
      </c>
      <c r="G451" s="21"/>
      <c r="H451" s="23" t="str">
        <f ca="1">IF(ISBLANK($B451),"",IF(F451=0,"NON VALIDE",IF($D451="","NON LIVRE",IF($C451=$D451,0,IF(AND(F451=1,$E451="NON LIVRE"),"NON LIVRE",IF($C451&gt;$D451,$E451+IFERROR(SUMPRODUCT((WEEKDAY(ROW(INDIRECT($C451&amp;":"&amp;$D451)))=7)*1)+SUMPRODUCT((WEEKDAY(ROW(INDIRECT($C451&amp;":"&amp;$D451)))=1)*1)+SUMPRODUCT(COUNTIF('[1]Jour férié'!$E$2:$E$30,(ROW(INDIRECT($C451&amp;":"&amp;$D451))))),""),IF($C451&lt;$D451,$E451-IFERROR(SUMPRODUCT((WEEKDAY(ROW(INDIRECT($C451&amp;":"&amp;$D451)))=7)*1)+SUMPRODUCT((WEEKDAY(ROW(INDIRECT($C451&amp;":"&amp;$D451)))=1)*1)+SUMPRODUCT(COUNTIF('[1]Jour férié'!$E$2:$E$30,(ROW(INDIRECT($C451&amp;":"&amp;$D451))))),""))))))))</f>
        <v/>
      </c>
      <c r="I451" s="23"/>
    </row>
    <row r="452" spans="5:9">
      <c r="E452" s="20" t="str">
        <f t="shared" si="14"/>
        <v/>
      </c>
      <c r="F452" s="21" t="str">
        <f t="shared" si="15"/>
        <v/>
      </c>
      <c r="G452" s="21"/>
      <c r="H452" s="23" t="str">
        <f ca="1">IF(ISBLANK($B452),"",IF(F452=0,"NON VALIDE",IF($D452="","NON LIVRE",IF($C452=$D452,0,IF(AND(F452=1,$E452="NON LIVRE"),"NON LIVRE",IF($C452&gt;$D452,$E452+IFERROR(SUMPRODUCT((WEEKDAY(ROW(INDIRECT($C452&amp;":"&amp;$D452)))=7)*1)+SUMPRODUCT((WEEKDAY(ROW(INDIRECT($C452&amp;":"&amp;$D452)))=1)*1)+SUMPRODUCT(COUNTIF('[1]Jour férié'!$E$2:$E$30,(ROW(INDIRECT($C452&amp;":"&amp;$D452))))),""),IF($C452&lt;$D452,$E452-IFERROR(SUMPRODUCT((WEEKDAY(ROW(INDIRECT($C452&amp;":"&amp;$D452)))=7)*1)+SUMPRODUCT((WEEKDAY(ROW(INDIRECT($C452&amp;":"&amp;$D452)))=1)*1)+SUMPRODUCT(COUNTIF('[1]Jour férié'!$E$2:$E$30,(ROW(INDIRECT($C452&amp;":"&amp;$D452))))),""))))))))</f>
        <v/>
      </c>
      <c r="I452" s="23"/>
    </row>
    <row r="453" spans="5:9">
      <c r="E453" s="20" t="str">
        <f t="shared" si="14"/>
        <v/>
      </c>
      <c r="F453" s="21" t="str">
        <f t="shared" si="15"/>
        <v/>
      </c>
      <c r="G453" s="21"/>
      <c r="H453" s="23" t="str">
        <f ca="1">IF(ISBLANK($B453),"",IF(F453=0,"NON VALIDE",IF($D453="","NON LIVRE",IF($C453=$D453,0,IF(AND(F453=1,$E453="NON LIVRE"),"NON LIVRE",IF($C453&gt;$D453,$E453+IFERROR(SUMPRODUCT((WEEKDAY(ROW(INDIRECT($C453&amp;":"&amp;$D453)))=7)*1)+SUMPRODUCT((WEEKDAY(ROW(INDIRECT($C453&amp;":"&amp;$D453)))=1)*1)+SUMPRODUCT(COUNTIF('[1]Jour férié'!$E$2:$E$30,(ROW(INDIRECT($C453&amp;":"&amp;$D453))))),""),IF($C453&lt;$D453,$E453-IFERROR(SUMPRODUCT((WEEKDAY(ROW(INDIRECT($C453&amp;":"&amp;$D453)))=7)*1)+SUMPRODUCT((WEEKDAY(ROW(INDIRECT($C453&amp;":"&amp;$D453)))=1)*1)+SUMPRODUCT(COUNTIF('[1]Jour férié'!$E$2:$E$30,(ROW(INDIRECT($C453&amp;":"&amp;$D453))))),""))))))))</f>
        <v/>
      </c>
      <c r="I453" s="23"/>
    </row>
    <row r="454" spans="5:9">
      <c r="E454" s="20" t="str">
        <f t="shared" si="14"/>
        <v/>
      </c>
      <c r="F454" s="21" t="str">
        <f t="shared" si="15"/>
        <v/>
      </c>
      <c r="G454" s="21"/>
      <c r="H454" s="23" t="str">
        <f ca="1">IF(ISBLANK($B454),"",IF(F454=0,"NON VALIDE",IF($D454="","NON LIVRE",IF($C454=$D454,0,IF(AND(F454=1,$E454="NON LIVRE"),"NON LIVRE",IF($C454&gt;$D454,$E454+IFERROR(SUMPRODUCT((WEEKDAY(ROW(INDIRECT($C454&amp;":"&amp;$D454)))=7)*1)+SUMPRODUCT((WEEKDAY(ROW(INDIRECT($C454&amp;":"&amp;$D454)))=1)*1)+SUMPRODUCT(COUNTIF('[1]Jour férié'!$E$2:$E$30,(ROW(INDIRECT($C454&amp;":"&amp;$D454))))),""),IF($C454&lt;$D454,$E454-IFERROR(SUMPRODUCT((WEEKDAY(ROW(INDIRECT($C454&amp;":"&amp;$D454)))=7)*1)+SUMPRODUCT((WEEKDAY(ROW(INDIRECT($C454&amp;":"&amp;$D454)))=1)*1)+SUMPRODUCT(COUNTIF('[1]Jour férié'!$E$2:$E$30,(ROW(INDIRECT($C454&amp;":"&amp;$D454))))),""))))))))</f>
        <v/>
      </c>
      <c r="I454" s="23"/>
    </row>
    <row r="455" spans="5:9">
      <c r="E455" s="20" t="str">
        <f t="shared" si="14"/>
        <v/>
      </c>
      <c r="F455" s="21" t="str">
        <f t="shared" si="15"/>
        <v/>
      </c>
      <c r="G455" s="21"/>
      <c r="H455" s="23" t="str">
        <f ca="1">IF(ISBLANK($B455),"",IF(F455=0,"NON VALIDE",IF($D455="","NON LIVRE",IF($C455=$D455,0,IF(AND(F455=1,$E455="NON LIVRE"),"NON LIVRE",IF($C455&gt;$D455,$E455+IFERROR(SUMPRODUCT((WEEKDAY(ROW(INDIRECT($C455&amp;":"&amp;$D455)))=7)*1)+SUMPRODUCT((WEEKDAY(ROW(INDIRECT($C455&amp;":"&amp;$D455)))=1)*1)+SUMPRODUCT(COUNTIF('[1]Jour férié'!$E$2:$E$30,(ROW(INDIRECT($C455&amp;":"&amp;$D455))))),""),IF($C455&lt;$D455,$E455-IFERROR(SUMPRODUCT((WEEKDAY(ROW(INDIRECT($C455&amp;":"&amp;$D455)))=7)*1)+SUMPRODUCT((WEEKDAY(ROW(INDIRECT($C455&amp;":"&amp;$D455)))=1)*1)+SUMPRODUCT(COUNTIF('[1]Jour férié'!$E$2:$E$30,(ROW(INDIRECT($C455&amp;":"&amp;$D455))))),""))))))))</f>
        <v/>
      </c>
      <c r="I455" s="23"/>
    </row>
    <row r="456" spans="5:9">
      <c r="E456" s="20" t="str">
        <f t="shared" si="14"/>
        <v/>
      </c>
      <c r="F456" s="21" t="str">
        <f t="shared" si="15"/>
        <v/>
      </c>
      <c r="G456" s="21"/>
      <c r="H456" s="23" t="str">
        <f ca="1">IF(ISBLANK($B456),"",IF(F456=0,"NON VALIDE",IF($D456="","NON LIVRE",IF($C456=$D456,0,IF(AND(F456=1,$E456="NON LIVRE"),"NON LIVRE",IF($C456&gt;$D456,$E456+IFERROR(SUMPRODUCT((WEEKDAY(ROW(INDIRECT($C456&amp;":"&amp;$D456)))=7)*1)+SUMPRODUCT((WEEKDAY(ROW(INDIRECT($C456&amp;":"&amp;$D456)))=1)*1)+SUMPRODUCT(COUNTIF('[1]Jour férié'!$E$2:$E$30,(ROW(INDIRECT($C456&amp;":"&amp;$D456))))),""),IF($C456&lt;$D456,$E456-IFERROR(SUMPRODUCT((WEEKDAY(ROW(INDIRECT($C456&amp;":"&amp;$D456)))=7)*1)+SUMPRODUCT((WEEKDAY(ROW(INDIRECT($C456&amp;":"&amp;$D456)))=1)*1)+SUMPRODUCT(COUNTIF('[1]Jour férié'!$E$2:$E$30,(ROW(INDIRECT($C456&amp;":"&amp;$D456))))),""))))))))</f>
        <v/>
      </c>
      <c r="I456" s="23"/>
    </row>
    <row r="457" spans="5:9">
      <c r="E457" s="20" t="str">
        <f t="shared" si="14"/>
        <v/>
      </c>
      <c r="F457" s="21" t="str">
        <f t="shared" si="15"/>
        <v/>
      </c>
      <c r="G457" s="21"/>
      <c r="H457" s="23" t="str">
        <f ca="1">IF(ISBLANK($B457),"",IF(F457=0,"NON VALIDE",IF($D457="","NON LIVRE",IF($C457=$D457,0,IF(AND(F457=1,$E457="NON LIVRE"),"NON LIVRE",IF($C457&gt;$D457,$E457+IFERROR(SUMPRODUCT((WEEKDAY(ROW(INDIRECT($C457&amp;":"&amp;$D457)))=7)*1)+SUMPRODUCT((WEEKDAY(ROW(INDIRECT($C457&amp;":"&amp;$D457)))=1)*1)+SUMPRODUCT(COUNTIF('[1]Jour férié'!$E$2:$E$30,(ROW(INDIRECT($C457&amp;":"&amp;$D457))))),""),IF($C457&lt;$D457,$E457-IFERROR(SUMPRODUCT((WEEKDAY(ROW(INDIRECT($C457&amp;":"&amp;$D457)))=7)*1)+SUMPRODUCT((WEEKDAY(ROW(INDIRECT($C457&amp;":"&amp;$D457)))=1)*1)+SUMPRODUCT(COUNTIF('[1]Jour férié'!$E$2:$E$30,(ROW(INDIRECT($C457&amp;":"&amp;$D457))))),""))))))))</f>
        <v/>
      </c>
      <c r="I457" s="23"/>
    </row>
    <row r="458" spans="5:9">
      <c r="E458" s="20" t="str">
        <f t="shared" si="14"/>
        <v/>
      </c>
      <c r="F458" s="21" t="str">
        <f t="shared" si="15"/>
        <v/>
      </c>
      <c r="G458" s="21"/>
      <c r="H458" s="23" t="str">
        <f ca="1">IF(ISBLANK($B458),"",IF(F458=0,"NON VALIDE",IF($D458="","NON LIVRE",IF($C458=$D458,0,IF(AND(F458=1,$E458="NON LIVRE"),"NON LIVRE",IF($C458&gt;$D458,$E458+IFERROR(SUMPRODUCT((WEEKDAY(ROW(INDIRECT($C458&amp;":"&amp;$D458)))=7)*1)+SUMPRODUCT((WEEKDAY(ROW(INDIRECT($C458&amp;":"&amp;$D458)))=1)*1)+SUMPRODUCT(COUNTIF('[1]Jour férié'!$E$2:$E$30,(ROW(INDIRECT($C458&amp;":"&amp;$D458))))),""),IF($C458&lt;$D458,$E458-IFERROR(SUMPRODUCT((WEEKDAY(ROW(INDIRECT($C458&amp;":"&amp;$D458)))=7)*1)+SUMPRODUCT((WEEKDAY(ROW(INDIRECT($C458&amp;":"&amp;$D458)))=1)*1)+SUMPRODUCT(COUNTIF('[1]Jour férié'!$E$2:$E$30,(ROW(INDIRECT($C458&amp;":"&amp;$D458))))),""))))))))</f>
        <v/>
      </c>
      <c r="I458" s="23"/>
    </row>
    <row r="459" spans="5:9">
      <c r="E459" s="20" t="str">
        <f t="shared" si="14"/>
        <v/>
      </c>
      <c r="F459" s="21" t="str">
        <f t="shared" si="15"/>
        <v/>
      </c>
      <c r="G459" s="21"/>
      <c r="H459" s="23" t="str">
        <f ca="1">IF(ISBLANK($B459),"",IF(F459=0,"NON VALIDE",IF($D459="","NON LIVRE",IF($C459=$D459,0,IF(AND(F459=1,$E459="NON LIVRE"),"NON LIVRE",IF($C459&gt;$D459,$E459+IFERROR(SUMPRODUCT((WEEKDAY(ROW(INDIRECT($C459&amp;":"&amp;$D459)))=7)*1)+SUMPRODUCT((WEEKDAY(ROW(INDIRECT($C459&amp;":"&amp;$D459)))=1)*1)+SUMPRODUCT(COUNTIF('[1]Jour férié'!$E$2:$E$30,(ROW(INDIRECT($C459&amp;":"&amp;$D459))))),""),IF($C459&lt;$D459,$E459-IFERROR(SUMPRODUCT((WEEKDAY(ROW(INDIRECT($C459&amp;":"&amp;$D459)))=7)*1)+SUMPRODUCT((WEEKDAY(ROW(INDIRECT($C459&amp;":"&amp;$D459)))=1)*1)+SUMPRODUCT(COUNTIF('[1]Jour férié'!$E$2:$E$30,(ROW(INDIRECT($C459&amp;":"&amp;$D459))))),""))))))))</f>
        <v/>
      </c>
      <c r="I459" s="23"/>
    </row>
    <row r="460" spans="5:9">
      <c r="E460" s="20" t="str">
        <f t="shared" si="14"/>
        <v/>
      </c>
      <c r="F460" s="21" t="str">
        <f t="shared" si="15"/>
        <v/>
      </c>
      <c r="G460" s="21"/>
      <c r="H460" s="23" t="str">
        <f ca="1">IF(ISBLANK($B460),"",IF(F460=0,"NON VALIDE",IF($D460="","NON LIVRE",IF($C460=$D460,0,IF(AND(F460=1,$E460="NON LIVRE"),"NON LIVRE",IF($C460&gt;$D460,$E460+IFERROR(SUMPRODUCT((WEEKDAY(ROW(INDIRECT($C460&amp;":"&amp;$D460)))=7)*1)+SUMPRODUCT((WEEKDAY(ROW(INDIRECT($C460&amp;":"&amp;$D460)))=1)*1)+SUMPRODUCT(COUNTIF('[1]Jour férié'!$E$2:$E$30,(ROW(INDIRECT($C460&amp;":"&amp;$D460))))),""),IF($C460&lt;$D460,$E460-IFERROR(SUMPRODUCT((WEEKDAY(ROW(INDIRECT($C460&amp;":"&amp;$D460)))=7)*1)+SUMPRODUCT((WEEKDAY(ROW(INDIRECT($C460&amp;":"&amp;$D460)))=1)*1)+SUMPRODUCT(COUNTIF('[1]Jour férié'!$E$2:$E$30,(ROW(INDIRECT($C460&amp;":"&amp;$D460))))),""))))))))</f>
        <v/>
      </c>
      <c r="I460" s="23"/>
    </row>
    <row r="461" spans="5:9">
      <c r="E461" s="20" t="str">
        <f t="shared" si="14"/>
        <v/>
      </c>
      <c r="F461" s="21" t="str">
        <f t="shared" si="15"/>
        <v/>
      </c>
      <c r="G461" s="21"/>
      <c r="H461" s="23" t="str">
        <f ca="1">IF(ISBLANK($B461),"",IF(F461=0,"NON VALIDE",IF($D461="","NON LIVRE",IF($C461=$D461,0,IF(AND(F461=1,$E461="NON LIVRE"),"NON LIVRE",IF($C461&gt;$D461,$E461+IFERROR(SUMPRODUCT((WEEKDAY(ROW(INDIRECT($C461&amp;":"&amp;$D461)))=7)*1)+SUMPRODUCT((WEEKDAY(ROW(INDIRECT($C461&amp;":"&amp;$D461)))=1)*1)+SUMPRODUCT(COUNTIF('[1]Jour férié'!$E$2:$E$30,(ROW(INDIRECT($C461&amp;":"&amp;$D461))))),""),IF($C461&lt;$D461,$E461-IFERROR(SUMPRODUCT((WEEKDAY(ROW(INDIRECT($C461&amp;":"&amp;$D461)))=7)*1)+SUMPRODUCT((WEEKDAY(ROW(INDIRECT($C461&amp;":"&amp;$D461)))=1)*1)+SUMPRODUCT(COUNTIF('[1]Jour férié'!$E$2:$E$30,(ROW(INDIRECT($C461&amp;":"&amp;$D461))))),""))))))))</f>
        <v/>
      </c>
      <c r="I461" s="23"/>
    </row>
    <row r="462" spans="5:9">
      <c r="E462" s="20" t="str">
        <f t="shared" si="14"/>
        <v/>
      </c>
      <c r="F462" s="21" t="str">
        <f t="shared" si="15"/>
        <v/>
      </c>
      <c r="G462" s="21"/>
      <c r="H462" s="23" t="str">
        <f ca="1">IF(ISBLANK($B462),"",IF(F462=0,"NON VALIDE",IF($D462="","NON LIVRE",IF($C462=$D462,0,IF(AND(F462=1,$E462="NON LIVRE"),"NON LIVRE",IF($C462&gt;$D462,$E462+IFERROR(SUMPRODUCT((WEEKDAY(ROW(INDIRECT($C462&amp;":"&amp;$D462)))=7)*1)+SUMPRODUCT((WEEKDAY(ROW(INDIRECT($C462&amp;":"&amp;$D462)))=1)*1)+SUMPRODUCT(COUNTIF('[1]Jour férié'!$E$2:$E$30,(ROW(INDIRECT($C462&amp;":"&amp;$D462))))),""),IF($C462&lt;$D462,$E462-IFERROR(SUMPRODUCT((WEEKDAY(ROW(INDIRECT($C462&amp;":"&amp;$D462)))=7)*1)+SUMPRODUCT((WEEKDAY(ROW(INDIRECT($C462&amp;":"&amp;$D462)))=1)*1)+SUMPRODUCT(COUNTIF('[1]Jour férié'!$E$2:$E$30,(ROW(INDIRECT($C462&amp;":"&amp;$D462))))),""))))))))</f>
        <v/>
      </c>
      <c r="I462" s="23"/>
    </row>
    <row r="463" spans="5:9">
      <c r="E463" s="20" t="str">
        <f t="shared" si="14"/>
        <v/>
      </c>
      <c r="F463" s="21" t="str">
        <f t="shared" si="15"/>
        <v/>
      </c>
      <c r="G463" s="21"/>
      <c r="H463" s="23" t="str">
        <f ca="1">IF(ISBLANK($B463),"",IF(F463=0,"NON VALIDE",IF($D463="","NON LIVRE",IF($C463=$D463,0,IF(AND(F463=1,$E463="NON LIVRE"),"NON LIVRE",IF($C463&gt;$D463,$E463+IFERROR(SUMPRODUCT((WEEKDAY(ROW(INDIRECT($C463&amp;":"&amp;$D463)))=7)*1)+SUMPRODUCT((WEEKDAY(ROW(INDIRECT($C463&amp;":"&amp;$D463)))=1)*1)+SUMPRODUCT(COUNTIF('[1]Jour férié'!$E$2:$E$30,(ROW(INDIRECT($C463&amp;":"&amp;$D463))))),""),IF($C463&lt;$D463,$E463-IFERROR(SUMPRODUCT((WEEKDAY(ROW(INDIRECT($C463&amp;":"&amp;$D463)))=7)*1)+SUMPRODUCT((WEEKDAY(ROW(INDIRECT($C463&amp;":"&amp;$D463)))=1)*1)+SUMPRODUCT(COUNTIF('[1]Jour férié'!$E$2:$E$30,(ROW(INDIRECT($C463&amp;":"&amp;$D463))))),""))))))))</f>
        <v/>
      </c>
      <c r="I463" s="23"/>
    </row>
    <row r="464" spans="5:9">
      <c r="E464" s="20" t="str">
        <f t="shared" si="14"/>
        <v/>
      </c>
      <c r="F464" s="21" t="str">
        <f t="shared" si="15"/>
        <v/>
      </c>
      <c r="G464" s="21"/>
      <c r="H464" s="23" t="str">
        <f ca="1">IF(ISBLANK($B464),"",IF(F464=0,"NON VALIDE",IF($D464="","NON LIVRE",IF($C464=$D464,0,IF(AND(F464=1,$E464="NON LIVRE"),"NON LIVRE",IF($C464&gt;$D464,$E464+IFERROR(SUMPRODUCT((WEEKDAY(ROW(INDIRECT($C464&amp;":"&amp;$D464)))=7)*1)+SUMPRODUCT((WEEKDAY(ROW(INDIRECT($C464&amp;":"&amp;$D464)))=1)*1)+SUMPRODUCT(COUNTIF('[1]Jour férié'!$E$2:$E$30,(ROW(INDIRECT($C464&amp;":"&amp;$D464))))),""),IF($C464&lt;$D464,$E464-IFERROR(SUMPRODUCT((WEEKDAY(ROW(INDIRECT($C464&amp;":"&amp;$D464)))=7)*1)+SUMPRODUCT((WEEKDAY(ROW(INDIRECT($C464&amp;":"&amp;$D464)))=1)*1)+SUMPRODUCT(COUNTIF('[1]Jour férié'!$E$2:$E$30,(ROW(INDIRECT($C464&amp;":"&amp;$D464))))),""))))))))</f>
        <v/>
      </c>
      <c r="I464" s="23"/>
    </row>
    <row r="465" spans="5:9">
      <c r="E465" s="20" t="str">
        <f t="shared" si="14"/>
        <v/>
      </c>
      <c r="F465" s="21" t="str">
        <f t="shared" si="15"/>
        <v/>
      </c>
      <c r="G465" s="21"/>
      <c r="H465" s="23" t="str">
        <f ca="1">IF(ISBLANK($B465),"",IF(F465=0,"NON VALIDE",IF($D465="","NON LIVRE",IF($C465=$D465,0,IF(AND(F465=1,$E465="NON LIVRE"),"NON LIVRE",IF($C465&gt;$D465,$E465+IFERROR(SUMPRODUCT((WEEKDAY(ROW(INDIRECT($C465&amp;":"&amp;$D465)))=7)*1)+SUMPRODUCT((WEEKDAY(ROW(INDIRECT($C465&amp;":"&amp;$D465)))=1)*1)+SUMPRODUCT(COUNTIF('[1]Jour férié'!$E$2:$E$30,(ROW(INDIRECT($C465&amp;":"&amp;$D465))))),""),IF($C465&lt;$D465,$E465-IFERROR(SUMPRODUCT((WEEKDAY(ROW(INDIRECT($C465&amp;":"&amp;$D465)))=7)*1)+SUMPRODUCT((WEEKDAY(ROW(INDIRECT($C465&amp;":"&amp;$D465)))=1)*1)+SUMPRODUCT(COUNTIF('[1]Jour férié'!$E$2:$E$30,(ROW(INDIRECT($C465&amp;":"&amp;$D465))))),""))))))))</f>
        <v/>
      </c>
      <c r="I465" s="23"/>
    </row>
    <row r="466" spans="5:9">
      <c r="E466" s="20" t="str">
        <f t="shared" si="14"/>
        <v/>
      </c>
      <c r="F466" s="21" t="str">
        <f t="shared" si="15"/>
        <v/>
      </c>
      <c r="G466" s="21"/>
      <c r="H466" s="23" t="str">
        <f ca="1">IF(ISBLANK($B466),"",IF(F466=0,"NON VALIDE",IF($D466="","NON LIVRE",IF($C466=$D466,0,IF(AND(F466=1,$E466="NON LIVRE"),"NON LIVRE",IF($C466&gt;$D466,$E466+IFERROR(SUMPRODUCT((WEEKDAY(ROW(INDIRECT($C466&amp;":"&amp;$D466)))=7)*1)+SUMPRODUCT((WEEKDAY(ROW(INDIRECT($C466&amp;":"&amp;$D466)))=1)*1)+SUMPRODUCT(COUNTIF('[1]Jour férié'!$E$2:$E$30,(ROW(INDIRECT($C466&amp;":"&amp;$D466))))),""),IF($C466&lt;$D466,$E466-IFERROR(SUMPRODUCT((WEEKDAY(ROW(INDIRECT($C466&amp;":"&amp;$D466)))=7)*1)+SUMPRODUCT((WEEKDAY(ROW(INDIRECT($C466&amp;":"&amp;$D466)))=1)*1)+SUMPRODUCT(COUNTIF('[1]Jour férié'!$E$2:$E$30,(ROW(INDIRECT($C466&amp;":"&amp;$D466))))),""))))))))</f>
        <v/>
      </c>
      <c r="I466" s="23"/>
    </row>
    <row r="467" spans="5:9">
      <c r="E467" s="20" t="str">
        <f t="shared" si="14"/>
        <v/>
      </c>
      <c r="F467" s="21" t="str">
        <f t="shared" si="15"/>
        <v/>
      </c>
      <c r="G467" s="21"/>
      <c r="H467" s="23" t="str">
        <f ca="1">IF(ISBLANK($B467),"",IF(F467=0,"NON VALIDE",IF($D467="","NON LIVRE",IF($C467=$D467,0,IF(AND(F467=1,$E467="NON LIVRE"),"NON LIVRE",IF($C467&gt;$D467,$E467+IFERROR(SUMPRODUCT((WEEKDAY(ROW(INDIRECT($C467&amp;":"&amp;$D467)))=7)*1)+SUMPRODUCT((WEEKDAY(ROW(INDIRECT($C467&amp;":"&amp;$D467)))=1)*1)+SUMPRODUCT(COUNTIF('[1]Jour férié'!$E$2:$E$30,(ROW(INDIRECT($C467&amp;":"&amp;$D467))))),""),IF($C467&lt;$D467,$E467-IFERROR(SUMPRODUCT((WEEKDAY(ROW(INDIRECT($C467&amp;":"&amp;$D467)))=7)*1)+SUMPRODUCT((WEEKDAY(ROW(INDIRECT($C467&amp;":"&amp;$D467)))=1)*1)+SUMPRODUCT(COUNTIF('[1]Jour férié'!$E$2:$E$30,(ROW(INDIRECT($C467&amp;":"&amp;$D467))))),""))))))))</f>
        <v/>
      </c>
      <c r="I467" s="23"/>
    </row>
    <row r="468" spans="5:9">
      <c r="E468" s="20" t="str">
        <f t="shared" si="14"/>
        <v/>
      </c>
      <c r="F468" s="21" t="str">
        <f t="shared" si="15"/>
        <v/>
      </c>
      <c r="G468" s="21"/>
      <c r="H468" s="23" t="str">
        <f ca="1">IF(ISBLANK($B468),"",IF(F468=0,"NON VALIDE",IF($D468="","NON LIVRE",IF($C468=$D468,0,IF(AND(F468=1,$E468="NON LIVRE"),"NON LIVRE",IF($C468&gt;$D468,$E468+IFERROR(SUMPRODUCT((WEEKDAY(ROW(INDIRECT($C468&amp;":"&amp;$D468)))=7)*1)+SUMPRODUCT((WEEKDAY(ROW(INDIRECT($C468&amp;":"&amp;$D468)))=1)*1)+SUMPRODUCT(COUNTIF('[1]Jour férié'!$E$2:$E$30,(ROW(INDIRECT($C468&amp;":"&amp;$D468))))),""),IF($C468&lt;$D468,$E468-IFERROR(SUMPRODUCT((WEEKDAY(ROW(INDIRECT($C468&amp;":"&amp;$D468)))=7)*1)+SUMPRODUCT((WEEKDAY(ROW(INDIRECT($C468&amp;":"&amp;$D468)))=1)*1)+SUMPRODUCT(COUNTIF('[1]Jour férié'!$E$2:$E$30,(ROW(INDIRECT($C468&amp;":"&amp;$D468))))),""))))))))</f>
        <v/>
      </c>
      <c r="I468" s="23"/>
    </row>
    <row r="469" spans="5:9">
      <c r="E469" s="20" t="str">
        <f t="shared" si="14"/>
        <v/>
      </c>
      <c r="F469" s="21" t="str">
        <f t="shared" si="15"/>
        <v/>
      </c>
      <c r="G469" s="21"/>
      <c r="H469" s="23" t="str">
        <f ca="1">IF(ISBLANK($B469),"",IF(F469=0,"NON VALIDE",IF($D469="","NON LIVRE",IF($C469=$D469,0,IF(AND(F469=1,$E469="NON LIVRE"),"NON LIVRE",IF($C469&gt;$D469,$E469+IFERROR(SUMPRODUCT((WEEKDAY(ROW(INDIRECT($C469&amp;":"&amp;$D469)))=7)*1)+SUMPRODUCT((WEEKDAY(ROW(INDIRECT($C469&amp;":"&amp;$D469)))=1)*1)+SUMPRODUCT(COUNTIF('[1]Jour férié'!$E$2:$E$30,(ROW(INDIRECT($C469&amp;":"&amp;$D469))))),""),IF($C469&lt;$D469,$E469-IFERROR(SUMPRODUCT((WEEKDAY(ROW(INDIRECT($C469&amp;":"&amp;$D469)))=7)*1)+SUMPRODUCT((WEEKDAY(ROW(INDIRECT($C469&amp;":"&amp;$D469)))=1)*1)+SUMPRODUCT(COUNTIF('[1]Jour férié'!$E$2:$E$30,(ROW(INDIRECT($C469&amp;":"&amp;$D469))))),""))))))))</f>
        <v/>
      </c>
      <c r="I469" s="23"/>
    </row>
    <row r="470" spans="5:9">
      <c r="E470" s="20" t="str">
        <f t="shared" si="14"/>
        <v/>
      </c>
      <c r="F470" s="21" t="str">
        <f t="shared" si="15"/>
        <v/>
      </c>
      <c r="G470" s="21"/>
      <c r="H470" s="23" t="str">
        <f ca="1">IF(ISBLANK($B470),"",IF(F470=0,"NON VALIDE",IF($D470="","NON LIVRE",IF($C470=$D470,0,IF(AND(F470=1,$E470="NON LIVRE"),"NON LIVRE",IF($C470&gt;$D470,$E470+IFERROR(SUMPRODUCT((WEEKDAY(ROW(INDIRECT($C470&amp;":"&amp;$D470)))=7)*1)+SUMPRODUCT((WEEKDAY(ROW(INDIRECT($C470&amp;":"&amp;$D470)))=1)*1)+SUMPRODUCT(COUNTIF('[1]Jour férié'!$E$2:$E$30,(ROW(INDIRECT($C470&amp;":"&amp;$D470))))),""),IF($C470&lt;$D470,$E470-IFERROR(SUMPRODUCT((WEEKDAY(ROW(INDIRECT($C470&amp;":"&amp;$D470)))=7)*1)+SUMPRODUCT((WEEKDAY(ROW(INDIRECT($C470&amp;":"&amp;$D470)))=1)*1)+SUMPRODUCT(COUNTIF('[1]Jour férié'!$E$2:$E$30,(ROW(INDIRECT($C470&amp;":"&amp;$D470))))),""))))))))</f>
        <v/>
      </c>
      <c r="I470" s="23"/>
    </row>
    <row r="471" spans="5:9">
      <c r="E471" s="20" t="str">
        <f t="shared" si="14"/>
        <v/>
      </c>
      <c r="F471" s="21" t="str">
        <f t="shared" si="15"/>
        <v/>
      </c>
      <c r="G471" s="21"/>
      <c r="H471" s="23" t="str">
        <f ca="1">IF(ISBLANK($B471),"",IF(F471=0,"NON VALIDE",IF($D471="","NON LIVRE",IF($C471=$D471,0,IF(AND(F471=1,$E471="NON LIVRE"),"NON LIVRE",IF($C471&gt;$D471,$E471+IFERROR(SUMPRODUCT((WEEKDAY(ROW(INDIRECT($C471&amp;":"&amp;$D471)))=7)*1)+SUMPRODUCT((WEEKDAY(ROW(INDIRECT($C471&amp;":"&amp;$D471)))=1)*1)+SUMPRODUCT(COUNTIF('[1]Jour férié'!$E$2:$E$30,(ROW(INDIRECT($C471&amp;":"&amp;$D471))))),""),IF($C471&lt;$D471,$E471-IFERROR(SUMPRODUCT((WEEKDAY(ROW(INDIRECT($C471&amp;":"&amp;$D471)))=7)*1)+SUMPRODUCT((WEEKDAY(ROW(INDIRECT($C471&amp;":"&amp;$D471)))=1)*1)+SUMPRODUCT(COUNTIF('[1]Jour férié'!$E$2:$E$30,(ROW(INDIRECT($C471&amp;":"&amp;$D471))))),""))))))))</f>
        <v/>
      </c>
      <c r="I471" s="23"/>
    </row>
    <row r="472" spans="5:9">
      <c r="E472" s="20" t="str">
        <f t="shared" si="14"/>
        <v/>
      </c>
      <c r="F472" s="21" t="str">
        <f t="shared" si="15"/>
        <v/>
      </c>
      <c r="G472" s="21"/>
      <c r="H472" s="23" t="str">
        <f ca="1">IF(ISBLANK($B472),"",IF(F472=0,"NON VALIDE",IF($D472="","NON LIVRE",IF($C472=$D472,0,IF(AND(F472=1,$E472="NON LIVRE"),"NON LIVRE",IF($C472&gt;$D472,$E472+IFERROR(SUMPRODUCT((WEEKDAY(ROW(INDIRECT($C472&amp;":"&amp;$D472)))=7)*1)+SUMPRODUCT((WEEKDAY(ROW(INDIRECT($C472&amp;":"&amp;$D472)))=1)*1)+SUMPRODUCT(COUNTIF('[1]Jour férié'!$E$2:$E$30,(ROW(INDIRECT($C472&amp;":"&amp;$D472))))),""),IF($C472&lt;$D472,$E472-IFERROR(SUMPRODUCT((WEEKDAY(ROW(INDIRECT($C472&amp;":"&amp;$D472)))=7)*1)+SUMPRODUCT((WEEKDAY(ROW(INDIRECT($C472&amp;":"&amp;$D472)))=1)*1)+SUMPRODUCT(COUNTIF('[1]Jour férié'!$E$2:$E$30,(ROW(INDIRECT($C472&amp;":"&amp;$D472))))),""))))))))</f>
        <v/>
      </c>
      <c r="I472" s="23"/>
    </row>
    <row r="473" spans="5:9">
      <c r="E473" s="20" t="str">
        <f t="shared" si="14"/>
        <v/>
      </c>
      <c r="F473" s="21" t="str">
        <f t="shared" si="15"/>
        <v/>
      </c>
      <c r="G473" s="21"/>
      <c r="H473" s="23" t="str">
        <f ca="1">IF(ISBLANK($B473),"",IF(F473=0,"NON VALIDE",IF($D473="","NON LIVRE",IF($C473=$D473,0,IF(AND(F473=1,$E473="NON LIVRE"),"NON LIVRE",IF($C473&gt;$D473,$E473+IFERROR(SUMPRODUCT((WEEKDAY(ROW(INDIRECT($C473&amp;":"&amp;$D473)))=7)*1)+SUMPRODUCT((WEEKDAY(ROW(INDIRECT($C473&amp;":"&amp;$D473)))=1)*1)+SUMPRODUCT(COUNTIF('[1]Jour férié'!$E$2:$E$30,(ROW(INDIRECT($C473&amp;":"&amp;$D473))))),""),IF($C473&lt;$D473,$E473-IFERROR(SUMPRODUCT((WEEKDAY(ROW(INDIRECT($C473&amp;":"&amp;$D473)))=7)*1)+SUMPRODUCT((WEEKDAY(ROW(INDIRECT($C473&amp;":"&amp;$D473)))=1)*1)+SUMPRODUCT(COUNTIF('[1]Jour férié'!$E$2:$E$30,(ROW(INDIRECT($C473&amp;":"&amp;$D473))))),""))))))))</f>
        <v/>
      </c>
      <c r="I473" s="23"/>
    </row>
    <row r="474" spans="5:9">
      <c r="E474" s="20" t="str">
        <f t="shared" si="14"/>
        <v/>
      </c>
      <c r="F474" s="21" t="str">
        <f t="shared" si="15"/>
        <v/>
      </c>
      <c r="G474" s="21"/>
      <c r="H474" s="23" t="str">
        <f ca="1">IF(ISBLANK($B474),"",IF(F474=0,"NON VALIDE",IF($D474="","NON LIVRE",IF($C474=$D474,0,IF(AND(F474=1,$E474="NON LIVRE"),"NON LIVRE",IF($C474&gt;$D474,$E474+IFERROR(SUMPRODUCT((WEEKDAY(ROW(INDIRECT($C474&amp;":"&amp;$D474)))=7)*1)+SUMPRODUCT((WEEKDAY(ROW(INDIRECT($C474&amp;":"&amp;$D474)))=1)*1)+SUMPRODUCT(COUNTIF('[1]Jour férié'!$E$2:$E$30,(ROW(INDIRECT($C474&amp;":"&amp;$D474))))),""),IF($C474&lt;$D474,$E474-IFERROR(SUMPRODUCT((WEEKDAY(ROW(INDIRECT($C474&amp;":"&amp;$D474)))=7)*1)+SUMPRODUCT((WEEKDAY(ROW(INDIRECT($C474&amp;":"&amp;$D474)))=1)*1)+SUMPRODUCT(COUNTIF('[1]Jour férié'!$E$2:$E$30,(ROW(INDIRECT($C474&amp;":"&amp;$D474))))),""))))))))</f>
        <v/>
      </c>
      <c r="I474" s="23"/>
    </row>
    <row r="475" spans="5:9">
      <c r="E475" s="20" t="str">
        <f t="shared" si="14"/>
        <v/>
      </c>
      <c r="F475" s="21" t="str">
        <f t="shared" si="15"/>
        <v/>
      </c>
      <c r="G475" s="21"/>
      <c r="H475" s="23" t="str">
        <f ca="1">IF(ISBLANK($B475),"",IF(F475=0,"NON VALIDE",IF($D475="","NON LIVRE",IF($C475=$D475,0,IF(AND(F475=1,$E475="NON LIVRE"),"NON LIVRE",IF($C475&gt;$D475,$E475+IFERROR(SUMPRODUCT((WEEKDAY(ROW(INDIRECT($C475&amp;":"&amp;$D475)))=7)*1)+SUMPRODUCT((WEEKDAY(ROW(INDIRECT($C475&amp;":"&amp;$D475)))=1)*1)+SUMPRODUCT(COUNTIF('[1]Jour férié'!$E$2:$E$30,(ROW(INDIRECT($C475&amp;":"&amp;$D475))))),""),IF($C475&lt;$D475,$E475-IFERROR(SUMPRODUCT((WEEKDAY(ROW(INDIRECT($C475&amp;":"&amp;$D475)))=7)*1)+SUMPRODUCT((WEEKDAY(ROW(INDIRECT($C475&amp;":"&amp;$D475)))=1)*1)+SUMPRODUCT(COUNTIF('[1]Jour férié'!$E$2:$E$30,(ROW(INDIRECT($C475&amp;":"&amp;$D475))))),""))))))))</f>
        <v/>
      </c>
      <c r="I475" s="23"/>
    </row>
    <row r="476" spans="5:9">
      <c r="E476" s="20" t="str">
        <f t="shared" si="14"/>
        <v/>
      </c>
      <c r="F476" s="21" t="str">
        <f t="shared" si="15"/>
        <v/>
      </c>
      <c r="G476" s="21"/>
      <c r="H476" s="23" t="str">
        <f ca="1">IF(ISBLANK($B476),"",IF(F476=0,"NON VALIDE",IF($D476="","NON LIVRE",IF($C476=$D476,0,IF(AND(F476=1,$E476="NON LIVRE"),"NON LIVRE",IF($C476&gt;$D476,$E476+IFERROR(SUMPRODUCT((WEEKDAY(ROW(INDIRECT($C476&amp;":"&amp;$D476)))=7)*1)+SUMPRODUCT((WEEKDAY(ROW(INDIRECT($C476&amp;":"&amp;$D476)))=1)*1)+SUMPRODUCT(COUNTIF('[1]Jour férié'!$E$2:$E$30,(ROW(INDIRECT($C476&amp;":"&amp;$D476))))),""),IF($C476&lt;$D476,$E476-IFERROR(SUMPRODUCT((WEEKDAY(ROW(INDIRECT($C476&amp;":"&amp;$D476)))=7)*1)+SUMPRODUCT((WEEKDAY(ROW(INDIRECT($C476&amp;":"&amp;$D476)))=1)*1)+SUMPRODUCT(COUNTIF('[1]Jour férié'!$E$2:$E$30,(ROW(INDIRECT($C476&amp;":"&amp;$D476))))),""))))))))</f>
        <v/>
      </c>
      <c r="I476" s="23"/>
    </row>
    <row r="477" spans="5:9">
      <c r="E477" s="20" t="str">
        <f t="shared" si="14"/>
        <v/>
      </c>
      <c r="F477" s="21" t="str">
        <f t="shared" si="15"/>
        <v/>
      </c>
      <c r="G477" s="21"/>
      <c r="H477" s="23" t="str">
        <f ca="1">IF(ISBLANK($B477),"",IF(F477=0,"NON VALIDE",IF($D477="","NON LIVRE",IF($C477=$D477,0,IF(AND(F477=1,$E477="NON LIVRE"),"NON LIVRE",IF($C477&gt;$D477,$E477+IFERROR(SUMPRODUCT((WEEKDAY(ROW(INDIRECT($C477&amp;":"&amp;$D477)))=7)*1)+SUMPRODUCT((WEEKDAY(ROW(INDIRECT($C477&amp;":"&amp;$D477)))=1)*1)+SUMPRODUCT(COUNTIF('[1]Jour férié'!$E$2:$E$30,(ROW(INDIRECT($C477&amp;":"&amp;$D477))))),""),IF($C477&lt;$D477,$E477-IFERROR(SUMPRODUCT((WEEKDAY(ROW(INDIRECT($C477&amp;":"&amp;$D477)))=7)*1)+SUMPRODUCT((WEEKDAY(ROW(INDIRECT($C477&amp;":"&amp;$D477)))=1)*1)+SUMPRODUCT(COUNTIF('[1]Jour férié'!$E$2:$E$30,(ROW(INDIRECT($C477&amp;":"&amp;$D477))))),""))))))))</f>
        <v/>
      </c>
      <c r="I477" s="23"/>
    </row>
    <row r="478" spans="5:9">
      <c r="E478" s="20" t="str">
        <f t="shared" si="14"/>
        <v/>
      </c>
      <c r="F478" s="21" t="str">
        <f t="shared" si="15"/>
        <v/>
      </c>
      <c r="G478" s="21"/>
      <c r="H478" s="23" t="str">
        <f ca="1">IF(ISBLANK($B478),"",IF(F478=0,"NON VALIDE",IF($D478="","NON LIVRE",IF($C478=$D478,0,IF(AND(F478=1,$E478="NON LIVRE"),"NON LIVRE",IF($C478&gt;$D478,$E478+IFERROR(SUMPRODUCT((WEEKDAY(ROW(INDIRECT($C478&amp;":"&amp;$D478)))=7)*1)+SUMPRODUCT((WEEKDAY(ROW(INDIRECT($C478&amp;":"&amp;$D478)))=1)*1)+SUMPRODUCT(COUNTIF('[1]Jour férié'!$E$2:$E$30,(ROW(INDIRECT($C478&amp;":"&amp;$D478))))),""),IF($C478&lt;$D478,$E478-IFERROR(SUMPRODUCT((WEEKDAY(ROW(INDIRECT($C478&amp;":"&amp;$D478)))=7)*1)+SUMPRODUCT((WEEKDAY(ROW(INDIRECT($C478&amp;":"&amp;$D478)))=1)*1)+SUMPRODUCT(COUNTIF('[1]Jour férié'!$E$2:$E$30,(ROW(INDIRECT($C478&amp;":"&amp;$D478))))),""))))))))</f>
        <v/>
      </c>
      <c r="I478" s="23"/>
    </row>
    <row r="479" spans="5:9">
      <c r="E479" s="20" t="str">
        <f t="shared" si="14"/>
        <v/>
      </c>
      <c r="F479" s="21" t="str">
        <f t="shared" si="15"/>
        <v/>
      </c>
      <c r="G479" s="21"/>
      <c r="H479" s="23" t="str">
        <f ca="1">IF(ISBLANK($B479),"",IF(F479=0,"NON VALIDE",IF($D479="","NON LIVRE",IF($C479=$D479,0,IF(AND(F479=1,$E479="NON LIVRE"),"NON LIVRE",IF($C479&gt;$D479,$E479+IFERROR(SUMPRODUCT((WEEKDAY(ROW(INDIRECT($C479&amp;":"&amp;$D479)))=7)*1)+SUMPRODUCT((WEEKDAY(ROW(INDIRECT($C479&amp;":"&amp;$D479)))=1)*1)+SUMPRODUCT(COUNTIF('[1]Jour férié'!$E$2:$E$30,(ROW(INDIRECT($C479&amp;":"&amp;$D479))))),""),IF($C479&lt;$D479,$E479-IFERROR(SUMPRODUCT((WEEKDAY(ROW(INDIRECT($C479&amp;":"&amp;$D479)))=7)*1)+SUMPRODUCT((WEEKDAY(ROW(INDIRECT($C479&amp;":"&amp;$D479)))=1)*1)+SUMPRODUCT(COUNTIF('[1]Jour férié'!$E$2:$E$30,(ROW(INDIRECT($C479&amp;":"&amp;$D479))))),""))))))))</f>
        <v/>
      </c>
      <c r="I479" s="23"/>
    </row>
    <row r="480" spans="5:9">
      <c r="E480" s="20" t="str">
        <f t="shared" si="14"/>
        <v/>
      </c>
      <c r="F480" s="21" t="str">
        <f t="shared" si="15"/>
        <v/>
      </c>
      <c r="G480" s="21"/>
      <c r="H480" s="23" t="str">
        <f ca="1">IF(ISBLANK($B480),"",IF(F480=0,"NON VALIDE",IF($D480="","NON LIVRE",IF($C480=$D480,0,IF(AND(F480=1,$E480="NON LIVRE"),"NON LIVRE",IF($C480&gt;$D480,$E480+IFERROR(SUMPRODUCT((WEEKDAY(ROW(INDIRECT($C480&amp;":"&amp;$D480)))=7)*1)+SUMPRODUCT((WEEKDAY(ROW(INDIRECT($C480&amp;":"&amp;$D480)))=1)*1)+SUMPRODUCT(COUNTIF('[1]Jour férié'!$E$2:$E$30,(ROW(INDIRECT($C480&amp;":"&amp;$D480))))),""),IF($C480&lt;$D480,$E480-IFERROR(SUMPRODUCT((WEEKDAY(ROW(INDIRECT($C480&amp;":"&amp;$D480)))=7)*1)+SUMPRODUCT((WEEKDAY(ROW(INDIRECT($C480&amp;":"&amp;$D480)))=1)*1)+SUMPRODUCT(COUNTIF('[1]Jour férié'!$E$2:$E$30,(ROW(INDIRECT($C480&amp;":"&amp;$D480))))),""))))))))</f>
        <v/>
      </c>
      <c r="I480" s="23"/>
    </row>
    <row r="481" spans="5:9">
      <c r="E481" s="20" t="str">
        <f t="shared" si="14"/>
        <v/>
      </c>
      <c r="F481" s="21" t="str">
        <f t="shared" si="15"/>
        <v/>
      </c>
      <c r="G481" s="21"/>
      <c r="H481" s="23" t="str">
        <f ca="1">IF(ISBLANK($B481),"",IF(F481=0,"NON VALIDE",IF($D481="","NON LIVRE",IF($C481=$D481,0,IF(AND(F481=1,$E481="NON LIVRE"),"NON LIVRE",IF($C481&gt;$D481,$E481+IFERROR(SUMPRODUCT((WEEKDAY(ROW(INDIRECT($C481&amp;":"&amp;$D481)))=7)*1)+SUMPRODUCT((WEEKDAY(ROW(INDIRECT($C481&amp;":"&amp;$D481)))=1)*1)+SUMPRODUCT(COUNTIF('[1]Jour férié'!$E$2:$E$30,(ROW(INDIRECT($C481&amp;":"&amp;$D481))))),""),IF($C481&lt;$D481,$E481-IFERROR(SUMPRODUCT((WEEKDAY(ROW(INDIRECT($C481&amp;":"&amp;$D481)))=7)*1)+SUMPRODUCT((WEEKDAY(ROW(INDIRECT($C481&amp;":"&amp;$D481)))=1)*1)+SUMPRODUCT(COUNTIF('[1]Jour férié'!$E$2:$E$30,(ROW(INDIRECT($C481&amp;":"&amp;$D481))))),""))))))))</f>
        <v/>
      </c>
      <c r="I481" s="23"/>
    </row>
    <row r="482" spans="5:9">
      <c r="E482" s="20" t="str">
        <f t="shared" si="14"/>
        <v/>
      </c>
      <c r="F482" s="21" t="str">
        <f t="shared" si="15"/>
        <v/>
      </c>
      <c r="G482" s="21"/>
      <c r="H482" s="23" t="str">
        <f ca="1">IF(ISBLANK($B482),"",IF(F482=0,"NON VALIDE",IF($D482="","NON LIVRE",IF($C482=$D482,0,IF(AND(F482=1,$E482="NON LIVRE"),"NON LIVRE",IF($C482&gt;$D482,$E482+IFERROR(SUMPRODUCT((WEEKDAY(ROW(INDIRECT($C482&amp;":"&amp;$D482)))=7)*1)+SUMPRODUCT((WEEKDAY(ROW(INDIRECT($C482&amp;":"&amp;$D482)))=1)*1)+SUMPRODUCT(COUNTIF('[1]Jour férié'!$E$2:$E$30,(ROW(INDIRECT($C482&amp;":"&amp;$D482))))),""),IF($C482&lt;$D482,$E482-IFERROR(SUMPRODUCT((WEEKDAY(ROW(INDIRECT($C482&amp;":"&amp;$D482)))=7)*1)+SUMPRODUCT((WEEKDAY(ROW(INDIRECT($C482&amp;":"&amp;$D482)))=1)*1)+SUMPRODUCT(COUNTIF('[1]Jour férié'!$E$2:$E$30,(ROW(INDIRECT($C482&amp;":"&amp;$D482))))),""))))))))</f>
        <v/>
      </c>
      <c r="I482" s="23"/>
    </row>
    <row r="483" spans="5:9">
      <c r="E483" s="20" t="str">
        <f t="shared" si="14"/>
        <v/>
      </c>
      <c r="F483" s="21" t="str">
        <f t="shared" si="15"/>
        <v/>
      </c>
      <c r="G483" s="21"/>
      <c r="H483" s="23" t="str">
        <f ca="1">IF(ISBLANK($B483),"",IF(F483=0,"NON VALIDE",IF($D483="","NON LIVRE",IF($C483=$D483,0,IF(AND(F483=1,$E483="NON LIVRE"),"NON LIVRE",IF($C483&gt;$D483,$E483+IFERROR(SUMPRODUCT((WEEKDAY(ROW(INDIRECT($C483&amp;":"&amp;$D483)))=7)*1)+SUMPRODUCT((WEEKDAY(ROW(INDIRECT($C483&amp;":"&amp;$D483)))=1)*1)+SUMPRODUCT(COUNTIF('[1]Jour férié'!$E$2:$E$30,(ROW(INDIRECT($C483&amp;":"&amp;$D483))))),""),IF($C483&lt;$D483,$E483-IFERROR(SUMPRODUCT((WEEKDAY(ROW(INDIRECT($C483&amp;":"&amp;$D483)))=7)*1)+SUMPRODUCT((WEEKDAY(ROW(INDIRECT($C483&amp;":"&amp;$D483)))=1)*1)+SUMPRODUCT(COUNTIF('[1]Jour férié'!$E$2:$E$30,(ROW(INDIRECT($C483&amp;":"&amp;$D483))))),""))))))))</f>
        <v/>
      </c>
      <c r="I483" s="23"/>
    </row>
    <row r="484" spans="5:9">
      <c r="E484" s="20" t="str">
        <f t="shared" si="14"/>
        <v/>
      </c>
      <c r="F484" s="21" t="str">
        <f t="shared" si="15"/>
        <v/>
      </c>
      <c r="G484" s="21"/>
      <c r="H484" s="23" t="str">
        <f ca="1">IF(ISBLANK($B484),"",IF(F484=0,"NON VALIDE",IF($D484="","NON LIVRE",IF($C484=$D484,0,IF(AND(F484=1,$E484="NON LIVRE"),"NON LIVRE",IF($C484&gt;$D484,$E484+IFERROR(SUMPRODUCT((WEEKDAY(ROW(INDIRECT($C484&amp;":"&amp;$D484)))=7)*1)+SUMPRODUCT((WEEKDAY(ROW(INDIRECT($C484&amp;":"&amp;$D484)))=1)*1)+SUMPRODUCT(COUNTIF('[1]Jour férié'!$E$2:$E$30,(ROW(INDIRECT($C484&amp;":"&amp;$D484))))),""),IF($C484&lt;$D484,$E484-IFERROR(SUMPRODUCT((WEEKDAY(ROW(INDIRECT($C484&amp;":"&amp;$D484)))=7)*1)+SUMPRODUCT((WEEKDAY(ROW(INDIRECT($C484&amp;":"&amp;$D484)))=1)*1)+SUMPRODUCT(COUNTIF('[1]Jour férié'!$E$2:$E$30,(ROW(INDIRECT($C484&amp;":"&amp;$D484))))),""))))))))</f>
        <v/>
      </c>
      <c r="I484" s="23"/>
    </row>
    <row r="485" spans="5:9">
      <c r="E485" s="20" t="str">
        <f t="shared" si="14"/>
        <v/>
      </c>
      <c r="F485" s="21" t="str">
        <f t="shared" si="15"/>
        <v/>
      </c>
      <c r="G485" s="21"/>
      <c r="H485" s="23" t="str">
        <f ca="1">IF(ISBLANK($B485),"",IF(F485=0,"NON VALIDE",IF($D485="","NON LIVRE",IF($C485=$D485,0,IF(AND(F485=1,$E485="NON LIVRE"),"NON LIVRE",IF($C485&gt;$D485,$E485+IFERROR(SUMPRODUCT((WEEKDAY(ROW(INDIRECT($C485&amp;":"&amp;$D485)))=7)*1)+SUMPRODUCT((WEEKDAY(ROW(INDIRECT($C485&amp;":"&amp;$D485)))=1)*1)+SUMPRODUCT(COUNTIF('[1]Jour férié'!$E$2:$E$30,(ROW(INDIRECT($C485&amp;":"&amp;$D485))))),""),IF($C485&lt;$D485,$E485-IFERROR(SUMPRODUCT((WEEKDAY(ROW(INDIRECT($C485&amp;":"&amp;$D485)))=7)*1)+SUMPRODUCT((WEEKDAY(ROW(INDIRECT($C485&amp;":"&amp;$D485)))=1)*1)+SUMPRODUCT(COUNTIF('[1]Jour férié'!$E$2:$E$30,(ROW(INDIRECT($C485&amp;":"&amp;$D485))))),""))))))))</f>
        <v/>
      </c>
      <c r="I485" s="23"/>
    </row>
    <row r="486" spans="5:9">
      <c r="E486" s="20" t="str">
        <f t="shared" si="14"/>
        <v/>
      </c>
      <c r="F486" s="21" t="str">
        <f t="shared" si="15"/>
        <v/>
      </c>
      <c r="G486" s="21"/>
      <c r="H486" s="23" t="str">
        <f ca="1">IF(ISBLANK($B486),"",IF(F486=0,"NON VALIDE",IF($D486="","NON LIVRE",IF($C486=$D486,0,IF(AND(F486=1,$E486="NON LIVRE"),"NON LIVRE",IF($C486&gt;$D486,$E486+IFERROR(SUMPRODUCT((WEEKDAY(ROW(INDIRECT($C486&amp;":"&amp;$D486)))=7)*1)+SUMPRODUCT((WEEKDAY(ROW(INDIRECT($C486&amp;":"&amp;$D486)))=1)*1)+SUMPRODUCT(COUNTIF('[1]Jour férié'!$E$2:$E$30,(ROW(INDIRECT($C486&amp;":"&amp;$D486))))),""),IF($C486&lt;$D486,$E486-IFERROR(SUMPRODUCT((WEEKDAY(ROW(INDIRECT($C486&amp;":"&amp;$D486)))=7)*1)+SUMPRODUCT((WEEKDAY(ROW(INDIRECT($C486&amp;":"&amp;$D486)))=1)*1)+SUMPRODUCT(COUNTIF('[1]Jour férié'!$E$2:$E$30,(ROW(INDIRECT($C486&amp;":"&amp;$D486))))),""))))))))</f>
        <v/>
      </c>
      <c r="I486" s="23"/>
    </row>
    <row r="487" spans="5:9">
      <c r="E487" s="20" t="str">
        <f t="shared" si="14"/>
        <v/>
      </c>
      <c r="F487" s="21" t="str">
        <f t="shared" si="15"/>
        <v/>
      </c>
      <c r="G487" s="21"/>
      <c r="H487" s="23" t="str">
        <f ca="1">IF(ISBLANK($B487),"",IF(F487=0,"NON VALIDE",IF($D487="","NON LIVRE",IF($C487=$D487,0,IF(AND(F487=1,$E487="NON LIVRE"),"NON LIVRE",IF($C487&gt;$D487,$E487+IFERROR(SUMPRODUCT((WEEKDAY(ROW(INDIRECT($C487&amp;":"&amp;$D487)))=7)*1)+SUMPRODUCT((WEEKDAY(ROW(INDIRECT($C487&amp;":"&amp;$D487)))=1)*1)+SUMPRODUCT(COUNTIF('[1]Jour férié'!$E$2:$E$30,(ROW(INDIRECT($C487&amp;":"&amp;$D487))))),""),IF($C487&lt;$D487,$E487-IFERROR(SUMPRODUCT((WEEKDAY(ROW(INDIRECT($C487&amp;":"&amp;$D487)))=7)*1)+SUMPRODUCT((WEEKDAY(ROW(INDIRECT($C487&amp;":"&amp;$D487)))=1)*1)+SUMPRODUCT(COUNTIF('[1]Jour férié'!$E$2:$E$30,(ROW(INDIRECT($C487&amp;":"&amp;$D487))))),""))))))))</f>
        <v/>
      </c>
      <c r="I487" s="23"/>
    </row>
    <row r="488" spans="5:9">
      <c r="E488" s="20" t="str">
        <f t="shared" si="14"/>
        <v/>
      </c>
      <c r="F488" s="21" t="str">
        <f t="shared" si="15"/>
        <v/>
      </c>
      <c r="G488" s="21"/>
      <c r="H488" s="23" t="str">
        <f ca="1">IF(ISBLANK($B488),"",IF(F488=0,"NON VALIDE",IF($D488="","NON LIVRE",IF($C488=$D488,0,IF(AND(F488=1,$E488="NON LIVRE"),"NON LIVRE",IF($C488&gt;$D488,$E488+IFERROR(SUMPRODUCT((WEEKDAY(ROW(INDIRECT($C488&amp;":"&amp;$D488)))=7)*1)+SUMPRODUCT((WEEKDAY(ROW(INDIRECT($C488&amp;":"&amp;$D488)))=1)*1)+SUMPRODUCT(COUNTIF('[1]Jour férié'!$E$2:$E$30,(ROW(INDIRECT($C488&amp;":"&amp;$D488))))),""),IF($C488&lt;$D488,$E488-IFERROR(SUMPRODUCT((WEEKDAY(ROW(INDIRECT($C488&amp;":"&amp;$D488)))=7)*1)+SUMPRODUCT((WEEKDAY(ROW(INDIRECT($C488&amp;":"&amp;$D488)))=1)*1)+SUMPRODUCT(COUNTIF('[1]Jour férié'!$E$2:$E$30,(ROW(INDIRECT($C488&amp;":"&amp;$D488))))),""))))))))</f>
        <v/>
      </c>
      <c r="I488" s="23"/>
    </row>
    <row r="489" spans="5:9">
      <c r="E489" s="20" t="str">
        <f t="shared" si="14"/>
        <v/>
      </c>
      <c r="F489" s="21" t="str">
        <f t="shared" si="15"/>
        <v/>
      </c>
      <c r="G489" s="21"/>
      <c r="H489" s="23" t="str">
        <f ca="1">IF(ISBLANK($B489),"",IF(F489=0,"NON VALIDE",IF($D489="","NON LIVRE",IF($C489=$D489,0,IF(AND(F489=1,$E489="NON LIVRE"),"NON LIVRE",IF($C489&gt;$D489,$E489+IFERROR(SUMPRODUCT((WEEKDAY(ROW(INDIRECT($C489&amp;":"&amp;$D489)))=7)*1)+SUMPRODUCT((WEEKDAY(ROW(INDIRECT($C489&amp;":"&amp;$D489)))=1)*1)+SUMPRODUCT(COUNTIF('[1]Jour férié'!$E$2:$E$30,(ROW(INDIRECT($C489&amp;":"&amp;$D489))))),""),IF($C489&lt;$D489,$E489-IFERROR(SUMPRODUCT((WEEKDAY(ROW(INDIRECT($C489&amp;":"&amp;$D489)))=7)*1)+SUMPRODUCT((WEEKDAY(ROW(INDIRECT($C489&amp;":"&amp;$D489)))=1)*1)+SUMPRODUCT(COUNTIF('[1]Jour férié'!$E$2:$E$30,(ROW(INDIRECT($C489&amp;":"&amp;$D489))))),""))))))))</f>
        <v/>
      </c>
      <c r="I489" s="23"/>
    </row>
    <row r="490" spans="5:9">
      <c r="E490" s="20" t="str">
        <f t="shared" si="14"/>
        <v/>
      </c>
      <c r="F490" s="21" t="str">
        <f t="shared" si="15"/>
        <v/>
      </c>
      <c r="G490" s="21"/>
      <c r="H490" s="23" t="str">
        <f ca="1">IF(ISBLANK($B490),"",IF(F490=0,"NON VALIDE",IF($D490="","NON LIVRE",IF($C490=$D490,0,IF(AND(F490=1,$E490="NON LIVRE"),"NON LIVRE",IF($C490&gt;$D490,$E490+IFERROR(SUMPRODUCT((WEEKDAY(ROW(INDIRECT($C490&amp;":"&amp;$D490)))=7)*1)+SUMPRODUCT((WEEKDAY(ROW(INDIRECT($C490&amp;":"&amp;$D490)))=1)*1)+SUMPRODUCT(COUNTIF('[1]Jour férié'!$E$2:$E$30,(ROW(INDIRECT($C490&amp;":"&amp;$D490))))),""),IF($C490&lt;$D490,$E490-IFERROR(SUMPRODUCT((WEEKDAY(ROW(INDIRECT($C490&amp;":"&amp;$D490)))=7)*1)+SUMPRODUCT((WEEKDAY(ROW(INDIRECT($C490&amp;":"&amp;$D490)))=1)*1)+SUMPRODUCT(COUNTIF('[1]Jour férié'!$E$2:$E$30,(ROW(INDIRECT($C490&amp;":"&amp;$D490))))),""))))))))</f>
        <v/>
      </c>
      <c r="I490" s="23"/>
    </row>
    <row r="491" spans="5:9">
      <c r="E491" s="20" t="str">
        <f t="shared" si="14"/>
        <v/>
      </c>
      <c r="F491" s="21" t="str">
        <f t="shared" si="15"/>
        <v/>
      </c>
      <c r="G491" s="21"/>
      <c r="H491" s="23" t="str">
        <f ca="1">IF(ISBLANK($B491),"",IF(F491=0,"NON VALIDE",IF($D491="","NON LIVRE",IF($C491=$D491,0,IF(AND(F491=1,$E491="NON LIVRE"),"NON LIVRE",IF($C491&gt;$D491,$E491+IFERROR(SUMPRODUCT((WEEKDAY(ROW(INDIRECT($C491&amp;":"&amp;$D491)))=7)*1)+SUMPRODUCT((WEEKDAY(ROW(INDIRECT($C491&amp;":"&amp;$D491)))=1)*1)+SUMPRODUCT(COUNTIF('[1]Jour férié'!$E$2:$E$30,(ROW(INDIRECT($C491&amp;":"&amp;$D491))))),""),IF($C491&lt;$D491,$E491-IFERROR(SUMPRODUCT((WEEKDAY(ROW(INDIRECT($C491&amp;":"&amp;$D491)))=7)*1)+SUMPRODUCT((WEEKDAY(ROW(INDIRECT($C491&amp;":"&amp;$D491)))=1)*1)+SUMPRODUCT(COUNTIF('[1]Jour férié'!$E$2:$E$30,(ROW(INDIRECT($C491&amp;":"&amp;$D491))))),""))))))))</f>
        <v/>
      </c>
      <c r="I491" s="23"/>
    </row>
    <row r="492" spans="5:9">
      <c r="E492" s="20" t="str">
        <f t="shared" si="14"/>
        <v/>
      </c>
      <c r="F492" s="21" t="str">
        <f t="shared" si="15"/>
        <v/>
      </c>
      <c r="G492" s="21"/>
      <c r="H492" s="23" t="str">
        <f ca="1">IF(ISBLANK($B492),"",IF(F492=0,"NON VALIDE",IF($D492="","NON LIVRE",IF($C492=$D492,0,IF(AND(F492=1,$E492="NON LIVRE"),"NON LIVRE",IF($C492&gt;$D492,$E492+IFERROR(SUMPRODUCT((WEEKDAY(ROW(INDIRECT($C492&amp;":"&amp;$D492)))=7)*1)+SUMPRODUCT((WEEKDAY(ROW(INDIRECT($C492&amp;":"&amp;$D492)))=1)*1)+SUMPRODUCT(COUNTIF('[1]Jour férié'!$E$2:$E$30,(ROW(INDIRECT($C492&amp;":"&amp;$D492))))),""),IF($C492&lt;$D492,$E492-IFERROR(SUMPRODUCT((WEEKDAY(ROW(INDIRECT($C492&amp;":"&amp;$D492)))=7)*1)+SUMPRODUCT((WEEKDAY(ROW(INDIRECT($C492&amp;":"&amp;$D492)))=1)*1)+SUMPRODUCT(COUNTIF('[1]Jour férié'!$E$2:$E$30,(ROW(INDIRECT($C492&amp;":"&amp;$D492))))),""))))))))</f>
        <v/>
      </c>
      <c r="I492" s="23"/>
    </row>
    <row r="493" spans="5:9">
      <c r="E493" s="20" t="str">
        <f t="shared" si="14"/>
        <v/>
      </c>
      <c r="F493" s="21" t="str">
        <f t="shared" si="15"/>
        <v/>
      </c>
      <c r="G493" s="21"/>
      <c r="H493" s="23" t="str">
        <f ca="1">IF(ISBLANK($B493),"",IF(F493=0,"NON VALIDE",IF($D493="","NON LIVRE",IF($C493=$D493,0,IF(AND(F493=1,$E493="NON LIVRE"),"NON LIVRE",IF($C493&gt;$D493,$E493+IFERROR(SUMPRODUCT((WEEKDAY(ROW(INDIRECT($C493&amp;":"&amp;$D493)))=7)*1)+SUMPRODUCT((WEEKDAY(ROW(INDIRECT($C493&amp;":"&amp;$D493)))=1)*1)+SUMPRODUCT(COUNTIF('[1]Jour férié'!$E$2:$E$30,(ROW(INDIRECT($C493&amp;":"&amp;$D493))))),""),IF($C493&lt;$D493,$E493-IFERROR(SUMPRODUCT((WEEKDAY(ROW(INDIRECT($C493&amp;":"&amp;$D493)))=7)*1)+SUMPRODUCT((WEEKDAY(ROW(INDIRECT($C493&amp;":"&amp;$D493)))=1)*1)+SUMPRODUCT(COUNTIF('[1]Jour férié'!$E$2:$E$30,(ROW(INDIRECT($C493&amp;":"&amp;$D493))))),""))))))))</f>
        <v/>
      </c>
      <c r="I493" s="23"/>
    </row>
    <row r="494" spans="5:9">
      <c r="E494" s="20" t="str">
        <f t="shared" si="14"/>
        <v/>
      </c>
      <c r="F494" s="21" t="str">
        <f t="shared" si="15"/>
        <v/>
      </c>
      <c r="G494" s="21"/>
      <c r="H494" s="23" t="str">
        <f ca="1">IF(ISBLANK($B494),"",IF(F494=0,"NON VALIDE",IF($D494="","NON LIVRE",IF($C494=$D494,0,IF(AND(F494=1,$E494="NON LIVRE"),"NON LIVRE",IF($C494&gt;$D494,$E494+IFERROR(SUMPRODUCT((WEEKDAY(ROW(INDIRECT($C494&amp;":"&amp;$D494)))=7)*1)+SUMPRODUCT((WEEKDAY(ROW(INDIRECT($C494&amp;":"&amp;$D494)))=1)*1)+SUMPRODUCT(COUNTIF('[1]Jour férié'!$E$2:$E$30,(ROW(INDIRECT($C494&amp;":"&amp;$D494))))),""),IF($C494&lt;$D494,$E494-IFERROR(SUMPRODUCT((WEEKDAY(ROW(INDIRECT($C494&amp;":"&amp;$D494)))=7)*1)+SUMPRODUCT((WEEKDAY(ROW(INDIRECT($C494&amp;":"&amp;$D494)))=1)*1)+SUMPRODUCT(COUNTIF('[1]Jour férié'!$E$2:$E$30,(ROW(INDIRECT($C494&amp;":"&amp;$D494))))),""))))))))</f>
        <v/>
      </c>
      <c r="I494" s="23"/>
    </row>
    <row r="495" spans="5:9">
      <c r="E495" s="20" t="str">
        <f t="shared" si="14"/>
        <v/>
      </c>
      <c r="F495" s="21" t="str">
        <f t="shared" si="15"/>
        <v/>
      </c>
      <c r="G495" s="21"/>
      <c r="H495" s="23" t="str">
        <f ca="1">IF(ISBLANK($B495),"",IF(F495=0,"NON VALIDE",IF($D495="","NON LIVRE",IF($C495=$D495,0,IF(AND(F495=1,$E495="NON LIVRE"),"NON LIVRE",IF($C495&gt;$D495,$E495+IFERROR(SUMPRODUCT((WEEKDAY(ROW(INDIRECT($C495&amp;":"&amp;$D495)))=7)*1)+SUMPRODUCT((WEEKDAY(ROW(INDIRECT($C495&amp;":"&amp;$D495)))=1)*1)+SUMPRODUCT(COUNTIF('[1]Jour férié'!$E$2:$E$30,(ROW(INDIRECT($C495&amp;":"&amp;$D495))))),""),IF($C495&lt;$D495,$E495-IFERROR(SUMPRODUCT((WEEKDAY(ROW(INDIRECT($C495&amp;":"&amp;$D495)))=7)*1)+SUMPRODUCT((WEEKDAY(ROW(INDIRECT($C495&amp;":"&amp;$D495)))=1)*1)+SUMPRODUCT(COUNTIF('[1]Jour férié'!$E$2:$E$30,(ROW(INDIRECT($C495&amp;":"&amp;$D495))))),""))))))))</f>
        <v/>
      </c>
      <c r="I495" s="23"/>
    </row>
    <row r="496" spans="5:9">
      <c r="E496" s="20" t="str">
        <f t="shared" si="14"/>
        <v/>
      </c>
      <c r="F496" s="21" t="str">
        <f t="shared" si="15"/>
        <v/>
      </c>
      <c r="G496" s="21"/>
      <c r="H496" s="23" t="str">
        <f ca="1">IF(ISBLANK($B496),"",IF(F496=0,"NON VALIDE",IF($D496="","NON LIVRE",IF($C496=$D496,0,IF(AND(F496=1,$E496="NON LIVRE"),"NON LIVRE",IF($C496&gt;$D496,$E496+IFERROR(SUMPRODUCT((WEEKDAY(ROW(INDIRECT($C496&amp;":"&amp;$D496)))=7)*1)+SUMPRODUCT((WEEKDAY(ROW(INDIRECT($C496&amp;":"&amp;$D496)))=1)*1)+SUMPRODUCT(COUNTIF('[1]Jour férié'!$E$2:$E$30,(ROW(INDIRECT($C496&amp;":"&amp;$D496))))),""),IF($C496&lt;$D496,$E496-IFERROR(SUMPRODUCT((WEEKDAY(ROW(INDIRECT($C496&amp;":"&amp;$D496)))=7)*1)+SUMPRODUCT((WEEKDAY(ROW(INDIRECT($C496&amp;":"&amp;$D496)))=1)*1)+SUMPRODUCT(COUNTIF('[1]Jour férié'!$E$2:$E$30,(ROW(INDIRECT($C496&amp;":"&amp;$D496))))),""))))))))</f>
        <v/>
      </c>
      <c r="I496" s="23"/>
    </row>
    <row r="497" spans="5:9">
      <c r="E497" s="20" t="str">
        <f t="shared" si="14"/>
        <v/>
      </c>
      <c r="F497" s="21" t="str">
        <f t="shared" si="15"/>
        <v/>
      </c>
      <c r="G497" s="21"/>
      <c r="H497" s="23" t="str">
        <f ca="1">IF(ISBLANK($B497),"",IF(F497=0,"NON VALIDE",IF($D497="","NON LIVRE",IF($C497=$D497,0,IF(AND(F497=1,$E497="NON LIVRE"),"NON LIVRE",IF($C497&gt;$D497,$E497+IFERROR(SUMPRODUCT((WEEKDAY(ROW(INDIRECT($C497&amp;":"&amp;$D497)))=7)*1)+SUMPRODUCT((WEEKDAY(ROW(INDIRECT($C497&amp;":"&amp;$D497)))=1)*1)+SUMPRODUCT(COUNTIF('[1]Jour férié'!$E$2:$E$30,(ROW(INDIRECT($C497&amp;":"&amp;$D497))))),""),IF($C497&lt;$D497,$E497-IFERROR(SUMPRODUCT((WEEKDAY(ROW(INDIRECT($C497&amp;":"&amp;$D497)))=7)*1)+SUMPRODUCT((WEEKDAY(ROW(INDIRECT($C497&amp;":"&amp;$D497)))=1)*1)+SUMPRODUCT(COUNTIF('[1]Jour férié'!$E$2:$E$30,(ROW(INDIRECT($C497&amp;":"&amp;$D497))))),""))))))))</f>
        <v/>
      </c>
      <c r="I497" s="23"/>
    </row>
    <row r="498" spans="5:9">
      <c r="E498" s="20" t="str">
        <f t="shared" si="14"/>
        <v/>
      </c>
      <c r="F498" s="21" t="str">
        <f t="shared" si="15"/>
        <v/>
      </c>
      <c r="G498" s="21"/>
      <c r="H498" s="23" t="str">
        <f ca="1">IF(ISBLANK($B498),"",IF(F498=0,"NON VALIDE",IF($D498="","NON LIVRE",IF($C498=$D498,0,IF(AND(F498=1,$E498="NON LIVRE"),"NON LIVRE",IF($C498&gt;$D498,$E498+IFERROR(SUMPRODUCT((WEEKDAY(ROW(INDIRECT($C498&amp;":"&amp;$D498)))=7)*1)+SUMPRODUCT((WEEKDAY(ROW(INDIRECT($C498&amp;":"&amp;$D498)))=1)*1)+SUMPRODUCT(COUNTIF('[1]Jour férié'!$E$2:$E$30,(ROW(INDIRECT($C498&amp;":"&amp;$D498))))),""),IF($C498&lt;$D498,$E498-IFERROR(SUMPRODUCT((WEEKDAY(ROW(INDIRECT($C498&amp;":"&amp;$D498)))=7)*1)+SUMPRODUCT((WEEKDAY(ROW(INDIRECT($C498&amp;":"&amp;$D498)))=1)*1)+SUMPRODUCT(COUNTIF('[1]Jour férié'!$E$2:$E$30,(ROW(INDIRECT($C498&amp;":"&amp;$D498))))),""))))))))</f>
        <v/>
      </c>
      <c r="I498" s="23"/>
    </row>
    <row r="499" spans="5:9">
      <c r="E499" s="20" t="str">
        <f t="shared" si="14"/>
        <v/>
      </c>
      <c r="F499" s="21" t="str">
        <f t="shared" si="15"/>
        <v/>
      </c>
      <c r="G499" s="21"/>
      <c r="H499" s="23" t="str">
        <f ca="1">IF(ISBLANK($B499),"",IF(F499=0,"NON VALIDE",IF($D499="","NON LIVRE",IF($C499=$D499,0,IF(AND(F499=1,$E499="NON LIVRE"),"NON LIVRE",IF($C499&gt;$D499,$E499+IFERROR(SUMPRODUCT((WEEKDAY(ROW(INDIRECT($C499&amp;":"&amp;$D499)))=7)*1)+SUMPRODUCT((WEEKDAY(ROW(INDIRECT($C499&amp;":"&amp;$D499)))=1)*1)+SUMPRODUCT(COUNTIF('[1]Jour férié'!$E$2:$E$30,(ROW(INDIRECT($C499&amp;":"&amp;$D499))))),""),IF($C499&lt;$D499,$E499-IFERROR(SUMPRODUCT((WEEKDAY(ROW(INDIRECT($C499&amp;":"&amp;$D499)))=7)*1)+SUMPRODUCT((WEEKDAY(ROW(INDIRECT($C499&amp;":"&amp;$D499)))=1)*1)+SUMPRODUCT(COUNTIF('[1]Jour férié'!$E$2:$E$30,(ROW(INDIRECT($C499&amp;":"&amp;$D499))))),""))))))))</f>
        <v/>
      </c>
      <c r="I499" s="23"/>
    </row>
    <row r="500" spans="5:9">
      <c r="E500" s="20" t="str">
        <f t="shared" si="14"/>
        <v/>
      </c>
      <c r="F500" s="21" t="str">
        <f t="shared" si="15"/>
        <v/>
      </c>
      <c r="G500" s="21"/>
      <c r="H500" s="23" t="str">
        <f ca="1">IF(ISBLANK($B500),"",IF(F500=0,"NON VALIDE",IF($D500="","NON LIVRE",IF($C500=$D500,0,IF(AND(F500=1,$E500="NON LIVRE"),"NON LIVRE",IF($C500&gt;$D500,$E500+IFERROR(SUMPRODUCT((WEEKDAY(ROW(INDIRECT($C500&amp;":"&amp;$D500)))=7)*1)+SUMPRODUCT((WEEKDAY(ROW(INDIRECT($C500&amp;":"&amp;$D500)))=1)*1)+SUMPRODUCT(COUNTIF('[1]Jour férié'!$E$2:$E$30,(ROW(INDIRECT($C500&amp;":"&amp;$D500))))),""),IF($C500&lt;$D500,$E500-IFERROR(SUMPRODUCT((WEEKDAY(ROW(INDIRECT($C500&amp;":"&amp;$D500)))=7)*1)+SUMPRODUCT((WEEKDAY(ROW(INDIRECT($C500&amp;":"&amp;$D500)))=1)*1)+SUMPRODUCT(COUNTIF('[1]Jour férié'!$E$2:$E$30,(ROW(INDIRECT($C500&amp;":"&amp;$D500))))),""))))))))</f>
        <v/>
      </c>
      <c r="I500" s="23"/>
    </row>
    <row r="501" spans="5:9">
      <c r="E501" s="20" t="str">
        <f t="shared" si="14"/>
        <v/>
      </c>
      <c r="F501" s="21" t="str">
        <f t="shared" si="15"/>
        <v/>
      </c>
      <c r="G501" s="21"/>
      <c r="H501" s="23" t="str">
        <f ca="1">IF(ISBLANK($B501),"",IF(F501=0,"NON VALIDE",IF($D501="","NON LIVRE",IF($C501=$D501,0,IF(AND(F501=1,$E501="NON LIVRE"),"NON LIVRE",IF($C501&gt;$D501,$E501+IFERROR(SUMPRODUCT((WEEKDAY(ROW(INDIRECT($C501&amp;":"&amp;$D501)))=7)*1)+SUMPRODUCT((WEEKDAY(ROW(INDIRECT($C501&amp;":"&amp;$D501)))=1)*1)+SUMPRODUCT(COUNTIF('[1]Jour férié'!$E$2:$E$30,(ROW(INDIRECT($C501&amp;":"&amp;$D501))))),""),IF($C501&lt;$D501,$E501-IFERROR(SUMPRODUCT((WEEKDAY(ROW(INDIRECT($C501&amp;":"&amp;$D501)))=7)*1)+SUMPRODUCT((WEEKDAY(ROW(INDIRECT($C501&amp;":"&amp;$D501)))=1)*1)+SUMPRODUCT(COUNTIF('[1]Jour férié'!$E$2:$E$30,(ROW(INDIRECT($C501&amp;":"&amp;$D501))))),""))))))))</f>
        <v/>
      </c>
      <c r="I501" s="23"/>
    </row>
    <row r="502" spans="5:9">
      <c r="E502" s="20" t="str">
        <f t="shared" si="14"/>
        <v/>
      </c>
      <c r="F502" s="21" t="str">
        <f t="shared" si="15"/>
        <v/>
      </c>
      <c r="G502" s="21"/>
      <c r="H502" s="23" t="str">
        <f ca="1">IF(ISBLANK($B502),"",IF(F502=0,"NON VALIDE",IF($D502="","NON LIVRE",IF($C502=$D502,0,IF(AND(F502=1,$E502="NON LIVRE"),"NON LIVRE",IF($C502&gt;$D502,$E502+IFERROR(SUMPRODUCT((WEEKDAY(ROW(INDIRECT($C502&amp;":"&amp;$D502)))=7)*1)+SUMPRODUCT((WEEKDAY(ROW(INDIRECT($C502&amp;":"&amp;$D502)))=1)*1)+SUMPRODUCT(COUNTIF('[1]Jour férié'!$E$2:$E$30,(ROW(INDIRECT($C502&amp;":"&amp;$D502))))),""),IF($C502&lt;$D502,$E502-IFERROR(SUMPRODUCT((WEEKDAY(ROW(INDIRECT($C502&amp;":"&amp;$D502)))=7)*1)+SUMPRODUCT((WEEKDAY(ROW(INDIRECT($C502&amp;":"&amp;$D502)))=1)*1)+SUMPRODUCT(COUNTIF('[1]Jour férié'!$E$2:$E$30,(ROW(INDIRECT($C502&amp;":"&amp;$D502))))),""))))))))</f>
        <v/>
      </c>
      <c r="I502" s="23"/>
    </row>
    <row r="503" spans="5:9">
      <c r="E503" s="20" t="str">
        <f t="shared" si="14"/>
        <v/>
      </c>
      <c r="F503" s="21" t="str">
        <f t="shared" si="15"/>
        <v/>
      </c>
      <c r="G503" s="21"/>
      <c r="H503" s="23" t="str">
        <f ca="1">IF(ISBLANK($B503),"",IF(F503=0,"NON VALIDE",IF($D503="","NON LIVRE",IF($C503=$D503,0,IF(AND(F503=1,$E503="NON LIVRE"),"NON LIVRE",IF($C503&gt;$D503,$E503+IFERROR(SUMPRODUCT((WEEKDAY(ROW(INDIRECT($C503&amp;":"&amp;$D503)))=7)*1)+SUMPRODUCT((WEEKDAY(ROW(INDIRECT($C503&amp;":"&amp;$D503)))=1)*1)+SUMPRODUCT(COUNTIF('[1]Jour férié'!$E$2:$E$30,(ROW(INDIRECT($C503&amp;":"&amp;$D503))))),""),IF($C503&lt;$D503,$E503-IFERROR(SUMPRODUCT((WEEKDAY(ROW(INDIRECT($C503&amp;":"&amp;$D503)))=7)*1)+SUMPRODUCT((WEEKDAY(ROW(INDIRECT($C503&amp;":"&amp;$D503)))=1)*1)+SUMPRODUCT(COUNTIF('[1]Jour férié'!$E$2:$E$30,(ROW(INDIRECT($C503&amp;":"&amp;$D503))))),""))))))))</f>
        <v/>
      </c>
      <c r="I503" s="23"/>
    </row>
    <row r="504" spans="5:9">
      <c r="E504" s="20" t="str">
        <f t="shared" si="14"/>
        <v/>
      </c>
      <c r="F504" s="21" t="str">
        <f t="shared" si="15"/>
        <v/>
      </c>
      <c r="G504" s="21"/>
      <c r="H504" s="23" t="str">
        <f ca="1">IF(ISBLANK($B504),"",IF(F504=0,"NON VALIDE",IF($D504="","NON LIVRE",IF($C504=$D504,0,IF(AND(F504=1,$E504="NON LIVRE"),"NON LIVRE",IF($C504&gt;$D504,$E504+IFERROR(SUMPRODUCT((WEEKDAY(ROW(INDIRECT($C504&amp;":"&amp;$D504)))=7)*1)+SUMPRODUCT((WEEKDAY(ROW(INDIRECT($C504&amp;":"&amp;$D504)))=1)*1)+SUMPRODUCT(COUNTIF('[1]Jour férié'!$E$2:$E$30,(ROW(INDIRECT($C504&amp;":"&amp;$D504))))),""),IF($C504&lt;$D504,$E504-IFERROR(SUMPRODUCT((WEEKDAY(ROW(INDIRECT($C504&amp;":"&amp;$D504)))=7)*1)+SUMPRODUCT((WEEKDAY(ROW(INDIRECT($C504&amp;":"&amp;$D504)))=1)*1)+SUMPRODUCT(COUNTIF('[1]Jour férié'!$E$2:$E$30,(ROW(INDIRECT($C504&amp;":"&amp;$D504))))),""))))))))</f>
        <v/>
      </c>
      <c r="I504" s="23"/>
    </row>
    <row r="505" spans="5:9">
      <c r="E505" s="20" t="str">
        <f t="shared" si="14"/>
        <v/>
      </c>
      <c r="F505" s="21" t="str">
        <f t="shared" si="15"/>
        <v/>
      </c>
      <c r="G505" s="21"/>
      <c r="H505" s="23" t="str">
        <f ca="1">IF(ISBLANK($B505),"",IF(F505=0,"NON VALIDE",IF($D505="","NON LIVRE",IF($C505=$D505,0,IF(AND(F505=1,$E505="NON LIVRE"),"NON LIVRE",IF($C505&gt;$D505,$E505+IFERROR(SUMPRODUCT((WEEKDAY(ROW(INDIRECT($C505&amp;":"&amp;$D505)))=7)*1)+SUMPRODUCT((WEEKDAY(ROW(INDIRECT($C505&amp;":"&amp;$D505)))=1)*1)+SUMPRODUCT(COUNTIF('[1]Jour férié'!$E$2:$E$30,(ROW(INDIRECT($C505&amp;":"&amp;$D505))))),""),IF($C505&lt;$D505,$E505-IFERROR(SUMPRODUCT((WEEKDAY(ROW(INDIRECT($C505&amp;":"&amp;$D505)))=7)*1)+SUMPRODUCT((WEEKDAY(ROW(INDIRECT($C505&amp;":"&amp;$D505)))=1)*1)+SUMPRODUCT(COUNTIF('[1]Jour férié'!$E$2:$E$30,(ROW(INDIRECT($C505&amp;":"&amp;$D505))))),""))))))))</f>
        <v/>
      </c>
      <c r="I505" s="23"/>
    </row>
    <row r="506" spans="5:9">
      <c r="E506" s="20" t="str">
        <f t="shared" si="14"/>
        <v/>
      </c>
      <c r="F506" s="21" t="str">
        <f t="shared" si="15"/>
        <v/>
      </c>
      <c r="G506" s="21"/>
      <c r="H506" s="23" t="str">
        <f ca="1">IF(ISBLANK($B506),"",IF(F506=0,"NON VALIDE",IF($D506="","NON LIVRE",IF($C506=$D506,0,IF(AND(F506=1,$E506="NON LIVRE"),"NON LIVRE",IF($C506&gt;$D506,$E506+IFERROR(SUMPRODUCT((WEEKDAY(ROW(INDIRECT($C506&amp;":"&amp;$D506)))=7)*1)+SUMPRODUCT((WEEKDAY(ROW(INDIRECT($C506&amp;":"&amp;$D506)))=1)*1)+SUMPRODUCT(COUNTIF('[1]Jour férié'!$E$2:$E$30,(ROW(INDIRECT($C506&amp;":"&amp;$D506))))),""),IF($C506&lt;$D506,$E506-IFERROR(SUMPRODUCT((WEEKDAY(ROW(INDIRECT($C506&amp;":"&amp;$D506)))=7)*1)+SUMPRODUCT((WEEKDAY(ROW(INDIRECT($C506&amp;":"&amp;$D506)))=1)*1)+SUMPRODUCT(COUNTIF('[1]Jour férié'!$E$2:$E$30,(ROW(INDIRECT($C506&amp;":"&amp;$D506))))),""))))))))</f>
        <v/>
      </c>
      <c r="I506" s="23"/>
    </row>
    <row r="507" spans="5:9">
      <c r="E507" s="20" t="str">
        <f t="shared" si="14"/>
        <v/>
      </c>
      <c r="F507" s="21" t="str">
        <f t="shared" si="15"/>
        <v/>
      </c>
      <c r="G507" s="21"/>
      <c r="H507" s="23" t="str">
        <f ca="1">IF(ISBLANK($B507),"",IF(F507=0,"NON VALIDE",IF($D507="","NON LIVRE",IF($C507=$D507,0,IF(AND(F507=1,$E507="NON LIVRE"),"NON LIVRE",IF($C507&gt;$D507,$E507+IFERROR(SUMPRODUCT((WEEKDAY(ROW(INDIRECT($C507&amp;":"&amp;$D507)))=7)*1)+SUMPRODUCT((WEEKDAY(ROW(INDIRECT($C507&amp;":"&amp;$D507)))=1)*1)+SUMPRODUCT(COUNTIF('[1]Jour férié'!$E$2:$E$30,(ROW(INDIRECT($C507&amp;":"&amp;$D507))))),""),IF($C507&lt;$D507,$E507-IFERROR(SUMPRODUCT((WEEKDAY(ROW(INDIRECT($C507&amp;":"&amp;$D507)))=7)*1)+SUMPRODUCT((WEEKDAY(ROW(INDIRECT($C507&amp;":"&amp;$D507)))=1)*1)+SUMPRODUCT(COUNTIF('[1]Jour férié'!$E$2:$E$30,(ROW(INDIRECT($C507&amp;":"&amp;$D507))))),""))))))))</f>
        <v/>
      </c>
      <c r="I507" s="23"/>
    </row>
    <row r="508" spans="5:9">
      <c r="E508" s="20" t="str">
        <f t="shared" si="14"/>
        <v/>
      </c>
      <c r="F508" s="21" t="str">
        <f t="shared" si="15"/>
        <v/>
      </c>
      <c r="G508" s="21"/>
      <c r="H508" s="23" t="str">
        <f ca="1">IF(ISBLANK($B508),"",IF(F508=0,"NON VALIDE",IF($D508="","NON LIVRE",IF($C508=$D508,0,IF(AND(F508=1,$E508="NON LIVRE"),"NON LIVRE",IF($C508&gt;$D508,$E508+IFERROR(SUMPRODUCT((WEEKDAY(ROW(INDIRECT($C508&amp;":"&amp;$D508)))=7)*1)+SUMPRODUCT((WEEKDAY(ROW(INDIRECT($C508&amp;":"&amp;$D508)))=1)*1)+SUMPRODUCT(COUNTIF('[1]Jour férié'!$E$2:$E$30,(ROW(INDIRECT($C508&amp;":"&amp;$D508))))),""),IF($C508&lt;$D508,$E508-IFERROR(SUMPRODUCT((WEEKDAY(ROW(INDIRECT($C508&amp;":"&amp;$D508)))=7)*1)+SUMPRODUCT((WEEKDAY(ROW(INDIRECT($C508&amp;":"&amp;$D508)))=1)*1)+SUMPRODUCT(COUNTIF('[1]Jour férié'!$E$2:$E$30,(ROW(INDIRECT($C508&amp;":"&amp;$D508))))),""))))))))</f>
        <v/>
      </c>
      <c r="I508" s="23"/>
    </row>
    <row r="509" spans="5:9">
      <c r="E509" s="20" t="str">
        <f t="shared" si="14"/>
        <v/>
      </c>
      <c r="F509" s="21" t="str">
        <f t="shared" si="15"/>
        <v/>
      </c>
      <c r="G509" s="21"/>
      <c r="H509" s="23" t="str">
        <f ca="1">IF(ISBLANK($B509),"",IF(F509=0,"NON VALIDE",IF($D509="","NON LIVRE",IF($C509=$D509,0,IF(AND(F509=1,$E509="NON LIVRE"),"NON LIVRE",IF($C509&gt;$D509,$E509+IFERROR(SUMPRODUCT((WEEKDAY(ROW(INDIRECT($C509&amp;":"&amp;$D509)))=7)*1)+SUMPRODUCT((WEEKDAY(ROW(INDIRECT($C509&amp;":"&amp;$D509)))=1)*1)+SUMPRODUCT(COUNTIF('[1]Jour férié'!$E$2:$E$30,(ROW(INDIRECT($C509&amp;":"&amp;$D509))))),""),IF($C509&lt;$D509,$E509-IFERROR(SUMPRODUCT((WEEKDAY(ROW(INDIRECT($C509&amp;":"&amp;$D509)))=7)*1)+SUMPRODUCT((WEEKDAY(ROW(INDIRECT($C509&amp;":"&amp;$D509)))=1)*1)+SUMPRODUCT(COUNTIF('[1]Jour férié'!$E$2:$E$30,(ROW(INDIRECT($C509&amp;":"&amp;$D509))))),""))))))))</f>
        <v/>
      </c>
      <c r="I509" s="23"/>
    </row>
    <row r="510" spans="5:9">
      <c r="E510" s="20" t="str">
        <f t="shared" si="14"/>
        <v/>
      </c>
      <c r="F510" s="21" t="str">
        <f t="shared" si="15"/>
        <v/>
      </c>
      <c r="G510" s="21"/>
      <c r="H510" s="23" t="str">
        <f ca="1">IF(ISBLANK($B510),"",IF(F510=0,"NON VALIDE",IF($D510="","NON LIVRE",IF($C510=$D510,0,IF(AND(F510=1,$E510="NON LIVRE"),"NON LIVRE",IF($C510&gt;$D510,$E510+IFERROR(SUMPRODUCT((WEEKDAY(ROW(INDIRECT($C510&amp;":"&amp;$D510)))=7)*1)+SUMPRODUCT((WEEKDAY(ROW(INDIRECT($C510&amp;":"&amp;$D510)))=1)*1)+SUMPRODUCT(COUNTIF('[1]Jour férié'!$E$2:$E$30,(ROW(INDIRECT($C510&amp;":"&amp;$D510))))),""),IF($C510&lt;$D510,$E510-IFERROR(SUMPRODUCT((WEEKDAY(ROW(INDIRECT($C510&amp;":"&amp;$D510)))=7)*1)+SUMPRODUCT((WEEKDAY(ROW(INDIRECT($C510&amp;":"&amp;$D510)))=1)*1)+SUMPRODUCT(COUNTIF('[1]Jour férié'!$E$2:$E$30,(ROW(INDIRECT($C510&amp;":"&amp;$D510))))),""))))))))</f>
        <v/>
      </c>
      <c r="I510" s="23"/>
    </row>
    <row r="511" spans="5:9">
      <c r="E511" s="20" t="str">
        <f t="shared" si="14"/>
        <v/>
      </c>
      <c r="F511" s="21" t="str">
        <f t="shared" si="15"/>
        <v/>
      </c>
      <c r="G511" s="21"/>
      <c r="H511" s="23" t="str">
        <f ca="1">IF(ISBLANK($B511),"",IF(F511=0,"NON VALIDE",IF($D511="","NON LIVRE",IF($C511=$D511,0,IF(AND(F511=1,$E511="NON LIVRE"),"NON LIVRE",IF($C511&gt;$D511,$E511+IFERROR(SUMPRODUCT((WEEKDAY(ROW(INDIRECT($C511&amp;":"&amp;$D511)))=7)*1)+SUMPRODUCT((WEEKDAY(ROW(INDIRECT($C511&amp;":"&amp;$D511)))=1)*1)+SUMPRODUCT(COUNTIF('[1]Jour férié'!$E$2:$E$30,(ROW(INDIRECT($C511&amp;":"&amp;$D511))))),""),IF($C511&lt;$D511,$E511-IFERROR(SUMPRODUCT((WEEKDAY(ROW(INDIRECT($C511&amp;":"&amp;$D511)))=7)*1)+SUMPRODUCT((WEEKDAY(ROW(INDIRECT($C511&amp;":"&amp;$D511)))=1)*1)+SUMPRODUCT(COUNTIF('[1]Jour férié'!$E$2:$E$30,(ROW(INDIRECT($C511&amp;":"&amp;$D511))))),""))))))))</f>
        <v/>
      </c>
      <c r="I511" s="23"/>
    </row>
    <row r="512" spans="5:9">
      <c r="E512" s="20" t="str">
        <f t="shared" si="14"/>
        <v/>
      </c>
      <c r="F512" s="21" t="str">
        <f t="shared" si="15"/>
        <v/>
      </c>
      <c r="G512" s="21"/>
      <c r="H512" s="23" t="str">
        <f ca="1">IF(ISBLANK($B512),"",IF(F512=0,"NON VALIDE",IF($D512="","NON LIVRE",IF($C512=$D512,0,IF(AND(F512=1,$E512="NON LIVRE"),"NON LIVRE",IF($C512&gt;$D512,$E512+IFERROR(SUMPRODUCT((WEEKDAY(ROW(INDIRECT($C512&amp;":"&amp;$D512)))=7)*1)+SUMPRODUCT((WEEKDAY(ROW(INDIRECT($C512&amp;":"&amp;$D512)))=1)*1)+SUMPRODUCT(COUNTIF('[1]Jour férié'!$E$2:$E$30,(ROW(INDIRECT($C512&amp;":"&amp;$D512))))),""),IF($C512&lt;$D512,$E512-IFERROR(SUMPRODUCT((WEEKDAY(ROW(INDIRECT($C512&amp;":"&amp;$D512)))=7)*1)+SUMPRODUCT((WEEKDAY(ROW(INDIRECT($C512&amp;":"&amp;$D512)))=1)*1)+SUMPRODUCT(COUNTIF('[1]Jour férié'!$E$2:$E$30,(ROW(INDIRECT($C512&amp;":"&amp;$D512))))),""))))))))</f>
        <v/>
      </c>
      <c r="I512" s="23"/>
    </row>
    <row r="513" spans="5:9">
      <c r="E513" s="20" t="str">
        <f t="shared" si="14"/>
        <v/>
      </c>
      <c r="F513" s="21" t="str">
        <f t="shared" si="15"/>
        <v/>
      </c>
      <c r="G513" s="21"/>
      <c r="H513" s="23" t="str">
        <f ca="1">IF(ISBLANK($B513),"",IF(F513=0,"NON VALIDE",IF($D513="","NON LIVRE",IF($C513=$D513,0,IF(AND(F513=1,$E513="NON LIVRE"),"NON LIVRE",IF($C513&gt;$D513,$E513+IFERROR(SUMPRODUCT((WEEKDAY(ROW(INDIRECT($C513&amp;":"&amp;$D513)))=7)*1)+SUMPRODUCT((WEEKDAY(ROW(INDIRECT($C513&amp;":"&amp;$D513)))=1)*1)+SUMPRODUCT(COUNTIF('[1]Jour férié'!$E$2:$E$30,(ROW(INDIRECT($C513&amp;":"&amp;$D513))))),""),IF($C513&lt;$D513,$E513-IFERROR(SUMPRODUCT((WEEKDAY(ROW(INDIRECT($C513&amp;":"&amp;$D513)))=7)*1)+SUMPRODUCT((WEEKDAY(ROW(INDIRECT($C513&amp;":"&amp;$D513)))=1)*1)+SUMPRODUCT(COUNTIF('[1]Jour férié'!$E$2:$E$30,(ROW(INDIRECT($C513&amp;":"&amp;$D513))))),""))))))))</f>
        <v/>
      </c>
      <c r="I513" s="23"/>
    </row>
    <row r="514" spans="5:9">
      <c r="E514" s="20" t="str">
        <f t="shared" si="14"/>
        <v/>
      </c>
      <c r="F514" s="21" t="str">
        <f t="shared" si="15"/>
        <v/>
      </c>
      <c r="G514" s="21"/>
      <c r="H514" s="23" t="str">
        <f ca="1">IF(ISBLANK($B514),"",IF(F514=0,"NON VALIDE",IF($D514="","NON LIVRE",IF($C514=$D514,0,IF(AND(F514=1,$E514="NON LIVRE"),"NON LIVRE",IF($C514&gt;$D514,$E514+IFERROR(SUMPRODUCT((WEEKDAY(ROW(INDIRECT($C514&amp;":"&amp;$D514)))=7)*1)+SUMPRODUCT((WEEKDAY(ROW(INDIRECT($C514&amp;":"&amp;$D514)))=1)*1)+SUMPRODUCT(COUNTIF('[1]Jour férié'!$E$2:$E$30,(ROW(INDIRECT($C514&amp;":"&amp;$D514))))),""),IF($C514&lt;$D514,$E514-IFERROR(SUMPRODUCT((WEEKDAY(ROW(INDIRECT($C514&amp;":"&amp;$D514)))=7)*1)+SUMPRODUCT((WEEKDAY(ROW(INDIRECT($C514&amp;":"&amp;$D514)))=1)*1)+SUMPRODUCT(COUNTIF('[1]Jour férié'!$E$2:$E$30,(ROW(INDIRECT($C514&amp;":"&amp;$D514))))),""))))))))</f>
        <v/>
      </c>
      <c r="I514" s="23"/>
    </row>
    <row r="515" spans="5:9">
      <c r="E515" s="20" t="str">
        <f t="shared" ref="E515:E578" si="16">IF(B515="","",IFERROR(D515-C515,"NON LIVRE"))</f>
        <v/>
      </c>
      <c r="F515" s="21" t="str">
        <f t="shared" ref="F515:F578" si="17">IF(ISBLANK($B515),"",IF($B515="F0359",1,0))</f>
        <v/>
      </c>
      <c r="G515" s="21"/>
      <c r="H515" s="23" t="str">
        <f ca="1">IF(ISBLANK($B515),"",IF(F515=0,"NON VALIDE",IF($D515="","NON LIVRE",IF($C515=$D515,0,IF(AND(F515=1,$E515="NON LIVRE"),"NON LIVRE",IF($C515&gt;$D515,$E515+IFERROR(SUMPRODUCT((WEEKDAY(ROW(INDIRECT($C515&amp;":"&amp;$D515)))=7)*1)+SUMPRODUCT((WEEKDAY(ROW(INDIRECT($C515&amp;":"&amp;$D515)))=1)*1)+SUMPRODUCT(COUNTIF('[1]Jour férié'!$E$2:$E$30,(ROW(INDIRECT($C515&amp;":"&amp;$D515))))),""),IF($C515&lt;$D515,$E515-IFERROR(SUMPRODUCT((WEEKDAY(ROW(INDIRECT($C515&amp;":"&amp;$D515)))=7)*1)+SUMPRODUCT((WEEKDAY(ROW(INDIRECT($C515&amp;":"&amp;$D515)))=1)*1)+SUMPRODUCT(COUNTIF('[1]Jour férié'!$E$2:$E$30,(ROW(INDIRECT($C515&amp;":"&amp;$D515))))),""))))))))</f>
        <v/>
      </c>
      <c r="I515" s="23"/>
    </row>
    <row r="516" spans="5:9">
      <c r="E516" s="20" t="str">
        <f t="shared" si="16"/>
        <v/>
      </c>
      <c r="F516" s="21" t="str">
        <f t="shared" si="17"/>
        <v/>
      </c>
      <c r="G516" s="21"/>
      <c r="H516" s="23" t="str">
        <f ca="1">IF(ISBLANK($B516),"",IF(F516=0,"NON VALIDE",IF($D516="","NON LIVRE",IF($C516=$D516,0,IF(AND(F516=1,$E516="NON LIVRE"),"NON LIVRE",IF($C516&gt;$D516,$E516+IFERROR(SUMPRODUCT((WEEKDAY(ROW(INDIRECT($C516&amp;":"&amp;$D516)))=7)*1)+SUMPRODUCT((WEEKDAY(ROW(INDIRECT($C516&amp;":"&amp;$D516)))=1)*1)+SUMPRODUCT(COUNTIF('[1]Jour férié'!$E$2:$E$30,(ROW(INDIRECT($C516&amp;":"&amp;$D516))))),""),IF($C516&lt;$D516,$E516-IFERROR(SUMPRODUCT((WEEKDAY(ROW(INDIRECT($C516&amp;":"&amp;$D516)))=7)*1)+SUMPRODUCT((WEEKDAY(ROW(INDIRECT($C516&amp;":"&amp;$D516)))=1)*1)+SUMPRODUCT(COUNTIF('[1]Jour férié'!$E$2:$E$30,(ROW(INDIRECT($C516&amp;":"&amp;$D516))))),""))))))))</f>
        <v/>
      </c>
      <c r="I516" s="23"/>
    </row>
    <row r="517" spans="5:9">
      <c r="E517" s="20" t="str">
        <f t="shared" si="16"/>
        <v/>
      </c>
      <c r="F517" s="21" t="str">
        <f t="shared" si="17"/>
        <v/>
      </c>
      <c r="G517" s="21"/>
      <c r="H517" s="23" t="str">
        <f ca="1">IF(ISBLANK($B517),"",IF(F517=0,"NON VALIDE",IF($D517="","NON LIVRE",IF($C517=$D517,0,IF(AND(F517=1,$E517="NON LIVRE"),"NON LIVRE",IF($C517&gt;$D517,$E517+IFERROR(SUMPRODUCT((WEEKDAY(ROW(INDIRECT($C517&amp;":"&amp;$D517)))=7)*1)+SUMPRODUCT((WEEKDAY(ROW(INDIRECT($C517&amp;":"&amp;$D517)))=1)*1)+SUMPRODUCT(COUNTIF('[1]Jour férié'!$E$2:$E$30,(ROW(INDIRECT($C517&amp;":"&amp;$D517))))),""),IF($C517&lt;$D517,$E517-IFERROR(SUMPRODUCT((WEEKDAY(ROW(INDIRECT($C517&amp;":"&amp;$D517)))=7)*1)+SUMPRODUCT((WEEKDAY(ROW(INDIRECT($C517&amp;":"&amp;$D517)))=1)*1)+SUMPRODUCT(COUNTIF('[1]Jour férié'!$E$2:$E$30,(ROW(INDIRECT($C517&amp;":"&amp;$D517))))),""))))))))</f>
        <v/>
      </c>
      <c r="I517" s="23"/>
    </row>
    <row r="518" spans="5:9">
      <c r="E518" s="20" t="str">
        <f t="shared" si="16"/>
        <v/>
      </c>
      <c r="F518" s="21" t="str">
        <f t="shared" si="17"/>
        <v/>
      </c>
      <c r="G518" s="21"/>
      <c r="H518" s="23" t="str">
        <f ca="1">IF(ISBLANK($B518),"",IF(F518=0,"NON VALIDE",IF($D518="","NON LIVRE",IF($C518=$D518,0,IF(AND(F518=1,$E518="NON LIVRE"),"NON LIVRE",IF($C518&gt;$D518,$E518+IFERROR(SUMPRODUCT((WEEKDAY(ROW(INDIRECT($C518&amp;":"&amp;$D518)))=7)*1)+SUMPRODUCT((WEEKDAY(ROW(INDIRECT($C518&amp;":"&amp;$D518)))=1)*1)+SUMPRODUCT(COUNTIF('[1]Jour férié'!$E$2:$E$30,(ROW(INDIRECT($C518&amp;":"&amp;$D518))))),""),IF($C518&lt;$D518,$E518-IFERROR(SUMPRODUCT((WEEKDAY(ROW(INDIRECT($C518&amp;":"&amp;$D518)))=7)*1)+SUMPRODUCT((WEEKDAY(ROW(INDIRECT($C518&amp;":"&amp;$D518)))=1)*1)+SUMPRODUCT(COUNTIF('[1]Jour férié'!$E$2:$E$30,(ROW(INDIRECT($C518&amp;":"&amp;$D518))))),""))))))))</f>
        <v/>
      </c>
      <c r="I518" s="23"/>
    </row>
    <row r="519" spans="5:9">
      <c r="E519" s="20" t="str">
        <f t="shared" si="16"/>
        <v/>
      </c>
      <c r="F519" s="21" t="str">
        <f t="shared" si="17"/>
        <v/>
      </c>
      <c r="G519" s="21"/>
      <c r="H519" s="23" t="str">
        <f ca="1">IF(ISBLANK($B519),"",IF(F519=0,"NON VALIDE",IF($D519="","NON LIVRE",IF($C519=$D519,0,IF(AND(F519=1,$E519="NON LIVRE"),"NON LIVRE",IF($C519&gt;$D519,$E519+IFERROR(SUMPRODUCT((WEEKDAY(ROW(INDIRECT($C519&amp;":"&amp;$D519)))=7)*1)+SUMPRODUCT((WEEKDAY(ROW(INDIRECT($C519&amp;":"&amp;$D519)))=1)*1)+SUMPRODUCT(COUNTIF('[1]Jour férié'!$E$2:$E$30,(ROW(INDIRECT($C519&amp;":"&amp;$D519))))),""),IF($C519&lt;$D519,$E519-IFERROR(SUMPRODUCT((WEEKDAY(ROW(INDIRECT($C519&amp;":"&amp;$D519)))=7)*1)+SUMPRODUCT((WEEKDAY(ROW(INDIRECT($C519&amp;":"&amp;$D519)))=1)*1)+SUMPRODUCT(COUNTIF('[1]Jour férié'!$E$2:$E$30,(ROW(INDIRECT($C519&amp;":"&amp;$D519))))),""))))))))</f>
        <v/>
      </c>
      <c r="I519" s="23"/>
    </row>
    <row r="520" spans="5:9">
      <c r="E520" s="20" t="str">
        <f t="shared" si="16"/>
        <v/>
      </c>
      <c r="F520" s="21" t="str">
        <f t="shared" si="17"/>
        <v/>
      </c>
      <c r="G520" s="21"/>
      <c r="H520" s="23" t="str">
        <f ca="1">IF(ISBLANK($B520),"",IF(F520=0,"NON VALIDE",IF($D520="","NON LIVRE",IF($C520=$D520,0,IF(AND(F520=1,$E520="NON LIVRE"),"NON LIVRE",IF($C520&gt;$D520,$E520+IFERROR(SUMPRODUCT((WEEKDAY(ROW(INDIRECT($C520&amp;":"&amp;$D520)))=7)*1)+SUMPRODUCT((WEEKDAY(ROW(INDIRECT($C520&amp;":"&amp;$D520)))=1)*1)+SUMPRODUCT(COUNTIF('[1]Jour férié'!$E$2:$E$30,(ROW(INDIRECT($C520&amp;":"&amp;$D520))))),""),IF($C520&lt;$D520,$E520-IFERROR(SUMPRODUCT((WEEKDAY(ROW(INDIRECT($C520&amp;":"&amp;$D520)))=7)*1)+SUMPRODUCT((WEEKDAY(ROW(INDIRECT($C520&amp;":"&amp;$D520)))=1)*1)+SUMPRODUCT(COUNTIF('[1]Jour férié'!$E$2:$E$30,(ROW(INDIRECT($C520&amp;":"&amp;$D520))))),""))))))))</f>
        <v/>
      </c>
      <c r="I520" s="23"/>
    </row>
    <row r="521" spans="5:9">
      <c r="E521" s="20" t="str">
        <f t="shared" si="16"/>
        <v/>
      </c>
      <c r="F521" s="21" t="str">
        <f t="shared" si="17"/>
        <v/>
      </c>
      <c r="G521" s="21"/>
      <c r="H521" s="23" t="str">
        <f ca="1">IF(ISBLANK($B521),"",IF(F521=0,"NON VALIDE",IF($D521="","NON LIVRE",IF($C521=$D521,0,IF(AND(F521=1,$E521="NON LIVRE"),"NON LIVRE",IF($C521&gt;$D521,$E521+IFERROR(SUMPRODUCT((WEEKDAY(ROW(INDIRECT($C521&amp;":"&amp;$D521)))=7)*1)+SUMPRODUCT((WEEKDAY(ROW(INDIRECT($C521&amp;":"&amp;$D521)))=1)*1)+SUMPRODUCT(COUNTIF('[1]Jour férié'!$E$2:$E$30,(ROW(INDIRECT($C521&amp;":"&amp;$D521))))),""),IF($C521&lt;$D521,$E521-IFERROR(SUMPRODUCT((WEEKDAY(ROW(INDIRECT($C521&amp;":"&amp;$D521)))=7)*1)+SUMPRODUCT((WEEKDAY(ROW(INDIRECT($C521&amp;":"&amp;$D521)))=1)*1)+SUMPRODUCT(COUNTIF('[1]Jour férié'!$E$2:$E$30,(ROW(INDIRECT($C521&amp;":"&amp;$D521))))),""))))))))</f>
        <v/>
      </c>
      <c r="I521" s="23"/>
    </row>
    <row r="522" spans="5:9">
      <c r="E522" s="20" t="str">
        <f t="shared" si="16"/>
        <v/>
      </c>
      <c r="F522" s="21" t="str">
        <f t="shared" si="17"/>
        <v/>
      </c>
      <c r="G522" s="21"/>
      <c r="H522" s="23" t="str">
        <f ca="1">IF(ISBLANK($B522),"",IF(F522=0,"NON VALIDE",IF($D522="","NON LIVRE",IF($C522=$D522,0,IF(AND(F522=1,$E522="NON LIVRE"),"NON LIVRE",IF($C522&gt;$D522,$E522+IFERROR(SUMPRODUCT((WEEKDAY(ROW(INDIRECT($C522&amp;":"&amp;$D522)))=7)*1)+SUMPRODUCT((WEEKDAY(ROW(INDIRECT($C522&amp;":"&amp;$D522)))=1)*1)+SUMPRODUCT(COUNTIF('[1]Jour férié'!$E$2:$E$30,(ROW(INDIRECT($C522&amp;":"&amp;$D522))))),""),IF($C522&lt;$D522,$E522-IFERROR(SUMPRODUCT((WEEKDAY(ROW(INDIRECT($C522&amp;":"&amp;$D522)))=7)*1)+SUMPRODUCT((WEEKDAY(ROW(INDIRECT($C522&amp;":"&amp;$D522)))=1)*1)+SUMPRODUCT(COUNTIF('[1]Jour férié'!$E$2:$E$30,(ROW(INDIRECT($C522&amp;":"&amp;$D522))))),""))))))))</f>
        <v/>
      </c>
      <c r="I522" s="23"/>
    </row>
    <row r="523" spans="5:9">
      <c r="E523" s="20" t="str">
        <f t="shared" si="16"/>
        <v/>
      </c>
      <c r="F523" s="21" t="str">
        <f t="shared" si="17"/>
        <v/>
      </c>
      <c r="G523" s="21"/>
      <c r="H523" s="23" t="str">
        <f ca="1">IF(ISBLANK($B523),"",IF(F523=0,"NON VALIDE",IF($D523="","NON LIVRE",IF($C523=$D523,0,IF(AND(F523=1,$E523="NON LIVRE"),"NON LIVRE",IF($C523&gt;$D523,$E523+IFERROR(SUMPRODUCT((WEEKDAY(ROW(INDIRECT($C523&amp;":"&amp;$D523)))=7)*1)+SUMPRODUCT((WEEKDAY(ROW(INDIRECT($C523&amp;":"&amp;$D523)))=1)*1)+SUMPRODUCT(COUNTIF('[1]Jour férié'!$E$2:$E$30,(ROW(INDIRECT($C523&amp;":"&amp;$D523))))),""),IF($C523&lt;$D523,$E523-IFERROR(SUMPRODUCT((WEEKDAY(ROW(INDIRECT($C523&amp;":"&amp;$D523)))=7)*1)+SUMPRODUCT((WEEKDAY(ROW(INDIRECT($C523&amp;":"&amp;$D523)))=1)*1)+SUMPRODUCT(COUNTIF('[1]Jour férié'!$E$2:$E$30,(ROW(INDIRECT($C523&amp;":"&amp;$D523))))),""))))))))</f>
        <v/>
      </c>
      <c r="I523" s="23"/>
    </row>
    <row r="524" spans="5:9">
      <c r="E524" s="20" t="str">
        <f t="shared" si="16"/>
        <v/>
      </c>
      <c r="F524" s="21" t="str">
        <f t="shared" si="17"/>
        <v/>
      </c>
      <c r="G524" s="21"/>
      <c r="H524" s="23" t="str">
        <f ca="1">IF(ISBLANK($B524),"",IF(F524=0,"NON VALIDE",IF($D524="","NON LIVRE",IF($C524=$D524,0,IF(AND(F524=1,$E524="NON LIVRE"),"NON LIVRE",IF($C524&gt;$D524,$E524+IFERROR(SUMPRODUCT((WEEKDAY(ROW(INDIRECT($C524&amp;":"&amp;$D524)))=7)*1)+SUMPRODUCT((WEEKDAY(ROW(INDIRECT($C524&amp;":"&amp;$D524)))=1)*1)+SUMPRODUCT(COUNTIF('[1]Jour férié'!$E$2:$E$30,(ROW(INDIRECT($C524&amp;":"&amp;$D524))))),""),IF($C524&lt;$D524,$E524-IFERROR(SUMPRODUCT((WEEKDAY(ROW(INDIRECT($C524&amp;":"&amp;$D524)))=7)*1)+SUMPRODUCT((WEEKDAY(ROW(INDIRECT($C524&amp;":"&amp;$D524)))=1)*1)+SUMPRODUCT(COUNTIF('[1]Jour férié'!$E$2:$E$30,(ROW(INDIRECT($C524&amp;":"&amp;$D524))))),""))))))))</f>
        <v/>
      </c>
      <c r="I524" s="23"/>
    </row>
    <row r="525" spans="5:9">
      <c r="E525" s="20" t="str">
        <f t="shared" si="16"/>
        <v/>
      </c>
      <c r="F525" s="21" t="str">
        <f t="shared" si="17"/>
        <v/>
      </c>
      <c r="G525" s="21"/>
      <c r="H525" s="23" t="str">
        <f ca="1">IF(ISBLANK($B525),"",IF(F525=0,"NON VALIDE",IF($D525="","NON LIVRE",IF($C525=$D525,0,IF(AND(F525=1,$E525="NON LIVRE"),"NON LIVRE",IF($C525&gt;$D525,$E525+IFERROR(SUMPRODUCT((WEEKDAY(ROW(INDIRECT($C525&amp;":"&amp;$D525)))=7)*1)+SUMPRODUCT((WEEKDAY(ROW(INDIRECT($C525&amp;":"&amp;$D525)))=1)*1)+SUMPRODUCT(COUNTIF('[1]Jour férié'!$E$2:$E$30,(ROW(INDIRECT($C525&amp;":"&amp;$D525))))),""),IF($C525&lt;$D525,$E525-IFERROR(SUMPRODUCT((WEEKDAY(ROW(INDIRECT($C525&amp;":"&amp;$D525)))=7)*1)+SUMPRODUCT((WEEKDAY(ROW(INDIRECT($C525&amp;":"&amp;$D525)))=1)*1)+SUMPRODUCT(COUNTIF('[1]Jour férié'!$E$2:$E$30,(ROW(INDIRECT($C525&amp;":"&amp;$D525))))),""))))))))</f>
        <v/>
      </c>
      <c r="I525" s="23"/>
    </row>
    <row r="526" spans="5:9">
      <c r="E526" s="20" t="str">
        <f t="shared" si="16"/>
        <v/>
      </c>
      <c r="F526" s="21" t="str">
        <f t="shared" si="17"/>
        <v/>
      </c>
      <c r="G526" s="21"/>
      <c r="H526" s="23" t="str">
        <f ca="1">IF(ISBLANK($B526),"",IF(F526=0,"NON VALIDE",IF($D526="","NON LIVRE",IF($C526=$D526,0,IF(AND(F526=1,$E526="NON LIVRE"),"NON LIVRE",IF($C526&gt;$D526,$E526+IFERROR(SUMPRODUCT((WEEKDAY(ROW(INDIRECT($C526&amp;":"&amp;$D526)))=7)*1)+SUMPRODUCT((WEEKDAY(ROW(INDIRECT($C526&amp;":"&amp;$D526)))=1)*1)+SUMPRODUCT(COUNTIF('[1]Jour férié'!$E$2:$E$30,(ROW(INDIRECT($C526&amp;":"&amp;$D526))))),""),IF($C526&lt;$D526,$E526-IFERROR(SUMPRODUCT((WEEKDAY(ROW(INDIRECT($C526&amp;":"&amp;$D526)))=7)*1)+SUMPRODUCT((WEEKDAY(ROW(INDIRECT($C526&amp;":"&amp;$D526)))=1)*1)+SUMPRODUCT(COUNTIF('[1]Jour férié'!$E$2:$E$30,(ROW(INDIRECT($C526&amp;":"&amp;$D526))))),""))))))))</f>
        <v/>
      </c>
      <c r="I526" s="23"/>
    </row>
    <row r="527" spans="5:9">
      <c r="E527" s="20" t="str">
        <f t="shared" si="16"/>
        <v/>
      </c>
      <c r="F527" s="21" t="str">
        <f t="shared" si="17"/>
        <v/>
      </c>
      <c r="G527" s="21"/>
      <c r="H527" s="23" t="str">
        <f ca="1">IF(ISBLANK($B527),"",IF(F527=0,"NON VALIDE",IF($D527="","NON LIVRE",IF($C527=$D527,0,IF(AND(F527=1,$E527="NON LIVRE"),"NON LIVRE",IF($C527&gt;$D527,$E527+IFERROR(SUMPRODUCT((WEEKDAY(ROW(INDIRECT($C527&amp;":"&amp;$D527)))=7)*1)+SUMPRODUCT((WEEKDAY(ROW(INDIRECT($C527&amp;":"&amp;$D527)))=1)*1)+SUMPRODUCT(COUNTIF('[1]Jour férié'!$E$2:$E$30,(ROW(INDIRECT($C527&amp;":"&amp;$D527))))),""),IF($C527&lt;$D527,$E527-IFERROR(SUMPRODUCT((WEEKDAY(ROW(INDIRECT($C527&amp;":"&amp;$D527)))=7)*1)+SUMPRODUCT((WEEKDAY(ROW(INDIRECT($C527&amp;":"&amp;$D527)))=1)*1)+SUMPRODUCT(COUNTIF('[1]Jour férié'!$E$2:$E$30,(ROW(INDIRECT($C527&amp;":"&amp;$D527))))),""))))))))</f>
        <v/>
      </c>
      <c r="I527" s="23"/>
    </row>
    <row r="528" spans="5:9">
      <c r="E528" s="20" t="str">
        <f t="shared" si="16"/>
        <v/>
      </c>
      <c r="F528" s="21" t="str">
        <f t="shared" si="17"/>
        <v/>
      </c>
      <c r="G528" s="21"/>
      <c r="H528" s="23" t="str">
        <f ca="1">IF(ISBLANK($B528),"",IF(F528=0,"NON VALIDE",IF($D528="","NON LIVRE",IF($C528=$D528,0,IF(AND(F528=1,$E528="NON LIVRE"),"NON LIVRE",IF($C528&gt;$D528,$E528+IFERROR(SUMPRODUCT((WEEKDAY(ROW(INDIRECT($C528&amp;":"&amp;$D528)))=7)*1)+SUMPRODUCT((WEEKDAY(ROW(INDIRECT($C528&amp;":"&amp;$D528)))=1)*1)+SUMPRODUCT(COUNTIF('[1]Jour férié'!$E$2:$E$30,(ROW(INDIRECT($C528&amp;":"&amp;$D528))))),""),IF($C528&lt;$D528,$E528-IFERROR(SUMPRODUCT((WEEKDAY(ROW(INDIRECT($C528&amp;":"&amp;$D528)))=7)*1)+SUMPRODUCT((WEEKDAY(ROW(INDIRECT($C528&amp;":"&amp;$D528)))=1)*1)+SUMPRODUCT(COUNTIF('[1]Jour férié'!$E$2:$E$30,(ROW(INDIRECT($C528&amp;":"&amp;$D528))))),""))))))))</f>
        <v/>
      </c>
      <c r="I528" s="23"/>
    </row>
    <row r="529" spans="5:9">
      <c r="E529" s="20" t="str">
        <f t="shared" si="16"/>
        <v/>
      </c>
      <c r="F529" s="21" t="str">
        <f t="shared" si="17"/>
        <v/>
      </c>
      <c r="G529" s="21"/>
      <c r="H529" s="23" t="str">
        <f ca="1">IF(ISBLANK($B529),"",IF(F529=0,"NON VALIDE",IF($D529="","NON LIVRE",IF($C529=$D529,0,IF(AND(F529=1,$E529="NON LIVRE"),"NON LIVRE",IF($C529&gt;$D529,$E529+IFERROR(SUMPRODUCT((WEEKDAY(ROW(INDIRECT($C529&amp;":"&amp;$D529)))=7)*1)+SUMPRODUCT((WEEKDAY(ROW(INDIRECT($C529&amp;":"&amp;$D529)))=1)*1)+SUMPRODUCT(COUNTIF('[1]Jour férié'!$E$2:$E$30,(ROW(INDIRECT($C529&amp;":"&amp;$D529))))),""),IF($C529&lt;$D529,$E529-IFERROR(SUMPRODUCT((WEEKDAY(ROW(INDIRECT($C529&amp;":"&amp;$D529)))=7)*1)+SUMPRODUCT((WEEKDAY(ROW(INDIRECT($C529&amp;":"&amp;$D529)))=1)*1)+SUMPRODUCT(COUNTIF('[1]Jour férié'!$E$2:$E$30,(ROW(INDIRECT($C529&amp;":"&amp;$D529))))),""))))))))</f>
        <v/>
      </c>
      <c r="I529" s="23"/>
    </row>
    <row r="530" spans="5:9">
      <c r="E530" s="20" t="str">
        <f t="shared" si="16"/>
        <v/>
      </c>
      <c r="F530" s="21" t="str">
        <f t="shared" si="17"/>
        <v/>
      </c>
      <c r="G530" s="21"/>
      <c r="H530" s="23" t="str">
        <f ca="1">IF(ISBLANK($B530),"",IF(F530=0,"NON VALIDE",IF($D530="","NON LIVRE",IF($C530=$D530,0,IF(AND(F530=1,$E530="NON LIVRE"),"NON LIVRE",IF($C530&gt;$D530,$E530+IFERROR(SUMPRODUCT((WEEKDAY(ROW(INDIRECT($C530&amp;":"&amp;$D530)))=7)*1)+SUMPRODUCT((WEEKDAY(ROW(INDIRECT($C530&amp;":"&amp;$D530)))=1)*1)+SUMPRODUCT(COUNTIF('[1]Jour férié'!$E$2:$E$30,(ROW(INDIRECT($C530&amp;":"&amp;$D530))))),""),IF($C530&lt;$D530,$E530-IFERROR(SUMPRODUCT((WEEKDAY(ROW(INDIRECT($C530&amp;":"&amp;$D530)))=7)*1)+SUMPRODUCT((WEEKDAY(ROW(INDIRECT($C530&amp;":"&amp;$D530)))=1)*1)+SUMPRODUCT(COUNTIF('[1]Jour férié'!$E$2:$E$30,(ROW(INDIRECT($C530&amp;":"&amp;$D530))))),""))))))))</f>
        <v/>
      </c>
      <c r="I530" s="23"/>
    </row>
    <row r="531" spans="5:9">
      <c r="E531" s="20" t="str">
        <f t="shared" si="16"/>
        <v/>
      </c>
      <c r="F531" s="21" t="str">
        <f t="shared" si="17"/>
        <v/>
      </c>
      <c r="G531" s="21"/>
      <c r="H531" s="23" t="str">
        <f ca="1">IF(ISBLANK($B531),"",IF(F531=0,"NON VALIDE",IF($D531="","NON LIVRE",IF($C531=$D531,0,IF(AND(F531=1,$E531="NON LIVRE"),"NON LIVRE",IF($C531&gt;$D531,$E531+IFERROR(SUMPRODUCT((WEEKDAY(ROW(INDIRECT($C531&amp;":"&amp;$D531)))=7)*1)+SUMPRODUCT((WEEKDAY(ROW(INDIRECT($C531&amp;":"&amp;$D531)))=1)*1)+SUMPRODUCT(COUNTIF('[1]Jour férié'!$E$2:$E$30,(ROW(INDIRECT($C531&amp;":"&amp;$D531))))),""),IF($C531&lt;$D531,$E531-IFERROR(SUMPRODUCT((WEEKDAY(ROW(INDIRECT($C531&amp;":"&amp;$D531)))=7)*1)+SUMPRODUCT((WEEKDAY(ROW(INDIRECT($C531&amp;":"&amp;$D531)))=1)*1)+SUMPRODUCT(COUNTIF('[1]Jour férié'!$E$2:$E$30,(ROW(INDIRECT($C531&amp;":"&amp;$D531))))),""))))))))</f>
        <v/>
      </c>
      <c r="I531" s="23"/>
    </row>
    <row r="532" spans="5:9">
      <c r="E532" s="20" t="str">
        <f t="shared" si="16"/>
        <v/>
      </c>
      <c r="F532" s="21" t="str">
        <f t="shared" si="17"/>
        <v/>
      </c>
      <c r="G532" s="21"/>
      <c r="H532" s="23" t="str">
        <f ca="1">IF(ISBLANK($B532),"",IF(F532=0,"NON VALIDE",IF($D532="","NON LIVRE",IF($C532=$D532,0,IF(AND(F532=1,$E532="NON LIVRE"),"NON LIVRE",IF($C532&gt;$D532,$E532+IFERROR(SUMPRODUCT((WEEKDAY(ROW(INDIRECT($C532&amp;":"&amp;$D532)))=7)*1)+SUMPRODUCT((WEEKDAY(ROW(INDIRECT($C532&amp;":"&amp;$D532)))=1)*1)+SUMPRODUCT(COUNTIF('[1]Jour férié'!$E$2:$E$30,(ROW(INDIRECT($C532&amp;":"&amp;$D532))))),""),IF($C532&lt;$D532,$E532-IFERROR(SUMPRODUCT((WEEKDAY(ROW(INDIRECT($C532&amp;":"&amp;$D532)))=7)*1)+SUMPRODUCT((WEEKDAY(ROW(INDIRECT($C532&amp;":"&amp;$D532)))=1)*1)+SUMPRODUCT(COUNTIF('[1]Jour férié'!$E$2:$E$30,(ROW(INDIRECT($C532&amp;":"&amp;$D532))))),""))))))))</f>
        <v/>
      </c>
      <c r="I532" s="23"/>
    </row>
    <row r="533" spans="5:9">
      <c r="E533" s="20" t="str">
        <f t="shared" si="16"/>
        <v/>
      </c>
      <c r="F533" s="21" t="str">
        <f t="shared" si="17"/>
        <v/>
      </c>
      <c r="G533" s="21"/>
      <c r="H533" s="23" t="str">
        <f ca="1">IF(ISBLANK($B533),"",IF(F533=0,"NON VALIDE",IF($D533="","NON LIVRE",IF($C533=$D533,0,IF(AND(F533=1,$E533="NON LIVRE"),"NON LIVRE",IF($C533&gt;$D533,$E533+IFERROR(SUMPRODUCT((WEEKDAY(ROW(INDIRECT($C533&amp;":"&amp;$D533)))=7)*1)+SUMPRODUCT((WEEKDAY(ROW(INDIRECT($C533&amp;":"&amp;$D533)))=1)*1)+SUMPRODUCT(COUNTIF('[1]Jour férié'!$E$2:$E$30,(ROW(INDIRECT($C533&amp;":"&amp;$D533))))),""),IF($C533&lt;$D533,$E533-IFERROR(SUMPRODUCT((WEEKDAY(ROW(INDIRECT($C533&amp;":"&amp;$D533)))=7)*1)+SUMPRODUCT((WEEKDAY(ROW(INDIRECT($C533&amp;":"&amp;$D533)))=1)*1)+SUMPRODUCT(COUNTIF('[1]Jour férié'!$E$2:$E$30,(ROW(INDIRECT($C533&amp;":"&amp;$D533))))),""))))))))</f>
        <v/>
      </c>
      <c r="I533" s="23"/>
    </row>
    <row r="534" spans="5:9">
      <c r="E534" s="20" t="str">
        <f t="shared" si="16"/>
        <v/>
      </c>
      <c r="F534" s="21" t="str">
        <f t="shared" si="17"/>
        <v/>
      </c>
      <c r="G534" s="21"/>
      <c r="H534" s="23" t="str">
        <f ca="1">IF(ISBLANK($B534),"",IF(F534=0,"NON VALIDE",IF($D534="","NON LIVRE",IF($C534=$D534,0,IF(AND(F534=1,$E534="NON LIVRE"),"NON LIVRE",IF($C534&gt;$D534,$E534+IFERROR(SUMPRODUCT((WEEKDAY(ROW(INDIRECT($C534&amp;":"&amp;$D534)))=7)*1)+SUMPRODUCT((WEEKDAY(ROW(INDIRECT($C534&amp;":"&amp;$D534)))=1)*1)+SUMPRODUCT(COUNTIF('[1]Jour férié'!$E$2:$E$30,(ROW(INDIRECT($C534&amp;":"&amp;$D534))))),""),IF($C534&lt;$D534,$E534-IFERROR(SUMPRODUCT((WEEKDAY(ROW(INDIRECT($C534&amp;":"&amp;$D534)))=7)*1)+SUMPRODUCT((WEEKDAY(ROW(INDIRECT($C534&amp;":"&amp;$D534)))=1)*1)+SUMPRODUCT(COUNTIF('[1]Jour férié'!$E$2:$E$30,(ROW(INDIRECT($C534&amp;":"&amp;$D534))))),""))))))))</f>
        <v/>
      </c>
      <c r="I534" s="23"/>
    </row>
    <row r="535" spans="5:9">
      <c r="E535" s="20" t="str">
        <f t="shared" si="16"/>
        <v/>
      </c>
      <c r="F535" s="21" t="str">
        <f t="shared" si="17"/>
        <v/>
      </c>
      <c r="G535" s="21"/>
      <c r="H535" s="23" t="str">
        <f ca="1">IF(ISBLANK($B535),"",IF(F535=0,"NON VALIDE",IF($D535="","NON LIVRE",IF($C535=$D535,0,IF(AND(F535=1,$E535="NON LIVRE"),"NON LIVRE",IF($C535&gt;$D535,$E535+IFERROR(SUMPRODUCT((WEEKDAY(ROW(INDIRECT($C535&amp;":"&amp;$D535)))=7)*1)+SUMPRODUCT((WEEKDAY(ROW(INDIRECT($C535&amp;":"&amp;$D535)))=1)*1)+SUMPRODUCT(COUNTIF('[1]Jour férié'!$E$2:$E$30,(ROW(INDIRECT($C535&amp;":"&amp;$D535))))),""),IF($C535&lt;$D535,$E535-IFERROR(SUMPRODUCT((WEEKDAY(ROW(INDIRECT($C535&amp;":"&amp;$D535)))=7)*1)+SUMPRODUCT((WEEKDAY(ROW(INDIRECT($C535&amp;":"&amp;$D535)))=1)*1)+SUMPRODUCT(COUNTIF('[1]Jour férié'!$E$2:$E$30,(ROW(INDIRECT($C535&amp;":"&amp;$D535))))),""))))))))</f>
        <v/>
      </c>
      <c r="I535" s="23"/>
    </row>
    <row r="536" spans="5:9">
      <c r="E536" s="20" t="str">
        <f t="shared" si="16"/>
        <v/>
      </c>
      <c r="F536" s="21" t="str">
        <f t="shared" si="17"/>
        <v/>
      </c>
      <c r="G536" s="21"/>
      <c r="H536" s="23" t="str">
        <f ca="1">IF(ISBLANK($B536),"",IF(F536=0,"NON VALIDE",IF($D536="","NON LIVRE",IF($C536=$D536,0,IF(AND(F536=1,$E536="NON LIVRE"),"NON LIVRE",IF($C536&gt;$D536,$E536+IFERROR(SUMPRODUCT((WEEKDAY(ROW(INDIRECT($C536&amp;":"&amp;$D536)))=7)*1)+SUMPRODUCT((WEEKDAY(ROW(INDIRECT($C536&amp;":"&amp;$D536)))=1)*1)+SUMPRODUCT(COUNTIF('[1]Jour férié'!$E$2:$E$30,(ROW(INDIRECT($C536&amp;":"&amp;$D536))))),""),IF($C536&lt;$D536,$E536-IFERROR(SUMPRODUCT((WEEKDAY(ROW(INDIRECT($C536&amp;":"&amp;$D536)))=7)*1)+SUMPRODUCT((WEEKDAY(ROW(INDIRECT($C536&amp;":"&amp;$D536)))=1)*1)+SUMPRODUCT(COUNTIF('[1]Jour férié'!$E$2:$E$30,(ROW(INDIRECT($C536&amp;":"&amp;$D536))))),""))))))))</f>
        <v/>
      </c>
      <c r="I536" s="23"/>
    </row>
    <row r="537" spans="5:9">
      <c r="E537" s="20" t="str">
        <f t="shared" si="16"/>
        <v/>
      </c>
      <c r="F537" s="21" t="str">
        <f t="shared" si="17"/>
        <v/>
      </c>
      <c r="G537" s="21"/>
      <c r="H537" s="23" t="str">
        <f ca="1">IF(ISBLANK($B537),"",IF(F537=0,"NON VALIDE",IF($D537="","NON LIVRE",IF($C537=$D537,0,IF(AND(F537=1,$E537="NON LIVRE"),"NON LIVRE",IF($C537&gt;$D537,$E537+IFERROR(SUMPRODUCT((WEEKDAY(ROW(INDIRECT($C537&amp;":"&amp;$D537)))=7)*1)+SUMPRODUCT((WEEKDAY(ROW(INDIRECT($C537&amp;":"&amp;$D537)))=1)*1)+SUMPRODUCT(COUNTIF('[1]Jour férié'!$E$2:$E$30,(ROW(INDIRECT($C537&amp;":"&amp;$D537))))),""),IF($C537&lt;$D537,$E537-IFERROR(SUMPRODUCT((WEEKDAY(ROW(INDIRECT($C537&amp;":"&amp;$D537)))=7)*1)+SUMPRODUCT((WEEKDAY(ROW(INDIRECT($C537&amp;":"&amp;$D537)))=1)*1)+SUMPRODUCT(COUNTIF('[1]Jour férié'!$E$2:$E$30,(ROW(INDIRECT($C537&amp;":"&amp;$D537))))),""))))))))</f>
        <v/>
      </c>
      <c r="I537" s="23"/>
    </row>
    <row r="538" spans="5:9">
      <c r="E538" s="20" t="str">
        <f t="shared" si="16"/>
        <v/>
      </c>
      <c r="F538" s="21" t="str">
        <f t="shared" si="17"/>
        <v/>
      </c>
      <c r="G538" s="21"/>
      <c r="H538" s="23" t="str">
        <f ca="1">IF(ISBLANK($B538),"",IF(F538=0,"NON VALIDE",IF($D538="","NON LIVRE",IF($C538=$D538,0,IF(AND(F538=1,$E538="NON LIVRE"),"NON LIVRE",IF($C538&gt;$D538,$E538+IFERROR(SUMPRODUCT((WEEKDAY(ROW(INDIRECT($C538&amp;":"&amp;$D538)))=7)*1)+SUMPRODUCT((WEEKDAY(ROW(INDIRECT($C538&amp;":"&amp;$D538)))=1)*1)+SUMPRODUCT(COUNTIF('[1]Jour férié'!$E$2:$E$30,(ROW(INDIRECT($C538&amp;":"&amp;$D538))))),""),IF($C538&lt;$D538,$E538-IFERROR(SUMPRODUCT((WEEKDAY(ROW(INDIRECT($C538&amp;":"&amp;$D538)))=7)*1)+SUMPRODUCT((WEEKDAY(ROW(INDIRECT($C538&amp;":"&amp;$D538)))=1)*1)+SUMPRODUCT(COUNTIF('[1]Jour férié'!$E$2:$E$30,(ROW(INDIRECT($C538&amp;":"&amp;$D538))))),""))))))))</f>
        <v/>
      </c>
      <c r="I538" s="23"/>
    </row>
    <row r="539" spans="5:9">
      <c r="E539" s="20" t="str">
        <f t="shared" si="16"/>
        <v/>
      </c>
      <c r="F539" s="21" t="str">
        <f t="shared" si="17"/>
        <v/>
      </c>
      <c r="G539" s="21"/>
      <c r="H539" s="23" t="str">
        <f ca="1">IF(ISBLANK($B539),"",IF(F539=0,"NON VALIDE",IF($D539="","NON LIVRE",IF($C539=$D539,0,IF(AND(F539=1,$E539="NON LIVRE"),"NON LIVRE",IF($C539&gt;$D539,$E539+IFERROR(SUMPRODUCT((WEEKDAY(ROW(INDIRECT($C539&amp;":"&amp;$D539)))=7)*1)+SUMPRODUCT((WEEKDAY(ROW(INDIRECT($C539&amp;":"&amp;$D539)))=1)*1)+SUMPRODUCT(COUNTIF('[1]Jour férié'!$E$2:$E$30,(ROW(INDIRECT($C539&amp;":"&amp;$D539))))),""),IF($C539&lt;$D539,$E539-IFERROR(SUMPRODUCT((WEEKDAY(ROW(INDIRECT($C539&amp;":"&amp;$D539)))=7)*1)+SUMPRODUCT((WEEKDAY(ROW(INDIRECT($C539&amp;":"&amp;$D539)))=1)*1)+SUMPRODUCT(COUNTIF('[1]Jour férié'!$E$2:$E$30,(ROW(INDIRECT($C539&amp;":"&amp;$D539))))),""))))))))</f>
        <v/>
      </c>
      <c r="I539" s="23"/>
    </row>
    <row r="540" spans="5:9">
      <c r="E540" s="20" t="str">
        <f t="shared" si="16"/>
        <v/>
      </c>
      <c r="F540" s="21" t="str">
        <f t="shared" si="17"/>
        <v/>
      </c>
      <c r="G540" s="21"/>
      <c r="H540" s="23" t="str">
        <f ca="1">IF(ISBLANK($B540),"",IF(F540=0,"NON VALIDE",IF($D540="","NON LIVRE",IF($C540=$D540,0,IF(AND(F540=1,$E540="NON LIVRE"),"NON LIVRE",IF($C540&gt;$D540,$E540+IFERROR(SUMPRODUCT((WEEKDAY(ROW(INDIRECT($C540&amp;":"&amp;$D540)))=7)*1)+SUMPRODUCT((WEEKDAY(ROW(INDIRECT($C540&amp;":"&amp;$D540)))=1)*1)+SUMPRODUCT(COUNTIF('[1]Jour férié'!$E$2:$E$30,(ROW(INDIRECT($C540&amp;":"&amp;$D540))))),""),IF($C540&lt;$D540,$E540-IFERROR(SUMPRODUCT((WEEKDAY(ROW(INDIRECT($C540&amp;":"&amp;$D540)))=7)*1)+SUMPRODUCT((WEEKDAY(ROW(INDIRECT($C540&amp;":"&amp;$D540)))=1)*1)+SUMPRODUCT(COUNTIF('[1]Jour férié'!$E$2:$E$30,(ROW(INDIRECT($C540&amp;":"&amp;$D540))))),""))))))))</f>
        <v/>
      </c>
      <c r="I540" s="23"/>
    </row>
    <row r="541" spans="5:9">
      <c r="E541" s="20" t="str">
        <f t="shared" si="16"/>
        <v/>
      </c>
      <c r="F541" s="21" t="str">
        <f t="shared" si="17"/>
        <v/>
      </c>
      <c r="G541" s="21"/>
      <c r="H541" s="23" t="str">
        <f ca="1">IF(ISBLANK($B541),"",IF(F541=0,"NON VALIDE",IF($D541="","NON LIVRE",IF($C541=$D541,0,IF(AND(F541=1,$E541="NON LIVRE"),"NON LIVRE",IF($C541&gt;$D541,$E541+IFERROR(SUMPRODUCT((WEEKDAY(ROW(INDIRECT($C541&amp;":"&amp;$D541)))=7)*1)+SUMPRODUCT((WEEKDAY(ROW(INDIRECT($C541&amp;":"&amp;$D541)))=1)*1)+SUMPRODUCT(COUNTIF('[1]Jour férié'!$E$2:$E$30,(ROW(INDIRECT($C541&amp;":"&amp;$D541))))),""),IF($C541&lt;$D541,$E541-IFERROR(SUMPRODUCT((WEEKDAY(ROW(INDIRECT($C541&amp;":"&amp;$D541)))=7)*1)+SUMPRODUCT((WEEKDAY(ROW(INDIRECT($C541&amp;":"&amp;$D541)))=1)*1)+SUMPRODUCT(COUNTIF('[1]Jour férié'!$E$2:$E$30,(ROW(INDIRECT($C541&amp;":"&amp;$D541))))),""))))))))</f>
        <v/>
      </c>
      <c r="I541" s="23"/>
    </row>
    <row r="542" spans="5:9">
      <c r="E542" s="20" t="str">
        <f t="shared" si="16"/>
        <v/>
      </c>
      <c r="F542" s="21" t="str">
        <f t="shared" si="17"/>
        <v/>
      </c>
      <c r="G542" s="21"/>
      <c r="H542" s="23" t="str">
        <f ca="1">IF(ISBLANK($B542),"",IF(F542=0,"NON VALIDE",IF($D542="","NON LIVRE",IF($C542=$D542,0,IF(AND(F542=1,$E542="NON LIVRE"),"NON LIVRE",IF($C542&gt;$D542,$E542+IFERROR(SUMPRODUCT((WEEKDAY(ROW(INDIRECT($C542&amp;":"&amp;$D542)))=7)*1)+SUMPRODUCT((WEEKDAY(ROW(INDIRECT($C542&amp;":"&amp;$D542)))=1)*1)+SUMPRODUCT(COUNTIF('[1]Jour férié'!$E$2:$E$30,(ROW(INDIRECT($C542&amp;":"&amp;$D542))))),""),IF($C542&lt;$D542,$E542-IFERROR(SUMPRODUCT((WEEKDAY(ROW(INDIRECT($C542&amp;":"&amp;$D542)))=7)*1)+SUMPRODUCT((WEEKDAY(ROW(INDIRECT($C542&amp;":"&amp;$D542)))=1)*1)+SUMPRODUCT(COUNTIF('[1]Jour férié'!$E$2:$E$30,(ROW(INDIRECT($C542&amp;":"&amp;$D542))))),""))))))))</f>
        <v/>
      </c>
      <c r="I542" s="23"/>
    </row>
    <row r="543" spans="5:9">
      <c r="E543" s="20" t="str">
        <f t="shared" si="16"/>
        <v/>
      </c>
      <c r="F543" s="21" t="str">
        <f t="shared" si="17"/>
        <v/>
      </c>
      <c r="G543" s="21"/>
      <c r="H543" s="23" t="str">
        <f ca="1">IF(ISBLANK($B543),"",IF(F543=0,"NON VALIDE",IF($D543="","NON LIVRE",IF($C543=$D543,0,IF(AND(F543=1,$E543="NON LIVRE"),"NON LIVRE",IF($C543&gt;$D543,$E543+IFERROR(SUMPRODUCT((WEEKDAY(ROW(INDIRECT($C543&amp;":"&amp;$D543)))=7)*1)+SUMPRODUCT((WEEKDAY(ROW(INDIRECT($C543&amp;":"&amp;$D543)))=1)*1)+SUMPRODUCT(COUNTIF('[1]Jour férié'!$E$2:$E$30,(ROW(INDIRECT($C543&amp;":"&amp;$D543))))),""),IF($C543&lt;$D543,$E543-IFERROR(SUMPRODUCT((WEEKDAY(ROW(INDIRECT($C543&amp;":"&amp;$D543)))=7)*1)+SUMPRODUCT((WEEKDAY(ROW(INDIRECT($C543&amp;":"&amp;$D543)))=1)*1)+SUMPRODUCT(COUNTIF('[1]Jour férié'!$E$2:$E$30,(ROW(INDIRECT($C543&amp;":"&amp;$D543))))),""))))))))</f>
        <v/>
      </c>
      <c r="I543" s="23"/>
    </row>
    <row r="544" spans="5:9">
      <c r="E544" s="20" t="str">
        <f t="shared" si="16"/>
        <v/>
      </c>
      <c r="F544" s="21" t="str">
        <f t="shared" si="17"/>
        <v/>
      </c>
      <c r="G544" s="21"/>
      <c r="H544" s="23" t="str">
        <f ca="1">IF(ISBLANK($B544),"",IF(F544=0,"NON VALIDE",IF($D544="","NON LIVRE",IF($C544=$D544,0,IF(AND(F544=1,$E544="NON LIVRE"),"NON LIVRE",IF($C544&gt;$D544,$E544+IFERROR(SUMPRODUCT((WEEKDAY(ROW(INDIRECT($C544&amp;":"&amp;$D544)))=7)*1)+SUMPRODUCT((WEEKDAY(ROW(INDIRECT($C544&amp;":"&amp;$D544)))=1)*1)+SUMPRODUCT(COUNTIF('[1]Jour férié'!$E$2:$E$30,(ROW(INDIRECT($C544&amp;":"&amp;$D544))))),""),IF($C544&lt;$D544,$E544-IFERROR(SUMPRODUCT((WEEKDAY(ROW(INDIRECT($C544&amp;":"&amp;$D544)))=7)*1)+SUMPRODUCT((WEEKDAY(ROW(INDIRECT($C544&amp;":"&amp;$D544)))=1)*1)+SUMPRODUCT(COUNTIF('[1]Jour férié'!$E$2:$E$30,(ROW(INDIRECT($C544&amp;":"&amp;$D544))))),""))))))))</f>
        <v/>
      </c>
      <c r="I544" s="23"/>
    </row>
    <row r="545" spans="5:9">
      <c r="E545" s="20" t="str">
        <f t="shared" si="16"/>
        <v/>
      </c>
      <c r="F545" s="21" t="str">
        <f t="shared" si="17"/>
        <v/>
      </c>
      <c r="G545" s="21"/>
      <c r="H545" s="23" t="str">
        <f ca="1">IF(ISBLANK($B545),"",IF(F545=0,"NON VALIDE",IF($D545="","NON LIVRE",IF($C545=$D545,0,IF(AND(F545=1,$E545="NON LIVRE"),"NON LIVRE",IF($C545&gt;$D545,$E545+IFERROR(SUMPRODUCT((WEEKDAY(ROW(INDIRECT($C545&amp;":"&amp;$D545)))=7)*1)+SUMPRODUCT((WEEKDAY(ROW(INDIRECT($C545&amp;":"&amp;$D545)))=1)*1)+SUMPRODUCT(COUNTIF('[1]Jour férié'!$E$2:$E$30,(ROW(INDIRECT($C545&amp;":"&amp;$D545))))),""),IF($C545&lt;$D545,$E545-IFERROR(SUMPRODUCT((WEEKDAY(ROW(INDIRECT($C545&amp;":"&amp;$D545)))=7)*1)+SUMPRODUCT((WEEKDAY(ROW(INDIRECT($C545&amp;":"&amp;$D545)))=1)*1)+SUMPRODUCT(COUNTIF('[1]Jour férié'!$E$2:$E$30,(ROW(INDIRECT($C545&amp;":"&amp;$D545))))),""))))))))</f>
        <v/>
      </c>
      <c r="I545" s="23"/>
    </row>
    <row r="546" spans="5:9">
      <c r="E546" s="20" t="str">
        <f t="shared" si="16"/>
        <v/>
      </c>
      <c r="F546" s="21" t="str">
        <f t="shared" si="17"/>
        <v/>
      </c>
      <c r="G546" s="21"/>
      <c r="H546" s="23" t="str">
        <f ca="1">IF(ISBLANK($B546),"",IF(F546=0,"NON VALIDE",IF($D546="","NON LIVRE",IF($C546=$D546,0,IF(AND(F546=1,$E546="NON LIVRE"),"NON LIVRE",IF($C546&gt;$D546,$E546+IFERROR(SUMPRODUCT((WEEKDAY(ROW(INDIRECT($C546&amp;":"&amp;$D546)))=7)*1)+SUMPRODUCT((WEEKDAY(ROW(INDIRECT($C546&amp;":"&amp;$D546)))=1)*1)+SUMPRODUCT(COUNTIF('[1]Jour férié'!$E$2:$E$30,(ROW(INDIRECT($C546&amp;":"&amp;$D546))))),""),IF($C546&lt;$D546,$E546-IFERROR(SUMPRODUCT((WEEKDAY(ROW(INDIRECT($C546&amp;":"&amp;$D546)))=7)*1)+SUMPRODUCT((WEEKDAY(ROW(INDIRECT($C546&amp;":"&amp;$D546)))=1)*1)+SUMPRODUCT(COUNTIF('[1]Jour férié'!$E$2:$E$30,(ROW(INDIRECT($C546&amp;":"&amp;$D546))))),""))))))))</f>
        <v/>
      </c>
      <c r="I546" s="23"/>
    </row>
    <row r="547" spans="5:9">
      <c r="E547" s="20" t="str">
        <f t="shared" si="16"/>
        <v/>
      </c>
      <c r="F547" s="21" t="str">
        <f t="shared" si="17"/>
        <v/>
      </c>
      <c r="G547" s="21"/>
      <c r="H547" s="23" t="str">
        <f ca="1">IF(ISBLANK($B547),"",IF(F547=0,"NON VALIDE",IF($D547="","NON LIVRE",IF($C547=$D547,0,IF(AND(F547=1,$E547="NON LIVRE"),"NON LIVRE",IF($C547&gt;$D547,$E547+IFERROR(SUMPRODUCT((WEEKDAY(ROW(INDIRECT($C547&amp;":"&amp;$D547)))=7)*1)+SUMPRODUCT((WEEKDAY(ROW(INDIRECT($C547&amp;":"&amp;$D547)))=1)*1)+SUMPRODUCT(COUNTIF('[1]Jour férié'!$E$2:$E$30,(ROW(INDIRECT($C547&amp;":"&amp;$D547))))),""),IF($C547&lt;$D547,$E547-IFERROR(SUMPRODUCT((WEEKDAY(ROW(INDIRECT($C547&amp;":"&amp;$D547)))=7)*1)+SUMPRODUCT((WEEKDAY(ROW(INDIRECT($C547&amp;":"&amp;$D547)))=1)*1)+SUMPRODUCT(COUNTIF('[1]Jour férié'!$E$2:$E$30,(ROW(INDIRECT($C547&amp;":"&amp;$D547))))),""))))))))</f>
        <v/>
      </c>
      <c r="I547" s="23"/>
    </row>
    <row r="548" spans="5:9">
      <c r="E548" s="20" t="str">
        <f t="shared" si="16"/>
        <v/>
      </c>
      <c r="F548" s="21" t="str">
        <f t="shared" si="17"/>
        <v/>
      </c>
      <c r="G548" s="21"/>
      <c r="H548" s="23" t="str">
        <f ca="1">IF(ISBLANK($B548),"",IF(F548=0,"NON VALIDE",IF($D548="","NON LIVRE",IF($C548=$D548,0,IF(AND(F548=1,$E548="NON LIVRE"),"NON LIVRE",IF($C548&gt;$D548,$E548+IFERROR(SUMPRODUCT((WEEKDAY(ROW(INDIRECT($C548&amp;":"&amp;$D548)))=7)*1)+SUMPRODUCT((WEEKDAY(ROW(INDIRECT($C548&amp;":"&amp;$D548)))=1)*1)+SUMPRODUCT(COUNTIF('[1]Jour férié'!$E$2:$E$30,(ROW(INDIRECT($C548&amp;":"&amp;$D548))))),""),IF($C548&lt;$D548,$E548-IFERROR(SUMPRODUCT((WEEKDAY(ROW(INDIRECT($C548&amp;":"&amp;$D548)))=7)*1)+SUMPRODUCT((WEEKDAY(ROW(INDIRECT($C548&amp;":"&amp;$D548)))=1)*1)+SUMPRODUCT(COUNTIF('[1]Jour férié'!$E$2:$E$30,(ROW(INDIRECT($C548&amp;":"&amp;$D548))))),""))))))))</f>
        <v/>
      </c>
      <c r="I548" s="23"/>
    </row>
    <row r="549" spans="5:9">
      <c r="E549" s="20" t="str">
        <f t="shared" si="16"/>
        <v/>
      </c>
      <c r="F549" s="21" t="str">
        <f t="shared" si="17"/>
        <v/>
      </c>
      <c r="G549" s="21"/>
      <c r="H549" s="23" t="str">
        <f ca="1">IF(ISBLANK($B549),"",IF(F549=0,"NON VALIDE",IF($D549="","NON LIVRE",IF($C549=$D549,0,IF(AND(F549=1,$E549="NON LIVRE"),"NON LIVRE",IF($C549&gt;$D549,$E549+IFERROR(SUMPRODUCT((WEEKDAY(ROW(INDIRECT($C549&amp;":"&amp;$D549)))=7)*1)+SUMPRODUCT((WEEKDAY(ROW(INDIRECT($C549&amp;":"&amp;$D549)))=1)*1)+SUMPRODUCT(COUNTIF('[1]Jour férié'!$E$2:$E$30,(ROW(INDIRECT($C549&amp;":"&amp;$D549))))),""),IF($C549&lt;$D549,$E549-IFERROR(SUMPRODUCT((WEEKDAY(ROW(INDIRECT($C549&amp;":"&amp;$D549)))=7)*1)+SUMPRODUCT((WEEKDAY(ROW(INDIRECT($C549&amp;":"&amp;$D549)))=1)*1)+SUMPRODUCT(COUNTIF('[1]Jour férié'!$E$2:$E$30,(ROW(INDIRECT($C549&amp;":"&amp;$D549))))),""))))))))</f>
        <v/>
      </c>
      <c r="I549" s="23"/>
    </row>
    <row r="550" spans="5:9">
      <c r="E550" s="20" t="str">
        <f t="shared" si="16"/>
        <v/>
      </c>
      <c r="F550" s="21" t="str">
        <f t="shared" si="17"/>
        <v/>
      </c>
      <c r="G550" s="21"/>
      <c r="H550" s="23" t="str">
        <f ca="1">IF(ISBLANK($B550),"",IF(F550=0,"NON VALIDE",IF($D550="","NON LIVRE",IF($C550=$D550,0,IF(AND(F550=1,$E550="NON LIVRE"),"NON LIVRE",IF($C550&gt;$D550,$E550+IFERROR(SUMPRODUCT((WEEKDAY(ROW(INDIRECT($C550&amp;":"&amp;$D550)))=7)*1)+SUMPRODUCT((WEEKDAY(ROW(INDIRECT($C550&amp;":"&amp;$D550)))=1)*1)+SUMPRODUCT(COUNTIF('[1]Jour férié'!$E$2:$E$30,(ROW(INDIRECT($C550&amp;":"&amp;$D550))))),""),IF($C550&lt;$D550,$E550-IFERROR(SUMPRODUCT((WEEKDAY(ROW(INDIRECT($C550&amp;":"&amp;$D550)))=7)*1)+SUMPRODUCT((WEEKDAY(ROW(INDIRECT($C550&amp;":"&amp;$D550)))=1)*1)+SUMPRODUCT(COUNTIF('[1]Jour férié'!$E$2:$E$30,(ROW(INDIRECT($C550&amp;":"&amp;$D550))))),""))))))))</f>
        <v/>
      </c>
      <c r="I550" s="23"/>
    </row>
    <row r="551" spans="5:9">
      <c r="E551" s="20" t="str">
        <f t="shared" si="16"/>
        <v/>
      </c>
      <c r="F551" s="21" t="str">
        <f t="shared" si="17"/>
        <v/>
      </c>
      <c r="G551" s="21"/>
      <c r="H551" s="23" t="str">
        <f ca="1">IF(ISBLANK($B551),"",IF(F551=0,"NON VALIDE",IF($D551="","NON LIVRE",IF($C551=$D551,0,IF(AND(F551=1,$E551="NON LIVRE"),"NON LIVRE",IF($C551&gt;$D551,$E551+IFERROR(SUMPRODUCT((WEEKDAY(ROW(INDIRECT($C551&amp;":"&amp;$D551)))=7)*1)+SUMPRODUCT((WEEKDAY(ROW(INDIRECT($C551&amp;":"&amp;$D551)))=1)*1)+SUMPRODUCT(COUNTIF('[1]Jour férié'!$E$2:$E$30,(ROW(INDIRECT($C551&amp;":"&amp;$D551))))),""),IF($C551&lt;$D551,$E551-IFERROR(SUMPRODUCT((WEEKDAY(ROW(INDIRECT($C551&amp;":"&amp;$D551)))=7)*1)+SUMPRODUCT((WEEKDAY(ROW(INDIRECT($C551&amp;":"&amp;$D551)))=1)*1)+SUMPRODUCT(COUNTIF('[1]Jour férié'!$E$2:$E$30,(ROW(INDIRECT($C551&amp;":"&amp;$D551))))),""))))))))</f>
        <v/>
      </c>
      <c r="I551" s="23"/>
    </row>
    <row r="552" spans="5:9">
      <c r="E552" s="20" t="str">
        <f t="shared" si="16"/>
        <v/>
      </c>
      <c r="F552" s="21" t="str">
        <f t="shared" si="17"/>
        <v/>
      </c>
      <c r="G552" s="21"/>
      <c r="H552" s="23" t="str">
        <f ca="1">IF(ISBLANK($B552),"",IF(F552=0,"NON VALIDE",IF($D552="","NON LIVRE",IF($C552=$D552,0,IF(AND(F552=1,$E552="NON LIVRE"),"NON LIVRE",IF($C552&gt;$D552,$E552+IFERROR(SUMPRODUCT((WEEKDAY(ROW(INDIRECT($C552&amp;":"&amp;$D552)))=7)*1)+SUMPRODUCT((WEEKDAY(ROW(INDIRECT($C552&amp;":"&amp;$D552)))=1)*1)+SUMPRODUCT(COUNTIF('[1]Jour férié'!$E$2:$E$30,(ROW(INDIRECT($C552&amp;":"&amp;$D552))))),""),IF($C552&lt;$D552,$E552-IFERROR(SUMPRODUCT((WEEKDAY(ROW(INDIRECT($C552&amp;":"&amp;$D552)))=7)*1)+SUMPRODUCT((WEEKDAY(ROW(INDIRECT($C552&amp;":"&amp;$D552)))=1)*1)+SUMPRODUCT(COUNTIF('[1]Jour férié'!$E$2:$E$30,(ROW(INDIRECT($C552&amp;":"&amp;$D552))))),""))))))))</f>
        <v/>
      </c>
      <c r="I552" s="23"/>
    </row>
    <row r="553" spans="5:9">
      <c r="E553" s="20" t="str">
        <f t="shared" si="16"/>
        <v/>
      </c>
      <c r="F553" s="21" t="str">
        <f t="shared" si="17"/>
        <v/>
      </c>
      <c r="G553" s="21"/>
      <c r="H553" s="23" t="str">
        <f ca="1">IF(ISBLANK($B553),"",IF(F553=0,"NON VALIDE",IF($D553="","NON LIVRE",IF($C553=$D553,0,IF(AND(F553=1,$E553="NON LIVRE"),"NON LIVRE",IF($C553&gt;$D553,$E553+IFERROR(SUMPRODUCT((WEEKDAY(ROW(INDIRECT($C553&amp;":"&amp;$D553)))=7)*1)+SUMPRODUCT((WEEKDAY(ROW(INDIRECT($C553&amp;":"&amp;$D553)))=1)*1)+SUMPRODUCT(COUNTIF('[1]Jour férié'!$E$2:$E$30,(ROW(INDIRECT($C553&amp;":"&amp;$D553))))),""),IF($C553&lt;$D553,$E553-IFERROR(SUMPRODUCT((WEEKDAY(ROW(INDIRECT($C553&amp;":"&amp;$D553)))=7)*1)+SUMPRODUCT((WEEKDAY(ROW(INDIRECT($C553&amp;":"&amp;$D553)))=1)*1)+SUMPRODUCT(COUNTIF('[1]Jour férié'!$E$2:$E$30,(ROW(INDIRECT($C553&amp;":"&amp;$D553))))),""))))))))</f>
        <v/>
      </c>
      <c r="I553" s="23"/>
    </row>
    <row r="554" spans="5:9">
      <c r="E554" s="20" t="str">
        <f t="shared" si="16"/>
        <v/>
      </c>
      <c r="F554" s="21" t="str">
        <f t="shared" si="17"/>
        <v/>
      </c>
      <c r="G554" s="21"/>
      <c r="H554" s="23" t="str">
        <f ca="1">IF(ISBLANK($B554),"",IF(F554=0,"NON VALIDE",IF($D554="","NON LIVRE",IF($C554=$D554,0,IF(AND(F554=1,$E554="NON LIVRE"),"NON LIVRE",IF($C554&gt;$D554,$E554+IFERROR(SUMPRODUCT((WEEKDAY(ROW(INDIRECT($C554&amp;":"&amp;$D554)))=7)*1)+SUMPRODUCT((WEEKDAY(ROW(INDIRECT($C554&amp;":"&amp;$D554)))=1)*1)+SUMPRODUCT(COUNTIF('[1]Jour férié'!$E$2:$E$30,(ROW(INDIRECT($C554&amp;":"&amp;$D554))))),""),IF($C554&lt;$D554,$E554-IFERROR(SUMPRODUCT((WEEKDAY(ROW(INDIRECT($C554&amp;":"&amp;$D554)))=7)*1)+SUMPRODUCT((WEEKDAY(ROW(INDIRECT($C554&amp;":"&amp;$D554)))=1)*1)+SUMPRODUCT(COUNTIF('[1]Jour férié'!$E$2:$E$30,(ROW(INDIRECT($C554&amp;":"&amp;$D554))))),""))))))))</f>
        <v/>
      </c>
      <c r="I554" s="23"/>
    </row>
    <row r="555" spans="5:9">
      <c r="E555" s="20" t="str">
        <f t="shared" si="16"/>
        <v/>
      </c>
      <c r="F555" s="21" t="str">
        <f t="shared" si="17"/>
        <v/>
      </c>
      <c r="G555" s="21"/>
      <c r="H555" s="23" t="str">
        <f ca="1">IF(ISBLANK($B555),"",IF(F555=0,"NON VALIDE",IF($D555="","NON LIVRE",IF($C555=$D555,0,IF(AND(F555=1,$E555="NON LIVRE"),"NON LIVRE",IF($C555&gt;$D555,$E555+IFERROR(SUMPRODUCT((WEEKDAY(ROW(INDIRECT($C555&amp;":"&amp;$D555)))=7)*1)+SUMPRODUCT((WEEKDAY(ROW(INDIRECT($C555&amp;":"&amp;$D555)))=1)*1)+SUMPRODUCT(COUNTIF('[1]Jour férié'!$E$2:$E$30,(ROW(INDIRECT($C555&amp;":"&amp;$D555))))),""),IF($C555&lt;$D555,$E555-IFERROR(SUMPRODUCT((WEEKDAY(ROW(INDIRECT($C555&amp;":"&amp;$D555)))=7)*1)+SUMPRODUCT((WEEKDAY(ROW(INDIRECT($C555&amp;":"&amp;$D555)))=1)*1)+SUMPRODUCT(COUNTIF('[1]Jour férié'!$E$2:$E$30,(ROW(INDIRECT($C555&amp;":"&amp;$D555))))),""))))))))</f>
        <v/>
      </c>
      <c r="I555" s="23"/>
    </row>
    <row r="556" spans="5:9">
      <c r="E556" s="20" t="str">
        <f t="shared" si="16"/>
        <v/>
      </c>
      <c r="F556" s="21" t="str">
        <f t="shared" si="17"/>
        <v/>
      </c>
      <c r="G556" s="21"/>
      <c r="H556" s="23" t="str">
        <f ca="1">IF(ISBLANK($B556),"",IF(F556=0,"NON VALIDE",IF($D556="","NON LIVRE",IF($C556=$D556,0,IF(AND(F556=1,$E556="NON LIVRE"),"NON LIVRE",IF($C556&gt;$D556,$E556+IFERROR(SUMPRODUCT((WEEKDAY(ROW(INDIRECT($C556&amp;":"&amp;$D556)))=7)*1)+SUMPRODUCT((WEEKDAY(ROW(INDIRECT($C556&amp;":"&amp;$D556)))=1)*1)+SUMPRODUCT(COUNTIF('[1]Jour férié'!$E$2:$E$30,(ROW(INDIRECT($C556&amp;":"&amp;$D556))))),""),IF($C556&lt;$D556,$E556-IFERROR(SUMPRODUCT((WEEKDAY(ROW(INDIRECT($C556&amp;":"&amp;$D556)))=7)*1)+SUMPRODUCT((WEEKDAY(ROW(INDIRECT($C556&amp;":"&amp;$D556)))=1)*1)+SUMPRODUCT(COUNTIF('[1]Jour férié'!$E$2:$E$30,(ROW(INDIRECT($C556&amp;":"&amp;$D556))))),""))))))))</f>
        <v/>
      </c>
      <c r="I556" s="23"/>
    </row>
    <row r="557" spans="5:9">
      <c r="E557" s="20" t="str">
        <f t="shared" si="16"/>
        <v/>
      </c>
      <c r="F557" s="21" t="str">
        <f t="shared" si="17"/>
        <v/>
      </c>
      <c r="G557" s="21"/>
      <c r="H557" s="23" t="str">
        <f ca="1">IF(ISBLANK($B557),"",IF(F557=0,"NON VALIDE",IF($D557="","NON LIVRE",IF($C557=$D557,0,IF(AND(F557=1,$E557="NON LIVRE"),"NON LIVRE",IF($C557&gt;$D557,$E557+IFERROR(SUMPRODUCT((WEEKDAY(ROW(INDIRECT($C557&amp;":"&amp;$D557)))=7)*1)+SUMPRODUCT((WEEKDAY(ROW(INDIRECT($C557&amp;":"&amp;$D557)))=1)*1)+SUMPRODUCT(COUNTIF('[1]Jour férié'!$E$2:$E$30,(ROW(INDIRECT($C557&amp;":"&amp;$D557))))),""),IF($C557&lt;$D557,$E557-IFERROR(SUMPRODUCT((WEEKDAY(ROW(INDIRECT($C557&amp;":"&amp;$D557)))=7)*1)+SUMPRODUCT((WEEKDAY(ROW(INDIRECT($C557&amp;":"&amp;$D557)))=1)*1)+SUMPRODUCT(COUNTIF('[1]Jour férié'!$E$2:$E$30,(ROW(INDIRECT($C557&amp;":"&amp;$D557))))),""))))))))</f>
        <v/>
      </c>
      <c r="I557" s="23"/>
    </row>
    <row r="558" spans="5:9">
      <c r="E558" s="20" t="str">
        <f t="shared" si="16"/>
        <v/>
      </c>
      <c r="F558" s="21" t="str">
        <f t="shared" si="17"/>
        <v/>
      </c>
      <c r="G558" s="21"/>
      <c r="H558" s="23" t="str">
        <f ca="1">IF(ISBLANK($B558),"",IF(F558=0,"NON VALIDE",IF($D558="","NON LIVRE",IF($C558=$D558,0,IF(AND(F558=1,$E558="NON LIVRE"),"NON LIVRE",IF($C558&gt;$D558,$E558+IFERROR(SUMPRODUCT((WEEKDAY(ROW(INDIRECT($C558&amp;":"&amp;$D558)))=7)*1)+SUMPRODUCT((WEEKDAY(ROW(INDIRECT($C558&amp;":"&amp;$D558)))=1)*1)+SUMPRODUCT(COUNTIF('[1]Jour férié'!$E$2:$E$30,(ROW(INDIRECT($C558&amp;":"&amp;$D558))))),""),IF($C558&lt;$D558,$E558-IFERROR(SUMPRODUCT((WEEKDAY(ROW(INDIRECT($C558&amp;":"&amp;$D558)))=7)*1)+SUMPRODUCT((WEEKDAY(ROW(INDIRECT($C558&amp;":"&amp;$D558)))=1)*1)+SUMPRODUCT(COUNTIF('[1]Jour férié'!$E$2:$E$30,(ROW(INDIRECT($C558&amp;":"&amp;$D558))))),""))))))))</f>
        <v/>
      </c>
      <c r="I558" s="23"/>
    </row>
    <row r="559" spans="5:9">
      <c r="E559" s="20" t="str">
        <f t="shared" si="16"/>
        <v/>
      </c>
      <c r="F559" s="21" t="str">
        <f t="shared" si="17"/>
        <v/>
      </c>
      <c r="G559" s="21"/>
      <c r="H559" s="23" t="str">
        <f ca="1">IF(ISBLANK($B559),"",IF(F559=0,"NON VALIDE",IF($D559="","NON LIVRE",IF($C559=$D559,0,IF(AND(F559=1,$E559="NON LIVRE"),"NON LIVRE",IF($C559&gt;$D559,$E559+IFERROR(SUMPRODUCT((WEEKDAY(ROW(INDIRECT($C559&amp;":"&amp;$D559)))=7)*1)+SUMPRODUCT((WEEKDAY(ROW(INDIRECT($C559&amp;":"&amp;$D559)))=1)*1)+SUMPRODUCT(COUNTIF('[1]Jour férié'!$E$2:$E$30,(ROW(INDIRECT($C559&amp;":"&amp;$D559))))),""),IF($C559&lt;$D559,$E559-IFERROR(SUMPRODUCT((WEEKDAY(ROW(INDIRECT($C559&amp;":"&amp;$D559)))=7)*1)+SUMPRODUCT((WEEKDAY(ROW(INDIRECT($C559&amp;":"&amp;$D559)))=1)*1)+SUMPRODUCT(COUNTIF('[1]Jour férié'!$E$2:$E$30,(ROW(INDIRECT($C559&amp;":"&amp;$D559))))),""))))))))</f>
        <v/>
      </c>
      <c r="I559" s="23"/>
    </row>
    <row r="560" spans="5:9">
      <c r="E560" s="20" t="str">
        <f t="shared" si="16"/>
        <v/>
      </c>
      <c r="F560" s="21" t="str">
        <f t="shared" si="17"/>
        <v/>
      </c>
      <c r="G560" s="21"/>
      <c r="H560" s="23" t="str">
        <f ca="1">IF(ISBLANK($B560),"",IF(F560=0,"NON VALIDE",IF($D560="","NON LIVRE",IF($C560=$D560,0,IF(AND(F560=1,$E560="NON LIVRE"),"NON LIVRE",IF($C560&gt;$D560,$E560+IFERROR(SUMPRODUCT((WEEKDAY(ROW(INDIRECT($C560&amp;":"&amp;$D560)))=7)*1)+SUMPRODUCT((WEEKDAY(ROW(INDIRECT($C560&amp;":"&amp;$D560)))=1)*1)+SUMPRODUCT(COUNTIF('[1]Jour férié'!$E$2:$E$30,(ROW(INDIRECT($C560&amp;":"&amp;$D560))))),""),IF($C560&lt;$D560,$E560-IFERROR(SUMPRODUCT((WEEKDAY(ROW(INDIRECT($C560&amp;":"&amp;$D560)))=7)*1)+SUMPRODUCT((WEEKDAY(ROW(INDIRECT($C560&amp;":"&amp;$D560)))=1)*1)+SUMPRODUCT(COUNTIF('[1]Jour férié'!$E$2:$E$30,(ROW(INDIRECT($C560&amp;":"&amp;$D560))))),""))))))))</f>
        <v/>
      </c>
      <c r="I560" s="23"/>
    </row>
    <row r="561" spans="5:9">
      <c r="E561" s="20" t="str">
        <f t="shared" si="16"/>
        <v/>
      </c>
      <c r="F561" s="21" t="str">
        <f t="shared" si="17"/>
        <v/>
      </c>
      <c r="G561" s="21"/>
      <c r="H561" s="23" t="str">
        <f ca="1">IF(ISBLANK($B561),"",IF(F561=0,"NON VALIDE",IF($D561="","NON LIVRE",IF($C561=$D561,0,IF(AND(F561=1,$E561="NON LIVRE"),"NON LIVRE",IF($C561&gt;$D561,$E561+IFERROR(SUMPRODUCT((WEEKDAY(ROW(INDIRECT($C561&amp;":"&amp;$D561)))=7)*1)+SUMPRODUCT((WEEKDAY(ROW(INDIRECT($C561&amp;":"&amp;$D561)))=1)*1)+SUMPRODUCT(COUNTIF('[1]Jour férié'!$E$2:$E$30,(ROW(INDIRECT($C561&amp;":"&amp;$D561))))),""),IF($C561&lt;$D561,$E561-IFERROR(SUMPRODUCT((WEEKDAY(ROW(INDIRECT($C561&amp;":"&amp;$D561)))=7)*1)+SUMPRODUCT((WEEKDAY(ROW(INDIRECT($C561&amp;":"&amp;$D561)))=1)*1)+SUMPRODUCT(COUNTIF('[1]Jour férié'!$E$2:$E$30,(ROW(INDIRECT($C561&amp;":"&amp;$D561))))),""))))))))</f>
        <v/>
      </c>
      <c r="I561" s="23"/>
    </row>
    <row r="562" spans="5:9">
      <c r="E562" s="20" t="str">
        <f t="shared" si="16"/>
        <v/>
      </c>
      <c r="F562" s="21" t="str">
        <f t="shared" si="17"/>
        <v/>
      </c>
      <c r="G562" s="21"/>
      <c r="H562" s="23" t="str">
        <f ca="1">IF(ISBLANK($B562),"",IF(F562=0,"NON VALIDE",IF($D562="","NON LIVRE",IF($C562=$D562,0,IF(AND(F562=1,$E562="NON LIVRE"),"NON LIVRE",IF($C562&gt;$D562,$E562+IFERROR(SUMPRODUCT((WEEKDAY(ROW(INDIRECT($C562&amp;":"&amp;$D562)))=7)*1)+SUMPRODUCT((WEEKDAY(ROW(INDIRECT($C562&amp;":"&amp;$D562)))=1)*1)+SUMPRODUCT(COUNTIF('[1]Jour férié'!$E$2:$E$30,(ROW(INDIRECT($C562&amp;":"&amp;$D562))))),""),IF($C562&lt;$D562,$E562-IFERROR(SUMPRODUCT((WEEKDAY(ROW(INDIRECT($C562&amp;":"&amp;$D562)))=7)*1)+SUMPRODUCT((WEEKDAY(ROW(INDIRECT($C562&amp;":"&amp;$D562)))=1)*1)+SUMPRODUCT(COUNTIF('[1]Jour férié'!$E$2:$E$30,(ROW(INDIRECT($C562&amp;":"&amp;$D562))))),""))))))))</f>
        <v/>
      </c>
      <c r="I562" s="23"/>
    </row>
    <row r="563" spans="5:9">
      <c r="E563" s="20" t="str">
        <f t="shared" si="16"/>
        <v/>
      </c>
      <c r="F563" s="21" t="str">
        <f t="shared" si="17"/>
        <v/>
      </c>
      <c r="G563" s="21"/>
      <c r="H563" s="23" t="str">
        <f ca="1">IF(ISBLANK($B563),"",IF(F563=0,"NON VALIDE",IF($D563="","NON LIVRE",IF($C563=$D563,0,IF(AND(F563=1,$E563="NON LIVRE"),"NON LIVRE",IF($C563&gt;$D563,$E563+IFERROR(SUMPRODUCT((WEEKDAY(ROW(INDIRECT($C563&amp;":"&amp;$D563)))=7)*1)+SUMPRODUCT((WEEKDAY(ROW(INDIRECT($C563&amp;":"&amp;$D563)))=1)*1)+SUMPRODUCT(COUNTIF('[1]Jour férié'!$E$2:$E$30,(ROW(INDIRECT($C563&amp;":"&amp;$D563))))),""),IF($C563&lt;$D563,$E563-IFERROR(SUMPRODUCT((WEEKDAY(ROW(INDIRECT($C563&amp;":"&amp;$D563)))=7)*1)+SUMPRODUCT((WEEKDAY(ROW(INDIRECT($C563&amp;":"&amp;$D563)))=1)*1)+SUMPRODUCT(COUNTIF('[1]Jour férié'!$E$2:$E$30,(ROW(INDIRECT($C563&amp;":"&amp;$D563))))),""))))))))</f>
        <v/>
      </c>
      <c r="I563" s="23"/>
    </row>
    <row r="564" spans="5:9">
      <c r="E564" s="20" t="str">
        <f t="shared" si="16"/>
        <v/>
      </c>
      <c r="F564" s="21" t="str">
        <f t="shared" si="17"/>
        <v/>
      </c>
      <c r="G564" s="21"/>
      <c r="H564" s="23" t="str">
        <f ca="1">IF(ISBLANK($B564),"",IF(F564=0,"NON VALIDE",IF($D564="","NON LIVRE",IF($C564=$D564,0,IF(AND(F564=1,$E564="NON LIVRE"),"NON LIVRE",IF($C564&gt;$D564,$E564+IFERROR(SUMPRODUCT((WEEKDAY(ROW(INDIRECT($C564&amp;":"&amp;$D564)))=7)*1)+SUMPRODUCT((WEEKDAY(ROW(INDIRECT($C564&amp;":"&amp;$D564)))=1)*1)+SUMPRODUCT(COUNTIF('[1]Jour férié'!$E$2:$E$30,(ROW(INDIRECT($C564&amp;":"&amp;$D564))))),""),IF($C564&lt;$D564,$E564-IFERROR(SUMPRODUCT((WEEKDAY(ROW(INDIRECT($C564&amp;":"&amp;$D564)))=7)*1)+SUMPRODUCT((WEEKDAY(ROW(INDIRECT($C564&amp;":"&amp;$D564)))=1)*1)+SUMPRODUCT(COUNTIF('[1]Jour férié'!$E$2:$E$30,(ROW(INDIRECT($C564&amp;":"&amp;$D564))))),""))))))))</f>
        <v/>
      </c>
      <c r="I564" s="23"/>
    </row>
    <row r="565" spans="5:9">
      <c r="E565" s="20" t="str">
        <f t="shared" si="16"/>
        <v/>
      </c>
      <c r="F565" s="21" t="str">
        <f t="shared" si="17"/>
        <v/>
      </c>
      <c r="G565" s="21"/>
      <c r="H565" s="23" t="str">
        <f ca="1">IF(ISBLANK($B565),"",IF(F565=0,"NON VALIDE",IF($D565="","NON LIVRE",IF($C565=$D565,0,IF(AND(F565=1,$E565="NON LIVRE"),"NON LIVRE",IF($C565&gt;$D565,$E565+IFERROR(SUMPRODUCT((WEEKDAY(ROW(INDIRECT($C565&amp;":"&amp;$D565)))=7)*1)+SUMPRODUCT((WEEKDAY(ROW(INDIRECT($C565&amp;":"&amp;$D565)))=1)*1)+SUMPRODUCT(COUNTIF('[1]Jour férié'!$E$2:$E$30,(ROW(INDIRECT($C565&amp;":"&amp;$D565))))),""),IF($C565&lt;$D565,$E565-IFERROR(SUMPRODUCT((WEEKDAY(ROW(INDIRECT($C565&amp;":"&amp;$D565)))=7)*1)+SUMPRODUCT((WEEKDAY(ROW(INDIRECT($C565&amp;":"&amp;$D565)))=1)*1)+SUMPRODUCT(COUNTIF('[1]Jour férié'!$E$2:$E$30,(ROW(INDIRECT($C565&amp;":"&amp;$D565))))),""))))))))</f>
        <v/>
      </c>
      <c r="I565" s="23"/>
    </row>
    <row r="566" spans="5:9">
      <c r="E566" s="20" t="str">
        <f t="shared" si="16"/>
        <v/>
      </c>
      <c r="F566" s="21" t="str">
        <f t="shared" si="17"/>
        <v/>
      </c>
      <c r="G566" s="21"/>
      <c r="H566" s="23" t="str">
        <f ca="1">IF(ISBLANK($B566),"",IF(F566=0,"NON VALIDE",IF($D566="","NON LIVRE",IF($C566=$D566,0,IF(AND(F566=1,$E566="NON LIVRE"),"NON LIVRE",IF($C566&gt;$D566,$E566+IFERROR(SUMPRODUCT((WEEKDAY(ROW(INDIRECT($C566&amp;":"&amp;$D566)))=7)*1)+SUMPRODUCT((WEEKDAY(ROW(INDIRECT($C566&amp;":"&amp;$D566)))=1)*1)+SUMPRODUCT(COUNTIF('[1]Jour férié'!$E$2:$E$30,(ROW(INDIRECT($C566&amp;":"&amp;$D566))))),""),IF($C566&lt;$D566,$E566-IFERROR(SUMPRODUCT((WEEKDAY(ROW(INDIRECT($C566&amp;":"&amp;$D566)))=7)*1)+SUMPRODUCT((WEEKDAY(ROW(INDIRECT($C566&amp;":"&amp;$D566)))=1)*1)+SUMPRODUCT(COUNTIF('[1]Jour férié'!$E$2:$E$30,(ROW(INDIRECT($C566&amp;":"&amp;$D566))))),""))))))))</f>
        <v/>
      </c>
      <c r="I566" s="23"/>
    </row>
    <row r="567" spans="5:9">
      <c r="E567" s="20" t="str">
        <f t="shared" si="16"/>
        <v/>
      </c>
      <c r="F567" s="21" t="str">
        <f t="shared" si="17"/>
        <v/>
      </c>
      <c r="G567" s="21"/>
      <c r="H567" s="23" t="str">
        <f ca="1">IF(ISBLANK($B567),"",IF(F567=0,"NON VALIDE",IF($D567="","NON LIVRE",IF($C567=$D567,0,IF(AND(F567=1,$E567="NON LIVRE"),"NON LIVRE",IF($C567&gt;$D567,$E567+IFERROR(SUMPRODUCT((WEEKDAY(ROW(INDIRECT($C567&amp;":"&amp;$D567)))=7)*1)+SUMPRODUCT((WEEKDAY(ROW(INDIRECT($C567&amp;":"&amp;$D567)))=1)*1)+SUMPRODUCT(COUNTIF('[1]Jour férié'!$E$2:$E$30,(ROW(INDIRECT($C567&amp;":"&amp;$D567))))),""),IF($C567&lt;$D567,$E567-IFERROR(SUMPRODUCT((WEEKDAY(ROW(INDIRECT($C567&amp;":"&amp;$D567)))=7)*1)+SUMPRODUCT((WEEKDAY(ROW(INDIRECT($C567&amp;":"&amp;$D567)))=1)*1)+SUMPRODUCT(COUNTIF('[1]Jour férié'!$E$2:$E$30,(ROW(INDIRECT($C567&amp;":"&amp;$D567))))),""))))))))</f>
        <v/>
      </c>
      <c r="I567" s="23"/>
    </row>
    <row r="568" spans="5:9">
      <c r="E568" s="20" t="str">
        <f t="shared" si="16"/>
        <v/>
      </c>
      <c r="F568" s="21" t="str">
        <f t="shared" si="17"/>
        <v/>
      </c>
      <c r="G568" s="21"/>
      <c r="H568" s="23" t="str">
        <f ca="1">IF(ISBLANK($B568),"",IF(F568=0,"NON VALIDE",IF($D568="","NON LIVRE",IF($C568=$D568,0,IF(AND(F568=1,$E568="NON LIVRE"),"NON LIVRE",IF($C568&gt;$D568,$E568+IFERROR(SUMPRODUCT((WEEKDAY(ROW(INDIRECT($C568&amp;":"&amp;$D568)))=7)*1)+SUMPRODUCT((WEEKDAY(ROW(INDIRECT($C568&amp;":"&amp;$D568)))=1)*1)+SUMPRODUCT(COUNTIF('[1]Jour férié'!$E$2:$E$30,(ROW(INDIRECT($C568&amp;":"&amp;$D568))))),""),IF($C568&lt;$D568,$E568-IFERROR(SUMPRODUCT((WEEKDAY(ROW(INDIRECT($C568&amp;":"&amp;$D568)))=7)*1)+SUMPRODUCT((WEEKDAY(ROW(INDIRECT($C568&amp;":"&amp;$D568)))=1)*1)+SUMPRODUCT(COUNTIF('[1]Jour férié'!$E$2:$E$30,(ROW(INDIRECT($C568&amp;":"&amp;$D568))))),""))))))))</f>
        <v/>
      </c>
      <c r="I568" s="23"/>
    </row>
    <row r="569" spans="5:9">
      <c r="E569" s="20" t="str">
        <f t="shared" si="16"/>
        <v/>
      </c>
      <c r="F569" s="21" t="str">
        <f t="shared" si="17"/>
        <v/>
      </c>
      <c r="G569" s="21"/>
      <c r="H569" s="23" t="str">
        <f ca="1">IF(ISBLANK($B569),"",IF(F569=0,"NON VALIDE",IF($D569="","NON LIVRE",IF($C569=$D569,0,IF(AND(F569=1,$E569="NON LIVRE"),"NON LIVRE",IF($C569&gt;$D569,$E569+IFERROR(SUMPRODUCT((WEEKDAY(ROW(INDIRECT($C569&amp;":"&amp;$D569)))=7)*1)+SUMPRODUCT((WEEKDAY(ROW(INDIRECT($C569&amp;":"&amp;$D569)))=1)*1)+SUMPRODUCT(COUNTIF('[1]Jour férié'!$E$2:$E$30,(ROW(INDIRECT($C569&amp;":"&amp;$D569))))),""),IF($C569&lt;$D569,$E569-IFERROR(SUMPRODUCT((WEEKDAY(ROW(INDIRECT($C569&amp;":"&amp;$D569)))=7)*1)+SUMPRODUCT((WEEKDAY(ROW(INDIRECT($C569&amp;":"&amp;$D569)))=1)*1)+SUMPRODUCT(COUNTIF('[1]Jour férié'!$E$2:$E$30,(ROW(INDIRECT($C569&amp;":"&amp;$D569))))),""))))))))</f>
        <v/>
      </c>
      <c r="I569" s="23"/>
    </row>
    <row r="570" spans="5:9">
      <c r="E570" s="20" t="str">
        <f t="shared" si="16"/>
        <v/>
      </c>
      <c r="F570" s="21" t="str">
        <f t="shared" si="17"/>
        <v/>
      </c>
      <c r="G570" s="21"/>
      <c r="H570" s="23" t="str">
        <f ca="1">IF(ISBLANK($B570),"",IF(F570=0,"NON VALIDE",IF($D570="","NON LIVRE",IF($C570=$D570,0,IF(AND(F570=1,$E570="NON LIVRE"),"NON LIVRE",IF($C570&gt;$D570,$E570+IFERROR(SUMPRODUCT((WEEKDAY(ROW(INDIRECT($C570&amp;":"&amp;$D570)))=7)*1)+SUMPRODUCT((WEEKDAY(ROW(INDIRECT($C570&amp;":"&amp;$D570)))=1)*1)+SUMPRODUCT(COUNTIF('[1]Jour férié'!$E$2:$E$30,(ROW(INDIRECT($C570&amp;":"&amp;$D570))))),""),IF($C570&lt;$D570,$E570-IFERROR(SUMPRODUCT((WEEKDAY(ROW(INDIRECT($C570&amp;":"&amp;$D570)))=7)*1)+SUMPRODUCT((WEEKDAY(ROW(INDIRECT($C570&amp;":"&amp;$D570)))=1)*1)+SUMPRODUCT(COUNTIF('[1]Jour férié'!$E$2:$E$30,(ROW(INDIRECT($C570&amp;":"&amp;$D570))))),""))))))))</f>
        <v/>
      </c>
      <c r="I570" s="23"/>
    </row>
    <row r="571" spans="5:9">
      <c r="E571" s="20" t="str">
        <f t="shared" si="16"/>
        <v/>
      </c>
      <c r="F571" s="21" t="str">
        <f t="shared" si="17"/>
        <v/>
      </c>
      <c r="G571" s="21"/>
      <c r="H571" s="23" t="str">
        <f ca="1">IF(ISBLANK($B571),"",IF(F571=0,"NON VALIDE",IF($D571="","NON LIVRE",IF($C571=$D571,0,IF(AND(F571=1,$E571="NON LIVRE"),"NON LIVRE",IF($C571&gt;$D571,$E571+IFERROR(SUMPRODUCT((WEEKDAY(ROW(INDIRECT($C571&amp;":"&amp;$D571)))=7)*1)+SUMPRODUCT((WEEKDAY(ROW(INDIRECT($C571&amp;":"&amp;$D571)))=1)*1)+SUMPRODUCT(COUNTIF('[1]Jour férié'!$E$2:$E$30,(ROW(INDIRECT($C571&amp;":"&amp;$D571))))),""),IF($C571&lt;$D571,$E571-IFERROR(SUMPRODUCT((WEEKDAY(ROW(INDIRECT($C571&amp;":"&amp;$D571)))=7)*1)+SUMPRODUCT((WEEKDAY(ROW(INDIRECT($C571&amp;":"&amp;$D571)))=1)*1)+SUMPRODUCT(COUNTIF('[1]Jour férié'!$E$2:$E$30,(ROW(INDIRECT($C571&amp;":"&amp;$D571))))),""))))))))</f>
        <v/>
      </c>
      <c r="I571" s="23"/>
    </row>
    <row r="572" spans="5:9">
      <c r="E572" s="20" t="str">
        <f t="shared" si="16"/>
        <v/>
      </c>
      <c r="F572" s="21" t="str">
        <f t="shared" si="17"/>
        <v/>
      </c>
      <c r="G572" s="21"/>
      <c r="H572" s="23" t="str">
        <f ca="1">IF(ISBLANK($B572),"",IF(F572=0,"NON VALIDE",IF($D572="","NON LIVRE",IF($C572=$D572,0,IF(AND(F572=1,$E572="NON LIVRE"),"NON LIVRE",IF($C572&gt;$D572,$E572+IFERROR(SUMPRODUCT((WEEKDAY(ROW(INDIRECT($C572&amp;":"&amp;$D572)))=7)*1)+SUMPRODUCT((WEEKDAY(ROW(INDIRECT($C572&amp;":"&amp;$D572)))=1)*1)+SUMPRODUCT(COUNTIF('[1]Jour férié'!$E$2:$E$30,(ROW(INDIRECT($C572&amp;":"&amp;$D572))))),""),IF($C572&lt;$D572,$E572-IFERROR(SUMPRODUCT((WEEKDAY(ROW(INDIRECT($C572&amp;":"&amp;$D572)))=7)*1)+SUMPRODUCT((WEEKDAY(ROW(INDIRECT($C572&amp;":"&amp;$D572)))=1)*1)+SUMPRODUCT(COUNTIF('[1]Jour férié'!$E$2:$E$30,(ROW(INDIRECT($C572&amp;":"&amp;$D572))))),""))))))))</f>
        <v/>
      </c>
      <c r="I572" s="23"/>
    </row>
    <row r="573" spans="5:9">
      <c r="E573" s="20" t="str">
        <f t="shared" si="16"/>
        <v/>
      </c>
      <c r="F573" s="21" t="str">
        <f t="shared" si="17"/>
        <v/>
      </c>
      <c r="G573" s="21"/>
      <c r="H573" s="23" t="str">
        <f ca="1">IF(ISBLANK($B573),"",IF(F573=0,"NON VALIDE",IF($D573="","NON LIVRE",IF($C573=$D573,0,IF(AND(F573=1,$E573="NON LIVRE"),"NON LIVRE",IF($C573&gt;$D573,$E573+IFERROR(SUMPRODUCT((WEEKDAY(ROW(INDIRECT($C573&amp;":"&amp;$D573)))=7)*1)+SUMPRODUCT((WEEKDAY(ROW(INDIRECT($C573&amp;":"&amp;$D573)))=1)*1)+SUMPRODUCT(COUNTIF('[1]Jour férié'!$E$2:$E$30,(ROW(INDIRECT($C573&amp;":"&amp;$D573))))),""),IF($C573&lt;$D573,$E573-IFERROR(SUMPRODUCT((WEEKDAY(ROW(INDIRECT($C573&amp;":"&amp;$D573)))=7)*1)+SUMPRODUCT((WEEKDAY(ROW(INDIRECT($C573&amp;":"&amp;$D573)))=1)*1)+SUMPRODUCT(COUNTIF('[1]Jour férié'!$E$2:$E$30,(ROW(INDIRECT($C573&amp;":"&amp;$D573))))),""))))))))</f>
        <v/>
      </c>
      <c r="I573" s="23"/>
    </row>
    <row r="574" spans="5:9">
      <c r="E574" s="20" t="str">
        <f t="shared" si="16"/>
        <v/>
      </c>
      <c r="F574" s="21" t="str">
        <f t="shared" si="17"/>
        <v/>
      </c>
      <c r="G574" s="21"/>
      <c r="H574" s="23" t="str">
        <f ca="1">IF(ISBLANK($B574),"",IF(F574=0,"NON VALIDE",IF($D574="","NON LIVRE",IF($C574=$D574,0,IF(AND(F574=1,$E574="NON LIVRE"),"NON LIVRE",IF($C574&gt;$D574,$E574+IFERROR(SUMPRODUCT((WEEKDAY(ROW(INDIRECT($C574&amp;":"&amp;$D574)))=7)*1)+SUMPRODUCT((WEEKDAY(ROW(INDIRECT($C574&amp;":"&amp;$D574)))=1)*1)+SUMPRODUCT(COUNTIF('[1]Jour férié'!$E$2:$E$30,(ROW(INDIRECT($C574&amp;":"&amp;$D574))))),""),IF($C574&lt;$D574,$E574-IFERROR(SUMPRODUCT((WEEKDAY(ROW(INDIRECT($C574&amp;":"&amp;$D574)))=7)*1)+SUMPRODUCT((WEEKDAY(ROW(INDIRECT($C574&amp;":"&amp;$D574)))=1)*1)+SUMPRODUCT(COUNTIF('[1]Jour férié'!$E$2:$E$30,(ROW(INDIRECT($C574&amp;":"&amp;$D574))))),""))))))))</f>
        <v/>
      </c>
      <c r="I574" s="23"/>
    </row>
    <row r="575" spans="5:9">
      <c r="E575" s="20" t="str">
        <f t="shared" si="16"/>
        <v/>
      </c>
      <c r="F575" s="21" t="str">
        <f t="shared" si="17"/>
        <v/>
      </c>
      <c r="G575" s="21"/>
      <c r="H575" s="23" t="str">
        <f ca="1">IF(ISBLANK($B575),"",IF(F575=0,"NON VALIDE",IF($D575="","NON LIVRE",IF($C575=$D575,0,IF(AND(F575=1,$E575="NON LIVRE"),"NON LIVRE",IF($C575&gt;$D575,$E575+IFERROR(SUMPRODUCT((WEEKDAY(ROW(INDIRECT($C575&amp;":"&amp;$D575)))=7)*1)+SUMPRODUCT((WEEKDAY(ROW(INDIRECT($C575&amp;":"&amp;$D575)))=1)*1)+SUMPRODUCT(COUNTIF('[1]Jour férié'!$E$2:$E$30,(ROW(INDIRECT($C575&amp;":"&amp;$D575))))),""),IF($C575&lt;$D575,$E575-IFERROR(SUMPRODUCT((WEEKDAY(ROW(INDIRECT($C575&amp;":"&amp;$D575)))=7)*1)+SUMPRODUCT((WEEKDAY(ROW(INDIRECT($C575&amp;":"&amp;$D575)))=1)*1)+SUMPRODUCT(COUNTIF('[1]Jour férié'!$E$2:$E$30,(ROW(INDIRECT($C575&amp;":"&amp;$D575))))),""))))))))</f>
        <v/>
      </c>
      <c r="I575" s="23"/>
    </row>
    <row r="576" spans="5:9">
      <c r="E576" s="20" t="str">
        <f t="shared" si="16"/>
        <v/>
      </c>
      <c r="F576" s="21" t="str">
        <f t="shared" si="17"/>
        <v/>
      </c>
      <c r="G576" s="21"/>
      <c r="H576" s="23" t="str">
        <f ca="1">IF(ISBLANK($B576),"",IF(F576=0,"NON VALIDE",IF($D576="","NON LIVRE",IF($C576=$D576,0,IF(AND(F576=1,$E576="NON LIVRE"),"NON LIVRE",IF($C576&gt;$D576,$E576+IFERROR(SUMPRODUCT((WEEKDAY(ROW(INDIRECT($C576&amp;":"&amp;$D576)))=7)*1)+SUMPRODUCT((WEEKDAY(ROW(INDIRECT($C576&amp;":"&amp;$D576)))=1)*1)+SUMPRODUCT(COUNTIF('[1]Jour férié'!$E$2:$E$30,(ROW(INDIRECT($C576&amp;":"&amp;$D576))))),""),IF($C576&lt;$D576,$E576-IFERROR(SUMPRODUCT((WEEKDAY(ROW(INDIRECT($C576&amp;":"&amp;$D576)))=7)*1)+SUMPRODUCT((WEEKDAY(ROW(INDIRECT($C576&amp;":"&amp;$D576)))=1)*1)+SUMPRODUCT(COUNTIF('[1]Jour férié'!$E$2:$E$30,(ROW(INDIRECT($C576&amp;":"&amp;$D576))))),""))))))))</f>
        <v/>
      </c>
      <c r="I576" s="23"/>
    </row>
    <row r="577" spans="5:9">
      <c r="E577" s="20" t="str">
        <f t="shared" si="16"/>
        <v/>
      </c>
      <c r="F577" s="21" t="str">
        <f t="shared" si="17"/>
        <v/>
      </c>
      <c r="G577" s="21"/>
      <c r="H577" s="23" t="str">
        <f ca="1">IF(ISBLANK($B577),"",IF(F577=0,"NON VALIDE",IF($D577="","NON LIVRE",IF($C577=$D577,0,IF(AND(F577=1,$E577="NON LIVRE"),"NON LIVRE",IF($C577&gt;$D577,$E577+IFERROR(SUMPRODUCT((WEEKDAY(ROW(INDIRECT($C577&amp;":"&amp;$D577)))=7)*1)+SUMPRODUCT((WEEKDAY(ROW(INDIRECT($C577&amp;":"&amp;$D577)))=1)*1)+SUMPRODUCT(COUNTIF('[1]Jour férié'!$E$2:$E$30,(ROW(INDIRECT($C577&amp;":"&amp;$D577))))),""),IF($C577&lt;$D577,$E577-IFERROR(SUMPRODUCT((WEEKDAY(ROW(INDIRECT($C577&amp;":"&amp;$D577)))=7)*1)+SUMPRODUCT((WEEKDAY(ROW(INDIRECT($C577&amp;":"&amp;$D577)))=1)*1)+SUMPRODUCT(COUNTIF('[1]Jour férié'!$E$2:$E$30,(ROW(INDIRECT($C577&amp;":"&amp;$D577))))),""))))))))</f>
        <v/>
      </c>
      <c r="I577" s="23"/>
    </row>
    <row r="578" spans="5:9">
      <c r="E578" s="20" t="str">
        <f t="shared" si="16"/>
        <v/>
      </c>
      <c r="F578" s="21" t="str">
        <f t="shared" si="17"/>
        <v/>
      </c>
      <c r="G578" s="21"/>
      <c r="H578" s="23" t="str">
        <f ca="1">IF(ISBLANK($B578),"",IF(F578=0,"NON VALIDE",IF($D578="","NON LIVRE",IF($C578=$D578,0,IF(AND(F578=1,$E578="NON LIVRE"),"NON LIVRE",IF($C578&gt;$D578,$E578+IFERROR(SUMPRODUCT((WEEKDAY(ROW(INDIRECT($C578&amp;":"&amp;$D578)))=7)*1)+SUMPRODUCT((WEEKDAY(ROW(INDIRECT($C578&amp;":"&amp;$D578)))=1)*1)+SUMPRODUCT(COUNTIF('[1]Jour férié'!$E$2:$E$30,(ROW(INDIRECT($C578&amp;":"&amp;$D578))))),""),IF($C578&lt;$D578,$E578-IFERROR(SUMPRODUCT((WEEKDAY(ROW(INDIRECT($C578&amp;":"&amp;$D578)))=7)*1)+SUMPRODUCT((WEEKDAY(ROW(INDIRECT($C578&amp;":"&amp;$D578)))=1)*1)+SUMPRODUCT(COUNTIF('[1]Jour férié'!$E$2:$E$30,(ROW(INDIRECT($C578&amp;":"&amp;$D578))))),""))))))))</f>
        <v/>
      </c>
      <c r="I578" s="23"/>
    </row>
    <row r="579" spans="5:9">
      <c r="E579" s="20" t="str">
        <f t="shared" ref="E579:E603" si="18">IF(B579="","",IFERROR(D579-C579,"NON LIVRE"))</f>
        <v/>
      </c>
      <c r="F579" s="21" t="str">
        <f t="shared" ref="F579:F599" si="19">IF(ISBLANK($B579),"",IF($B579="F0359",1,0))</f>
        <v/>
      </c>
      <c r="G579" s="21"/>
      <c r="H579" s="23" t="str">
        <f ca="1">IF(ISBLANK($B579),"",IF(F579=0,"NON VALIDE",IF($D579="","NON LIVRE",IF($C579=$D579,0,IF(AND(F579=1,$E579="NON LIVRE"),"NON LIVRE",IF($C579&gt;$D579,$E579+IFERROR(SUMPRODUCT((WEEKDAY(ROW(INDIRECT($C579&amp;":"&amp;$D579)))=7)*1)+SUMPRODUCT((WEEKDAY(ROW(INDIRECT($C579&amp;":"&amp;$D579)))=1)*1)+SUMPRODUCT(COUNTIF('[1]Jour férié'!$E$2:$E$30,(ROW(INDIRECT($C579&amp;":"&amp;$D579))))),""),IF($C579&lt;$D579,$E579-IFERROR(SUMPRODUCT((WEEKDAY(ROW(INDIRECT($C579&amp;":"&amp;$D579)))=7)*1)+SUMPRODUCT((WEEKDAY(ROW(INDIRECT($C579&amp;":"&amp;$D579)))=1)*1)+SUMPRODUCT(COUNTIF('[1]Jour férié'!$E$2:$E$30,(ROW(INDIRECT($C579&amp;":"&amp;$D579))))),""))))))))</f>
        <v/>
      </c>
      <c r="I579" s="23"/>
    </row>
    <row r="580" spans="5:9">
      <c r="E580" s="20" t="str">
        <f t="shared" si="18"/>
        <v/>
      </c>
      <c r="F580" s="21" t="str">
        <f t="shared" si="19"/>
        <v/>
      </c>
      <c r="G580" s="21"/>
      <c r="H580" s="23" t="str">
        <f ca="1">IF(ISBLANK($B580),"",IF(F580=0,"NON VALIDE",IF($D580="","NON LIVRE",IF($C580=$D580,0,IF(AND(F580=1,$E580="NON LIVRE"),"NON LIVRE",IF($C580&gt;$D580,$E580+IFERROR(SUMPRODUCT((WEEKDAY(ROW(INDIRECT($C580&amp;":"&amp;$D580)))=7)*1)+SUMPRODUCT((WEEKDAY(ROW(INDIRECT($C580&amp;":"&amp;$D580)))=1)*1)+SUMPRODUCT(COUNTIF('[1]Jour férié'!$E$2:$E$30,(ROW(INDIRECT($C580&amp;":"&amp;$D580))))),""),IF($C580&lt;$D580,$E580-IFERROR(SUMPRODUCT((WEEKDAY(ROW(INDIRECT($C580&amp;":"&amp;$D580)))=7)*1)+SUMPRODUCT((WEEKDAY(ROW(INDIRECT($C580&amp;":"&amp;$D580)))=1)*1)+SUMPRODUCT(COUNTIF('[1]Jour férié'!$E$2:$E$30,(ROW(INDIRECT($C580&amp;":"&amp;$D580))))),""))))))))</f>
        <v/>
      </c>
      <c r="I580" s="23"/>
    </row>
    <row r="581" spans="5:9">
      <c r="E581" s="20" t="str">
        <f t="shared" si="18"/>
        <v/>
      </c>
      <c r="F581" s="21" t="str">
        <f t="shared" si="19"/>
        <v/>
      </c>
      <c r="G581" s="21"/>
      <c r="H581" s="23" t="str">
        <f ca="1">IF(ISBLANK($B581),"",IF(F581=0,"NON VALIDE",IF($D581="","NON LIVRE",IF($C581=$D581,0,IF(AND(F581=1,$E581="NON LIVRE"),"NON LIVRE",IF($C581&gt;$D581,$E581+IFERROR(SUMPRODUCT((WEEKDAY(ROW(INDIRECT($C581&amp;":"&amp;$D581)))=7)*1)+SUMPRODUCT((WEEKDAY(ROW(INDIRECT($C581&amp;":"&amp;$D581)))=1)*1)+SUMPRODUCT(COUNTIF('[1]Jour férié'!$E$2:$E$30,(ROW(INDIRECT($C581&amp;":"&amp;$D581))))),""),IF($C581&lt;$D581,$E581-IFERROR(SUMPRODUCT((WEEKDAY(ROW(INDIRECT($C581&amp;":"&amp;$D581)))=7)*1)+SUMPRODUCT((WEEKDAY(ROW(INDIRECT($C581&amp;":"&amp;$D581)))=1)*1)+SUMPRODUCT(COUNTIF('[1]Jour férié'!$E$2:$E$30,(ROW(INDIRECT($C581&amp;":"&amp;$D581))))),""))))))))</f>
        <v/>
      </c>
      <c r="I581" s="23"/>
    </row>
    <row r="582" spans="5:9">
      <c r="E582" s="20" t="str">
        <f t="shared" si="18"/>
        <v/>
      </c>
      <c r="F582" s="21" t="str">
        <f t="shared" si="19"/>
        <v/>
      </c>
      <c r="G582" s="21"/>
      <c r="H582" s="23" t="str">
        <f ca="1">IF(ISBLANK($B582),"",IF(F582=0,"NON VALIDE",IF($D582="","NON LIVRE",IF($C582=$D582,0,IF(AND(F582=1,$E582="NON LIVRE"),"NON LIVRE",IF($C582&gt;$D582,$E582+IFERROR(SUMPRODUCT((WEEKDAY(ROW(INDIRECT($C582&amp;":"&amp;$D582)))=7)*1)+SUMPRODUCT((WEEKDAY(ROW(INDIRECT($C582&amp;":"&amp;$D582)))=1)*1)+SUMPRODUCT(COUNTIF('[1]Jour férié'!$E$2:$E$30,(ROW(INDIRECT($C582&amp;":"&amp;$D582))))),""),IF($C582&lt;$D582,$E582-IFERROR(SUMPRODUCT((WEEKDAY(ROW(INDIRECT($C582&amp;":"&amp;$D582)))=7)*1)+SUMPRODUCT((WEEKDAY(ROW(INDIRECT($C582&amp;":"&amp;$D582)))=1)*1)+SUMPRODUCT(COUNTIF('[1]Jour férié'!$E$2:$E$30,(ROW(INDIRECT($C582&amp;":"&amp;$D582))))),""))))))))</f>
        <v/>
      </c>
      <c r="I582" s="23"/>
    </row>
    <row r="583" spans="5:9">
      <c r="E583" s="20" t="str">
        <f t="shared" si="18"/>
        <v/>
      </c>
      <c r="F583" s="21" t="str">
        <f t="shared" si="19"/>
        <v/>
      </c>
      <c r="G583" s="21"/>
      <c r="H583" s="23" t="str">
        <f ca="1">IF(ISBLANK($B583),"",IF(F583=0,"NON VALIDE",IF($D583="","NON LIVRE",IF($C583=$D583,0,IF(AND(F583=1,$E583="NON LIVRE"),"NON LIVRE",IF($C583&gt;$D583,$E583+IFERROR(SUMPRODUCT((WEEKDAY(ROW(INDIRECT($C583&amp;":"&amp;$D583)))=7)*1)+SUMPRODUCT((WEEKDAY(ROW(INDIRECT($C583&amp;":"&amp;$D583)))=1)*1)+SUMPRODUCT(COUNTIF('[1]Jour férié'!$E$2:$E$30,(ROW(INDIRECT($C583&amp;":"&amp;$D583))))),""),IF($C583&lt;$D583,$E583-IFERROR(SUMPRODUCT((WEEKDAY(ROW(INDIRECT($C583&amp;":"&amp;$D583)))=7)*1)+SUMPRODUCT((WEEKDAY(ROW(INDIRECT($C583&amp;":"&amp;$D583)))=1)*1)+SUMPRODUCT(COUNTIF('[1]Jour férié'!$E$2:$E$30,(ROW(INDIRECT($C583&amp;":"&amp;$D583))))),""))))))))</f>
        <v/>
      </c>
      <c r="I583" s="23"/>
    </row>
    <row r="584" spans="5:9">
      <c r="E584" s="20" t="str">
        <f t="shared" si="18"/>
        <v/>
      </c>
      <c r="F584" s="21" t="str">
        <f t="shared" si="19"/>
        <v/>
      </c>
      <c r="G584" s="21"/>
      <c r="H584" s="23" t="str">
        <f ca="1">IF(ISBLANK($B584),"",IF(F584=0,"NON VALIDE",IF($D584="","NON LIVRE",IF($C584=$D584,0,IF(AND(F584=1,$E584="NON LIVRE"),"NON LIVRE",IF($C584&gt;$D584,$E584+IFERROR(SUMPRODUCT((WEEKDAY(ROW(INDIRECT($C584&amp;":"&amp;$D584)))=7)*1)+SUMPRODUCT((WEEKDAY(ROW(INDIRECT($C584&amp;":"&amp;$D584)))=1)*1)+SUMPRODUCT(COUNTIF('[1]Jour férié'!$E$2:$E$30,(ROW(INDIRECT($C584&amp;":"&amp;$D584))))),""),IF($C584&lt;$D584,$E584-IFERROR(SUMPRODUCT((WEEKDAY(ROW(INDIRECT($C584&amp;":"&amp;$D584)))=7)*1)+SUMPRODUCT((WEEKDAY(ROW(INDIRECT($C584&amp;":"&amp;$D584)))=1)*1)+SUMPRODUCT(COUNTIF('[1]Jour férié'!$E$2:$E$30,(ROW(INDIRECT($C584&amp;":"&amp;$D584))))),""))))))))</f>
        <v/>
      </c>
      <c r="I584" s="23"/>
    </row>
    <row r="585" spans="5:9">
      <c r="E585" s="20" t="str">
        <f t="shared" si="18"/>
        <v/>
      </c>
      <c r="F585" s="21" t="str">
        <f t="shared" si="19"/>
        <v/>
      </c>
      <c r="G585" s="21"/>
      <c r="H585" s="23" t="str">
        <f ca="1">IF(ISBLANK($B585),"",IF(F585=0,"NON VALIDE",IF($D585="","NON LIVRE",IF($C585=$D585,0,IF(AND(F585=1,$E585="NON LIVRE"),"NON LIVRE",IF($C585&gt;$D585,$E585+IFERROR(SUMPRODUCT((WEEKDAY(ROW(INDIRECT($C585&amp;":"&amp;$D585)))=7)*1)+SUMPRODUCT((WEEKDAY(ROW(INDIRECT($C585&amp;":"&amp;$D585)))=1)*1)+SUMPRODUCT(COUNTIF('[1]Jour férié'!$E$2:$E$30,(ROW(INDIRECT($C585&amp;":"&amp;$D585))))),""),IF($C585&lt;$D585,$E585-IFERROR(SUMPRODUCT((WEEKDAY(ROW(INDIRECT($C585&amp;":"&amp;$D585)))=7)*1)+SUMPRODUCT((WEEKDAY(ROW(INDIRECT($C585&amp;":"&amp;$D585)))=1)*1)+SUMPRODUCT(COUNTIF('[1]Jour férié'!$E$2:$E$30,(ROW(INDIRECT($C585&amp;":"&amp;$D585))))),""))))))))</f>
        <v/>
      </c>
      <c r="I585" s="23"/>
    </row>
    <row r="586" spans="5:9">
      <c r="E586" s="20" t="str">
        <f t="shared" si="18"/>
        <v/>
      </c>
      <c r="F586" s="21" t="str">
        <f t="shared" si="19"/>
        <v/>
      </c>
      <c r="G586" s="21"/>
      <c r="H586" s="23" t="str">
        <f ca="1">IF(ISBLANK($B586),"",IF(F586=0,"NON VALIDE",IF($D586="","NON LIVRE",IF($C586=$D586,0,IF(AND(F586=1,$E586="NON LIVRE"),"NON LIVRE",IF($C586&gt;$D586,$E586+IFERROR(SUMPRODUCT((WEEKDAY(ROW(INDIRECT($C586&amp;":"&amp;$D586)))=7)*1)+SUMPRODUCT((WEEKDAY(ROW(INDIRECT($C586&amp;":"&amp;$D586)))=1)*1)+SUMPRODUCT(COUNTIF('[1]Jour férié'!$E$2:$E$30,(ROW(INDIRECT($C586&amp;":"&amp;$D586))))),""),IF($C586&lt;$D586,$E586-IFERROR(SUMPRODUCT((WEEKDAY(ROW(INDIRECT($C586&amp;":"&amp;$D586)))=7)*1)+SUMPRODUCT((WEEKDAY(ROW(INDIRECT($C586&amp;":"&amp;$D586)))=1)*1)+SUMPRODUCT(COUNTIF('[1]Jour férié'!$E$2:$E$30,(ROW(INDIRECT($C586&amp;":"&amp;$D586))))),""))))))))</f>
        <v/>
      </c>
      <c r="I586" s="23"/>
    </row>
    <row r="587" spans="5:9">
      <c r="E587" s="20" t="str">
        <f t="shared" si="18"/>
        <v/>
      </c>
      <c r="F587" s="21" t="str">
        <f t="shared" si="19"/>
        <v/>
      </c>
      <c r="G587" s="21"/>
      <c r="H587" s="23" t="str">
        <f ca="1">IF(ISBLANK($B587),"",IF(F587=0,"NON VALIDE",IF($D587="","NON LIVRE",IF($C587=$D587,0,IF(AND(F587=1,$E587="NON LIVRE"),"NON LIVRE",IF($C587&gt;$D587,$E587+IFERROR(SUMPRODUCT((WEEKDAY(ROW(INDIRECT($C587&amp;":"&amp;$D587)))=7)*1)+SUMPRODUCT((WEEKDAY(ROW(INDIRECT($C587&amp;":"&amp;$D587)))=1)*1)+SUMPRODUCT(COUNTIF('[1]Jour férié'!$E$2:$E$30,(ROW(INDIRECT($C587&amp;":"&amp;$D587))))),""),IF($C587&lt;$D587,$E587-IFERROR(SUMPRODUCT((WEEKDAY(ROW(INDIRECT($C587&amp;":"&amp;$D587)))=7)*1)+SUMPRODUCT((WEEKDAY(ROW(INDIRECT($C587&amp;":"&amp;$D587)))=1)*1)+SUMPRODUCT(COUNTIF('[1]Jour férié'!$E$2:$E$30,(ROW(INDIRECT($C587&amp;":"&amp;$D587))))),""))))))))</f>
        <v/>
      </c>
      <c r="I587" s="23"/>
    </row>
    <row r="588" spans="5:9">
      <c r="E588" s="20" t="str">
        <f t="shared" si="18"/>
        <v/>
      </c>
      <c r="F588" s="21" t="str">
        <f t="shared" si="19"/>
        <v/>
      </c>
      <c r="G588" s="21"/>
      <c r="H588" s="23" t="str">
        <f ca="1">IF(ISBLANK($B588),"",IF(F588=0,"NON VALIDE",IF($D588="","NON LIVRE",IF($C588=$D588,0,IF(AND(F588=1,$E588="NON LIVRE"),"NON LIVRE",IF($C588&gt;$D588,$E588+IFERROR(SUMPRODUCT((WEEKDAY(ROW(INDIRECT($C588&amp;":"&amp;$D588)))=7)*1)+SUMPRODUCT((WEEKDAY(ROW(INDIRECT($C588&amp;":"&amp;$D588)))=1)*1)+SUMPRODUCT(COUNTIF('[1]Jour férié'!$E$2:$E$30,(ROW(INDIRECT($C588&amp;":"&amp;$D588))))),""),IF($C588&lt;$D588,$E588-IFERROR(SUMPRODUCT((WEEKDAY(ROW(INDIRECT($C588&amp;":"&amp;$D588)))=7)*1)+SUMPRODUCT((WEEKDAY(ROW(INDIRECT($C588&amp;":"&amp;$D588)))=1)*1)+SUMPRODUCT(COUNTIF('[1]Jour férié'!$E$2:$E$30,(ROW(INDIRECT($C588&amp;":"&amp;$D588))))),""))))))))</f>
        <v/>
      </c>
      <c r="I588" s="23"/>
    </row>
    <row r="589" spans="5:9">
      <c r="E589" s="20" t="str">
        <f t="shared" si="18"/>
        <v/>
      </c>
      <c r="F589" s="21" t="str">
        <f t="shared" si="19"/>
        <v/>
      </c>
      <c r="G589" s="21"/>
      <c r="H589" s="23" t="str">
        <f ca="1">IF(ISBLANK($B589),"",IF(F589=0,"NON VALIDE",IF($D589="","NON LIVRE",IF($C589=$D589,0,IF(AND(F589=1,$E589="NON LIVRE"),"NON LIVRE",IF($C589&gt;$D589,$E589+IFERROR(SUMPRODUCT((WEEKDAY(ROW(INDIRECT($C589&amp;":"&amp;$D589)))=7)*1)+SUMPRODUCT((WEEKDAY(ROW(INDIRECT($C589&amp;":"&amp;$D589)))=1)*1)+SUMPRODUCT(COUNTIF('[1]Jour férié'!$E$2:$E$30,(ROW(INDIRECT($C589&amp;":"&amp;$D589))))),""),IF($C589&lt;$D589,$E589-IFERROR(SUMPRODUCT((WEEKDAY(ROW(INDIRECT($C589&amp;":"&amp;$D589)))=7)*1)+SUMPRODUCT((WEEKDAY(ROW(INDIRECT($C589&amp;":"&amp;$D589)))=1)*1)+SUMPRODUCT(COUNTIF('[1]Jour férié'!$E$2:$E$30,(ROW(INDIRECT($C589&amp;":"&amp;$D589))))),""))))))))</f>
        <v/>
      </c>
      <c r="I589" s="23"/>
    </row>
    <row r="590" spans="5:9">
      <c r="E590" s="20" t="str">
        <f t="shared" si="18"/>
        <v/>
      </c>
      <c r="F590" s="21" t="str">
        <f t="shared" si="19"/>
        <v/>
      </c>
      <c r="G590" s="21"/>
      <c r="H590" s="23" t="str">
        <f ca="1">IF(ISBLANK($B590),"",IF(F590=0,"NON VALIDE",IF($D590="","NON LIVRE",IF($C590=$D590,0,IF(AND(F590=1,$E590="NON LIVRE"),"NON LIVRE",IF($C590&gt;$D590,$E590+IFERROR(SUMPRODUCT((WEEKDAY(ROW(INDIRECT($C590&amp;":"&amp;$D590)))=7)*1)+SUMPRODUCT((WEEKDAY(ROW(INDIRECT($C590&amp;":"&amp;$D590)))=1)*1)+SUMPRODUCT(COUNTIF('[1]Jour férié'!$E$2:$E$30,(ROW(INDIRECT($C590&amp;":"&amp;$D590))))),""),IF($C590&lt;$D590,$E590-IFERROR(SUMPRODUCT((WEEKDAY(ROW(INDIRECT($C590&amp;":"&amp;$D590)))=7)*1)+SUMPRODUCT((WEEKDAY(ROW(INDIRECT($C590&amp;":"&amp;$D590)))=1)*1)+SUMPRODUCT(COUNTIF('[1]Jour férié'!$E$2:$E$30,(ROW(INDIRECT($C590&amp;":"&amp;$D590))))),""))))))))</f>
        <v/>
      </c>
      <c r="I590" s="23"/>
    </row>
    <row r="591" spans="5:9">
      <c r="E591" s="20" t="str">
        <f t="shared" si="18"/>
        <v/>
      </c>
      <c r="F591" s="21" t="str">
        <f t="shared" si="19"/>
        <v/>
      </c>
      <c r="G591" s="21"/>
      <c r="H591" s="23" t="str">
        <f ca="1">IF(ISBLANK($B591),"",IF(F591=0,"NON VALIDE",IF($D591="","NON LIVRE",IF($C591=$D591,0,IF(AND(F591=1,$E591="NON LIVRE"),"NON LIVRE",IF($C591&gt;$D591,$E591+IFERROR(SUMPRODUCT((WEEKDAY(ROW(INDIRECT($C591&amp;":"&amp;$D591)))=7)*1)+SUMPRODUCT((WEEKDAY(ROW(INDIRECT($C591&amp;":"&amp;$D591)))=1)*1)+SUMPRODUCT(COUNTIF('[1]Jour férié'!$E$2:$E$30,(ROW(INDIRECT($C591&amp;":"&amp;$D591))))),""),IF($C591&lt;$D591,$E591-IFERROR(SUMPRODUCT((WEEKDAY(ROW(INDIRECT($C591&amp;":"&amp;$D591)))=7)*1)+SUMPRODUCT((WEEKDAY(ROW(INDIRECT($C591&amp;":"&amp;$D591)))=1)*1)+SUMPRODUCT(COUNTIF('[1]Jour férié'!$E$2:$E$30,(ROW(INDIRECT($C591&amp;":"&amp;$D591))))),""))))))))</f>
        <v/>
      </c>
      <c r="I591" s="23"/>
    </row>
    <row r="592" spans="5:9">
      <c r="E592" s="20" t="str">
        <f t="shared" si="18"/>
        <v/>
      </c>
      <c r="F592" s="21" t="str">
        <f t="shared" si="19"/>
        <v/>
      </c>
      <c r="G592" s="21"/>
      <c r="H592" s="23" t="str">
        <f ca="1">IF(ISBLANK($B592),"",IF(F592=0,"NON VALIDE",IF($D592="","NON LIVRE",IF($C592=$D592,0,IF(AND(F592=1,$E592="NON LIVRE"),"NON LIVRE",IF($C592&gt;$D592,$E592+IFERROR(SUMPRODUCT((WEEKDAY(ROW(INDIRECT($C592&amp;":"&amp;$D592)))=7)*1)+SUMPRODUCT((WEEKDAY(ROW(INDIRECT($C592&amp;":"&amp;$D592)))=1)*1)+SUMPRODUCT(COUNTIF('[1]Jour férié'!$E$2:$E$30,(ROW(INDIRECT($C592&amp;":"&amp;$D592))))),""),IF($C592&lt;$D592,$E592-IFERROR(SUMPRODUCT((WEEKDAY(ROW(INDIRECT($C592&amp;":"&amp;$D592)))=7)*1)+SUMPRODUCT((WEEKDAY(ROW(INDIRECT($C592&amp;":"&amp;$D592)))=1)*1)+SUMPRODUCT(COUNTIF('[1]Jour férié'!$E$2:$E$30,(ROW(INDIRECT($C592&amp;":"&amp;$D592))))),""))))))))</f>
        <v/>
      </c>
      <c r="I592" s="23"/>
    </row>
    <row r="593" spans="5:9">
      <c r="E593" s="20" t="str">
        <f t="shared" si="18"/>
        <v/>
      </c>
      <c r="F593" s="21" t="str">
        <f t="shared" si="19"/>
        <v/>
      </c>
      <c r="G593" s="21"/>
      <c r="H593" s="23" t="str">
        <f ca="1">IF(ISBLANK($B593),"",IF(F593=0,"NON VALIDE",IF($D593="","NON LIVRE",IF($C593=$D593,0,IF(AND(F593=1,$E593="NON LIVRE"),"NON LIVRE",IF($C593&gt;$D593,$E593+IFERROR(SUMPRODUCT((WEEKDAY(ROW(INDIRECT($C593&amp;":"&amp;$D593)))=7)*1)+SUMPRODUCT((WEEKDAY(ROW(INDIRECT($C593&amp;":"&amp;$D593)))=1)*1)+SUMPRODUCT(COUNTIF('[1]Jour férié'!$E$2:$E$30,(ROW(INDIRECT($C593&amp;":"&amp;$D593))))),""),IF($C593&lt;$D593,$E593-IFERROR(SUMPRODUCT((WEEKDAY(ROW(INDIRECT($C593&amp;":"&amp;$D593)))=7)*1)+SUMPRODUCT((WEEKDAY(ROW(INDIRECT($C593&amp;":"&amp;$D593)))=1)*1)+SUMPRODUCT(COUNTIF('[1]Jour férié'!$E$2:$E$30,(ROW(INDIRECT($C593&amp;":"&amp;$D593))))),""))))))))</f>
        <v/>
      </c>
      <c r="I593" s="23"/>
    </row>
    <row r="594" spans="5:9">
      <c r="E594" s="20" t="str">
        <f t="shared" si="18"/>
        <v/>
      </c>
      <c r="F594" s="21" t="str">
        <f t="shared" si="19"/>
        <v/>
      </c>
      <c r="G594" s="21"/>
      <c r="H594" s="23" t="str">
        <f ca="1">IF(ISBLANK($B594),"",IF(F594=0,"NON VALIDE",IF($D594="","NON LIVRE",IF($C594=$D594,0,IF(AND(F594=1,$E594="NON LIVRE"),"NON LIVRE",IF($C594&gt;$D594,$E594+IFERROR(SUMPRODUCT((WEEKDAY(ROW(INDIRECT($C594&amp;":"&amp;$D594)))=7)*1)+SUMPRODUCT((WEEKDAY(ROW(INDIRECT($C594&amp;":"&amp;$D594)))=1)*1)+SUMPRODUCT(COUNTIF('[1]Jour férié'!$E$2:$E$30,(ROW(INDIRECT($C594&amp;":"&amp;$D594))))),""),IF($C594&lt;$D594,$E594-IFERROR(SUMPRODUCT((WEEKDAY(ROW(INDIRECT($C594&amp;":"&amp;$D594)))=7)*1)+SUMPRODUCT((WEEKDAY(ROW(INDIRECT($C594&amp;":"&amp;$D594)))=1)*1)+SUMPRODUCT(COUNTIF('[1]Jour férié'!$E$2:$E$30,(ROW(INDIRECT($C594&amp;":"&amp;$D594))))),""))))))))</f>
        <v/>
      </c>
      <c r="I594" s="23"/>
    </row>
    <row r="595" spans="5:9">
      <c r="E595" s="20" t="str">
        <f t="shared" si="18"/>
        <v/>
      </c>
      <c r="F595" s="21" t="str">
        <f t="shared" si="19"/>
        <v/>
      </c>
      <c r="G595" s="21"/>
      <c r="H595" s="23" t="str">
        <f ca="1">IF(ISBLANK($B595),"",IF(F595=0,"NON VALIDE",IF($D595="","NON LIVRE",IF($C595=$D595,0,IF(AND(F595=1,$E595="NON LIVRE"),"NON LIVRE",IF($C595&gt;$D595,$E595+IFERROR(SUMPRODUCT((WEEKDAY(ROW(INDIRECT($C595&amp;":"&amp;$D595)))=7)*1)+SUMPRODUCT((WEEKDAY(ROW(INDIRECT($C595&amp;":"&amp;$D595)))=1)*1)+SUMPRODUCT(COUNTIF('[1]Jour férié'!$E$2:$E$30,(ROW(INDIRECT($C595&amp;":"&amp;$D595))))),""),IF($C595&lt;$D595,$E595-IFERROR(SUMPRODUCT((WEEKDAY(ROW(INDIRECT($C595&amp;":"&amp;$D595)))=7)*1)+SUMPRODUCT((WEEKDAY(ROW(INDIRECT($C595&amp;":"&amp;$D595)))=1)*1)+SUMPRODUCT(COUNTIF('[1]Jour férié'!$E$2:$E$30,(ROW(INDIRECT($C595&amp;":"&amp;$D595))))),""))))))))</f>
        <v/>
      </c>
      <c r="I595" s="23"/>
    </row>
    <row r="596" spans="5:9">
      <c r="E596" s="20" t="str">
        <f t="shared" si="18"/>
        <v/>
      </c>
      <c r="F596" s="21" t="str">
        <f t="shared" si="19"/>
        <v/>
      </c>
      <c r="G596" s="21"/>
      <c r="H596" s="23" t="str">
        <f ca="1">IF(ISBLANK($B596),"",IF(F596=0,"NON VALIDE",IF($D596="","NON LIVRE",IF($C596=$D596,0,IF(AND(F596=1,$E596="NON LIVRE"),"NON LIVRE",IF($C596&gt;$D596,$E596+IFERROR(SUMPRODUCT((WEEKDAY(ROW(INDIRECT($C596&amp;":"&amp;$D596)))=7)*1)+SUMPRODUCT((WEEKDAY(ROW(INDIRECT($C596&amp;":"&amp;$D596)))=1)*1)+SUMPRODUCT(COUNTIF('[1]Jour férié'!$E$2:$E$30,(ROW(INDIRECT($C596&amp;":"&amp;$D596))))),""),IF($C596&lt;$D596,$E596-IFERROR(SUMPRODUCT((WEEKDAY(ROW(INDIRECT($C596&amp;":"&amp;$D596)))=7)*1)+SUMPRODUCT((WEEKDAY(ROW(INDIRECT($C596&amp;":"&amp;$D596)))=1)*1)+SUMPRODUCT(COUNTIF('[1]Jour férié'!$E$2:$E$30,(ROW(INDIRECT($C596&amp;":"&amp;$D596))))),""))))))))</f>
        <v/>
      </c>
      <c r="I596" s="23"/>
    </row>
    <row r="597" spans="5:9">
      <c r="E597" s="20" t="str">
        <f t="shared" si="18"/>
        <v/>
      </c>
      <c r="F597" s="21" t="str">
        <f t="shared" si="19"/>
        <v/>
      </c>
      <c r="G597" s="21"/>
      <c r="H597" s="23" t="str">
        <f ca="1">IF(ISBLANK($B597),"",IF(F597=0,"NON VALIDE",IF($D597="","NON LIVRE",IF($C597=$D597,0,IF(AND(F597=1,$E597="NON LIVRE"),"NON LIVRE",IF($C597&gt;$D597,$E597+IFERROR(SUMPRODUCT((WEEKDAY(ROW(INDIRECT($C597&amp;":"&amp;$D597)))=7)*1)+SUMPRODUCT((WEEKDAY(ROW(INDIRECT($C597&amp;":"&amp;$D597)))=1)*1)+SUMPRODUCT(COUNTIF('[1]Jour férié'!$E$2:$E$30,(ROW(INDIRECT($C597&amp;":"&amp;$D597))))),""),IF($C597&lt;$D597,$E597-IFERROR(SUMPRODUCT((WEEKDAY(ROW(INDIRECT($C597&amp;":"&amp;$D597)))=7)*1)+SUMPRODUCT((WEEKDAY(ROW(INDIRECT($C597&amp;":"&amp;$D597)))=1)*1)+SUMPRODUCT(COUNTIF('[1]Jour férié'!$E$2:$E$30,(ROW(INDIRECT($C597&amp;":"&amp;$D597))))),""))))))))</f>
        <v/>
      </c>
      <c r="I597" s="23"/>
    </row>
    <row r="598" spans="5:9">
      <c r="E598" s="20" t="str">
        <f t="shared" si="18"/>
        <v/>
      </c>
      <c r="F598" s="21" t="str">
        <f t="shared" si="19"/>
        <v/>
      </c>
      <c r="G598" s="21"/>
      <c r="H598" s="23" t="str">
        <f ca="1">IF(ISBLANK($B598),"",IF(F598=0,"NON VALIDE",IF($D598="","NON LIVRE",IF($C598=$D598,0,IF(AND(F598=1,$E598="NON LIVRE"),"NON LIVRE",IF($C598&gt;$D598,$E598+IFERROR(SUMPRODUCT((WEEKDAY(ROW(INDIRECT($C598&amp;":"&amp;$D598)))=7)*1)+SUMPRODUCT((WEEKDAY(ROW(INDIRECT($C598&amp;":"&amp;$D598)))=1)*1)+SUMPRODUCT(COUNTIF('[1]Jour férié'!$E$2:$E$30,(ROW(INDIRECT($C598&amp;":"&amp;$D598))))),""),IF($C598&lt;$D598,$E598-IFERROR(SUMPRODUCT((WEEKDAY(ROW(INDIRECT($C598&amp;":"&amp;$D598)))=7)*1)+SUMPRODUCT((WEEKDAY(ROW(INDIRECT($C598&amp;":"&amp;$D598)))=1)*1)+SUMPRODUCT(COUNTIF('[1]Jour férié'!$E$2:$E$30,(ROW(INDIRECT($C598&amp;":"&amp;$D598))))),""))))))))</f>
        <v/>
      </c>
      <c r="I598" s="23"/>
    </row>
    <row r="599" spans="5:9">
      <c r="E599" s="20" t="str">
        <f t="shared" si="18"/>
        <v/>
      </c>
      <c r="F599" s="21" t="str">
        <f t="shared" si="19"/>
        <v/>
      </c>
      <c r="G599" s="21"/>
      <c r="H599" s="23" t="str">
        <f ca="1">IF(ISBLANK($B599),"",IF(F599=0,"NON VALIDE",IF($D599="","NON LIVRE",IF($C599=$D599,0,IF(AND(F599=1,$E599="NON LIVRE"),"NON LIVRE",IF($C599&gt;$D599,$E599+IFERROR(SUMPRODUCT((WEEKDAY(ROW(INDIRECT($C599&amp;":"&amp;$D599)))=7)*1)+SUMPRODUCT((WEEKDAY(ROW(INDIRECT($C599&amp;":"&amp;$D599)))=1)*1)+SUMPRODUCT(COUNTIF('[1]Jour férié'!$E$2:$E$30,(ROW(INDIRECT($C599&amp;":"&amp;$D599))))),""),IF($C599&lt;$D599,$E599-IFERROR(SUMPRODUCT((WEEKDAY(ROW(INDIRECT($C599&amp;":"&amp;$D599)))=7)*1)+SUMPRODUCT((WEEKDAY(ROW(INDIRECT($C599&amp;":"&amp;$D599)))=1)*1)+SUMPRODUCT(COUNTIF('[1]Jour férié'!$E$2:$E$30,(ROW(INDIRECT($C599&amp;":"&amp;$D599))))),""))))))))</f>
        <v/>
      </c>
      <c r="I599" s="23"/>
    </row>
    <row r="600" spans="5:9">
      <c r="E600" s="20" t="str">
        <f t="shared" si="18"/>
        <v/>
      </c>
    </row>
    <row r="601" spans="5:9">
      <c r="E601" s="20" t="str">
        <f t="shared" si="18"/>
        <v/>
      </c>
    </row>
    <row r="602" spans="5:9">
      <c r="E602" s="20" t="str">
        <f t="shared" si="18"/>
        <v/>
      </c>
    </row>
    <row r="603" spans="5:9">
      <c r="E603" s="20" t="str">
        <f t="shared" si="18"/>
        <v/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0"/>
  <dimension ref="D1:J30"/>
  <sheetViews>
    <sheetView workbookViewId="0">
      <selection activeCell="G17" sqref="G17"/>
    </sheetView>
  </sheetViews>
  <sheetFormatPr baseColWidth="10" defaultRowHeight="12.75"/>
  <cols>
    <col min="1" max="1" width="11.42578125" style="3"/>
    <col min="2" max="2" width="25.140625" style="3" bestFit="1" customWidth="1"/>
    <col min="3" max="4" width="11.42578125" style="3"/>
    <col min="5" max="5" width="41.7109375" style="3" customWidth="1"/>
    <col min="6" max="6" width="29" style="3" customWidth="1"/>
    <col min="7" max="16384" width="11.42578125" style="3"/>
  </cols>
  <sheetData>
    <row r="1" spans="4:6" ht="18.75" thickBot="1">
      <c r="D1" s="1" t="s">
        <v>0</v>
      </c>
      <c r="E1" s="2">
        <v>2018</v>
      </c>
    </row>
    <row r="2" spans="4:6">
      <c r="D2" s="4" t="s">
        <v>1</v>
      </c>
      <c r="E2" s="5"/>
    </row>
    <row r="3" spans="4:6">
      <c r="D3" s="6" t="s">
        <v>2</v>
      </c>
      <c r="E3" s="7">
        <f>DATE(An,1,1)</f>
        <v>43101</v>
      </c>
      <c r="F3" s="8"/>
    </row>
    <row r="4" spans="4:6">
      <c r="D4" s="6" t="s">
        <v>3</v>
      </c>
      <c r="E4" s="7">
        <f>IF(MOD(19*MOD(An,19)+24,30)+MOD(2*MOD(An,4)+4*MOD(An,7)+6*MOD(19*MOD(An,19)+24,30)+5,7)-9&lt;=0,DATE(An,3,22+MOD(19*MOD(An,19)+24,30)+MOD(2*MOD(An,4)+4*MOD(An,7)+6*MOD(19*MOD(An,19)+24,30)+5,7)),DATE(An,4,MOD(19*MOD(An,19)+24,30)+MOD(2*MOD(An,4)+4*MOD(An,7)+6*MOD(19*MOD(An,19)+24,30)+5,7)-9))</f>
        <v>43191</v>
      </c>
      <c r="F4" s="8"/>
    </row>
    <row r="5" spans="4:6">
      <c r="D5" s="6" t="s">
        <v>4</v>
      </c>
      <c r="E5" s="7">
        <f>Paques+1</f>
        <v>43192</v>
      </c>
      <c r="F5" s="8"/>
    </row>
    <row r="6" spans="4:6">
      <c r="D6" s="6" t="s">
        <v>5</v>
      </c>
      <c r="E6" s="7">
        <f>DATE(An,5,1)</f>
        <v>43221</v>
      </c>
      <c r="F6" s="8"/>
    </row>
    <row r="7" spans="4:6">
      <c r="D7" s="6" t="s">
        <v>6</v>
      </c>
      <c r="E7" s="7">
        <f>DATE(An,5,8)</f>
        <v>43228</v>
      </c>
      <c r="F7" s="8"/>
    </row>
    <row r="8" spans="4:6">
      <c r="D8" s="6" t="s">
        <v>7</v>
      </c>
      <c r="E8" s="7">
        <f>Paques+39</f>
        <v>43230</v>
      </c>
      <c r="F8" s="8"/>
    </row>
    <row r="9" spans="4:6">
      <c r="D9" s="6" t="s">
        <v>8</v>
      </c>
      <c r="E9" s="7">
        <f>Paques+49</f>
        <v>43240</v>
      </c>
      <c r="F9" s="8"/>
    </row>
    <row r="10" spans="4:6">
      <c r="D10" s="6" t="s">
        <v>9</v>
      </c>
      <c r="E10" s="7">
        <f>Paques+50</f>
        <v>43241</v>
      </c>
      <c r="F10" s="8"/>
    </row>
    <row r="11" spans="4:6">
      <c r="D11" s="9" t="s">
        <v>10</v>
      </c>
      <c r="E11" s="7">
        <f>DATE(An,7,14)</f>
        <v>43295</v>
      </c>
      <c r="F11" s="8"/>
    </row>
    <row r="12" spans="4:6">
      <c r="D12" s="9" t="s">
        <v>11</v>
      </c>
      <c r="E12" s="7">
        <f>DATE(An,8,15)</f>
        <v>43327</v>
      </c>
      <c r="F12" s="8"/>
    </row>
    <row r="13" spans="4:6">
      <c r="D13" s="9" t="s">
        <v>12</v>
      </c>
      <c r="E13" s="7">
        <f>DATE(An,11,1)</f>
        <v>43405</v>
      </c>
      <c r="F13" s="8"/>
    </row>
    <row r="14" spans="4:6">
      <c r="D14" s="9" t="s">
        <v>13</v>
      </c>
      <c r="E14" s="7">
        <f>DATE(An,11,11)</f>
        <v>43415</v>
      </c>
      <c r="F14" s="8"/>
    </row>
    <row r="15" spans="4:6">
      <c r="D15" s="9" t="s">
        <v>14</v>
      </c>
      <c r="E15" s="7">
        <f>E4-7</f>
        <v>43184</v>
      </c>
      <c r="F15" s="8"/>
    </row>
    <row r="16" spans="4:6">
      <c r="D16" s="10" t="s">
        <v>15</v>
      </c>
      <c r="E16" s="11">
        <f>DATE(An,12,25)</f>
        <v>43459</v>
      </c>
      <c r="F16" s="8"/>
    </row>
    <row r="17" spans="4:10">
      <c r="D17" s="6" t="s">
        <v>2</v>
      </c>
      <c r="E17" s="7">
        <f>DATE(An+1,1,1)</f>
        <v>43466</v>
      </c>
      <c r="F17" s="8"/>
    </row>
    <row r="18" spans="4:10">
      <c r="D18" s="6" t="s">
        <v>3</v>
      </c>
      <c r="E18" s="7">
        <f>IF(MOD(19*MOD(An+1,19)+24,30)+MOD(2*MOD(An+1,4)+4*MOD(An+1,7)+6*MOD(19*MOD(An+1,19)+24,30)+5,7)-9&lt;=0,DATE(An+1,3,22+MOD(19*MOD(An+1,19)+24,30)+MOD(2*MOD(An+1,4)+4*MOD(An+1,7)+6*MOD(19*MOD(An+1,19)+24,30)+5,7)),DATE(An+1,4,MOD(19*MOD(An+1,19)+24,30)+MOD(2*MOD(An+1,4)+4*MOD(An+1,7)+6*MOD(19*MOD(An+1,19)+24,30)+5,7)-9))</f>
        <v>43576</v>
      </c>
      <c r="F18" s="8"/>
    </row>
    <row r="19" spans="4:10">
      <c r="D19" s="6" t="s">
        <v>4</v>
      </c>
      <c r="E19" s="7">
        <f>E18+1</f>
        <v>43577</v>
      </c>
      <c r="F19" s="8"/>
    </row>
    <row r="20" spans="4:10">
      <c r="D20" s="6" t="s">
        <v>5</v>
      </c>
      <c r="E20" s="7">
        <f>DATE(An+1,5,1)</f>
        <v>43586</v>
      </c>
      <c r="F20" s="8"/>
    </row>
    <row r="21" spans="4:10">
      <c r="D21" s="6" t="s">
        <v>6</v>
      </c>
      <c r="E21" s="7">
        <f>DATE(An+1,5,8)</f>
        <v>43593</v>
      </c>
      <c r="F21" s="8"/>
    </row>
    <row r="22" spans="4:10">
      <c r="D22" s="6" t="s">
        <v>7</v>
      </c>
      <c r="E22" s="7">
        <f>E18+39</f>
        <v>43615</v>
      </c>
      <c r="F22" s="8"/>
    </row>
    <row r="23" spans="4:10">
      <c r="D23" s="6" t="s">
        <v>8</v>
      </c>
      <c r="E23" s="7">
        <f>E18+49</f>
        <v>43625</v>
      </c>
      <c r="F23" s="8"/>
    </row>
    <row r="24" spans="4:10">
      <c r="D24" s="6" t="s">
        <v>9</v>
      </c>
      <c r="E24" s="7">
        <f>E18+50</f>
        <v>43626</v>
      </c>
      <c r="F24" s="8"/>
      <c r="J24" s="12"/>
    </row>
    <row r="25" spans="4:10">
      <c r="D25" s="9" t="s">
        <v>10</v>
      </c>
      <c r="E25" s="7">
        <f>DATE(An+1,7,14)</f>
        <v>43660</v>
      </c>
      <c r="F25" s="8"/>
    </row>
    <row r="26" spans="4:10">
      <c r="D26" s="9" t="s">
        <v>11</v>
      </c>
      <c r="E26" s="7">
        <f>DATE(An+1,8,15)</f>
        <v>43692</v>
      </c>
      <c r="F26" s="8"/>
    </row>
    <row r="27" spans="4:10">
      <c r="D27" s="9" t="s">
        <v>12</v>
      </c>
      <c r="E27" s="7">
        <f>DATE(An+1,11,1)</f>
        <v>43770</v>
      </c>
      <c r="F27" s="8"/>
    </row>
    <row r="28" spans="4:10">
      <c r="D28" s="9" t="s">
        <v>13</v>
      </c>
      <c r="E28" s="7">
        <f>DATE(An+1,11,11)</f>
        <v>43780</v>
      </c>
      <c r="F28" s="8"/>
    </row>
    <row r="29" spans="4:10">
      <c r="D29" s="9" t="s">
        <v>14</v>
      </c>
      <c r="E29" s="7">
        <f>E18-7</f>
        <v>43569</v>
      </c>
      <c r="F29" s="8"/>
    </row>
    <row r="30" spans="4:10" ht="13.5" thickBot="1">
      <c r="D30" s="13" t="s">
        <v>15</v>
      </c>
      <c r="E30" s="14">
        <f>DATE(An+1,12,25)</f>
        <v>43824</v>
      </c>
      <c r="F30" s="8"/>
    </row>
  </sheetData>
  <mergeCells count="1">
    <mergeCell ref="D2:E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Fournisseur</vt:lpstr>
      <vt:lpstr>Jour férié</vt:lpstr>
      <vt:lpstr>An</vt:lpstr>
      <vt:lpstr>Paques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stage</dc:creator>
  <cp:lastModifiedBy>stage</cp:lastModifiedBy>
  <dcterms:created xsi:type="dcterms:W3CDTF">2018-04-10T13:25:16Z</dcterms:created>
  <dcterms:modified xsi:type="dcterms:W3CDTF">2018-04-10T13:28:35Z</dcterms:modified>
</cp:coreProperties>
</file>