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1BF5D46F-3EBC-45FA-84F7-F2976E7D4A51}" xr6:coauthVersionLast="36" xr6:coauthVersionMax="36" xr10:uidLastSave="{00000000-0000-0000-0000-000000000000}"/>
  <bookViews>
    <workbookView xWindow="120" yWindow="216" windowWidth="24912" windowHeight="12012" tabRatio="843" activeTab="2" xr2:uid="{00000000-000D-0000-FFFF-FFFF00000000}"/>
  </bookViews>
  <sheets>
    <sheet name="192262-12 (2)" sheetId="299" r:id="rId1"/>
    <sheet name="articles" sheetId="2" r:id="rId2"/>
    <sheet name="13" sheetId="298" r:id="rId3"/>
  </sheets>
  <definedNames>
    <definedName name="_xlnm.Print_Area" localSheetId="0">'192262-12 (2)'!$C$1:$R$94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94" i="299" l="1"/>
  <c r="F4" i="299"/>
  <c r="D8" i="299" a="1"/>
  <c r="E8" i="299" a="1"/>
  <c r="C4" i="299"/>
  <c r="D5" i="299" a="1"/>
  <c r="E5" i="299" a="1"/>
  <c r="E4" i="299" a="1"/>
  <c r="H4" i="299"/>
  <c r="D6" i="299" a="1"/>
  <c r="E6" i="299" a="1"/>
  <c r="D4" i="299" a="1"/>
  <c r="I9" i="299"/>
  <c r="D7" i="299" a="1"/>
  <c r="E7" i="299" a="1"/>
  <c r="J4" i="299"/>
  <c r="D11" i="299" a="1"/>
  <c r="E9" i="299" a="1"/>
  <c r="D12" i="299" a="1"/>
  <c r="D13" i="299" a="1"/>
  <c r="D9" i="299" a="1"/>
  <c r="E10" i="299" a="1"/>
  <c r="E11" i="299" a="1"/>
  <c r="D10" i="299" a="1"/>
  <c r="E12" i="299" a="1"/>
  <c r="E13" i="299" a="1"/>
  <c r="D9" i="299" l="1"/>
  <c r="D10" i="299"/>
  <c r="E9" i="299"/>
  <c r="D12" i="299"/>
  <c r="E10" i="299"/>
  <c r="E12" i="299"/>
  <c r="D11" i="299"/>
  <c r="D13" i="299"/>
  <c r="E11" i="299"/>
  <c r="E13" i="299"/>
  <c r="E8" i="299"/>
  <c r="E7" i="299"/>
  <c r="E6" i="299"/>
  <c r="E5" i="299"/>
  <c r="D8" i="299"/>
  <c r="D7" i="299"/>
  <c r="D6" i="299"/>
  <c r="D5" i="299"/>
  <c r="E4" i="299"/>
  <c r="D4" i="299"/>
  <c r="G4" i="299"/>
  <c r="C9" i="299"/>
  <c r="J9" i="299"/>
  <c r="F9" i="299"/>
  <c r="H9" i="299"/>
  <c r="I14" i="299"/>
  <c r="D14" i="299" a="1"/>
  <c r="D17" i="299" a="1"/>
  <c r="E14" i="299" a="1"/>
  <c r="D16" i="299" a="1"/>
  <c r="E18" i="299" a="1"/>
  <c r="E17" i="299" a="1"/>
  <c r="E16" i="299" a="1"/>
  <c r="E15" i="299" a="1"/>
  <c r="D18" i="299" a="1"/>
  <c r="D15" i="299" a="1"/>
  <c r="D14" i="299" l="1"/>
  <c r="D16" i="299"/>
  <c r="D18" i="299"/>
  <c r="E14" i="299"/>
  <c r="E16" i="299"/>
  <c r="E18" i="299"/>
  <c r="D15" i="299"/>
  <c r="D17" i="299"/>
  <c r="E15" i="299"/>
  <c r="E17" i="299"/>
  <c r="G9" i="299"/>
  <c r="H14" i="299"/>
  <c r="C14" i="299"/>
  <c r="I19" i="299"/>
  <c r="D23" i="299" a="1"/>
  <c r="E22" i="299" a="1"/>
  <c r="D20" i="299" a="1"/>
  <c r="F14" i="299"/>
  <c r="J14" i="299"/>
  <c r="D19" i="299" a="1"/>
  <c r="E21" i="299" a="1"/>
  <c r="E20" i="299" a="1"/>
  <c r="D21" i="299" a="1"/>
  <c r="D22" i="299" a="1"/>
  <c r="E23" i="299" a="1"/>
  <c r="E19" i="299" a="1"/>
  <c r="D20" i="299" l="1"/>
  <c r="D22" i="299"/>
  <c r="E21" i="299"/>
  <c r="E20" i="299"/>
  <c r="E22" i="299"/>
  <c r="E23" i="299"/>
  <c r="D19" i="299"/>
  <c r="D21" i="299"/>
  <c r="D23" i="299"/>
  <c r="E19" i="299"/>
  <c r="G14" i="299"/>
  <c r="H19" i="299"/>
  <c r="F19" i="299"/>
  <c r="I24" i="299"/>
  <c r="D27" i="299" a="1"/>
  <c r="D25" i="299" a="1"/>
  <c r="E24" i="299" a="1"/>
  <c r="E27" i="299" a="1"/>
  <c r="C19" i="299"/>
  <c r="J19" i="299"/>
  <c r="D28" i="299" a="1"/>
  <c r="D24" i="299" a="1"/>
  <c r="E26" i="299" a="1"/>
  <c r="D26" i="299" a="1"/>
  <c r="E28" i="299" a="1"/>
  <c r="E25" i="299" a="1"/>
  <c r="D24" i="299" l="1"/>
  <c r="D26" i="299"/>
  <c r="D28" i="299"/>
  <c r="E24" i="299"/>
  <c r="E26" i="299"/>
  <c r="E28" i="299"/>
  <c r="E27" i="299"/>
  <c r="D25" i="299"/>
  <c r="D27" i="299"/>
  <c r="E25" i="299"/>
  <c r="G19" i="299"/>
  <c r="H24" i="299"/>
  <c r="C24" i="299"/>
  <c r="I29" i="299"/>
  <c r="D31" i="299" a="1"/>
  <c r="E30" i="299" a="1"/>
  <c r="D30" i="299" a="1"/>
  <c r="F24" i="299"/>
  <c r="J24" i="299"/>
  <c r="E31" i="299" a="1"/>
  <c r="E29" i="299" a="1"/>
  <c r="E33" i="299" a="1"/>
  <c r="D29" i="299" a="1"/>
  <c r="D32" i="299" a="1"/>
  <c r="E32" i="299" a="1"/>
  <c r="D33" i="299" a="1"/>
  <c r="D30" i="299" l="1"/>
  <c r="D32" i="299"/>
  <c r="E29" i="299"/>
  <c r="E33" i="299"/>
  <c r="E30" i="299"/>
  <c r="E32" i="299"/>
  <c r="E31" i="299"/>
  <c r="D29" i="299"/>
  <c r="D31" i="299"/>
  <c r="D33" i="299"/>
  <c r="G24" i="299"/>
  <c r="H29" i="299"/>
  <c r="J29" i="299"/>
  <c r="I34" i="299"/>
  <c r="D35" i="299" a="1"/>
  <c r="E34" i="299" a="1"/>
  <c r="D34" i="299" a="1"/>
  <c r="F29" i="299"/>
  <c r="C29" i="299"/>
  <c r="D38" i="299" a="1"/>
  <c r="E38" i="299" a="1"/>
  <c r="E37" i="299" a="1"/>
  <c r="E35" i="299" a="1"/>
  <c r="D36" i="299" a="1"/>
  <c r="E36" i="299" a="1"/>
  <c r="D37" i="299" a="1"/>
  <c r="D34" i="299" l="1"/>
  <c r="D36" i="299"/>
  <c r="D38" i="299"/>
  <c r="E37" i="299"/>
  <c r="E34" i="299"/>
  <c r="E36" i="299"/>
  <c r="E38" i="299"/>
  <c r="E35" i="299"/>
  <c r="D35" i="299"/>
  <c r="D37" i="299"/>
  <c r="G29" i="299"/>
  <c r="H34" i="299"/>
  <c r="F34" i="299"/>
  <c r="J34" i="299"/>
  <c r="I39" i="299"/>
  <c r="D43" i="299" a="1"/>
  <c r="E42" i="299" a="1"/>
  <c r="D40" i="299" a="1"/>
  <c r="D41" i="299" a="1"/>
  <c r="E40" i="299" a="1"/>
  <c r="C34" i="299"/>
  <c r="D39" i="299" a="1"/>
  <c r="E43" i="299" a="1"/>
  <c r="D42" i="299" a="1"/>
  <c r="E41" i="299" a="1"/>
  <c r="E39" i="299" a="1"/>
  <c r="D40" i="299" l="1"/>
  <c r="D42" i="299"/>
  <c r="E43" i="299"/>
  <c r="E40" i="299"/>
  <c r="E42" i="299"/>
  <c r="E41" i="299"/>
  <c r="D39" i="299"/>
  <c r="D41" i="299"/>
  <c r="D43" i="299"/>
  <c r="E39" i="299"/>
  <c r="G34" i="299"/>
  <c r="H39" i="299"/>
  <c r="C39" i="299"/>
  <c r="I44" i="299"/>
  <c r="D47" i="299" a="1"/>
  <c r="E46" i="299" a="1"/>
  <c r="D44" i="299" a="1"/>
  <c r="F39" i="299"/>
  <c r="J39" i="299"/>
  <c r="E45" i="299" a="1"/>
  <c r="D48" i="299" a="1"/>
  <c r="E44" i="299" a="1"/>
  <c r="D45" i="299" a="1"/>
  <c r="D46" i="299" a="1"/>
  <c r="E48" i="299" a="1"/>
  <c r="E47" i="299" a="1"/>
  <c r="D44" i="299" l="1"/>
  <c r="D46" i="299"/>
  <c r="D48" i="299"/>
  <c r="E44" i="299"/>
  <c r="E46" i="299"/>
  <c r="E48" i="299"/>
  <c r="E45" i="299"/>
  <c r="D45" i="299"/>
  <c r="D47" i="299"/>
  <c r="E47" i="299"/>
  <c r="G39" i="299"/>
  <c r="H44" i="299"/>
  <c r="I49" i="299"/>
  <c r="D51" i="299" a="1"/>
  <c r="E50" i="299" a="1"/>
  <c r="D50" i="299" a="1"/>
  <c r="F44" i="299"/>
  <c r="C44" i="299"/>
  <c r="J44" i="299"/>
  <c r="E51" i="299" a="1"/>
  <c r="E49" i="299" a="1"/>
  <c r="E53" i="299" a="1"/>
  <c r="D49" i="299" a="1"/>
  <c r="D52" i="299" a="1"/>
  <c r="E52" i="299" a="1"/>
  <c r="D53" i="299" a="1"/>
  <c r="D50" i="299" l="1"/>
  <c r="D52" i="299"/>
  <c r="E49" i="299"/>
  <c r="E53" i="299"/>
  <c r="E50" i="299"/>
  <c r="E52" i="299"/>
  <c r="E51" i="299"/>
  <c r="D49" i="299"/>
  <c r="D51" i="299"/>
  <c r="D53" i="299"/>
  <c r="G44" i="299"/>
  <c r="H49" i="299"/>
  <c r="C49" i="299"/>
  <c r="I54" i="299"/>
  <c r="D55" i="299" a="1"/>
  <c r="E54" i="299" a="1"/>
  <c r="D54" i="299" a="1"/>
  <c r="F49" i="299"/>
  <c r="J49" i="299"/>
  <c r="E58" i="299" a="1"/>
  <c r="D58" i="299" a="1"/>
  <c r="E57" i="299" a="1"/>
  <c r="E55" i="299" a="1"/>
  <c r="D56" i="299" a="1"/>
  <c r="E56" i="299" a="1"/>
  <c r="D57" i="299" a="1"/>
  <c r="D54" i="299" l="1"/>
  <c r="D56" i="299"/>
  <c r="D58" i="299"/>
  <c r="E57" i="299"/>
  <c r="E54" i="299"/>
  <c r="E56" i="299"/>
  <c r="E58" i="299"/>
  <c r="E55" i="299"/>
  <c r="D55" i="299"/>
  <c r="D57" i="299"/>
  <c r="G49" i="299"/>
  <c r="H54" i="299"/>
  <c r="J54" i="299"/>
  <c r="I59" i="299"/>
  <c r="D61" i="299" a="1"/>
  <c r="E62" i="299" a="1"/>
  <c r="D60" i="299" a="1"/>
  <c r="F54" i="299"/>
  <c r="C54" i="299"/>
  <c r="E61" i="299" a="1"/>
  <c r="E63" i="299" a="1"/>
  <c r="E60" i="299" a="1"/>
  <c r="D59" i="299" a="1"/>
  <c r="D62" i="299" a="1"/>
  <c r="E59" i="299" a="1"/>
  <c r="D63" i="299" a="1"/>
  <c r="D60" i="299" l="1"/>
  <c r="D62" i="299"/>
  <c r="E61" i="299"/>
  <c r="E60" i="299"/>
  <c r="E62" i="299"/>
  <c r="E59" i="299"/>
  <c r="E63" i="299"/>
  <c r="D59" i="299"/>
  <c r="D61" i="299"/>
  <c r="D63" i="299"/>
  <c r="G54" i="299"/>
  <c r="H59" i="299"/>
  <c r="I64" i="299"/>
  <c r="D65" i="299" a="1"/>
  <c r="D64" i="299" a="1"/>
  <c r="F59" i="299"/>
  <c r="E67" i="299" a="1"/>
  <c r="E65" i="299" a="1"/>
  <c r="C59" i="299"/>
  <c r="J59" i="299"/>
  <c r="E68" i="299" a="1"/>
  <c r="D68" i="299" a="1"/>
  <c r="E64" i="299" a="1"/>
  <c r="D66" i="299" a="1"/>
  <c r="E66" i="299" a="1"/>
  <c r="D67" i="299" a="1"/>
  <c r="D64" i="299" l="1"/>
  <c r="D66" i="299"/>
  <c r="D68" i="299"/>
  <c r="E65" i="299"/>
  <c r="E64" i="299"/>
  <c r="E66" i="299"/>
  <c r="E68" i="299"/>
  <c r="E67" i="299"/>
  <c r="D65" i="299"/>
  <c r="D67" i="299"/>
  <c r="G59" i="299"/>
  <c r="H64" i="299"/>
  <c r="C64" i="299"/>
  <c r="I69" i="299"/>
  <c r="E71" i="299" a="1"/>
  <c r="E73" i="299" a="1"/>
  <c r="D70" i="299" a="1"/>
  <c r="F64" i="299"/>
  <c r="J64" i="299"/>
  <c r="D73" i="299" a="1"/>
  <c r="E72" i="299" a="1"/>
  <c r="E69" i="299" a="1"/>
  <c r="D69" i="299" a="1"/>
  <c r="D72" i="299" a="1"/>
  <c r="E70" i="299" a="1"/>
  <c r="D71" i="299" a="1"/>
  <c r="D70" i="299" l="1"/>
  <c r="D72" i="299"/>
  <c r="D73" i="299"/>
  <c r="E69" i="299"/>
  <c r="E73" i="299"/>
  <c r="E70" i="299"/>
  <c r="E72" i="299"/>
  <c r="D69" i="299"/>
  <c r="E71" i="299"/>
  <c r="D71" i="299"/>
  <c r="G64" i="299"/>
  <c r="H69" i="299"/>
  <c r="I74" i="299"/>
  <c r="D77" i="299" a="1"/>
  <c r="E77" i="299" a="1"/>
  <c r="D74" i="299" a="1"/>
  <c r="F69" i="299"/>
  <c r="E78" i="299" a="1"/>
  <c r="D75" i="299" a="1"/>
  <c r="C69" i="299"/>
  <c r="J69" i="299"/>
  <c r="E76" i="299" a="1"/>
  <c r="D78" i="299" a="1"/>
  <c r="D76" i="299" a="1"/>
  <c r="E74" i="299" a="1"/>
  <c r="E75" i="299" a="1"/>
  <c r="D74" i="299" l="1"/>
  <c r="D76" i="299"/>
  <c r="D78" i="299"/>
  <c r="D75" i="299"/>
  <c r="E77" i="299"/>
  <c r="E74" i="299"/>
  <c r="E76" i="299"/>
  <c r="E78" i="299"/>
  <c r="D77" i="299"/>
  <c r="E75" i="299"/>
  <c r="G69" i="299"/>
  <c r="H74" i="299"/>
  <c r="I79" i="299"/>
  <c r="D79" i="299" a="1"/>
  <c r="E80" i="299" a="1"/>
  <c r="D80" i="299" a="1"/>
  <c r="F74" i="299"/>
  <c r="E79" i="299" a="1"/>
  <c r="E81" i="299" a="1"/>
  <c r="C74" i="299"/>
  <c r="J74" i="299"/>
  <c r="D83" i="299" a="1"/>
  <c r="D81" i="299" a="1"/>
  <c r="D82" i="299" a="1"/>
  <c r="E82" i="299" a="1"/>
  <c r="E83" i="299" a="1"/>
  <c r="D80" i="299" l="1"/>
  <c r="D82" i="299"/>
  <c r="D81" i="299"/>
  <c r="E81" i="299"/>
  <c r="E80" i="299"/>
  <c r="E82" i="299"/>
  <c r="D83" i="299"/>
  <c r="E79" i="299"/>
  <c r="D79" i="299"/>
  <c r="E83" i="299"/>
  <c r="G74" i="299"/>
  <c r="H79" i="299"/>
  <c r="I84" i="299"/>
  <c r="D87" i="299" a="1"/>
  <c r="E87" i="299" a="1"/>
  <c r="D84" i="299" a="1"/>
  <c r="F79" i="299"/>
  <c r="E88" i="299" a="1"/>
  <c r="D85" i="299" a="1"/>
  <c r="C79" i="299"/>
  <c r="J79" i="299"/>
  <c r="E86" i="299" a="1"/>
  <c r="D88" i="299" a="1"/>
  <c r="D86" i="299" a="1"/>
  <c r="E84" i="299" a="1"/>
  <c r="E85" i="299" a="1"/>
  <c r="D84" i="299" l="1"/>
  <c r="D86" i="299"/>
  <c r="D88" i="299"/>
  <c r="D85" i="299"/>
  <c r="E87" i="299"/>
  <c r="E84" i="299"/>
  <c r="E86" i="299"/>
  <c r="E88" i="299"/>
  <c r="D87" i="299"/>
  <c r="E85" i="299"/>
  <c r="G79" i="299"/>
  <c r="H84" i="299"/>
  <c r="F84" i="299"/>
  <c r="C84" i="299"/>
  <c r="J84" i="299"/>
  <c r="I89" i="299"/>
  <c r="D89" i="299" a="1"/>
  <c r="D90" i="299" a="1"/>
  <c r="D91" i="299" a="1"/>
  <c r="E90" i="299" a="1"/>
  <c r="E89" i="299" a="1"/>
  <c r="E92" i="299" a="1"/>
  <c r="E91" i="299" a="1"/>
  <c r="D93" i="299" a="1"/>
  <c r="D92" i="299" a="1"/>
  <c r="E93" i="299" a="1"/>
  <c r="D91" i="299" l="1"/>
  <c r="D93" i="299"/>
  <c r="E90" i="299"/>
  <c r="E92" i="299"/>
  <c r="D90" i="299"/>
  <c r="D92" i="299"/>
  <c r="E89" i="299"/>
  <c r="E91" i="299"/>
  <c r="D89" i="299"/>
  <c r="E93" i="299"/>
  <c r="G84" i="299"/>
  <c r="H89" i="299"/>
  <c r="L4" i="299"/>
  <c r="F89" i="299"/>
  <c r="Q7" i="299" a="1"/>
  <c r="C89" i="299"/>
  <c r="J89" i="299"/>
  <c r="Q8" i="299" a="1"/>
  <c r="P8" i="299" a="1"/>
  <c r="Q5" i="299" a="1"/>
  <c r="P5" i="299" a="1"/>
  <c r="P7" i="299" a="1"/>
  <c r="P4" i="299" a="1"/>
  <c r="Q6" i="299" a="1"/>
  <c r="P6" i="299" a="1"/>
  <c r="Q4" i="299" a="1"/>
  <c r="P5" i="299" l="1"/>
  <c r="Q6" i="299"/>
  <c r="P8" i="299"/>
  <c r="Q5" i="299"/>
  <c r="P7" i="299"/>
  <c r="P6" i="299"/>
  <c r="Q8" i="299"/>
  <c r="Q7" i="299"/>
  <c r="Q4" i="299"/>
  <c r="P4" i="299"/>
  <c r="G89" i="299"/>
  <c r="O4" i="299"/>
  <c r="R4" i="299"/>
  <c r="M4" i="299"/>
  <c r="L9" i="299"/>
  <c r="K4" i="299"/>
  <c r="Q12" i="299" a="1"/>
  <c r="Q9" i="299" a="1"/>
  <c r="Q10" i="299" a="1"/>
  <c r="Q13" i="299" a="1"/>
  <c r="Q11" i="299" a="1"/>
  <c r="P11" i="299" a="1"/>
  <c r="P9" i="299" a="1"/>
  <c r="P12" i="299" a="1"/>
  <c r="P10" i="299" a="1"/>
  <c r="P13" i="299" a="1"/>
  <c r="Q10" i="299" l="1"/>
  <c r="P12" i="299"/>
  <c r="Q9" i="299"/>
  <c r="P11" i="299"/>
  <c r="Q13" i="299"/>
  <c r="P10" i="299"/>
  <c r="Q12" i="299"/>
  <c r="P9" i="299"/>
  <c r="Q11" i="299"/>
  <c r="P13" i="299"/>
  <c r="N4" i="299"/>
  <c r="M9" i="299"/>
  <c r="O9" i="299"/>
  <c r="L14" i="299"/>
  <c r="K9" i="299"/>
  <c r="R9" i="299"/>
  <c r="Q14" i="299" a="1"/>
  <c r="Q17" i="299" a="1"/>
  <c r="Q15" i="299" a="1"/>
  <c r="Q18" i="299" a="1"/>
  <c r="Q16" i="299" a="1"/>
  <c r="P15" i="299" a="1"/>
  <c r="P18" i="299" a="1"/>
  <c r="P16" i="299" a="1"/>
  <c r="P14" i="299" a="1"/>
  <c r="P17" i="299" a="1"/>
  <c r="Q14" i="299" l="1"/>
  <c r="P16" i="299"/>
  <c r="Q18" i="299"/>
  <c r="P15" i="299"/>
  <c r="Q17" i="299"/>
  <c r="P14" i="299"/>
  <c r="Q16" i="299"/>
  <c r="P18" i="299"/>
  <c r="Q15" i="299"/>
  <c r="P17" i="299"/>
  <c r="N9" i="299"/>
  <c r="O14" i="299"/>
  <c r="K14" i="299"/>
  <c r="M14" i="299"/>
  <c r="R14" i="299"/>
  <c r="L19" i="299"/>
  <c r="P22" i="299" a="1"/>
  <c r="P19" i="299" a="1"/>
  <c r="Q21" i="299" a="1"/>
  <c r="Q19" i="299" a="1"/>
  <c r="P20" i="299" a="1"/>
  <c r="P23" i="299" a="1"/>
  <c r="P21" i="299" a="1"/>
  <c r="Q22" i="299" a="1"/>
  <c r="Q20" i="299" a="1"/>
  <c r="Q23" i="299" a="1"/>
  <c r="P20" i="299" l="1"/>
  <c r="Q22" i="299"/>
  <c r="P19" i="299"/>
  <c r="Q21" i="299"/>
  <c r="P23" i="299"/>
  <c r="Q20" i="299"/>
  <c r="P22" i="299"/>
  <c r="Q19" i="299"/>
  <c r="P21" i="299"/>
  <c r="Q23" i="299"/>
  <c r="N14" i="299"/>
  <c r="O19" i="299"/>
  <c r="L24" i="299"/>
  <c r="Q25" i="299" a="1"/>
  <c r="R19" i="299"/>
  <c r="P28" i="299" a="1"/>
  <c r="M19" i="299"/>
  <c r="P27" i="299" a="1"/>
  <c r="Q28" i="299" a="1"/>
  <c r="K19" i="299"/>
  <c r="P26" i="299" a="1"/>
  <c r="P24" i="299" a="1"/>
  <c r="P25" i="299" a="1"/>
  <c r="Q26" i="299" a="1"/>
  <c r="Q24" i="299" a="1"/>
  <c r="Q27" i="299" a="1"/>
  <c r="P24" i="299" l="1"/>
  <c r="Q26" i="299"/>
  <c r="P28" i="299"/>
  <c r="Q25" i="299"/>
  <c r="P27" i="299"/>
  <c r="Q24" i="299"/>
  <c r="P26" i="299"/>
  <c r="Q28" i="299"/>
  <c r="P25" i="299"/>
  <c r="Q27" i="299"/>
  <c r="N19" i="299"/>
  <c r="M24" i="299"/>
  <c r="K24" i="299"/>
  <c r="O24" i="299"/>
  <c r="L29" i="299"/>
  <c r="R24" i="299"/>
  <c r="Q30" i="299" a="1"/>
  <c r="Q33" i="299" a="1"/>
  <c r="Q31" i="299" a="1"/>
  <c r="Q29" i="299" a="1"/>
  <c r="Q32" i="299" a="1"/>
  <c r="P31" i="299" a="1"/>
  <c r="P29" i="299" a="1"/>
  <c r="P32" i="299" a="1"/>
  <c r="P30" i="299" a="1"/>
  <c r="P33" i="299" a="1"/>
  <c r="Q30" i="299" l="1"/>
  <c r="P32" i="299"/>
  <c r="Q29" i="299"/>
  <c r="P31" i="299"/>
  <c r="Q33" i="299"/>
  <c r="P30" i="299"/>
  <c r="Q32" i="299"/>
  <c r="P29" i="299"/>
  <c r="Q31" i="299"/>
  <c r="P33" i="299"/>
  <c r="N24" i="299"/>
  <c r="M29" i="299"/>
  <c r="O29" i="299"/>
  <c r="K29" i="299"/>
  <c r="R29" i="299"/>
  <c r="L34" i="299"/>
  <c r="Q36" i="299" a="1"/>
  <c r="Q38" i="299" a="1"/>
  <c r="P35" i="299" a="1"/>
  <c r="P38" i="299" a="1"/>
  <c r="Q34" i="299" a="1"/>
  <c r="Q37" i="299" a="1"/>
  <c r="Q35" i="299" a="1"/>
  <c r="P36" i="299" a="1"/>
  <c r="P34" i="299" a="1"/>
  <c r="P37" i="299" a="1"/>
  <c r="Q34" i="299" l="1"/>
  <c r="P36" i="299"/>
  <c r="Q38" i="299"/>
  <c r="P35" i="299"/>
  <c r="Q37" i="299"/>
  <c r="P34" i="299"/>
  <c r="Q36" i="299"/>
  <c r="P38" i="299"/>
  <c r="Q35" i="299"/>
  <c r="P37" i="299"/>
  <c r="N29" i="299"/>
  <c r="O34" i="299"/>
  <c r="M34" i="299"/>
  <c r="K34" i="299"/>
  <c r="R34" i="299"/>
  <c r="L39" i="299"/>
  <c r="P42" i="299" a="1"/>
  <c r="P39" i="299" a="1"/>
  <c r="P40" i="299" a="1"/>
  <c r="P43" i="299" a="1"/>
  <c r="P41" i="299" a="1"/>
  <c r="Q41" i="299" a="1"/>
  <c r="Q39" i="299" a="1"/>
  <c r="Q42" i="299" a="1"/>
  <c r="Q40" i="299" a="1"/>
  <c r="Q43" i="299" a="1"/>
  <c r="P40" i="299" l="1"/>
  <c r="Q42" i="299"/>
  <c r="P39" i="299"/>
  <c r="Q41" i="299"/>
  <c r="P43" i="299"/>
  <c r="Q40" i="299"/>
  <c r="P42" i="299"/>
  <c r="Q39" i="299"/>
  <c r="P41" i="299"/>
  <c r="Q43" i="299"/>
  <c r="N34" i="299"/>
  <c r="O39" i="299"/>
  <c r="M39" i="299"/>
  <c r="L44" i="299"/>
  <c r="P46" i="299" a="1"/>
  <c r="R39" i="299"/>
  <c r="K39" i="299"/>
  <c r="P44" i="299" a="1"/>
  <c r="P47" i="299" a="1"/>
  <c r="P45" i="299" a="1"/>
  <c r="P48" i="299" a="1"/>
  <c r="Q45" i="299" a="1"/>
  <c r="Q48" i="299" a="1"/>
  <c r="Q46" i="299" a="1"/>
  <c r="Q44" i="299" a="1"/>
  <c r="Q47" i="299" a="1"/>
  <c r="P44" i="299" l="1"/>
  <c r="Q46" i="299"/>
  <c r="P48" i="299"/>
  <c r="Q45" i="299"/>
  <c r="P47" i="299"/>
  <c r="Q44" i="299"/>
  <c r="P46" i="299"/>
  <c r="Q48" i="299"/>
  <c r="P45" i="299"/>
  <c r="Q47" i="299"/>
  <c r="O44" i="299"/>
  <c r="N44" i="299" s="1"/>
  <c r="N39" i="299"/>
  <c r="L49" i="299"/>
  <c r="Q51" i="299" a="1"/>
  <c r="Q53" i="299" a="1"/>
  <c r="Q50" i="299" a="1"/>
  <c r="P53" i="299" a="1"/>
  <c r="P52" i="299" a="1"/>
  <c r="R44" i="299"/>
  <c r="P49" i="299" a="1"/>
  <c r="P51" i="299" a="1"/>
  <c r="M44" i="299"/>
  <c r="R49" i="299"/>
  <c r="Q52" i="299" a="1"/>
  <c r="K44" i="299"/>
  <c r="P50" i="299" a="1"/>
  <c r="Q49" i="299" a="1"/>
  <c r="Q50" i="299" l="1"/>
  <c r="P52" i="299"/>
  <c r="Q49" i="299"/>
  <c r="P51" i="299"/>
  <c r="Q53" i="299"/>
  <c r="P50" i="299"/>
  <c r="Q52" i="299"/>
  <c r="P49" i="299"/>
  <c r="Q51" i="299"/>
  <c r="P53" i="299"/>
  <c r="O49" i="299"/>
  <c r="N49" i="299" s="1"/>
  <c r="L54" i="299"/>
  <c r="Q56" i="299" a="1"/>
  <c r="Q58" i="299" a="1"/>
  <c r="K49" i="299"/>
  <c r="P57" i="299" a="1"/>
  <c r="P54" i="299" a="1"/>
  <c r="P56" i="299" a="1"/>
  <c r="Q55" i="299" a="1"/>
  <c r="Q57" i="299" a="1"/>
  <c r="Q54" i="299" a="1"/>
  <c r="P58" i="299" a="1"/>
  <c r="P55" i="299" a="1"/>
  <c r="M49" i="299"/>
  <c r="R54" i="299"/>
  <c r="Q54" i="299" l="1"/>
  <c r="P56" i="299"/>
  <c r="Q58" i="299"/>
  <c r="P55" i="299"/>
  <c r="Q57" i="299"/>
  <c r="P54" i="299"/>
  <c r="Q56" i="299"/>
  <c r="P58" i="299"/>
  <c r="Q55" i="299"/>
  <c r="P57" i="299"/>
  <c r="O54" i="299"/>
  <c r="N54" i="299" s="1"/>
  <c r="L59" i="299"/>
  <c r="P62" i="299" a="1"/>
  <c r="P59" i="299" a="1"/>
  <c r="K54" i="299"/>
  <c r="Q62" i="299" a="1"/>
  <c r="P61" i="299" a="1"/>
  <c r="P60" i="299" a="1"/>
  <c r="Q63" i="299" a="1"/>
  <c r="Q60" i="299" a="1"/>
  <c r="P63" i="299" a="1"/>
  <c r="Q59" i="299" a="1"/>
  <c r="Q61" i="299" a="1"/>
  <c r="M54" i="299"/>
  <c r="R59" i="299"/>
  <c r="P60" i="299" l="1"/>
  <c r="Q62" i="299"/>
  <c r="P59" i="299"/>
  <c r="Q61" i="299"/>
  <c r="P63" i="299"/>
  <c r="Q60" i="299"/>
  <c r="P62" i="299"/>
  <c r="Q59" i="299"/>
  <c r="P61" i="299"/>
  <c r="Q63" i="299"/>
  <c r="O59" i="299"/>
  <c r="N59" i="299" s="1"/>
  <c r="L64" i="299"/>
  <c r="P66" i="299" a="1"/>
  <c r="P68" i="299" a="1"/>
  <c r="K59" i="299"/>
  <c r="Q66" i="299" a="1"/>
  <c r="P67" i="299" a="1"/>
  <c r="Q68" i="299" a="1"/>
  <c r="M59" i="299"/>
  <c r="Q67" i="299" a="1"/>
  <c r="Q64" i="299" a="1"/>
  <c r="P65" i="299" a="1"/>
  <c r="P64" i="299" a="1"/>
  <c r="Q65" i="299" a="1"/>
  <c r="R64" i="299"/>
  <c r="P64" i="299" l="1"/>
  <c r="Q66" i="299"/>
  <c r="P68" i="299"/>
  <c r="Q65" i="299"/>
  <c r="P67" i="299"/>
  <c r="Q64" i="299"/>
  <c r="P66" i="299"/>
  <c r="Q68" i="299"/>
  <c r="P65" i="299"/>
  <c r="Q67" i="299"/>
  <c r="O64" i="299"/>
  <c r="N64" i="299" s="1"/>
  <c r="L69" i="299"/>
  <c r="P70" i="299" a="1"/>
  <c r="Q69" i="299" a="1"/>
  <c r="K64" i="299"/>
  <c r="P69" i="299" a="1"/>
  <c r="M64" i="299"/>
  <c r="P73" i="299" a="1"/>
  <c r="Q72" i="299" a="1"/>
  <c r="P72" i="299" a="1"/>
  <c r="Q71" i="299" a="1"/>
  <c r="Q73" i="299" a="1"/>
  <c r="Q70" i="299" a="1"/>
  <c r="P71" i="299" a="1"/>
  <c r="R69" i="299"/>
  <c r="Q70" i="299" l="1"/>
  <c r="P72" i="299"/>
  <c r="Q69" i="299"/>
  <c r="P71" i="299"/>
  <c r="Q73" i="299"/>
  <c r="Q72" i="299"/>
  <c r="P70" i="299"/>
  <c r="P69" i="299"/>
  <c r="Q71" i="299"/>
  <c r="P73" i="299"/>
  <c r="O69" i="299"/>
  <c r="N69" i="299" s="1"/>
  <c r="L74" i="299"/>
  <c r="P74" i="299" a="1"/>
  <c r="Q78" i="299" a="1"/>
  <c r="K69" i="299"/>
  <c r="P78" i="299" a="1"/>
  <c r="Q75" i="299" a="1"/>
  <c r="Q74" i="299" a="1"/>
  <c r="P77" i="299" a="1"/>
  <c r="P76" i="299" a="1"/>
  <c r="Q77" i="299" a="1"/>
  <c r="Q76" i="299" a="1"/>
  <c r="P75" i="299" a="1"/>
  <c r="M69" i="299"/>
  <c r="R74" i="299"/>
  <c r="Q74" i="299" l="1"/>
  <c r="P76" i="299"/>
  <c r="Q78" i="299"/>
  <c r="P75" i="299"/>
  <c r="Q77" i="299"/>
  <c r="P78" i="299"/>
  <c r="P74" i="299"/>
  <c r="Q76" i="299"/>
  <c r="Q75" i="299"/>
  <c r="P77" i="299"/>
  <c r="O74" i="299"/>
  <c r="N74" i="299" s="1"/>
  <c r="L79" i="299"/>
  <c r="P82" i="299" a="1"/>
  <c r="Q80" i="299" a="1"/>
  <c r="K74" i="299"/>
  <c r="P83" i="299" a="1"/>
  <c r="Q82" i="299" a="1"/>
  <c r="P81" i="299" a="1"/>
  <c r="Q81" i="299" a="1"/>
  <c r="Q83" i="299" a="1"/>
  <c r="Q79" i="299" a="1"/>
  <c r="P79" i="299" a="1"/>
  <c r="M74" i="299"/>
  <c r="P80" i="299" a="1"/>
  <c r="R79" i="299"/>
  <c r="P80" i="299" l="1"/>
  <c r="Q82" i="299"/>
  <c r="Q80" i="299"/>
  <c r="P79" i="299"/>
  <c r="Q81" i="299"/>
  <c r="P83" i="299"/>
  <c r="P82" i="299"/>
  <c r="Q79" i="299"/>
  <c r="P81" i="299"/>
  <c r="Q83" i="299"/>
  <c r="O79" i="299"/>
  <c r="N79" i="299" s="1"/>
  <c r="L84" i="299"/>
  <c r="P86" i="299" a="1"/>
  <c r="P88" i="299" a="1"/>
  <c r="K79" i="299"/>
  <c r="Q86" i="299" a="1"/>
  <c r="Q85" i="299" a="1"/>
  <c r="Q88" i="299" a="1"/>
  <c r="Q87" i="299" a="1"/>
  <c r="P87" i="299" a="1"/>
  <c r="P85" i="299" a="1"/>
  <c r="P84" i="299" a="1"/>
  <c r="Q84" i="299" a="1"/>
  <c r="M79" i="299"/>
  <c r="R84" i="299"/>
  <c r="P84" i="299" l="1"/>
  <c r="Q86" i="299"/>
  <c r="P88" i="299"/>
  <c r="Q84" i="299"/>
  <c r="Q85" i="299"/>
  <c r="P87" i="299"/>
  <c r="P86" i="299"/>
  <c r="Q88" i="299"/>
  <c r="P85" i="299"/>
  <c r="Q87" i="299"/>
  <c r="O84" i="299"/>
  <c r="N84" i="299" s="1"/>
  <c r="L89" i="299"/>
  <c r="Q89" i="299" a="1"/>
  <c r="Q92" i="299" a="1"/>
  <c r="K84" i="299"/>
  <c r="P89" i="299" a="1"/>
  <c r="P90" i="299" a="1"/>
  <c r="Q90" i="299" a="1"/>
  <c r="P91" i="299" a="1"/>
  <c r="P93" i="299" a="1"/>
  <c r="Q91" i="299" a="1"/>
  <c r="K89" i="299"/>
  <c r="P92" i="299" a="1"/>
  <c r="Q93" i="299" a="1"/>
  <c r="M84" i="299"/>
  <c r="R89" i="299"/>
  <c r="Q90" i="299" l="1"/>
  <c r="Q91" i="299"/>
  <c r="Q92" i="299"/>
  <c r="Q93" i="299"/>
  <c r="P90" i="299"/>
  <c r="P93" i="299"/>
  <c r="Q89" i="299"/>
  <c r="P92" i="299"/>
  <c r="P89" i="299"/>
  <c r="P91" i="299"/>
  <c r="O89" i="299"/>
  <c r="N89" i="299" s="1"/>
  <c r="M89" i="299"/>
</calcChain>
</file>

<file path=xl/sharedStrings.xml><?xml version="1.0" encoding="utf-8"?>
<sst xmlns="http://schemas.openxmlformats.org/spreadsheetml/2006/main" count="1240" uniqueCount="170">
  <si>
    <t>Validation des déclarations</t>
  </si>
  <si>
    <t>Mise à jr racks</t>
  </si>
  <si>
    <t>Correction racks</t>
  </si>
  <si>
    <t>racks</t>
  </si>
  <si>
    <t>qte</t>
  </si>
  <si>
    <t>article</t>
  </si>
  <si>
    <t>nature</t>
  </si>
  <si>
    <t>ligne</t>
  </si>
  <si>
    <t>N° de lot</t>
  </si>
  <si>
    <t>N° déclaration</t>
  </si>
  <si>
    <t>DATE :</t>
  </si>
  <si>
    <t>Code article</t>
  </si>
  <si>
    <t>Nature</t>
  </si>
  <si>
    <t>Parcking</t>
  </si>
  <si>
    <t>DLC</t>
  </si>
  <si>
    <t>Palette</t>
  </si>
  <si>
    <t>ENTIER</t>
  </si>
  <si>
    <t>6X</t>
  </si>
  <si>
    <t>demi-palettes CHEP</t>
  </si>
  <si>
    <t>ECREME</t>
  </si>
  <si>
    <t>12X</t>
  </si>
  <si>
    <t>Euro Blanche</t>
  </si>
  <si>
    <t>EURO CHEP</t>
  </si>
  <si>
    <t>CHEP 100/120</t>
  </si>
  <si>
    <t>Dusseldorf blanche</t>
  </si>
  <si>
    <t>200 JOURS</t>
  </si>
  <si>
    <t>ENTIER AOP</t>
  </si>
  <si>
    <t>L/PAL</t>
  </si>
  <si>
    <t>LOT</t>
  </si>
  <si>
    <t>Dusseldorf 6*RANGS</t>
  </si>
  <si>
    <t>Euro Perdue</t>
  </si>
  <si>
    <t>DEMI ECREME</t>
  </si>
  <si>
    <t>210 JOURS</t>
  </si>
  <si>
    <t>DEMI ECREME AOP</t>
  </si>
  <si>
    <t>DEMI ECREME FR</t>
  </si>
  <si>
    <t>ECREME FR</t>
  </si>
  <si>
    <t>ENTIER FR</t>
  </si>
  <si>
    <t>365 JOURS</t>
  </si>
  <si>
    <t>DEMI-ECREME</t>
  </si>
  <si>
    <t>270 JOURS</t>
  </si>
  <si>
    <t>100/120 TRAITEE</t>
  </si>
  <si>
    <t>ENTIER 3,8%</t>
  </si>
  <si>
    <t>100/120 Fond Plein</t>
  </si>
  <si>
    <t>Date de fabrication</t>
  </si>
  <si>
    <t>Rack</t>
  </si>
  <si>
    <t>Lot</t>
  </si>
  <si>
    <t>Unité</t>
  </si>
  <si>
    <t>Quantité</t>
  </si>
  <si>
    <t>Date de clôture</t>
  </si>
  <si>
    <t>Etat</t>
  </si>
  <si>
    <t xml:space="preserve">ENTIER </t>
  </si>
  <si>
    <t>DPS Chep</t>
  </si>
  <si>
    <t>Arnould Thibaut</t>
  </si>
  <si>
    <t>Gaume</t>
  </si>
  <si>
    <t>Bationo Francis</t>
  </si>
  <si>
    <t>Becheroul Saber</t>
  </si>
  <si>
    <t>PT Chep</t>
  </si>
  <si>
    <t>Bernard Jean Sébastien</t>
  </si>
  <si>
    <t>Ardennes</t>
  </si>
  <si>
    <t>Carlier Nicolas</t>
  </si>
  <si>
    <t>Polyvalent</t>
  </si>
  <si>
    <t>Chaspierre Claude</t>
  </si>
  <si>
    <t>Chipon André</t>
  </si>
  <si>
    <t>Collin Jordan</t>
  </si>
  <si>
    <t>Collin Jullien</t>
  </si>
  <si>
    <t>Debrigode Jordan</t>
  </si>
  <si>
    <t>France</t>
  </si>
  <si>
    <t>De Schoenmakers Thomas</t>
  </si>
  <si>
    <t xml:space="preserve">Dupont Jean Marc </t>
  </si>
  <si>
    <t>Goffaux Martial</t>
  </si>
  <si>
    <t>Hubert Mathieu</t>
  </si>
  <si>
    <t>Janty Marc-Jean</t>
  </si>
  <si>
    <t>Kenfack Gildas</t>
  </si>
  <si>
    <t>10/12 Chep</t>
  </si>
  <si>
    <t>Ledent Anthony</t>
  </si>
  <si>
    <t>Léonard Nicolas</t>
  </si>
  <si>
    <t>PT Blanche</t>
  </si>
  <si>
    <t>Loshaj Clédian</t>
  </si>
  <si>
    <t>PS Blanche</t>
  </si>
  <si>
    <t>Mottet Philippe</t>
  </si>
  <si>
    <t>Chef UHT</t>
  </si>
  <si>
    <t>N'dong maurice</t>
  </si>
  <si>
    <t>Nicolay Alain</t>
  </si>
  <si>
    <t>DPT Blanche</t>
  </si>
  <si>
    <t>Nicot Thomas</t>
  </si>
  <si>
    <t>Petit Geoffrey</t>
  </si>
  <si>
    <t>Pierre Sébastien</t>
  </si>
  <si>
    <t>Pinson Jérôme</t>
  </si>
  <si>
    <t>Pisvin Nicolas</t>
  </si>
  <si>
    <t>DT6 Blanche</t>
  </si>
  <si>
    <t>Roelandt Laurent</t>
  </si>
  <si>
    <t>Rondeaux Valentin</t>
  </si>
  <si>
    <t>Rosières Jonathan</t>
  </si>
  <si>
    <t>Ruisseau Thomas</t>
  </si>
  <si>
    <t>Schorb Catherine</t>
  </si>
  <si>
    <t>Sibret Bruno</t>
  </si>
  <si>
    <t>Tognoli Sébastien</t>
  </si>
  <si>
    <t>Toussaint Dimitri</t>
  </si>
  <si>
    <t>Van coppenolle Sébastien</t>
  </si>
  <si>
    <t>Volvert Quentin</t>
  </si>
  <si>
    <t>Wanlin Sébastien</t>
  </si>
  <si>
    <t>Zai Fatima</t>
  </si>
  <si>
    <t>PS Chep</t>
  </si>
  <si>
    <t>DPS Blanche</t>
  </si>
  <si>
    <t>PT Perdue</t>
  </si>
  <si>
    <t>10/12 Perdue</t>
  </si>
  <si>
    <t>DPT Chep</t>
  </si>
  <si>
    <t>10/12 Traitée</t>
  </si>
  <si>
    <t xml:space="preserve">200 JOURS </t>
  </si>
  <si>
    <t xml:space="preserve">DEMI ECREME </t>
  </si>
  <si>
    <t>6x</t>
  </si>
  <si>
    <t>12x</t>
  </si>
  <si>
    <t>PT</t>
  </si>
  <si>
    <t>MURECOMP</t>
  </si>
  <si>
    <t>DT6</t>
  </si>
  <si>
    <t>DPS</t>
  </si>
  <si>
    <t>L1</t>
  </si>
  <si>
    <t>L3</t>
  </si>
  <si>
    <t>L4</t>
  </si>
  <si>
    <t>MUSOLA</t>
  </si>
  <si>
    <t>A37</t>
  </si>
  <si>
    <t>B40</t>
  </si>
  <si>
    <t>B41</t>
  </si>
  <si>
    <t>DS3</t>
  </si>
  <si>
    <t>C01</t>
  </si>
  <si>
    <t>L5</t>
  </si>
  <si>
    <t>F19</t>
  </si>
  <si>
    <t>F24</t>
  </si>
  <si>
    <t>PS1</t>
  </si>
  <si>
    <t>B02</t>
  </si>
  <si>
    <t>G20</t>
  </si>
  <si>
    <t>G19</t>
  </si>
  <si>
    <t>G23</t>
  </si>
  <si>
    <t>E38</t>
  </si>
  <si>
    <t>E28</t>
  </si>
  <si>
    <t>E36</t>
  </si>
  <si>
    <t>A18</t>
  </si>
  <si>
    <t>B37</t>
  </si>
  <si>
    <t>F26</t>
  </si>
  <si>
    <t>E05</t>
  </si>
  <si>
    <t>PT6</t>
  </si>
  <si>
    <t>G09</t>
  </si>
  <si>
    <t>DPT</t>
  </si>
  <si>
    <t>C02</t>
  </si>
  <si>
    <t>F11</t>
  </si>
  <si>
    <t>E39</t>
  </si>
  <si>
    <t>G39</t>
  </si>
  <si>
    <t>G18</t>
  </si>
  <si>
    <t>I09</t>
  </si>
  <si>
    <t>I26</t>
  </si>
  <si>
    <t>F05</t>
  </si>
  <si>
    <t>E42</t>
  </si>
  <si>
    <t>E41</t>
  </si>
  <si>
    <t>G01</t>
  </si>
  <si>
    <t>C15</t>
  </si>
  <si>
    <t>G32</t>
  </si>
  <si>
    <t>F28</t>
  </si>
  <si>
    <t>G08</t>
  </si>
  <si>
    <t>F42</t>
  </si>
  <si>
    <t>E35</t>
  </si>
  <si>
    <t>F40</t>
  </si>
  <si>
    <t>D35</t>
  </si>
  <si>
    <t>PS</t>
  </si>
  <si>
    <t>C44</t>
  </si>
  <si>
    <t>A35</t>
  </si>
  <si>
    <t>B17</t>
  </si>
  <si>
    <t>H21</t>
  </si>
  <si>
    <t>E25</t>
  </si>
  <si>
    <t>H30</t>
  </si>
  <si>
    <t>H35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</si>
</sst>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F&quot;_);\(#,##0.00&quot;F&quot;\)"/>
    <numFmt numFmtId="165" formatCode="_-* #,##0.00\ _F_-;\-* #,##0.00\ _F_-;_-* &quot;-&quot;??\ _F_-;_-@_-"/>
  </numFmts>
  <fonts count="261" x14ac:knownFonts="1">
    <font>
      <sz val="10"/>
      <name val="Courie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urier"/>
      <family val="3"/>
    </font>
    <font>
      <u/>
      <sz val="20"/>
      <color theme="1"/>
      <name val="Blackadder ITC"/>
      <family val="5"/>
    </font>
    <font>
      <sz val="20"/>
      <color theme="0"/>
      <name val="Blackadder ITC"/>
      <family val="5"/>
    </font>
    <font>
      <sz val="20"/>
      <color theme="1"/>
      <name val="Blackadder ITC"/>
      <family val="5"/>
    </font>
    <font>
      <u/>
      <sz val="24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Gabriola"/>
      <family val="5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name val="Calibri"/>
      <family val="2"/>
    </font>
    <font>
      <b/>
      <sz val="10"/>
      <color theme="1"/>
      <name val="Calibri"/>
      <family val="2"/>
    </font>
    <font>
      <sz val="11"/>
      <name val="Calibri"/>
      <family val="2"/>
    </font>
    <font>
      <b/>
      <sz val="15"/>
      <name val="Courier"/>
      <family val="3"/>
    </font>
    <font>
      <b/>
      <sz val="15"/>
      <name val="Gungsuh"/>
      <family val="1"/>
    </font>
    <font>
      <b/>
      <sz val="16"/>
      <color theme="1"/>
      <name val="Calibri"/>
      <family val="2"/>
      <scheme val="minor"/>
    </font>
    <font>
      <b/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color theme="1"/>
      <name val="Times New Roman"/>
      <family val="1"/>
    </font>
    <font>
      <sz val="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13">
    <xf numFmtId="164" fontId="0" fillId="0" borderId="0"/>
    <xf numFmtId="0" fontId="236" fillId="0" borderId="0"/>
    <xf numFmtId="0" fontId="213" fillId="0" borderId="0"/>
    <xf numFmtId="0" fontId="236" fillId="0" borderId="0"/>
    <xf numFmtId="0" fontId="213" fillId="0" borderId="0"/>
    <xf numFmtId="0" fontId="236" fillId="0" borderId="0"/>
    <xf numFmtId="0" fontId="237" fillId="0" borderId="0"/>
    <xf numFmtId="164" fontId="215" fillId="0" borderId="0"/>
    <xf numFmtId="0" fontId="212" fillId="0" borderId="0"/>
    <xf numFmtId="0" fontId="236" fillId="0" borderId="0"/>
    <xf numFmtId="165" fontId="236" fillId="0" borderId="0" applyFont="0" applyFill="0" applyBorder="0" applyAlignment="0" applyProtection="0"/>
    <xf numFmtId="0" fontId="236" fillId="0" borderId="0"/>
    <xf numFmtId="0" fontId="236" fillId="0" borderId="0"/>
    <xf numFmtId="0" fontId="236" fillId="0" borderId="0"/>
    <xf numFmtId="0" fontId="236" fillId="0" borderId="0"/>
    <xf numFmtId="164" fontId="238" fillId="0" borderId="0"/>
    <xf numFmtId="0" fontId="236" fillId="0" borderId="0"/>
    <xf numFmtId="0" fontId="211" fillId="0" borderId="0"/>
    <xf numFmtId="0" fontId="210" fillId="0" borderId="0"/>
    <xf numFmtId="0" fontId="209" fillId="0" borderId="0"/>
    <xf numFmtId="0" fontId="208" fillId="0" borderId="0"/>
    <xf numFmtId="0" fontId="207" fillId="0" borderId="0"/>
    <xf numFmtId="0" fontId="206" fillId="0" borderId="0"/>
    <xf numFmtId="0" fontId="205" fillId="0" borderId="0"/>
    <xf numFmtId="0" fontId="204" fillId="0" borderId="0"/>
    <xf numFmtId="0" fontId="203" fillId="0" borderId="0"/>
    <xf numFmtId="0" fontId="202" fillId="0" borderId="0"/>
    <xf numFmtId="0" fontId="201" fillId="0" borderId="0"/>
    <xf numFmtId="0" fontId="239" fillId="0" borderId="0"/>
    <xf numFmtId="0" fontId="200" fillId="0" borderId="0"/>
    <xf numFmtId="0" fontId="199" fillId="0" borderId="0"/>
    <xf numFmtId="0" fontId="240" fillId="0" borderId="0"/>
    <xf numFmtId="0" fontId="198" fillId="0" borderId="0"/>
    <xf numFmtId="0" fontId="197" fillId="0" borderId="0"/>
    <xf numFmtId="0" fontId="241" fillId="0" borderId="0"/>
    <xf numFmtId="0" fontId="196" fillId="0" borderId="0"/>
    <xf numFmtId="0" fontId="195" fillId="0" borderId="0"/>
    <xf numFmtId="0" fontId="194" fillId="0" borderId="0"/>
    <xf numFmtId="0" fontId="193" fillId="0" borderId="0"/>
    <xf numFmtId="0" fontId="192" fillId="0" borderId="0"/>
    <xf numFmtId="0" fontId="191" fillId="0" borderId="0"/>
    <xf numFmtId="0" fontId="190" fillId="0" borderId="0"/>
    <xf numFmtId="0" fontId="189" fillId="0" borderId="0"/>
    <xf numFmtId="0" fontId="188" fillId="0" borderId="0"/>
    <xf numFmtId="0" fontId="187" fillId="0" borderId="0"/>
    <xf numFmtId="0" fontId="187" fillId="0" borderId="0"/>
    <xf numFmtId="0" fontId="186" fillId="0" borderId="0"/>
    <xf numFmtId="0" fontId="185" fillId="0" borderId="0"/>
    <xf numFmtId="0" fontId="184" fillId="0" borderId="0"/>
    <xf numFmtId="0" fontId="183" fillId="0" borderId="0"/>
    <xf numFmtId="0" fontId="182" fillId="0" borderId="0"/>
    <xf numFmtId="0" fontId="181" fillId="0" borderId="0"/>
    <xf numFmtId="0" fontId="181" fillId="0" borderId="0"/>
    <xf numFmtId="0" fontId="180" fillId="0" borderId="0"/>
    <xf numFmtId="0" fontId="179" fillId="0" borderId="0"/>
    <xf numFmtId="0" fontId="178" fillId="0" borderId="0"/>
    <xf numFmtId="0" fontId="177" fillId="0" borderId="0"/>
    <xf numFmtId="0" fontId="176" fillId="0" borderId="0"/>
    <xf numFmtId="0" fontId="175" fillId="0" borderId="0"/>
    <xf numFmtId="0" fontId="174" fillId="0" borderId="0"/>
    <xf numFmtId="0" fontId="173" fillId="0" borderId="0"/>
    <xf numFmtId="0" fontId="172" fillId="0" borderId="0"/>
    <xf numFmtId="0" fontId="171" fillId="0" borderId="0"/>
    <xf numFmtId="0" fontId="170" fillId="0" borderId="0"/>
    <xf numFmtId="0" fontId="169" fillId="0" borderId="0"/>
    <xf numFmtId="0" fontId="168" fillId="0" borderId="0"/>
    <xf numFmtId="0" fontId="167" fillId="0" borderId="0"/>
    <xf numFmtId="0" fontId="166" fillId="0" borderId="0"/>
    <xf numFmtId="0" fontId="165" fillId="0" borderId="0"/>
    <xf numFmtId="0" fontId="164" fillId="0" borderId="0"/>
    <xf numFmtId="0" fontId="163" fillId="0" borderId="0"/>
    <xf numFmtId="0" fontId="162" fillId="0" borderId="0"/>
    <xf numFmtId="0" fontId="161" fillId="0" borderId="0"/>
    <xf numFmtId="0" fontId="160" fillId="0" borderId="0"/>
    <xf numFmtId="0" fontId="159" fillId="0" borderId="0"/>
    <xf numFmtId="0" fontId="158" fillId="0" borderId="0"/>
    <xf numFmtId="0" fontId="157" fillId="0" borderId="0"/>
    <xf numFmtId="0" fontId="156" fillId="0" borderId="0"/>
    <xf numFmtId="0" fontId="155" fillId="0" borderId="0"/>
    <xf numFmtId="0" fontId="154" fillId="0" borderId="0"/>
    <xf numFmtId="0" fontId="153" fillId="0" borderId="0"/>
    <xf numFmtId="0" fontId="152" fillId="0" borderId="0"/>
    <xf numFmtId="0" fontId="151" fillId="0" borderId="0"/>
    <xf numFmtId="0" fontId="150" fillId="0" borderId="0"/>
    <xf numFmtId="0" fontId="149" fillId="0" borderId="0"/>
    <xf numFmtId="0" fontId="148" fillId="0" borderId="0"/>
    <xf numFmtId="0" fontId="147" fillId="0" borderId="0"/>
    <xf numFmtId="0" fontId="246" fillId="0" borderId="0" applyNumberFormat="0" applyFill="0" applyBorder="0" applyAlignment="0" applyProtection="0"/>
    <xf numFmtId="0" fontId="247" fillId="0" borderId="22" applyNumberFormat="0" applyFill="0" applyAlignment="0" applyProtection="0"/>
    <xf numFmtId="0" fontId="248" fillId="0" borderId="23" applyNumberFormat="0" applyFill="0" applyAlignment="0" applyProtection="0"/>
    <xf numFmtId="0" fontId="249" fillId="0" borderId="24" applyNumberFormat="0" applyFill="0" applyAlignment="0" applyProtection="0"/>
    <xf numFmtId="0" fontId="249" fillId="0" borderId="0" applyNumberFormat="0" applyFill="0" applyBorder="0" applyAlignment="0" applyProtection="0"/>
    <xf numFmtId="0" fontId="250" fillId="13" borderId="0" applyNumberFormat="0" applyBorder="0" applyAlignment="0" applyProtection="0"/>
    <xf numFmtId="0" fontId="251" fillId="14" borderId="0" applyNumberFormat="0" applyBorder="0" applyAlignment="0" applyProtection="0"/>
    <xf numFmtId="0" fontId="252" fillId="15" borderId="0" applyNumberFormat="0" applyBorder="0" applyAlignment="0" applyProtection="0"/>
    <xf numFmtId="0" fontId="253" fillId="16" borderId="25" applyNumberFormat="0" applyAlignment="0" applyProtection="0"/>
    <xf numFmtId="0" fontId="254" fillId="17" borderId="26" applyNumberFormat="0" applyAlignment="0" applyProtection="0"/>
    <xf numFmtId="0" fontId="255" fillId="17" borderId="25" applyNumberFormat="0" applyAlignment="0" applyProtection="0"/>
    <xf numFmtId="0" fontId="256" fillId="0" borderId="27" applyNumberFormat="0" applyFill="0" applyAlignment="0" applyProtection="0"/>
    <xf numFmtId="0" fontId="257" fillId="18" borderId="28" applyNumberFormat="0" applyAlignment="0" applyProtection="0"/>
    <xf numFmtId="0" fontId="258" fillId="0" borderId="0" applyNumberFormat="0" applyFill="0" applyBorder="0" applyAlignment="0" applyProtection="0"/>
    <xf numFmtId="0" fontId="259" fillId="0" borderId="0" applyNumberFormat="0" applyFill="0" applyBorder="0" applyAlignment="0" applyProtection="0"/>
    <xf numFmtId="0" fontId="214" fillId="0" borderId="30" applyNumberFormat="0" applyFill="0" applyAlignment="0" applyProtection="0"/>
    <xf numFmtId="0" fontId="260" fillId="20" borderId="0" applyNumberFormat="0" applyBorder="0" applyAlignment="0" applyProtection="0"/>
    <xf numFmtId="0" fontId="146" fillId="21" borderId="0" applyNumberFormat="0" applyBorder="0" applyAlignment="0" applyProtection="0"/>
    <xf numFmtId="0" fontId="146" fillId="22" borderId="0" applyNumberFormat="0" applyBorder="0" applyAlignment="0" applyProtection="0"/>
    <xf numFmtId="0" fontId="260" fillId="23" borderId="0" applyNumberFormat="0" applyBorder="0" applyAlignment="0" applyProtection="0"/>
    <xf numFmtId="0" fontId="260" fillId="24" borderId="0" applyNumberFormat="0" applyBorder="0" applyAlignment="0" applyProtection="0"/>
    <xf numFmtId="0" fontId="146" fillId="25" borderId="0" applyNumberFormat="0" applyBorder="0" applyAlignment="0" applyProtection="0"/>
    <xf numFmtId="0" fontId="146" fillId="26" borderId="0" applyNumberFormat="0" applyBorder="0" applyAlignment="0" applyProtection="0"/>
    <xf numFmtId="0" fontId="260" fillId="27" borderId="0" applyNumberFormat="0" applyBorder="0" applyAlignment="0" applyProtection="0"/>
    <xf numFmtId="0" fontId="260" fillId="28" borderId="0" applyNumberFormat="0" applyBorder="0" applyAlignment="0" applyProtection="0"/>
    <xf numFmtId="0" fontId="146" fillId="29" borderId="0" applyNumberFormat="0" applyBorder="0" applyAlignment="0" applyProtection="0"/>
    <xf numFmtId="0" fontId="146" fillId="30" borderId="0" applyNumberFormat="0" applyBorder="0" applyAlignment="0" applyProtection="0"/>
    <xf numFmtId="0" fontId="260" fillId="31" borderId="0" applyNumberFormat="0" applyBorder="0" applyAlignment="0" applyProtection="0"/>
    <xf numFmtId="0" fontId="260" fillId="32" borderId="0" applyNumberFormat="0" applyBorder="0" applyAlignment="0" applyProtection="0"/>
    <xf numFmtId="0" fontId="146" fillId="33" borderId="0" applyNumberFormat="0" applyBorder="0" applyAlignment="0" applyProtection="0"/>
    <xf numFmtId="0" fontId="146" fillId="34" borderId="0" applyNumberFormat="0" applyBorder="0" applyAlignment="0" applyProtection="0"/>
    <xf numFmtId="0" fontId="260" fillId="35" borderId="0" applyNumberFormat="0" applyBorder="0" applyAlignment="0" applyProtection="0"/>
    <xf numFmtId="0" fontId="260" fillId="36" borderId="0" applyNumberFormat="0" applyBorder="0" applyAlignment="0" applyProtection="0"/>
    <xf numFmtId="0" fontId="146" fillId="37" borderId="0" applyNumberFormat="0" applyBorder="0" applyAlignment="0" applyProtection="0"/>
    <xf numFmtId="0" fontId="146" fillId="38" borderId="0" applyNumberFormat="0" applyBorder="0" applyAlignment="0" applyProtection="0"/>
    <xf numFmtId="0" fontId="260" fillId="39" borderId="0" applyNumberFormat="0" applyBorder="0" applyAlignment="0" applyProtection="0"/>
    <xf numFmtId="0" fontId="260" fillId="40" borderId="0" applyNumberFormat="0" applyBorder="0" applyAlignment="0" applyProtection="0"/>
    <xf numFmtId="0" fontId="146" fillId="41" borderId="0" applyNumberFormat="0" applyBorder="0" applyAlignment="0" applyProtection="0"/>
    <xf numFmtId="0" fontId="146" fillId="42" borderId="0" applyNumberFormat="0" applyBorder="0" applyAlignment="0" applyProtection="0"/>
    <xf numFmtId="0" fontId="260" fillId="43" borderId="0" applyNumberFormat="0" applyBorder="0" applyAlignment="0" applyProtection="0"/>
    <xf numFmtId="0" fontId="146" fillId="0" borderId="0"/>
    <xf numFmtId="0" fontId="146" fillId="19" borderId="29" applyNumberFormat="0" applyFont="0" applyAlignment="0" applyProtection="0"/>
    <xf numFmtId="0" fontId="145" fillId="0" borderId="0"/>
    <xf numFmtId="0" fontId="144" fillId="0" borderId="0"/>
    <xf numFmtId="0" fontId="143" fillId="0" borderId="0"/>
    <xf numFmtId="0" fontId="142" fillId="0" borderId="0"/>
    <xf numFmtId="0" fontId="141" fillId="0" borderId="0"/>
    <xf numFmtId="0" fontId="140" fillId="0" borderId="0"/>
    <xf numFmtId="0" fontId="139" fillId="0" borderId="0"/>
    <xf numFmtId="0" fontId="138" fillId="0" borderId="0"/>
    <xf numFmtId="0" fontId="137" fillId="0" borderId="0"/>
    <xf numFmtId="0" fontId="136" fillId="0" borderId="0"/>
    <xf numFmtId="0" fontId="135" fillId="0" borderId="0"/>
    <xf numFmtId="0" fontId="134" fillId="0" borderId="0"/>
    <xf numFmtId="0" fontId="133" fillId="0" borderId="0"/>
    <xf numFmtId="0" fontId="132" fillId="0" borderId="0"/>
    <xf numFmtId="0" fontId="131" fillId="0" borderId="0"/>
    <xf numFmtId="0" fontId="130" fillId="0" borderId="0"/>
    <xf numFmtId="0" fontId="129" fillId="0" borderId="0"/>
    <xf numFmtId="0" fontId="128" fillId="0" borderId="0"/>
    <xf numFmtId="0" fontId="127" fillId="0" borderId="0"/>
    <xf numFmtId="0" fontId="126" fillId="0" borderId="0"/>
    <xf numFmtId="0" fontId="125" fillId="0" borderId="0"/>
    <xf numFmtId="0" fontId="124" fillId="0" borderId="0"/>
    <xf numFmtId="0" fontId="123" fillId="0" borderId="0"/>
    <xf numFmtId="0" fontId="122" fillId="0" borderId="0"/>
    <xf numFmtId="0" fontId="121" fillId="0" borderId="0"/>
    <xf numFmtId="0" fontId="120" fillId="0" borderId="0"/>
    <xf numFmtId="0" fontId="119" fillId="0" borderId="0"/>
    <xf numFmtId="0" fontId="118" fillId="0" borderId="0"/>
    <xf numFmtId="0" fontId="117" fillId="0" borderId="0"/>
    <xf numFmtId="0" fontId="116" fillId="0" borderId="0"/>
    <xf numFmtId="0" fontId="115" fillId="0" borderId="0"/>
    <xf numFmtId="0" fontId="114" fillId="0" borderId="0"/>
    <xf numFmtId="0" fontId="113" fillId="0" borderId="0"/>
    <xf numFmtId="0" fontId="112" fillId="0" borderId="0"/>
    <xf numFmtId="0" fontId="111" fillId="0" borderId="0"/>
    <xf numFmtId="0" fontId="110" fillId="0" borderId="0"/>
    <xf numFmtId="0" fontId="109" fillId="0" borderId="0"/>
    <xf numFmtId="0" fontId="108" fillId="0" borderId="0"/>
    <xf numFmtId="0" fontId="107" fillId="0" borderId="0"/>
    <xf numFmtId="0" fontId="106" fillId="0" borderId="0"/>
    <xf numFmtId="0" fontId="105" fillId="0" borderId="0"/>
    <xf numFmtId="0" fontId="104" fillId="0" borderId="0"/>
    <xf numFmtId="0" fontId="103" fillId="0" borderId="0"/>
    <xf numFmtId="0" fontId="102" fillId="0" borderId="0"/>
    <xf numFmtId="0" fontId="101" fillId="0" borderId="0"/>
    <xf numFmtId="0" fontId="100" fillId="0" borderId="0"/>
    <xf numFmtId="0" fontId="99" fillId="0" borderId="0"/>
    <xf numFmtId="0" fontId="98" fillId="0" borderId="0"/>
    <xf numFmtId="0" fontId="97" fillId="0" borderId="0"/>
    <xf numFmtId="0" fontId="96" fillId="0" borderId="0"/>
    <xf numFmtId="0" fontId="96" fillId="19" borderId="29" applyNumberFormat="0" applyFont="0" applyAlignment="0" applyProtection="0"/>
    <xf numFmtId="0" fontId="96" fillId="21" borderId="0" applyNumberFormat="0" applyBorder="0" applyAlignment="0" applyProtection="0"/>
    <xf numFmtId="0" fontId="96" fillId="22" borderId="0" applyNumberFormat="0" applyBorder="0" applyAlignment="0" applyProtection="0"/>
    <xf numFmtId="0" fontId="96" fillId="25" borderId="0" applyNumberFormat="0" applyBorder="0" applyAlignment="0" applyProtection="0"/>
    <xf numFmtId="0" fontId="96" fillId="26" borderId="0" applyNumberFormat="0" applyBorder="0" applyAlignment="0" applyProtection="0"/>
    <xf numFmtId="0" fontId="96" fillId="29" borderId="0" applyNumberFormat="0" applyBorder="0" applyAlignment="0" applyProtection="0"/>
    <xf numFmtId="0" fontId="96" fillId="30" borderId="0" applyNumberFormat="0" applyBorder="0" applyAlignment="0" applyProtection="0"/>
    <xf numFmtId="0" fontId="96" fillId="33" borderId="0" applyNumberFormat="0" applyBorder="0" applyAlignment="0" applyProtection="0"/>
    <xf numFmtId="0" fontId="96" fillId="34" borderId="0" applyNumberFormat="0" applyBorder="0" applyAlignment="0" applyProtection="0"/>
    <xf numFmtId="0" fontId="96" fillId="37" borderId="0" applyNumberFormat="0" applyBorder="0" applyAlignment="0" applyProtection="0"/>
    <xf numFmtId="0" fontId="96" fillId="38" borderId="0" applyNumberFormat="0" applyBorder="0" applyAlignment="0" applyProtection="0"/>
    <xf numFmtId="0" fontId="96" fillId="41" borderId="0" applyNumberFormat="0" applyBorder="0" applyAlignment="0" applyProtection="0"/>
    <xf numFmtId="0" fontId="96" fillId="42" borderId="0" applyNumberFormat="0" applyBorder="0" applyAlignment="0" applyProtection="0"/>
    <xf numFmtId="0" fontId="95" fillId="0" borderId="0"/>
    <xf numFmtId="0" fontId="94" fillId="0" borderId="0"/>
    <xf numFmtId="0" fontId="93" fillId="0" borderId="0"/>
    <xf numFmtId="0" fontId="92" fillId="0" borderId="0"/>
    <xf numFmtId="0" fontId="91" fillId="0" borderId="0"/>
    <xf numFmtId="0" fontId="90" fillId="0" borderId="0"/>
    <xf numFmtId="0" fontId="90" fillId="19" borderId="29" applyNumberFormat="0" applyFont="0" applyAlignment="0" applyProtection="0"/>
    <xf numFmtId="0" fontId="90" fillId="21" borderId="0" applyNumberFormat="0" applyBorder="0" applyAlignment="0" applyProtection="0"/>
    <xf numFmtId="0" fontId="90" fillId="22" borderId="0" applyNumberFormat="0" applyBorder="0" applyAlignment="0" applyProtection="0"/>
    <xf numFmtId="0" fontId="90" fillId="25" borderId="0" applyNumberFormat="0" applyBorder="0" applyAlignment="0" applyProtection="0"/>
    <xf numFmtId="0" fontId="90" fillId="26" borderId="0" applyNumberFormat="0" applyBorder="0" applyAlignment="0" applyProtection="0"/>
    <xf numFmtId="0" fontId="90" fillId="29" borderId="0" applyNumberFormat="0" applyBorder="0" applyAlignment="0" applyProtection="0"/>
    <xf numFmtId="0" fontId="90" fillId="30" borderId="0" applyNumberFormat="0" applyBorder="0" applyAlignment="0" applyProtection="0"/>
    <xf numFmtId="0" fontId="90" fillId="33" borderId="0" applyNumberFormat="0" applyBorder="0" applyAlignment="0" applyProtection="0"/>
    <xf numFmtId="0" fontId="90" fillId="34" borderId="0" applyNumberFormat="0" applyBorder="0" applyAlignment="0" applyProtection="0"/>
    <xf numFmtId="0" fontId="90" fillId="37" borderId="0" applyNumberFormat="0" applyBorder="0" applyAlignment="0" applyProtection="0"/>
    <xf numFmtId="0" fontId="90" fillId="38" borderId="0" applyNumberFormat="0" applyBorder="0" applyAlignment="0" applyProtection="0"/>
    <xf numFmtId="0" fontId="90" fillId="41" borderId="0" applyNumberFormat="0" applyBorder="0" applyAlignment="0" applyProtection="0"/>
    <xf numFmtId="0" fontId="90" fillId="42" borderId="0" applyNumberFormat="0" applyBorder="0" applyAlignment="0" applyProtection="0"/>
    <xf numFmtId="0" fontId="89" fillId="0" borderId="0"/>
    <xf numFmtId="0" fontId="88" fillId="0" borderId="0"/>
    <xf numFmtId="0" fontId="87" fillId="0" borderId="0"/>
    <xf numFmtId="0" fontId="86" fillId="0" borderId="0"/>
    <xf numFmtId="0" fontId="85" fillId="0" borderId="0"/>
    <xf numFmtId="0" fontId="84" fillId="0" borderId="0"/>
    <xf numFmtId="0" fontId="83" fillId="0" borderId="0"/>
    <xf numFmtId="0" fontId="82" fillId="0" borderId="0"/>
    <xf numFmtId="0" fontId="81" fillId="0" borderId="0"/>
    <xf numFmtId="0" fontId="80" fillId="0" borderId="0"/>
    <xf numFmtId="0" fontId="79" fillId="0" borderId="0"/>
    <xf numFmtId="0" fontId="78" fillId="0" borderId="0"/>
    <xf numFmtId="0" fontId="78" fillId="19" borderId="29" applyNumberFormat="0" applyFont="0" applyAlignment="0" applyProtection="0"/>
    <xf numFmtId="0" fontId="78" fillId="21" borderId="0" applyNumberFormat="0" applyBorder="0" applyAlignment="0" applyProtection="0"/>
    <xf numFmtId="0" fontId="78" fillId="22" borderId="0" applyNumberFormat="0" applyBorder="0" applyAlignment="0" applyProtection="0"/>
    <xf numFmtId="0" fontId="78" fillId="25" borderId="0" applyNumberFormat="0" applyBorder="0" applyAlignment="0" applyProtection="0"/>
    <xf numFmtId="0" fontId="78" fillId="26" borderId="0" applyNumberFormat="0" applyBorder="0" applyAlignment="0" applyProtection="0"/>
    <xf numFmtId="0" fontId="78" fillId="29" borderId="0" applyNumberFormat="0" applyBorder="0" applyAlignment="0" applyProtection="0"/>
    <xf numFmtId="0" fontId="78" fillId="30" borderId="0" applyNumberFormat="0" applyBorder="0" applyAlignment="0" applyProtection="0"/>
    <xf numFmtId="0" fontId="78" fillId="33" borderId="0" applyNumberFormat="0" applyBorder="0" applyAlignment="0" applyProtection="0"/>
    <xf numFmtId="0" fontId="78" fillId="34" borderId="0" applyNumberFormat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7" fillId="0" borderId="0"/>
    <xf numFmtId="0" fontId="76" fillId="0" borderId="0"/>
    <xf numFmtId="0" fontId="75" fillId="0" borderId="0"/>
    <xf numFmtId="0" fontId="74" fillId="0" borderId="0"/>
    <xf numFmtId="0" fontId="73" fillId="0" borderId="0"/>
    <xf numFmtId="0" fontId="72" fillId="0" borderId="0"/>
    <xf numFmtId="0" fontId="71" fillId="0" borderId="0"/>
    <xf numFmtId="0" fontId="70" fillId="0" borderId="0"/>
    <xf numFmtId="0" fontId="69" fillId="0" borderId="0"/>
    <xf numFmtId="0" fontId="68" fillId="0" borderId="0"/>
    <xf numFmtId="0" fontId="67" fillId="0" borderId="0"/>
    <xf numFmtId="0" fontId="66" fillId="0" borderId="0"/>
    <xf numFmtId="0" fontId="65" fillId="0" borderId="0"/>
    <xf numFmtId="0" fontId="64" fillId="0" borderId="0"/>
    <xf numFmtId="0" fontId="63" fillId="0" borderId="0"/>
    <xf numFmtId="0" fontId="62" fillId="0" borderId="0"/>
    <xf numFmtId="0" fontId="61" fillId="0" borderId="0"/>
    <xf numFmtId="0" fontId="60" fillId="0" borderId="0"/>
    <xf numFmtId="0" fontId="59" fillId="0" borderId="0"/>
    <xf numFmtId="0" fontId="58" fillId="0" borderId="0"/>
    <xf numFmtId="0" fontId="57" fillId="0" borderId="0"/>
    <xf numFmtId="0" fontId="56" fillId="0" borderId="0"/>
    <xf numFmtId="0" fontId="55" fillId="0" borderId="0"/>
    <xf numFmtId="0" fontId="54" fillId="0" borderId="0"/>
    <xf numFmtId="0" fontId="53" fillId="0" borderId="0"/>
    <xf numFmtId="0" fontId="52" fillId="0" borderId="0"/>
    <xf numFmtId="0" fontId="51" fillId="0" borderId="0"/>
    <xf numFmtId="0" fontId="50" fillId="0" borderId="0"/>
    <xf numFmtId="0" fontId="49" fillId="0" borderId="0"/>
    <xf numFmtId="0" fontId="48" fillId="0" borderId="0"/>
    <xf numFmtId="0" fontId="47" fillId="0" borderId="0"/>
    <xf numFmtId="0" fontId="46" fillId="0" borderId="0"/>
    <xf numFmtId="0" fontId="45" fillId="0" borderId="0"/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4">
    <xf numFmtId="164" fontId="0" fillId="0" borderId="0" xfId="0"/>
    <xf numFmtId="164" fontId="216" fillId="0" borderId="0" xfId="0" applyFont="1" applyAlignment="1"/>
    <xf numFmtId="1" fontId="0" fillId="0" borderId="0" xfId="0" applyNumberFormat="1"/>
    <xf numFmtId="1" fontId="217" fillId="0" borderId="0" xfId="0" applyNumberFormat="1" applyFont="1" applyAlignment="1"/>
    <xf numFmtId="164" fontId="218" fillId="0" borderId="0" xfId="0" applyFont="1" applyAlignment="1"/>
    <xf numFmtId="164" fontId="219" fillId="0" borderId="1" xfId="0" applyFont="1" applyBorder="1" applyAlignment="1"/>
    <xf numFmtId="1" fontId="220" fillId="2" borderId="2" xfId="0" applyNumberFormat="1" applyFont="1" applyFill="1" applyBorder="1" applyAlignment="1">
      <alignment horizontal="center" vertical="top" wrapText="1"/>
    </xf>
    <xf numFmtId="1" fontId="222" fillId="0" borderId="3" xfId="0" applyNumberFormat="1" applyFont="1" applyBorder="1" applyAlignment="1">
      <alignment horizontal="center" vertical="center"/>
    </xf>
    <xf numFmtId="1" fontId="223" fillId="0" borderId="3" xfId="0" applyNumberFormat="1" applyFont="1" applyBorder="1" applyAlignment="1">
      <alignment horizontal="center" vertical="center" textRotation="180"/>
    </xf>
    <xf numFmtId="1" fontId="224" fillId="0" borderId="3" xfId="0" applyNumberFormat="1" applyFont="1" applyBorder="1" applyAlignment="1">
      <alignment horizontal="center" vertical="center"/>
    </xf>
    <xf numFmtId="164" fontId="224" fillId="0" borderId="3" xfId="0" applyFont="1" applyBorder="1" applyAlignment="1">
      <alignment horizontal="center" vertical="center"/>
    </xf>
    <xf numFmtId="1" fontId="225" fillId="3" borderId="4" xfId="0" applyNumberFormat="1" applyFont="1" applyFill="1" applyBorder="1" applyAlignment="1">
      <alignment horizontal="center" vertical="top" textRotation="180"/>
    </xf>
    <xf numFmtId="164" fontId="221" fillId="0" borderId="3" xfId="0" applyFont="1" applyBorder="1" applyAlignment="1">
      <alignment horizontal="center" wrapText="1"/>
    </xf>
    <xf numFmtId="1" fontId="226" fillId="0" borderId="5" xfId="0" applyNumberFormat="1" applyFont="1" applyBorder="1" applyAlignment="1">
      <alignment horizontal="center" vertical="center" wrapText="1"/>
    </xf>
    <xf numFmtId="1" fontId="226" fillId="0" borderId="6" xfId="0" applyNumberFormat="1" applyFont="1" applyBorder="1" applyAlignment="1">
      <alignment horizontal="center" vertical="center" wrapText="1"/>
    </xf>
    <xf numFmtId="1" fontId="220" fillId="2" borderId="7" xfId="0" applyNumberFormat="1" applyFont="1" applyFill="1" applyBorder="1" applyAlignment="1">
      <alignment horizontal="center" vertical="top" wrapText="1"/>
    </xf>
    <xf numFmtId="1" fontId="228" fillId="6" borderId="9" xfId="0" applyNumberFormat="1" applyFont="1" applyFill="1" applyBorder="1" applyAlignment="1">
      <alignment horizontal="center" vertical="center"/>
    </xf>
    <xf numFmtId="1" fontId="228" fillId="7" borderId="9" xfId="0" applyNumberFormat="1" applyFont="1" applyFill="1" applyBorder="1" applyAlignment="1">
      <alignment horizontal="center" vertical="center"/>
    </xf>
    <xf numFmtId="1" fontId="232" fillId="0" borderId="21" xfId="0" applyNumberFormat="1" applyFont="1" applyBorder="1" applyAlignment="1"/>
    <xf numFmtId="14" fontId="233" fillId="0" borderId="21" xfId="0" applyNumberFormat="1" applyFont="1" applyBorder="1" applyAlignment="1"/>
    <xf numFmtId="14" fontId="234" fillId="0" borderId="21" xfId="0" applyNumberFormat="1" applyFont="1" applyBorder="1" applyAlignment="1"/>
    <xf numFmtId="1" fontId="0" fillId="0" borderId="0" xfId="0" applyNumberFormat="1" applyAlignment="1">
      <alignment horizontal="left" vertical="center" wrapText="1"/>
    </xf>
    <xf numFmtId="1" fontId="235" fillId="0" borderId="0" xfId="0" applyNumberFormat="1" applyFont="1"/>
    <xf numFmtId="1" fontId="214" fillId="0" borderId="0" xfId="0" applyNumberFormat="1" applyFont="1"/>
    <xf numFmtId="1" fontId="0" fillId="0" borderId="0" xfId="0" applyNumberFormat="1" applyAlignment="1">
      <alignment horizontal="right" vertical="center" wrapText="1"/>
    </xf>
    <xf numFmtId="1" fontId="236" fillId="0" borderId="0" xfId="0" applyNumberFormat="1" applyFont="1" applyAlignment="1">
      <alignment horizontal="center"/>
    </xf>
    <xf numFmtId="0" fontId="236" fillId="0" borderId="0" xfId="0" applyNumberFormat="1" applyFont="1" applyAlignment="1">
      <alignment horizontal="center"/>
    </xf>
    <xf numFmtId="49" fontId="236" fillId="0" borderId="0" xfId="0" applyNumberFormat="1" applyFont="1"/>
    <xf numFmtId="1" fontId="236" fillId="0" borderId="0" xfId="0" applyNumberFormat="1" applyFont="1" applyFill="1" applyAlignment="1">
      <alignment horizontal="center"/>
    </xf>
    <xf numFmtId="0" fontId="236" fillId="0" borderId="0" xfId="0" applyNumberFormat="1" applyFont="1" applyFill="1" applyAlignment="1">
      <alignment horizontal="center"/>
    </xf>
    <xf numFmtId="49" fontId="236" fillId="0" borderId="0" xfId="0" applyNumberFormat="1" applyFont="1" applyFill="1"/>
    <xf numFmtId="1" fontId="221" fillId="0" borderId="3" xfId="0" applyNumberFormat="1" applyFont="1" applyBorder="1" applyAlignment="1">
      <alignment horizontal="center" vertical="center" wrapText="1"/>
    </xf>
    <xf numFmtId="164" fontId="242" fillId="12" borderId="0" xfId="0" applyFont="1" applyFill="1" applyAlignment="1">
      <alignment horizontal="left" vertical="top" wrapText="1"/>
    </xf>
    <xf numFmtId="22" fontId="243" fillId="0" borderId="0" xfId="11" applyNumberFormat="1" applyFont="1" applyFill="1"/>
    <xf numFmtId="49" fontId="243" fillId="0" borderId="0" xfId="11" applyNumberFormat="1" applyFont="1" applyFill="1" applyAlignment="1">
      <alignment horizontal="left"/>
    </xf>
    <xf numFmtId="0" fontId="243" fillId="0" borderId="0" xfId="11" applyFont="1" applyFill="1"/>
    <xf numFmtId="22" fontId="243" fillId="0" borderId="0" xfId="11" applyNumberFormat="1" applyFont="1" applyFill="1" applyAlignment="1">
      <alignment horizontal="right"/>
    </xf>
    <xf numFmtId="20" fontId="243" fillId="0" borderId="0" xfId="11" applyNumberFormat="1" applyFont="1" applyFill="1" applyAlignment="1">
      <alignment horizontal="right"/>
    </xf>
    <xf numFmtId="49" fontId="244" fillId="0" borderId="0" xfId="0" applyNumberFormat="1" applyFont="1"/>
    <xf numFmtId="49" fontId="244" fillId="0" borderId="0" xfId="0" applyNumberFormat="1" applyFont="1" applyFill="1"/>
    <xf numFmtId="164" fontId="0" fillId="0" borderId="0" xfId="0" applyAlignment="1">
      <alignment horizontal="center"/>
    </xf>
    <xf numFmtId="49" fontId="245" fillId="0" borderId="0" xfId="0" applyNumberFormat="1" applyFont="1" applyFill="1"/>
    <xf numFmtId="164" fontId="0" fillId="11" borderId="0" xfId="0" applyFill="1"/>
    <xf numFmtId="0" fontId="0" fillId="0" borderId="0" xfId="0" applyNumberFormat="1"/>
    <xf numFmtId="0" fontId="23" fillId="0" borderId="0" xfId="290" applyAlignment="1">
      <alignment horizontal="center" vertical="center"/>
    </xf>
    <xf numFmtId="0" fontId="3" fillId="0" borderId="0" xfId="310" applyAlignment="1">
      <alignment horizontal="center" vertical="center"/>
    </xf>
    <xf numFmtId="14" fontId="242" fillId="12" borderId="0" xfId="0" applyNumberFormat="1" applyFont="1" applyFill="1" applyAlignment="1">
      <alignment horizontal="left" vertical="top" wrapText="1"/>
    </xf>
    <xf numFmtId="14" fontId="0" fillId="0" borderId="0" xfId="0" applyNumberFormat="1"/>
    <xf numFmtId="14" fontId="3" fillId="0" borderId="0" xfId="310" applyNumberFormat="1" applyAlignment="1">
      <alignment horizontal="center" vertical="center"/>
    </xf>
    <xf numFmtId="14" fontId="23" fillId="0" borderId="0" xfId="290" applyNumberFormat="1" applyAlignment="1">
      <alignment horizontal="center" vertical="center"/>
    </xf>
    <xf numFmtId="0" fontId="242" fillId="12" borderId="0" xfId="0" applyNumberFormat="1" applyFont="1" applyFill="1" applyAlignment="1">
      <alignment horizontal="left" vertical="top" wrapText="1"/>
    </xf>
    <xf numFmtId="0" fontId="243" fillId="0" borderId="0" xfId="11" applyNumberFormat="1" applyFont="1" applyFill="1" applyAlignment="1">
      <alignment horizontal="left"/>
    </xf>
    <xf numFmtId="0" fontId="243" fillId="0" borderId="0" xfId="11" applyNumberFormat="1" applyFont="1" applyFill="1" applyAlignment="1">
      <alignment horizontal="right"/>
    </xf>
    <xf numFmtId="0" fontId="243" fillId="0" borderId="0" xfId="11" applyNumberFormat="1" applyFont="1" applyFill="1"/>
    <xf numFmtId="0" fontId="89" fillId="0" borderId="0" xfId="211" applyNumberFormat="1" applyAlignment="1">
      <alignment horizontal="center" vertical="center"/>
    </xf>
    <xf numFmtId="0" fontId="3" fillId="0" borderId="0" xfId="310" applyNumberFormat="1" applyAlignment="1">
      <alignment horizontal="center" vertical="center"/>
    </xf>
    <xf numFmtId="0" fontId="23" fillId="0" borderId="0" xfId="290" applyNumberFormat="1" applyAlignment="1">
      <alignment horizontal="center" vertical="center"/>
    </xf>
    <xf numFmtId="14" fontId="243" fillId="0" borderId="0" xfId="11" applyNumberFormat="1" applyFont="1" applyFill="1" applyAlignment="1">
      <alignment horizontal="left"/>
    </xf>
    <xf numFmtId="0" fontId="3" fillId="0" borderId="0" xfId="310" applyNumberFormat="1" applyAlignment="1">
      <alignment horizontal="center"/>
    </xf>
    <xf numFmtId="0" fontId="23" fillId="0" borderId="0" xfId="290" applyNumberFormat="1" applyAlignment="1">
      <alignment horizontal="center"/>
    </xf>
    <xf numFmtId="1" fontId="228" fillId="7" borderId="3" xfId="0" applyNumberFormat="1" applyFont="1" applyFill="1" applyBorder="1" applyAlignment="1">
      <alignment horizontal="center" vertical="center"/>
    </xf>
    <xf numFmtId="1" fontId="228" fillId="6" borderId="3" xfId="0" applyNumberFormat="1" applyFont="1" applyFill="1" applyBorder="1" applyAlignment="1">
      <alignment horizontal="center" vertical="center"/>
    </xf>
    <xf numFmtId="1" fontId="230" fillId="11" borderId="8" xfId="0" applyNumberFormat="1" applyFont="1" applyFill="1" applyBorder="1" applyAlignment="1">
      <alignment horizontal="center" vertical="center" wrapText="1"/>
    </xf>
    <xf numFmtId="1" fontId="230" fillId="11" borderId="13" xfId="0" applyNumberFormat="1" applyFont="1" applyFill="1" applyBorder="1" applyAlignment="1">
      <alignment horizontal="center" vertical="center" wrapText="1"/>
    </xf>
    <xf numFmtId="1" fontId="230" fillId="11" borderId="17" xfId="0" applyNumberFormat="1" applyFont="1" applyFill="1" applyBorder="1" applyAlignment="1">
      <alignment horizontal="center" vertical="center" wrapText="1"/>
    </xf>
    <xf numFmtId="1" fontId="229" fillId="3" borderId="3" xfId="0" applyNumberFormat="1" applyFont="1" applyFill="1" applyBorder="1" applyAlignment="1">
      <alignment horizontal="center" vertical="center" wrapText="1"/>
    </xf>
    <xf numFmtId="164" fontId="0" fillId="9" borderId="3" xfId="0" applyFill="1" applyBorder="1" applyAlignment="1">
      <alignment horizontal="center" vertical="center" wrapText="1"/>
    </xf>
    <xf numFmtId="1" fontId="0" fillId="8" borderId="3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1" fontId="0" fillId="5" borderId="13" xfId="0" applyNumberFormat="1" applyFill="1" applyBorder="1" applyAlignment="1">
      <alignment horizontal="center" vertical="center" wrapText="1"/>
    </xf>
    <xf numFmtId="1" fontId="0" fillId="5" borderId="17" xfId="0" applyNumberFormat="1" applyFill="1" applyBorder="1" applyAlignment="1">
      <alignment horizontal="center" vertical="center" wrapText="1"/>
    </xf>
    <xf numFmtId="1" fontId="227" fillId="4" borderId="8" xfId="0" applyNumberFormat="1" applyFont="1" applyFill="1" applyBorder="1" applyAlignment="1">
      <alignment horizontal="center" vertical="top" wrapText="1"/>
    </xf>
    <xf numFmtId="1" fontId="227" fillId="4" borderId="13" xfId="0" applyNumberFormat="1" applyFont="1" applyFill="1" applyBorder="1" applyAlignment="1">
      <alignment horizontal="center" vertical="top" wrapText="1"/>
    </xf>
    <xf numFmtId="1" fontId="227" fillId="4" borderId="17" xfId="0" applyNumberFormat="1" applyFont="1" applyFill="1" applyBorder="1" applyAlignment="1">
      <alignment horizontal="center" vertical="top" wrapText="1"/>
    </xf>
    <xf numFmtId="164" fontId="216" fillId="0" borderId="0" xfId="0" applyFont="1" applyAlignment="1">
      <alignment horizontal="center" vertical="center"/>
    </xf>
    <xf numFmtId="164" fontId="219" fillId="0" borderId="1" xfId="0" applyFont="1" applyBorder="1" applyAlignment="1">
      <alignment horizontal="center" vertical="center"/>
    </xf>
    <xf numFmtId="1" fontId="0" fillId="8" borderId="8" xfId="0" applyNumberFormat="1" applyFill="1" applyBorder="1" applyAlignment="1">
      <alignment horizontal="center" vertical="center" wrapText="1"/>
    </xf>
    <xf numFmtId="1" fontId="0" fillId="8" borderId="13" xfId="0" applyNumberFormat="1" applyFill="1" applyBorder="1" applyAlignment="1">
      <alignment horizontal="center" vertical="center" wrapText="1"/>
    </xf>
    <xf numFmtId="1" fontId="0" fillId="8" borderId="17" xfId="0" applyNumberFormat="1" applyFill="1" applyBorder="1" applyAlignment="1">
      <alignment horizontal="center" vertical="center" wrapText="1"/>
    </xf>
    <xf numFmtId="164" fontId="0" fillId="9" borderId="8" xfId="0" applyFill="1" applyBorder="1" applyAlignment="1">
      <alignment horizontal="center" vertical="center" wrapText="1"/>
    </xf>
    <xf numFmtId="164" fontId="0" fillId="9" borderId="13" xfId="0" applyFill="1" applyBorder="1" applyAlignment="1">
      <alignment horizontal="center" vertical="center" wrapText="1"/>
    </xf>
    <xf numFmtId="1" fontId="229" fillId="3" borderId="8" xfId="0" applyNumberFormat="1" applyFont="1" applyFill="1" applyBorder="1" applyAlignment="1">
      <alignment horizontal="center" vertical="center" wrapText="1"/>
    </xf>
    <xf numFmtId="1" fontId="229" fillId="3" borderId="13" xfId="0" applyNumberFormat="1" applyFont="1" applyFill="1" applyBorder="1" applyAlignment="1">
      <alignment horizontal="center" vertical="center" wrapText="1"/>
    </xf>
    <xf numFmtId="1" fontId="230" fillId="0" borderId="10" xfId="0" applyNumberFormat="1" applyFont="1" applyFill="1" applyBorder="1" applyAlignment="1">
      <alignment horizontal="center" vertical="center" wrapText="1"/>
    </xf>
    <xf numFmtId="1" fontId="230" fillId="0" borderId="14" xfId="0" applyNumberFormat="1" applyFont="1" applyFill="1" applyBorder="1" applyAlignment="1">
      <alignment horizontal="center" vertical="center" wrapText="1"/>
    </xf>
    <xf numFmtId="1" fontId="230" fillId="0" borderId="18" xfId="0" applyNumberFormat="1" applyFont="1" applyFill="1" applyBorder="1" applyAlignment="1">
      <alignment horizontal="center" vertical="center" wrapText="1"/>
    </xf>
    <xf numFmtId="1" fontId="231" fillId="10" borderId="11" xfId="0" applyNumberFormat="1" applyFont="1" applyFill="1" applyBorder="1" applyAlignment="1">
      <alignment horizontal="center" vertical="center" wrapText="1"/>
    </xf>
    <xf numFmtId="1" fontId="231" fillId="10" borderId="15" xfId="0" applyNumberFormat="1" applyFont="1" applyFill="1" applyBorder="1" applyAlignment="1">
      <alignment horizontal="center" vertical="center" wrapText="1"/>
    </xf>
    <xf numFmtId="1" fontId="231" fillId="10" borderId="19" xfId="0" applyNumberFormat="1" applyFont="1" applyFill="1" applyBorder="1" applyAlignment="1">
      <alignment horizontal="center" vertical="center" wrapText="1"/>
    </xf>
    <xf numFmtId="1" fontId="231" fillId="10" borderId="12" xfId="0" applyNumberFormat="1" applyFont="1" applyFill="1" applyBorder="1" applyAlignment="1">
      <alignment horizontal="center" vertical="center" wrapText="1"/>
    </xf>
    <xf numFmtId="1" fontId="231" fillId="10" borderId="16" xfId="0" applyNumberFormat="1" applyFont="1" applyFill="1" applyBorder="1" applyAlignment="1">
      <alignment horizontal="center" vertical="center" wrapText="1"/>
    </xf>
    <xf numFmtId="1" fontId="231" fillId="10" borderId="20" xfId="0" applyNumberFormat="1" applyFont="1" applyFill="1" applyBorder="1" applyAlignment="1">
      <alignment horizontal="center" vertical="center" wrapText="1"/>
    </xf>
    <xf numFmtId="1" fontId="227" fillId="4" borderId="3" xfId="0" applyNumberFormat="1" applyFont="1" applyFill="1" applyBorder="1" applyAlignment="1">
      <alignment horizontal="center" vertical="top" wrapText="1"/>
    </xf>
    <xf numFmtId="14" fontId="233" fillId="0" borderId="21" xfId="0" applyNumberFormat="1" applyFont="1" applyBorder="1" applyAlignment="1">
      <alignment horizontal="left"/>
    </xf>
  </cellXfs>
  <cellStyles count="313">
    <cellStyle name="20 % - Accent1" xfId="104" builtinId="30" customBuiltin="1"/>
    <cellStyle name="20 % - Accent1 2" xfId="180" xr:uid="{00000000-0005-0000-0000-000001000000}"/>
    <cellStyle name="20 % - Accent1 3" xfId="199" xr:uid="{00000000-0005-0000-0000-000002000000}"/>
    <cellStyle name="20 % - Accent1 4" xfId="224" xr:uid="{00000000-0005-0000-0000-000003000000}"/>
    <cellStyle name="20 % - Accent2" xfId="108" builtinId="34" customBuiltin="1"/>
    <cellStyle name="20 % - Accent2 2" xfId="182" xr:uid="{00000000-0005-0000-0000-000005000000}"/>
    <cellStyle name="20 % - Accent2 3" xfId="201" xr:uid="{00000000-0005-0000-0000-000006000000}"/>
    <cellStyle name="20 % - Accent2 4" xfId="226" xr:uid="{00000000-0005-0000-0000-000007000000}"/>
    <cellStyle name="20 % - Accent3" xfId="112" builtinId="38" customBuiltin="1"/>
    <cellStyle name="20 % - Accent3 2" xfId="184" xr:uid="{00000000-0005-0000-0000-000009000000}"/>
    <cellStyle name="20 % - Accent3 3" xfId="203" xr:uid="{00000000-0005-0000-0000-00000A000000}"/>
    <cellStyle name="20 % - Accent3 4" xfId="228" xr:uid="{00000000-0005-0000-0000-00000B000000}"/>
    <cellStyle name="20 % - Accent4" xfId="116" builtinId="42" customBuiltin="1"/>
    <cellStyle name="20 % - Accent4 2" xfId="186" xr:uid="{00000000-0005-0000-0000-00000D000000}"/>
    <cellStyle name="20 % - Accent4 3" xfId="205" xr:uid="{00000000-0005-0000-0000-00000E000000}"/>
    <cellStyle name="20 % - Accent4 4" xfId="230" xr:uid="{00000000-0005-0000-0000-00000F000000}"/>
    <cellStyle name="20 % - Accent5" xfId="120" builtinId="46" customBuiltin="1"/>
    <cellStyle name="20 % - Accent5 2" xfId="188" xr:uid="{00000000-0005-0000-0000-000011000000}"/>
    <cellStyle name="20 % - Accent5 3" xfId="207" xr:uid="{00000000-0005-0000-0000-000012000000}"/>
    <cellStyle name="20 % - Accent5 4" xfId="232" xr:uid="{00000000-0005-0000-0000-000013000000}"/>
    <cellStyle name="20 % - Accent6" xfId="124" builtinId="50" customBuiltin="1"/>
    <cellStyle name="20 % - Accent6 2" xfId="190" xr:uid="{00000000-0005-0000-0000-000015000000}"/>
    <cellStyle name="20 % - Accent6 3" xfId="209" xr:uid="{00000000-0005-0000-0000-000016000000}"/>
    <cellStyle name="20 % - Accent6 4" xfId="234" xr:uid="{00000000-0005-0000-0000-000017000000}"/>
    <cellStyle name="40 % - Accent1" xfId="105" builtinId="31" customBuiltin="1"/>
    <cellStyle name="40 % - Accent1 2" xfId="181" xr:uid="{00000000-0005-0000-0000-000019000000}"/>
    <cellStyle name="40 % - Accent1 3" xfId="200" xr:uid="{00000000-0005-0000-0000-00001A000000}"/>
    <cellStyle name="40 % - Accent1 4" xfId="225" xr:uid="{00000000-0005-0000-0000-00001B000000}"/>
    <cellStyle name="40 % - Accent2" xfId="109" builtinId="35" customBuiltin="1"/>
    <cellStyle name="40 % - Accent2 2" xfId="183" xr:uid="{00000000-0005-0000-0000-00001D000000}"/>
    <cellStyle name="40 % - Accent2 3" xfId="202" xr:uid="{00000000-0005-0000-0000-00001E000000}"/>
    <cellStyle name="40 % - Accent2 4" xfId="227" xr:uid="{00000000-0005-0000-0000-00001F000000}"/>
    <cellStyle name="40 % - Accent3" xfId="113" builtinId="39" customBuiltin="1"/>
    <cellStyle name="40 % - Accent3 2" xfId="185" xr:uid="{00000000-0005-0000-0000-000021000000}"/>
    <cellStyle name="40 % - Accent3 3" xfId="204" xr:uid="{00000000-0005-0000-0000-000022000000}"/>
    <cellStyle name="40 % - Accent3 4" xfId="229" xr:uid="{00000000-0005-0000-0000-000023000000}"/>
    <cellStyle name="40 % - Accent4" xfId="117" builtinId="43" customBuiltin="1"/>
    <cellStyle name="40 % - Accent4 2" xfId="187" xr:uid="{00000000-0005-0000-0000-000025000000}"/>
    <cellStyle name="40 % - Accent4 3" xfId="206" xr:uid="{00000000-0005-0000-0000-000026000000}"/>
    <cellStyle name="40 % - Accent4 4" xfId="231" xr:uid="{00000000-0005-0000-0000-000027000000}"/>
    <cellStyle name="40 % - Accent5" xfId="121" builtinId="47" customBuiltin="1"/>
    <cellStyle name="40 % - Accent5 2" xfId="189" xr:uid="{00000000-0005-0000-0000-000029000000}"/>
    <cellStyle name="40 % - Accent5 3" xfId="208" xr:uid="{00000000-0005-0000-0000-00002A000000}"/>
    <cellStyle name="40 % - Accent5 4" xfId="233" xr:uid="{00000000-0005-0000-0000-00002B000000}"/>
    <cellStyle name="40 % - Accent6" xfId="125" builtinId="51" customBuiltin="1"/>
    <cellStyle name="40 % - Accent6 2" xfId="191" xr:uid="{00000000-0005-0000-0000-00002D000000}"/>
    <cellStyle name="40 % - Accent6 3" xfId="210" xr:uid="{00000000-0005-0000-0000-00002E000000}"/>
    <cellStyle name="40 % - Accent6 4" xfId="235" xr:uid="{00000000-0005-0000-0000-00002F000000}"/>
    <cellStyle name="60 % - Accent1" xfId="106" builtinId="32" customBuiltin="1"/>
    <cellStyle name="60 % - Accent2" xfId="110" builtinId="36" customBuiltin="1"/>
    <cellStyle name="60 % - Accent3" xfId="114" builtinId="40" customBuiltin="1"/>
    <cellStyle name="60 % - Accent4" xfId="118" builtinId="44" customBuiltin="1"/>
    <cellStyle name="60 % - Accent5" xfId="122" builtinId="48" customBuiltin="1"/>
    <cellStyle name="60 % - Accent6" xfId="126" builtinId="52" customBuiltin="1"/>
    <cellStyle name="Accent1" xfId="103" builtinId="29" customBuiltin="1"/>
    <cellStyle name="Accent2" xfId="107" builtinId="33" customBuiltin="1"/>
    <cellStyle name="Accent3" xfId="111" builtinId="37" customBuiltin="1"/>
    <cellStyle name="Accent4" xfId="115" builtinId="41" customBuiltin="1"/>
    <cellStyle name="Accent5" xfId="119" builtinId="45" customBuiltin="1"/>
    <cellStyle name="Accent6" xfId="123" builtinId="49" customBuiltin="1"/>
    <cellStyle name="Avertissement" xfId="100" builtinId="11" customBuiltin="1"/>
    <cellStyle name="Calcul" xfId="97" builtinId="22" customBuiltin="1"/>
    <cellStyle name="Cellule liée" xfId="98" builtinId="24" customBuiltin="1"/>
    <cellStyle name="Commentaire 2" xfId="128" xr:uid="{00000000-0005-0000-0000-00003F000000}"/>
    <cellStyle name="Commentaire 3" xfId="179" xr:uid="{00000000-0005-0000-0000-000040000000}"/>
    <cellStyle name="Commentaire 4" xfId="198" xr:uid="{00000000-0005-0000-0000-000041000000}"/>
    <cellStyle name="Commentaire 5" xfId="223" xr:uid="{00000000-0005-0000-0000-000042000000}"/>
    <cellStyle name="Entrée" xfId="95" builtinId="20" customBuiltin="1"/>
    <cellStyle name="Insatisfaisant" xfId="93" builtinId="27" customBuiltin="1"/>
    <cellStyle name="Milliers 2" xfId="9" xr:uid="{00000000-0005-0000-0000-000045000000}"/>
    <cellStyle name="Milliers 3" xfId="10" xr:uid="{00000000-0005-0000-0000-000046000000}"/>
    <cellStyle name="Neutre" xfId="94" builtinId="28" customBuiltin="1"/>
    <cellStyle name="Normal" xfId="0" builtinId="0"/>
    <cellStyle name="Normal 10" xfId="11" xr:uid="{00000000-0005-0000-0000-000049000000}"/>
    <cellStyle name="Normal 100" xfId="177" xr:uid="{00000000-0005-0000-0000-00004A000000}"/>
    <cellStyle name="Normal 101" xfId="178" xr:uid="{00000000-0005-0000-0000-00004B000000}"/>
    <cellStyle name="Normal 102" xfId="192" xr:uid="{00000000-0005-0000-0000-00004C000000}"/>
    <cellStyle name="Normal 103" xfId="193" xr:uid="{00000000-0005-0000-0000-00004D000000}"/>
    <cellStyle name="Normal 104" xfId="194" xr:uid="{00000000-0005-0000-0000-00004E000000}"/>
    <cellStyle name="Normal 105" xfId="195" xr:uid="{00000000-0005-0000-0000-00004F000000}"/>
    <cellStyle name="Normal 106" xfId="196" xr:uid="{00000000-0005-0000-0000-000050000000}"/>
    <cellStyle name="Normal 107" xfId="197" xr:uid="{00000000-0005-0000-0000-000051000000}"/>
    <cellStyle name="Normal 108" xfId="211" xr:uid="{00000000-0005-0000-0000-000052000000}"/>
    <cellStyle name="Normal 109" xfId="212" xr:uid="{00000000-0005-0000-0000-000053000000}"/>
    <cellStyle name="Normal 11" xfId="12" xr:uid="{00000000-0005-0000-0000-000054000000}"/>
    <cellStyle name="Normal 11 2" xfId="13" xr:uid="{00000000-0005-0000-0000-000055000000}"/>
    <cellStyle name="Normal 110" xfId="213" xr:uid="{00000000-0005-0000-0000-000056000000}"/>
    <cellStyle name="Normal 111" xfId="214" xr:uid="{00000000-0005-0000-0000-000057000000}"/>
    <cellStyle name="Normal 112" xfId="215" xr:uid="{00000000-0005-0000-0000-000058000000}"/>
    <cellStyle name="Normal 113" xfId="216" xr:uid="{00000000-0005-0000-0000-000059000000}"/>
    <cellStyle name="Normal 114" xfId="217" xr:uid="{00000000-0005-0000-0000-00005A000000}"/>
    <cellStyle name="Normal 115" xfId="218" xr:uid="{00000000-0005-0000-0000-00005B000000}"/>
    <cellStyle name="Normal 116" xfId="219" xr:uid="{00000000-0005-0000-0000-00005C000000}"/>
    <cellStyle name="Normal 117" xfId="220" xr:uid="{00000000-0005-0000-0000-00005D000000}"/>
    <cellStyle name="Normal 118" xfId="221" xr:uid="{00000000-0005-0000-0000-00005E000000}"/>
    <cellStyle name="Normal 119" xfId="222" xr:uid="{00000000-0005-0000-0000-00005F000000}"/>
    <cellStyle name="Normal 12" xfId="18" xr:uid="{00000000-0005-0000-0000-000060000000}"/>
    <cellStyle name="Normal 120" xfId="236" xr:uid="{00000000-0005-0000-0000-000061000000}"/>
    <cellStyle name="Normal 121" xfId="237" xr:uid="{00000000-0005-0000-0000-000062000000}"/>
    <cellStyle name="Normal 122" xfId="238" xr:uid="{00000000-0005-0000-0000-000063000000}"/>
    <cellStyle name="Normal 123" xfId="239" xr:uid="{00000000-0005-0000-0000-000064000000}"/>
    <cellStyle name="Normal 124" xfId="240" xr:uid="{00000000-0005-0000-0000-000065000000}"/>
    <cellStyle name="Normal 125" xfId="241" xr:uid="{00000000-0005-0000-0000-000066000000}"/>
    <cellStyle name="Normal 126" xfId="242" xr:uid="{00000000-0005-0000-0000-000067000000}"/>
    <cellStyle name="Normal 127" xfId="243" xr:uid="{00000000-0005-0000-0000-000068000000}"/>
    <cellStyle name="Normal 128" xfId="244" xr:uid="{00000000-0005-0000-0000-000069000000}"/>
    <cellStyle name="Normal 129" xfId="245" xr:uid="{00000000-0005-0000-0000-00006A000000}"/>
    <cellStyle name="Normal 13" xfId="28" xr:uid="{00000000-0005-0000-0000-00006B000000}"/>
    <cellStyle name="Normal 130" xfId="246" xr:uid="{00000000-0005-0000-0000-00006C000000}"/>
    <cellStyle name="Normal 131" xfId="247" xr:uid="{00000000-0005-0000-0000-00006D000000}"/>
    <cellStyle name="Normal 132" xfId="248" xr:uid="{00000000-0005-0000-0000-00006E000000}"/>
    <cellStyle name="Normal 133" xfId="249" xr:uid="{00000000-0005-0000-0000-00006F000000}"/>
    <cellStyle name="Normal 134" xfId="250" xr:uid="{00000000-0005-0000-0000-000070000000}"/>
    <cellStyle name="Normal 135" xfId="251" xr:uid="{00000000-0005-0000-0000-000071000000}"/>
    <cellStyle name="Normal 136" xfId="252" xr:uid="{00000000-0005-0000-0000-000072000000}"/>
    <cellStyle name="Normal 137" xfId="253" xr:uid="{00000000-0005-0000-0000-000073000000}"/>
    <cellStyle name="Normal 138" xfId="254" xr:uid="{00000000-0005-0000-0000-000074000000}"/>
    <cellStyle name="Normal 139" xfId="255" xr:uid="{00000000-0005-0000-0000-000005010000}"/>
    <cellStyle name="Normal 14" xfId="31" xr:uid="{00000000-0005-0000-0000-000075000000}"/>
    <cellStyle name="Normal 140" xfId="256" xr:uid="{00000000-0005-0000-0000-000006010000}"/>
    <cellStyle name="Normal 141" xfId="257" xr:uid="{00000000-0005-0000-0000-000007010000}"/>
    <cellStyle name="Normal 142" xfId="258" xr:uid="{00000000-0005-0000-0000-000008010000}"/>
    <cellStyle name="Normal 143" xfId="259" xr:uid="{00000000-0005-0000-0000-000009010000}"/>
    <cellStyle name="Normal 144" xfId="260" xr:uid="{00000000-0005-0000-0000-00000A010000}"/>
    <cellStyle name="Normal 145" xfId="261" xr:uid="{00000000-0005-0000-0000-00000B010000}"/>
    <cellStyle name="Normal 146" xfId="262" xr:uid="{00000000-0005-0000-0000-00000C010000}"/>
    <cellStyle name="Normal 147" xfId="263" xr:uid="{00000000-0005-0000-0000-00000D010000}"/>
    <cellStyle name="Normal 148" xfId="264" xr:uid="{00000000-0005-0000-0000-00000E010000}"/>
    <cellStyle name="Normal 149" xfId="265" xr:uid="{00000000-0005-0000-0000-00000F010000}"/>
    <cellStyle name="Normal 15" xfId="34" xr:uid="{00000000-0005-0000-0000-000076000000}"/>
    <cellStyle name="Normal 150" xfId="266" xr:uid="{00000000-0005-0000-0000-000010010000}"/>
    <cellStyle name="Normal 151" xfId="267" xr:uid="{00000000-0005-0000-0000-000011010000}"/>
    <cellStyle name="Normal 152" xfId="268" xr:uid="{00000000-0005-0000-0000-000012010000}"/>
    <cellStyle name="Normal 153" xfId="269" xr:uid="{00000000-0005-0000-0000-000013010000}"/>
    <cellStyle name="Normal 154" xfId="270" xr:uid="{00000000-0005-0000-0000-000014010000}"/>
    <cellStyle name="Normal 155" xfId="271" xr:uid="{00000000-0005-0000-0000-000015010000}"/>
    <cellStyle name="Normal 156" xfId="272" xr:uid="{00000000-0005-0000-0000-000016010000}"/>
    <cellStyle name="Normal 157" xfId="273" xr:uid="{00000000-0005-0000-0000-000017010000}"/>
    <cellStyle name="Normal 158" xfId="274" xr:uid="{00000000-0005-0000-0000-000018010000}"/>
    <cellStyle name="Normal 159" xfId="275" xr:uid="{00000000-0005-0000-0000-000019010000}"/>
    <cellStyle name="Normal 16" xfId="52" xr:uid="{00000000-0005-0000-0000-000077000000}"/>
    <cellStyle name="Normal 160" xfId="276" xr:uid="{00000000-0005-0000-0000-00001A010000}"/>
    <cellStyle name="Normal 161" xfId="277" xr:uid="{00000000-0005-0000-0000-00001B010000}"/>
    <cellStyle name="Normal 162" xfId="278" xr:uid="{00000000-0005-0000-0000-00001C010000}"/>
    <cellStyle name="Normal 163" xfId="279" xr:uid="{00000000-0005-0000-0000-00001D010000}"/>
    <cellStyle name="Normal 164" xfId="280" xr:uid="{00000000-0005-0000-0000-00001E010000}"/>
    <cellStyle name="Normal 165" xfId="281" xr:uid="{00000000-0005-0000-0000-00001F010000}"/>
    <cellStyle name="Normal 166" xfId="282" xr:uid="{00000000-0005-0000-0000-000020010000}"/>
    <cellStyle name="Normal 167" xfId="283" xr:uid="{00000000-0005-0000-0000-000021010000}"/>
    <cellStyle name="Normal 168" xfId="284" xr:uid="{00000000-0005-0000-0000-000022010000}"/>
    <cellStyle name="Normal 169" xfId="285" xr:uid="{00000000-0005-0000-0000-000023010000}"/>
    <cellStyle name="Normal 17" xfId="53" xr:uid="{00000000-0005-0000-0000-000078000000}"/>
    <cellStyle name="Normal 170" xfId="286" xr:uid="{00000000-0005-0000-0000-000024010000}"/>
    <cellStyle name="Normal 171" xfId="287" xr:uid="{00000000-0005-0000-0000-000025010000}"/>
    <cellStyle name="Normal 172" xfId="288" xr:uid="{00000000-0005-0000-0000-000026010000}"/>
    <cellStyle name="Normal 173" xfId="289" xr:uid="{00000000-0005-0000-0000-000027010000}"/>
    <cellStyle name="Normal 174" xfId="290" xr:uid="{00000000-0005-0000-0000-000028010000}"/>
    <cellStyle name="Normal 175" xfId="291" xr:uid="{00000000-0005-0000-0000-000029010000}"/>
    <cellStyle name="Normal 176" xfId="292" xr:uid="{00000000-0005-0000-0000-00002A010000}"/>
    <cellStyle name="Normal 177" xfId="293" xr:uid="{00000000-0005-0000-0000-00002B010000}"/>
    <cellStyle name="Normal 178" xfId="294" xr:uid="{00000000-0005-0000-0000-00002C010000}"/>
    <cellStyle name="Normal 179" xfId="295" xr:uid="{00000000-0005-0000-0000-00002D010000}"/>
    <cellStyle name="Normal 18" xfId="54" xr:uid="{00000000-0005-0000-0000-000079000000}"/>
    <cellStyle name="Normal 180" xfId="296" xr:uid="{00000000-0005-0000-0000-00002E010000}"/>
    <cellStyle name="Normal 181" xfId="297" xr:uid="{00000000-0005-0000-0000-00002F010000}"/>
    <cellStyle name="Normal 182" xfId="298" xr:uid="{00000000-0005-0000-0000-000030010000}"/>
    <cellStyle name="Normal 183" xfId="299" xr:uid="{00000000-0005-0000-0000-000031010000}"/>
    <cellStyle name="Normal 184" xfId="300" xr:uid="{00000000-0005-0000-0000-000032010000}"/>
    <cellStyle name="Normal 185" xfId="301" xr:uid="{00000000-0005-0000-0000-000033010000}"/>
    <cellStyle name="Normal 186" xfId="302" xr:uid="{00000000-0005-0000-0000-000034010000}"/>
    <cellStyle name="Normal 187" xfId="303" xr:uid="{00000000-0005-0000-0000-000035010000}"/>
    <cellStyle name="Normal 188" xfId="304" xr:uid="{00000000-0005-0000-0000-000036010000}"/>
    <cellStyle name="Normal 189" xfId="305" xr:uid="{00000000-0005-0000-0000-000037010000}"/>
    <cellStyle name="Normal 19" xfId="55" xr:uid="{00000000-0005-0000-0000-00007A000000}"/>
    <cellStyle name="Normal 190" xfId="306" xr:uid="{00000000-0005-0000-0000-000038010000}"/>
    <cellStyle name="Normal 191" xfId="307" xr:uid="{00000000-0005-0000-0000-000039010000}"/>
    <cellStyle name="Normal 192" xfId="308" xr:uid="{00000000-0005-0000-0000-00003A010000}"/>
    <cellStyle name="Normal 193" xfId="309" xr:uid="{00000000-0005-0000-0000-00003B010000}"/>
    <cellStyle name="Normal 194" xfId="310" xr:uid="{00000000-0005-0000-0000-00003C010000}"/>
    <cellStyle name="Normal 195" xfId="311" xr:uid="{00000000-0005-0000-0000-00003D010000}"/>
    <cellStyle name="Normal 196" xfId="312" xr:uid="{00000000-0005-0000-0000-00003E010000}"/>
    <cellStyle name="Normal 2" xfId="1" xr:uid="{00000000-0005-0000-0000-00007B000000}"/>
    <cellStyle name="Normal 2 10" xfId="25" xr:uid="{00000000-0005-0000-0000-00007C000000}"/>
    <cellStyle name="Normal 2 11" xfId="26" xr:uid="{00000000-0005-0000-0000-00007D000000}"/>
    <cellStyle name="Normal 2 12" xfId="27" xr:uid="{00000000-0005-0000-0000-00007E000000}"/>
    <cellStyle name="Normal 2 13" xfId="29" xr:uid="{00000000-0005-0000-0000-00007F000000}"/>
    <cellStyle name="Normal 2 14" xfId="30" xr:uid="{00000000-0005-0000-0000-000080000000}"/>
    <cellStyle name="Normal 2 15" xfId="32" xr:uid="{00000000-0005-0000-0000-000081000000}"/>
    <cellStyle name="Normal 2 16" xfId="33" xr:uid="{00000000-0005-0000-0000-000082000000}"/>
    <cellStyle name="Normal 2 17" xfId="35" xr:uid="{00000000-0005-0000-0000-000083000000}"/>
    <cellStyle name="Normal 2 18" xfId="36" xr:uid="{00000000-0005-0000-0000-000084000000}"/>
    <cellStyle name="Normal 2 19" xfId="37" xr:uid="{00000000-0005-0000-0000-000085000000}"/>
    <cellStyle name="Normal 2 2" xfId="2" xr:uid="{00000000-0005-0000-0000-000086000000}"/>
    <cellStyle name="Normal 2 20" xfId="38" xr:uid="{00000000-0005-0000-0000-000087000000}"/>
    <cellStyle name="Normal 2 21" xfId="39" xr:uid="{00000000-0005-0000-0000-000088000000}"/>
    <cellStyle name="Normal 2 22" xfId="40" xr:uid="{00000000-0005-0000-0000-000089000000}"/>
    <cellStyle name="Normal 2 23" xfId="41" xr:uid="{00000000-0005-0000-0000-00008A000000}"/>
    <cellStyle name="Normal 2 24" xfId="42" xr:uid="{00000000-0005-0000-0000-00008B000000}"/>
    <cellStyle name="Normal 2 25" xfId="43" xr:uid="{00000000-0005-0000-0000-00008C000000}"/>
    <cellStyle name="Normal 2 25 2" xfId="45" xr:uid="{00000000-0005-0000-0000-00008D000000}"/>
    <cellStyle name="Normal 2 26" xfId="44" xr:uid="{00000000-0005-0000-0000-00008E000000}"/>
    <cellStyle name="Normal 2 27" xfId="46" xr:uid="{00000000-0005-0000-0000-00008F000000}"/>
    <cellStyle name="Normal 2 28" xfId="47" xr:uid="{00000000-0005-0000-0000-000090000000}"/>
    <cellStyle name="Normal 2 29" xfId="48" xr:uid="{00000000-0005-0000-0000-000091000000}"/>
    <cellStyle name="Normal 2 3" xfId="17" xr:uid="{00000000-0005-0000-0000-000092000000}"/>
    <cellStyle name="Normal 2 30" xfId="49" xr:uid="{00000000-0005-0000-0000-000093000000}"/>
    <cellStyle name="Normal 2 31" xfId="50" xr:uid="{00000000-0005-0000-0000-000094000000}"/>
    <cellStyle name="Normal 2 33" xfId="51" xr:uid="{00000000-0005-0000-0000-000095000000}"/>
    <cellStyle name="Normal 2 4" xfId="19" xr:uid="{00000000-0005-0000-0000-000096000000}"/>
    <cellStyle name="Normal 2 5" xfId="20" xr:uid="{00000000-0005-0000-0000-000097000000}"/>
    <cellStyle name="Normal 2 6" xfId="21" xr:uid="{00000000-0005-0000-0000-000098000000}"/>
    <cellStyle name="Normal 2 7" xfId="22" xr:uid="{00000000-0005-0000-0000-000099000000}"/>
    <cellStyle name="Normal 2 8" xfId="23" xr:uid="{00000000-0005-0000-0000-00009A000000}"/>
    <cellStyle name="Normal 2 9" xfId="24" xr:uid="{00000000-0005-0000-0000-00009B000000}"/>
    <cellStyle name="Normal 20" xfId="56" xr:uid="{00000000-0005-0000-0000-00009C000000}"/>
    <cellStyle name="Normal 21" xfId="57" xr:uid="{00000000-0005-0000-0000-00009D000000}"/>
    <cellStyle name="Normal 22" xfId="58" xr:uid="{00000000-0005-0000-0000-00009E000000}"/>
    <cellStyle name="Normal 23" xfId="59" xr:uid="{00000000-0005-0000-0000-00009F000000}"/>
    <cellStyle name="Normal 24" xfId="60" xr:uid="{00000000-0005-0000-0000-0000A0000000}"/>
    <cellStyle name="Normal 25" xfId="61" xr:uid="{00000000-0005-0000-0000-0000A1000000}"/>
    <cellStyle name="Normal 26" xfId="62" xr:uid="{00000000-0005-0000-0000-0000A2000000}"/>
    <cellStyle name="Normal 27" xfId="63" xr:uid="{00000000-0005-0000-0000-0000A3000000}"/>
    <cellStyle name="Normal 28" xfId="64" xr:uid="{00000000-0005-0000-0000-0000A4000000}"/>
    <cellStyle name="Normal 29" xfId="65" xr:uid="{00000000-0005-0000-0000-0000A5000000}"/>
    <cellStyle name="Normal 3" xfId="3" xr:uid="{00000000-0005-0000-0000-0000A6000000}"/>
    <cellStyle name="Normal 30" xfId="66" xr:uid="{00000000-0005-0000-0000-0000A7000000}"/>
    <cellStyle name="Normal 31" xfId="67" xr:uid="{00000000-0005-0000-0000-0000A8000000}"/>
    <cellStyle name="Normal 32" xfId="68" xr:uid="{00000000-0005-0000-0000-0000A9000000}"/>
    <cellStyle name="Normal 33" xfId="69" xr:uid="{00000000-0005-0000-0000-0000AA000000}"/>
    <cellStyle name="Normal 34" xfId="70" xr:uid="{00000000-0005-0000-0000-0000AB000000}"/>
    <cellStyle name="Normal 35" xfId="71" xr:uid="{00000000-0005-0000-0000-0000AC000000}"/>
    <cellStyle name="Normal 36" xfId="72" xr:uid="{00000000-0005-0000-0000-0000AD000000}"/>
    <cellStyle name="Normal 37" xfId="73" xr:uid="{00000000-0005-0000-0000-0000AE000000}"/>
    <cellStyle name="Normal 38" xfId="74" xr:uid="{00000000-0005-0000-0000-0000AF000000}"/>
    <cellStyle name="Normal 39" xfId="75" xr:uid="{00000000-0005-0000-0000-0000B0000000}"/>
    <cellStyle name="Normal 4" xfId="4" xr:uid="{00000000-0005-0000-0000-0000B1000000}"/>
    <cellStyle name="Normal 40" xfId="76" xr:uid="{00000000-0005-0000-0000-0000B2000000}"/>
    <cellStyle name="Normal 41" xfId="77" xr:uid="{00000000-0005-0000-0000-0000B3000000}"/>
    <cellStyle name="Normal 42" xfId="78" xr:uid="{00000000-0005-0000-0000-0000B4000000}"/>
    <cellStyle name="Normal 43" xfId="79" xr:uid="{00000000-0005-0000-0000-0000B5000000}"/>
    <cellStyle name="Normal 44" xfId="80" xr:uid="{00000000-0005-0000-0000-0000B6000000}"/>
    <cellStyle name="Normal 45" xfId="81" xr:uid="{00000000-0005-0000-0000-0000B7000000}"/>
    <cellStyle name="Normal 46" xfId="82" xr:uid="{00000000-0005-0000-0000-0000B8000000}"/>
    <cellStyle name="Normal 47" xfId="83" xr:uid="{00000000-0005-0000-0000-0000B9000000}"/>
    <cellStyle name="Normal 48" xfId="84" xr:uid="{00000000-0005-0000-0000-0000BA000000}"/>
    <cellStyle name="Normal 49" xfId="85" xr:uid="{00000000-0005-0000-0000-0000BB000000}"/>
    <cellStyle name="Normal 5" xfId="5" xr:uid="{00000000-0005-0000-0000-0000BC000000}"/>
    <cellStyle name="Normal 50" xfId="86" xr:uid="{00000000-0005-0000-0000-0000BD000000}"/>
    <cellStyle name="Normal 51" xfId="127" xr:uid="{00000000-0005-0000-0000-0000BE000000}"/>
    <cellStyle name="Normal 52" xfId="129" xr:uid="{00000000-0005-0000-0000-0000BF000000}"/>
    <cellStyle name="Normal 53" xfId="130" xr:uid="{00000000-0005-0000-0000-0000C0000000}"/>
    <cellStyle name="Normal 54" xfId="131" xr:uid="{00000000-0005-0000-0000-0000C1000000}"/>
    <cellStyle name="Normal 55" xfId="132" xr:uid="{00000000-0005-0000-0000-0000C2000000}"/>
    <cellStyle name="Normal 56" xfId="133" xr:uid="{00000000-0005-0000-0000-0000C3000000}"/>
    <cellStyle name="Normal 57" xfId="134" xr:uid="{00000000-0005-0000-0000-0000C4000000}"/>
    <cellStyle name="Normal 58" xfId="135" xr:uid="{00000000-0005-0000-0000-0000C5000000}"/>
    <cellStyle name="Normal 59" xfId="136" xr:uid="{00000000-0005-0000-0000-0000C6000000}"/>
    <cellStyle name="Normal 6" xfId="6" xr:uid="{00000000-0005-0000-0000-0000C7000000}"/>
    <cellStyle name="Normal 60" xfId="137" xr:uid="{00000000-0005-0000-0000-0000C8000000}"/>
    <cellStyle name="Normal 61" xfId="138" xr:uid="{00000000-0005-0000-0000-0000C9000000}"/>
    <cellStyle name="Normal 62" xfId="139" xr:uid="{00000000-0005-0000-0000-0000CA000000}"/>
    <cellStyle name="Normal 63" xfId="140" xr:uid="{00000000-0005-0000-0000-0000CB000000}"/>
    <cellStyle name="Normal 64" xfId="141" xr:uid="{00000000-0005-0000-0000-0000CC000000}"/>
    <cellStyle name="Normal 65" xfId="142" xr:uid="{00000000-0005-0000-0000-0000CD000000}"/>
    <cellStyle name="Normal 66" xfId="143" xr:uid="{00000000-0005-0000-0000-0000CE000000}"/>
    <cellStyle name="Normal 67" xfId="144" xr:uid="{00000000-0005-0000-0000-0000CF000000}"/>
    <cellStyle name="Normal 68" xfId="145" xr:uid="{00000000-0005-0000-0000-0000D0000000}"/>
    <cellStyle name="Normal 69" xfId="146" xr:uid="{00000000-0005-0000-0000-0000D1000000}"/>
    <cellStyle name="Normal 7" xfId="7" xr:uid="{00000000-0005-0000-0000-0000D2000000}"/>
    <cellStyle name="Normal 7 2" xfId="14" xr:uid="{00000000-0005-0000-0000-0000D3000000}"/>
    <cellStyle name="Normal 70" xfId="147" xr:uid="{00000000-0005-0000-0000-0000D4000000}"/>
    <cellStyle name="Normal 71" xfId="148" xr:uid="{00000000-0005-0000-0000-0000D5000000}"/>
    <cellStyle name="Normal 72" xfId="149" xr:uid="{00000000-0005-0000-0000-0000D6000000}"/>
    <cellStyle name="Normal 73" xfId="150" xr:uid="{00000000-0005-0000-0000-0000D7000000}"/>
    <cellStyle name="Normal 74" xfId="151" xr:uid="{00000000-0005-0000-0000-0000D8000000}"/>
    <cellStyle name="Normal 75" xfId="152" xr:uid="{00000000-0005-0000-0000-0000D9000000}"/>
    <cellStyle name="Normal 76" xfId="153" xr:uid="{00000000-0005-0000-0000-0000DA000000}"/>
    <cellStyle name="Normal 77" xfId="154" xr:uid="{00000000-0005-0000-0000-0000DB000000}"/>
    <cellStyle name="Normal 78" xfId="155" xr:uid="{00000000-0005-0000-0000-0000DC000000}"/>
    <cellStyle name="Normal 79" xfId="156" xr:uid="{00000000-0005-0000-0000-0000DD000000}"/>
    <cellStyle name="Normal 8" xfId="8" xr:uid="{00000000-0005-0000-0000-0000DE000000}"/>
    <cellStyle name="Normal 8 2" xfId="15" xr:uid="{00000000-0005-0000-0000-0000DF000000}"/>
    <cellStyle name="Normal 80" xfId="157" xr:uid="{00000000-0005-0000-0000-0000E0000000}"/>
    <cellStyle name="Normal 81" xfId="158" xr:uid="{00000000-0005-0000-0000-0000E1000000}"/>
    <cellStyle name="Normal 82" xfId="159" xr:uid="{00000000-0005-0000-0000-0000E2000000}"/>
    <cellStyle name="Normal 83" xfId="160" xr:uid="{00000000-0005-0000-0000-0000E3000000}"/>
    <cellStyle name="Normal 84" xfId="161" xr:uid="{00000000-0005-0000-0000-0000E4000000}"/>
    <cellStyle name="Normal 85" xfId="162" xr:uid="{00000000-0005-0000-0000-0000E5000000}"/>
    <cellStyle name="Normal 86" xfId="163" xr:uid="{00000000-0005-0000-0000-0000E6000000}"/>
    <cellStyle name="Normal 87" xfId="164" xr:uid="{00000000-0005-0000-0000-0000E7000000}"/>
    <cellStyle name="Normal 88" xfId="165" xr:uid="{00000000-0005-0000-0000-0000E8000000}"/>
    <cellStyle name="Normal 89" xfId="166" xr:uid="{00000000-0005-0000-0000-0000E9000000}"/>
    <cellStyle name="Normal 9" xfId="16" xr:uid="{00000000-0005-0000-0000-0000EA000000}"/>
    <cellStyle name="Normal 90" xfId="167" xr:uid="{00000000-0005-0000-0000-0000EB000000}"/>
    <cellStyle name="Normal 91" xfId="168" xr:uid="{00000000-0005-0000-0000-0000EC000000}"/>
    <cellStyle name="Normal 92" xfId="169" xr:uid="{00000000-0005-0000-0000-0000ED000000}"/>
    <cellStyle name="Normal 93" xfId="170" xr:uid="{00000000-0005-0000-0000-0000EE000000}"/>
    <cellStyle name="Normal 94" xfId="171" xr:uid="{00000000-0005-0000-0000-0000EF000000}"/>
    <cellStyle name="Normal 95" xfId="172" xr:uid="{00000000-0005-0000-0000-0000F0000000}"/>
    <cellStyle name="Normal 96" xfId="173" xr:uid="{00000000-0005-0000-0000-0000F1000000}"/>
    <cellStyle name="Normal 97" xfId="174" xr:uid="{00000000-0005-0000-0000-0000F2000000}"/>
    <cellStyle name="Normal 98" xfId="175" xr:uid="{00000000-0005-0000-0000-0000F3000000}"/>
    <cellStyle name="Normal 99" xfId="176" xr:uid="{00000000-0005-0000-0000-0000F4000000}"/>
    <cellStyle name="Satisfaisant" xfId="92" builtinId="26" customBuiltin="1"/>
    <cellStyle name="Sortie" xfId="96" builtinId="21" customBuiltin="1"/>
    <cellStyle name="Texte explicatif" xfId="101" builtinId="53" customBuiltin="1"/>
    <cellStyle name="Titre" xfId="87" builtinId="15" customBuiltin="1"/>
    <cellStyle name="Titre 1" xfId="88" builtinId="16" customBuiltin="1"/>
    <cellStyle name="Titre 2" xfId="89" builtinId="17" customBuiltin="1"/>
    <cellStyle name="Titre 3" xfId="90" builtinId="18" customBuiltin="1"/>
    <cellStyle name="Titre 4" xfId="91" builtinId="19" customBuiltin="1"/>
    <cellStyle name="Total" xfId="102" builtinId="25" customBuiltin="1"/>
    <cellStyle name="Vérification" xfId="99" builtinId="23" customBuiltin="1"/>
  </cellStyles>
  <dxfs count="7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CCFF"/>
      </font>
      <fill>
        <patternFill>
          <bgColor rgb="FFFFCCFF"/>
        </patternFill>
      </fill>
    </dxf>
    <dxf>
      <font>
        <color rgb="FFFFCCFF"/>
      </font>
      <fill>
        <patternFill>
          <bgColor rgb="FFFFCCFF"/>
        </patternFill>
      </fill>
    </dxf>
    <dxf>
      <font>
        <color rgb="FFFFFF00"/>
      </font>
    </dxf>
    <dxf>
      <font>
        <color rgb="FF00FFCC"/>
      </font>
    </dxf>
    <dxf>
      <font>
        <color rgb="FFCCFFCC"/>
      </font>
    </dxf>
    <dxf>
      <font>
        <color theme="0"/>
      </font>
    </dxf>
    <dxf>
      <font>
        <color rgb="FFFFFFCC"/>
      </font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FF00"/>
      </font>
    </dxf>
    <dxf>
      <font>
        <color theme="0"/>
      </font>
    </dxf>
    <dxf>
      <font>
        <color rgb="FF00FFCC"/>
      </font>
    </dxf>
    <dxf>
      <font>
        <color rgb="FFCCFFCC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CC99"/>
      </font>
    </dxf>
    <dxf>
      <font>
        <color rgb="FFFFFFCC"/>
      </font>
      <fill>
        <patternFill>
          <bgColor rgb="FFFFFFCC"/>
        </patternFill>
      </fill>
    </dxf>
    <dxf>
      <font>
        <color rgb="FF92D050"/>
      </font>
    </dxf>
    <dxf>
      <font>
        <color theme="6" tint="0.39994506668294322"/>
      </font>
    </dxf>
    <dxf>
      <font>
        <color theme="0"/>
      </font>
    </dxf>
    <dxf>
      <font>
        <color theme="8" tint="0.39994506668294322"/>
      </font>
    </dxf>
    <dxf>
      <font>
        <color theme="8" tint="0.59996337778862885"/>
      </font>
    </dxf>
    <dxf>
      <font>
        <color theme="0"/>
      </font>
    </dxf>
    <dxf>
      <font>
        <color theme="6" tint="0.79998168889431442"/>
      </font>
    </dxf>
    <dxf>
      <font>
        <color rgb="FF00FFCC"/>
      </font>
    </dxf>
    <dxf>
      <font>
        <color rgb="FFCCFFCC"/>
      </font>
    </dxf>
    <dxf>
      <font>
        <color rgb="FF66FFFF"/>
      </font>
    </dxf>
    <dxf>
      <font>
        <color theme="0"/>
      </font>
    </dxf>
    <dxf>
      <font>
        <color rgb="FF92D050"/>
      </font>
    </dxf>
    <dxf>
      <font>
        <color theme="6" tint="0.39994506668294322"/>
      </font>
    </dxf>
    <dxf>
      <font>
        <color theme="8" tint="0.39994506668294322"/>
      </font>
    </dxf>
    <dxf>
      <font>
        <color theme="8" tint="0.59996337778862885"/>
      </font>
    </dxf>
    <dxf>
      <font>
        <color rgb="FF66FFFF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CC99"/>
      </font>
    </dxf>
    <dxf>
      <font>
        <color theme="0"/>
      </font>
    </dxf>
  </dxfs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D541-1671-4BD1-875C-04575BBEE81D}">
  <sheetPr>
    <tabColor rgb="FF00B050"/>
    <pageSetUpPr fitToPage="1"/>
  </sheetPr>
  <dimension ref="B1:S94"/>
  <sheetViews>
    <sheetView showGridLines="0" workbookViewId="0">
      <pane ySplit="3" topLeftCell="A28" activePane="bottomLeft" state="frozen"/>
      <selection activeCell="A79" sqref="A79:H96"/>
      <selection pane="bottomLeft" activeCell="C2" sqref="C2:R2"/>
    </sheetView>
  </sheetViews>
  <sheetFormatPr baseColWidth="10" defaultRowHeight="12" x14ac:dyDescent="0.2"/>
  <cols>
    <col min="1" max="1" width="19" customWidth="1"/>
    <col min="2" max="2" width="10.6640625" style="2" customWidth="1"/>
    <col min="3" max="3" width="10.33203125" style="2" customWidth="1"/>
    <col min="4" max="4" width="9.21875" style="22" customWidth="1"/>
    <col min="5" max="5" width="3.33203125" style="22" customWidth="1"/>
    <col min="6" max="6" width="8.109375" customWidth="1"/>
    <col min="7" max="7" width="13" customWidth="1"/>
    <col min="8" max="8" width="3.21875" style="24" customWidth="1"/>
    <col min="9" max="9" width="7.21875" customWidth="1"/>
    <col min="10" max="10" width="9.77734375" style="2" customWidth="1"/>
    <col min="11" max="11" width="9.44140625" style="2" customWidth="1"/>
    <col min="12" max="12" width="7.109375" customWidth="1"/>
    <col min="13" max="13" width="3.21875" style="21" customWidth="1"/>
    <col min="14" max="14" width="13.21875" customWidth="1"/>
    <col min="15" max="15" width="7.77734375" customWidth="1"/>
    <col min="16" max="16" width="3.21875" style="22" customWidth="1"/>
    <col min="17" max="17" width="9.33203125" style="22" customWidth="1"/>
    <col min="18" max="18" width="10.33203125" style="2" customWidth="1"/>
    <col min="19" max="19" width="10" style="2" customWidth="1"/>
    <col min="20" max="20" width="16" customWidth="1"/>
  </cols>
  <sheetData>
    <row r="1" spans="2:19" ht="24" customHeight="1" x14ac:dyDescent="0.7">
      <c r="B1" s="1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3">
        <v>13</v>
      </c>
      <c r="S1" s="4"/>
    </row>
    <row r="2" spans="2:19" ht="32.25" customHeight="1" x14ac:dyDescent="0.5">
      <c r="B2" s="5"/>
      <c r="C2" s="75" t="s">
        <v>0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5"/>
    </row>
    <row r="3" spans="2:19" ht="27" customHeight="1" x14ac:dyDescent="0.3">
      <c r="B3" s="6" t="s">
        <v>1</v>
      </c>
      <c r="C3" s="31" t="s">
        <v>2</v>
      </c>
      <c r="D3" s="7" t="s">
        <v>3</v>
      </c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3" t="s">
        <v>9</v>
      </c>
      <c r="K3" s="14" t="s">
        <v>9</v>
      </c>
      <c r="L3" s="12" t="s">
        <v>8</v>
      </c>
      <c r="M3" s="11" t="s">
        <v>7</v>
      </c>
      <c r="N3" s="10" t="s">
        <v>6</v>
      </c>
      <c r="O3" s="9" t="s">
        <v>5</v>
      </c>
      <c r="P3" s="8" t="s">
        <v>4</v>
      </c>
      <c r="Q3" s="9" t="s">
        <v>3</v>
      </c>
      <c r="R3" s="31" t="s">
        <v>2</v>
      </c>
      <c r="S3" s="15" t="s">
        <v>1</v>
      </c>
    </row>
    <row r="4" spans="2:19" ht="10.5" customHeight="1" x14ac:dyDescent="0.2">
      <c r="B4" s="71"/>
      <c r="C4" s="68" t="str">
        <f ca="1">IF(ISBLANK(I4)," ","Quantité "&amp;" "&amp;INDEX(INDIRECT(R$1&amp;"!$F$7:$F$300"),MATCH(I4,INDIRECT(R$1&amp;"!$B$7:$B$300"),0)))&amp;"    "&amp;"Rebuts "&amp;" "&amp;INDEX(INDIRECT(R$1&amp;"!$G$7:$G$300"),MATCH(I4,INDIRECT(R$1&amp;"!$B$7:$B$300"),0))</f>
        <v>Quantité  27140    Rebuts  259</v>
      </c>
      <c r="D4" s="16" t="str">
        <f t="array" aca="1" ref="D4" ca="1">IFERROR(INDEX(INDIRECT(R$1&amp;"!L7:L300"),SMALL(IF(INDIRECT(R$1&amp;"!B7:B300")=OFFSET(I$3,INT((ROWS($4:4)-1)/5)*5+1,),ROW(INDIRECT("1:"&amp;ROWS(INDIRECT(R$1&amp;"!B7:B300"))))),MOD(ROWS($4:4)-1,5)+1)),"")</f>
        <v>A37</v>
      </c>
      <c r="E4" s="17">
        <f t="array" aca="1" ref="E4" ca="1">IFERROR(INDEX(INDIRECT(R$1&amp;"!K7:K300"),SMALL(IF(INDIRECT(R$1&amp;"!B7:B300")=OFFSET(I$3,INT((ROWS($4:4)-1)/5)*5+1,),ROW(INDIRECT("1:"&amp;ROWS(INDIRECT(R$1&amp;"!B7:B300"))))),MOD(ROWS($4:4)-1,5)+1)),"")</f>
        <v>62</v>
      </c>
      <c r="F4" s="76">
        <f ca="1">IF(OR(ISBLANK(I4),ISERROR(I4))," ",INDEX(INDIRECT(R$1&amp;"!$I$6:$I$300"),MATCH(I4,INDIRECT(R$1&amp;"!$B$6:$B$300"),0)))</f>
        <v>201022</v>
      </c>
      <c r="G4" s="79" t="str">
        <f ca="1">IF(F4=(" ")," ",F4&amp;"   "&amp;INDEX(articles!C$1:C$186&amp;" "&amp;articles!B$1:B$186,MATCH(F4,articles!A$1:A$186,0)))</f>
        <v>201022    DEMI ECREME</v>
      </c>
      <c r="H4" s="81" t="str">
        <f ca="1">IF(ISBLANK(I4)," ",INDEX(INDIRECT(R$1&amp;"!$M$7:$M$300"),MATCH(I4,INDIRECT(R$1&amp;"!$B$7:$B$300"),0)))</f>
        <v>L3</v>
      </c>
      <c r="I4" s="83">
        <v>192490</v>
      </c>
      <c r="J4" s="86">
        <f ca="1">IF(ISBLANK(I4)," ",INDEX(INDIRECT(R$1&amp;"!$D$7:$D$300"),MATCH(I4,INDIRECT(R$1&amp;"!$B$7:$B$300"),0)))</f>
        <v>1905163</v>
      </c>
      <c r="K4" s="89">
        <f ca="1">IF(ISBLANK(L4)," ",INDEX(INDIRECT(R$1&amp;"!$D$7:$D$300"),MATCH(L4,INDIRECT(R$1&amp;"!$B$7:$B$300"),0)))</f>
        <v>1905201</v>
      </c>
      <c r="L4" s="62">
        <f ca="1">IF(ISBLANK(I89)=" "," ",INDEX(INDIRECT(R$1&amp;"!$B$7:$B$300"),MATCH((I89+1),INDIRECT(R$1&amp;"!$B$7:$B$300"),0)))</f>
        <v>192508</v>
      </c>
      <c r="M4" s="65" t="str">
        <f ca="1">IF(ISBLANK(L4)," ",INDEX(INDIRECT(R$1&amp;"!$M$7:$M$300"),MATCH(L4,INDIRECT(R$1&amp;"!$B$7:$B$300"),0)))</f>
        <v>L4</v>
      </c>
      <c r="N4" s="66" t="str">
        <f ca="1">IF(O4=(" ")," ",O4&amp;"   "&amp;INDEX(articles!C$1:C$186&amp;" "&amp;articles!B$1:B$186,MATCH(O4,articles!A$1:A$186,0)))</f>
        <v>200200    ENTIER</v>
      </c>
      <c r="O4" s="67">
        <f ca="1">IF(OR(ISBLANK(L4),ISERROR(L4))," ",INDEX(INDIRECT(R$1&amp;"!$I$7:$I$300"),MATCH(L4,INDIRECT(R$1&amp;"!$B$7:$B$300"),0)))</f>
        <v>200200</v>
      </c>
      <c r="P4" s="17">
        <f t="array" aca="1" ref="P4" ca="1">IFERROR(INDEX(INDIRECT(R$1&amp;"!K7:K300"),SMALL(IF(INDIRECT(R$1&amp;"!B7:B300")=OFFSET(L$3,INT((ROWS($4:4)-1)/5)*5+1,),ROW(INDIRECT("1:"&amp;ROWS(INDIRECT(R$1&amp;"!B7:B300"))))),MOD(ROWS($4:4)-1,5)+1)),"")</f>
        <v>32</v>
      </c>
      <c r="Q4" s="16" t="str">
        <f t="array" aca="1" ref="Q4" ca="1">IFERROR(INDEX(INDIRECT(R$1&amp;"!L7:L300"),SMALL(IF(INDIRECT(R$1&amp;"!B7:B300")=OFFSET(L$3,INT((ROWS($4:4)-1)/5)*5+1,),ROW(INDIRECT("1:"&amp;ROWS(INDIRECT(R$1&amp;"!B7:B300"))))),MOD(ROWS($4:4)-1,5)+1)),"")</f>
        <v>F28</v>
      </c>
      <c r="R4" s="68" t="str">
        <f ca="1">IF(ISBLANK(L4)," ","Quantité "&amp;" "&amp;INDEX(INDIRECT(R$1&amp;"!$F$7:$F$300"),MATCH(L4,INDIRECT(R$1&amp;"!$B$7:$B$300"),0)))&amp;"    "&amp;"Rebuts "&amp;" "&amp;INDEX(INDIRECT(R$1&amp;"!$G$7:$G$300"),MATCH(L4,INDIRECT(R$1&amp;"!$B$7:$B$300"),0))</f>
        <v>Quantité  32713    Rebuts  338</v>
      </c>
      <c r="S4" s="71"/>
    </row>
    <row r="5" spans="2:19" ht="11.25" customHeight="1" x14ac:dyDescent="0.2">
      <c r="B5" s="72"/>
      <c r="C5" s="69"/>
      <c r="D5" s="16" t="str">
        <f t="array" aca="1" ref="D5" ca="1">IFERROR(INDEX(INDIRECT(R$1&amp;"!L7:L300"),SMALL(IF(INDIRECT(R$1&amp;"!B7:B300")=OFFSET(I$3,INT((ROWS($4:5)-1)/5)*5+1,),ROW(INDIRECT("1:"&amp;ROWS(INDIRECT(R$1&amp;"!B7:B300"))))),MOD(ROWS($4:5)-1,5)+1)),"")</f>
        <v>MURECOMP</v>
      </c>
      <c r="E5" s="17">
        <f t="array" aca="1" ref="E5" ca="1">IFERROR(INDEX(INDIRECT(R$1&amp;"!K7:K300"),SMALL(IF(INDIRECT(R$1&amp;"!B7:B300")=OFFSET(I$3,INT((ROWS($4:5)-1)/5)*5+1,),ROW(INDIRECT("1:"&amp;ROWS(INDIRECT(R$1&amp;"!B7:B300"))))),MOD(ROWS($4:5)-1,5)+1)),"")</f>
        <v>2</v>
      </c>
      <c r="F5" s="77"/>
      <c r="G5" s="80"/>
      <c r="H5" s="82"/>
      <c r="I5" s="84"/>
      <c r="J5" s="87"/>
      <c r="K5" s="90"/>
      <c r="L5" s="63"/>
      <c r="M5" s="65"/>
      <c r="N5" s="66"/>
      <c r="O5" s="67"/>
      <c r="P5" s="17">
        <f t="array" aca="1" ref="P5" ca="1">IFERROR(INDEX(INDIRECT(R$1&amp;"!K7:K300"),SMALL(IF(INDIRECT(R$1&amp;"!B7:B300")=OFFSET(L$3,INT((ROWS($4:5)-1)/5)*5+1,),ROW(INDIRECT("1:"&amp;ROWS(INDIRECT(R$1&amp;"!B7:B300"))))),MOD(ROWS($4:5)-1,5)+1)),"")</f>
        <v>4</v>
      </c>
      <c r="Q5" s="16" t="str">
        <f t="array" aca="1" ref="Q5" ca="1">IFERROR(INDEX(INDIRECT(R$1&amp;"!L7:L300"),SMALL(IF(INDIRECT(R$1&amp;"!B7:B300")=OFFSET(L$3,INT((ROWS($4:5)-1)/5)*5+1,),ROW(INDIRECT("1:"&amp;ROWS(INDIRECT(R$1&amp;"!B7:B300"))))),MOD(ROWS($4:5)-1,5)+1)),"")</f>
        <v>G08</v>
      </c>
      <c r="R5" s="69"/>
      <c r="S5" s="72"/>
    </row>
    <row r="6" spans="2:19" ht="11.25" customHeight="1" x14ac:dyDescent="0.2">
      <c r="B6" s="72"/>
      <c r="C6" s="69"/>
      <c r="D6" s="16" t="str">
        <f t="array" aca="1" ref="D6" ca="1">IFERROR(INDEX(INDIRECT(R$1&amp;"!L7:L300"),SMALL(IF(INDIRECT(R$1&amp;"!B7:B300")=OFFSET(I$3,INT((ROWS($4:6)-1)/5)*5+1,),ROW(INDIRECT("1:"&amp;ROWS(INDIRECT(R$1&amp;"!B7:B300"))))),MOD(ROWS($4:6)-1,5)+1)),"")</f>
        <v/>
      </c>
      <c r="E6" s="17" t="str">
        <f t="array" aca="1" ref="E6" ca="1">IFERROR(INDEX(INDIRECT(R$1&amp;"!K7:K300"),SMALL(IF(INDIRECT(R$1&amp;"!B7:B300")=OFFSET(I$3,INT((ROWS($4:6)-1)/5)*5+1,),ROW(INDIRECT("1:"&amp;ROWS(INDIRECT(R$1&amp;"!B7:B300"))))),MOD(ROWS($4:6)-1,5)+1)),"")</f>
        <v/>
      </c>
      <c r="F6" s="77"/>
      <c r="G6" s="80"/>
      <c r="H6" s="82"/>
      <c r="I6" s="84"/>
      <c r="J6" s="87"/>
      <c r="K6" s="90"/>
      <c r="L6" s="63"/>
      <c r="M6" s="65"/>
      <c r="N6" s="66"/>
      <c r="O6" s="67"/>
      <c r="P6" s="17">
        <f t="array" aca="1" ref="P6" ca="1">IFERROR(INDEX(INDIRECT(R$1&amp;"!K7:K300"),SMALL(IF(INDIRECT(R$1&amp;"!B7:B300")=OFFSET(L$3,INT((ROWS($4:6)-1)/5)*5+1,),ROW(INDIRECT("1:"&amp;ROWS(INDIRECT(R$1&amp;"!B7:B300"))))),MOD(ROWS($4:6)-1,5)+1)),"")</f>
        <v>1</v>
      </c>
      <c r="Q6" s="16" t="str">
        <f t="array" aca="1" ref="Q6" ca="1">IFERROR(INDEX(INDIRECT(R$1&amp;"!L7:L300"),SMALL(IF(INDIRECT(R$1&amp;"!B7:B300")=OFFSET(L$3,INT((ROWS($4:6)-1)/5)*5+1,),ROW(INDIRECT("1:"&amp;ROWS(INDIRECT(R$1&amp;"!B7:B300"))))),MOD(ROWS($4:6)-1,5)+1)),"")</f>
        <v>MURECOMP</v>
      </c>
      <c r="R6" s="69"/>
      <c r="S6" s="72"/>
    </row>
    <row r="7" spans="2:19" ht="11.25" customHeight="1" x14ac:dyDescent="0.2">
      <c r="B7" s="72"/>
      <c r="C7" s="69"/>
      <c r="D7" s="16" t="str">
        <f t="array" aca="1" ref="D7" ca="1">IFERROR(INDEX(INDIRECT(R$1&amp;"!L7:L300"),SMALL(IF(INDIRECT(R$1&amp;"!B7:B300")=OFFSET(I$3,INT((ROWS($4:7)-1)/5)*5+1,),ROW(INDIRECT("1:"&amp;ROWS(INDIRECT(R$1&amp;"!B7:B300"))))),MOD(ROWS($4:7)-1,5)+1)),"")</f>
        <v/>
      </c>
      <c r="E7" s="17" t="str">
        <f t="array" aca="1" ref="E7" ca="1">IFERROR(INDEX(INDIRECT(R$1&amp;"!K7:K300"),SMALL(IF(INDIRECT(R$1&amp;"!B7:B300")=OFFSET(I$3,INT((ROWS($4:7)-1)/5)*5+1,),ROW(INDIRECT("1:"&amp;ROWS(INDIRECT(R$1&amp;"!B7:B300"))))),MOD(ROWS($4:7)-1,5)+1)),"")</f>
        <v/>
      </c>
      <c r="F7" s="77"/>
      <c r="G7" s="80"/>
      <c r="H7" s="82"/>
      <c r="I7" s="84"/>
      <c r="J7" s="87"/>
      <c r="K7" s="90"/>
      <c r="L7" s="63"/>
      <c r="M7" s="65"/>
      <c r="N7" s="66"/>
      <c r="O7" s="67"/>
      <c r="P7" s="17" t="str">
        <f t="array" aca="1" ref="P7" ca="1">IFERROR(INDEX(INDIRECT(R$1&amp;"!K7:K300"),SMALL(IF(INDIRECT(R$1&amp;"!B7:B300")=OFFSET(L$3,INT((ROWS($4:7)-1)/5)*5+1,),ROW(INDIRECT("1:"&amp;ROWS(INDIRECT(R$1&amp;"!B7:B300"))))),MOD(ROWS($4:7)-1,5)+1)),"")</f>
        <v/>
      </c>
      <c r="Q7" s="16" t="str">
        <f t="array" aca="1" ref="Q7" ca="1">IFERROR(INDEX(INDIRECT(R$1&amp;"!L7:L300"),SMALL(IF(INDIRECT(R$1&amp;"!B7:B300")=OFFSET(L$3,INT((ROWS($4:7)-1)/5)*5+1,),ROW(INDIRECT("1:"&amp;ROWS(INDIRECT(R$1&amp;"!B7:B300"))))),MOD(ROWS($4:7)-1,5)+1)),"")</f>
        <v/>
      </c>
      <c r="R7" s="69"/>
      <c r="S7" s="72"/>
    </row>
    <row r="8" spans="2:19" ht="11.25" customHeight="1" x14ac:dyDescent="0.2">
      <c r="B8" s="73"/>
      <c r="C8" s="70"/>
      <c r="D8" s="16" t="str">
        <f t="array" aca="1" ref="D8" ca="1">IFERROR(INDEX(INDIRECT(R$1&amp;"!L7:L300"),SMALL(IF(INDIRECT(R$1&amp;"!B7:B300")=OFFSET(I$3,INT((ROWS($4:8)-1)/5)*5+1,),ROW(INDIRECT("1:"&amp;ROWS(INDIRECT(R$1&amp;"!B7:B300"))))),MOD(ROWS($4:8)-1,5)+1)),"")</f>
        <v/>
      </c>
      <c r="E8" s="17" t="str">
        <f t="array" aca="1" ref="E8" ca="1">IFERROR(INDEX(INDIRECT(R$1&amp;"!K7:K300"),SMALL(IF(INDIRECT(R$1&amp;"!B7:B300")=OFFSET(I$3,INT((ROWS($4:8)-1)/5)*5+1,),ROW(INDIRECT("1:"&amp;ROWS(INDIRECT(R$1&amp;"!B7:B300"))))),MOD(ROWS($4:8)-1,5)+1)),"")</f>
        <v/>
      </c>
      <c r="F8" s="78"/>
      <c r="G8" s="80"/>
      <c r="H8" s="82"/>
      <c r="I8" s="85"/>
      <c r="J8" s="88"/>
      <c r="K8" s="91"/>
      <c r="L8" s="64"/>
      <c r="M8" s="65"/>
      <c r="N8" s="66"/>
      <c r="O8" s="67"/>
      <c r="P8" s="17" t="str">
        <f t="array" aca="1" ref="P8" ca="1">IFERROR(INDEX(INDIRECT(R$1&amp;"!K7:K300"),SMALL(IF(INDIRECT(R$1&amp;"!B7:B300")=OFFSET(L$3,INT((ROWS($4:8)-1)/5)*5+1,),ROW(INDIRECT("1:"&amp;ROWS(INDIRECT(R$1&amp;"!B7:B300"))))),MOD(ROWS($4:8)-1,5)+1)),"")</f>
        <v/>
      </c>
      <c r="Q8" s="16" t="str">
        <f t="array" aca="1" ref="Q8" ca="1">IFERROR(INDEX(INDIRECT(R$1&amp;"!L7:L300"),SMALL(IF(INDIRECT(R$1&amp;"!B7:B300")=OFFSET(L$3,INT((ROWS($4:8)-1)/5)*5+1,),ROW(INDIRECT("1:"&amp;ROWS(INDIRECT(R$1&amp;"!B7:B300"))))),MOD(ROWS($4:8)-1,5)+1)),"")</f>
        <v/>
      </c>
      <c r="R8" s="70"/>
      <c r="S8" s="73"/>
    </row>
    <row r="9" spans="2:19" ht="10.5" customHeight="1" x14ac:dyDescent="0.2">
      <c r="B9" s="71"/>
      <c r="C9" s="68" t="str">
        <f t="shared" ref="C9" ca="1" si="0">IF(ISBLANK(I9)," ","Quantité "&amp;" "&amp;INDEX(INDIRECT(R$1&amp;"!$F$7:$F$300"),MATCH(I9,INDIRECT(R$1&amp;"!$B$7:$B$300"),0)))&amp;"    "&amp;"Rebuts "&amp;" "&amp;INDEX(INDIRECT(R$1&amp;"!$G$7:$G$300"),MATCH(I9,INDIRECT(R$1&amp;"!$B$7:$B$300"),0))</f>
        <v>Quantité  54008    Rebuts  226</v>
      </c>
      <c r="D9" s="16" t="str">
        <f t="array" aca="1" ref="D9" ca="1">IFERROR(INDEX(INDIRECT(R$1&amp;"!L7:L300"),SMALL(IF(INDIRECT(R$1&amp;"!B7:B300")=OFFSET(I$3,INT((ROWS($4:9)-1)/5)*5+1,),ROW(INDIRECT("1:"&amp;ROWS(INDIRECT(R$1&amp;"!B7:B300"))))),MOD(ROWS($4:9)-1,5)+1)),"")</f>
        <v>B40</v>
      </c>
      <c r="E9" s="17">
        <f t="array" aca="1" ref="E9" ca="1">IFERROR(INDEX(INDIRECT(R$1&amp;"!K7:K300"),SMALL(IF(INDIRECT(R$1&amp;"!B7:B300")=OFFSET(I$3,INT((ROWS($4:9)-1)/5)*5+1,),ROW(INDIRECT("1:"&amp;ROWS(INDIRECT(R$1&amp;"!B7:B300"))))),MOD(ROWS($4:9)-1,5)+1)),"")</f>
        <v>32</v>
      </c>
      <c r="F9" s="76">
        <f t="shared" ref="F9" ca="1" si="1">IF(OR(ISBLANK(I9),ISERROR(I9))," ",INDEX(INDIRECT(R$1&amp;"!$I$6:$I$300"),MATCH(I9,INDIRECT(R$1&amp;"!$B$6:$B$300"),0)))</f>
        <v>201472</v>
      </c>
      <c r="G9" s="79" t="str">
        <f ca="1">IF(F9=(" ")," ",F9&amp;"   "&amp;INDEX(articles!C$1:C$186&amp;" "&amp;articles!B$1:B$186,MATCH(F9,articles!A$1:A$186,0)))</f>
        <v>201472    DEMI ECREME</v>
      </c>
      <c r="H9" s="81" t="str">
        <f t="shared" ref="H9" ca="1" si="2">IF(ISBLANK(I9)," ",INDEX(INDIRECT(R$1&amp;"!$M$7:$M$300"),MATCH(I9,INDIRECT(R$1&amp;"!$B$7:$B$300"),0)))</f>
        <v>L1</v>
      </c>
      <c r="I9" s="62">
        <f ca="1">IF(ISBLANK(I4)," ",INDEX(INDIRECT(R$1&amp;"!$B$7:$B$300"),MATCH((I4+1),INDIRECT(R$1&amp;"!$B$7:$B$300"),0)))</f>
        <v>192491</v>
      </c>
      <c r="J9" s="86">
        <f t="shared" ref="J9" ca="1" si="3">IF(ISBLANK(I9)," ",INDEX(INDIRECT(R$1&amp;"!$D$2:$D$300"),MATCH(I9,INDIRECT(R$1&amp;"!$B$2:$B$300"),0)))</f>
        <v>1905164</v>
      </c>
      <c r="K9" s="89">
        <f ca="1">IF(ISBLANK(L9)," ",INDEX(INDIRECT(R$1&amp;"!$D$7:$D$300"),MATCH(L9,INDIRECT(R$1&amp;"!$B$7:$B$300"),0)))</f>
        <v>1905202</v>
      </c>
      <c r="L9" s="62">
        <f ca="1">IF(L4=" "," ",INDEX(INDIRECT(R$1&amp;"!$B$7:$B$300"),MATCH((L4+1),INDIRECT(R$1&amp;"!$B$7:$B$300"),0)))</f>
        <v>192509</v>
      </c>
      <c r="M9" s="65" t="str">
        <f t="shared" ref="M9" ca="1" si="4">IF(ISBLANK(L9)," ",INDEX(INDIRECT(R$1&amp;"!$M$7:$M$300"),MATCH(L9,INDIRECT(R$1&amp;"!$B$7:$B$300"),0)))</f>
        <v>L3</v>
      </c>
      <c r="N9" s="66" t="str">
        <f ca="1">IF(O9=(" ")," ",O9&amp;"   "&amp;INDEX(articles!C$1:C$186&amp;" "&amp;articles!B$1:B$186,MATCH(O9,articles!A$1:A$186,0)))</f>
        <v>201190    DEMI ECREME</v>
      </c>
      <c r="O9" s="67">
        <f t="shared" ref="O9" ca="1" si="5">IF(OR(ISBLANK(L9),ISERROR(L9))," ",INDEX(INDIRECT(R$1&amp;"!$I$7:$I$300"),MATCH(L9,INDIRECT(R$1&amp;"!$B$7:$B$300"),0)))</f>
        <v>201190</v>
      </c>
      <c r="P9" s="17">
        <f t="array" aca="1" ref="P9" ca="1">IFERROR(INDEX(INDIRECT(R$1&amp;"!K7:K300"),SMALL(IF(INDIRECT(R$1&amp;"!B7:B300")=OFFSET(L$3,INT((ROWS($4:9)-1)/5)*5+1,),ROW(INDIRECT("1:"&amp;ROWS(INDIRECT(R$1&amp;"!B7:B300"))))),MOD(ROWS($4:9)-1,5)+1)),"")</f>
        <v>24</v>
      </c>
      <c r="Q9" s="16" t="str">
        <f t="array" aca="1" ref="Q9" ca="1">IFERROR(INDEX(INDIRECT(R$1&amp;"!L7:L300"),SMALL(IF(INDIRECT(R$1&amp;"!B7:B300")=OFFSET(L$3,INT((ROWS($4:9)-1)/5)*5+1,),ROW(INDIRECT("1:"&amp;ROWS(INDIRECT(R$1&amp;"!B7:B300"))))),MOD(ROWS($4:9)-1,5)+1)),"")</f>
        <v>F42</v>
      </c>
      <c r="R9" s="68" t="str">
        <f t="shared" ref="R9" ca="1" si="6">IF(ISBLANK(L9)," ","Quantité "&amp;" "&amp;INDEX(INDIRECT(R$1&amp;"!$F$7:$F$300"),MATCH(L9,INDIRECT(R$1&amp;"!$B$7:$B$300"),0)))&amp;"    "&amp;"Rebuts "&amp;" "&amp;INDEX(INDIRECT(R$1&amp;"!$G$7:$G$300"),MATCH(L9,INDIRECT(R$1&amp;"!$B$7:$B$300"),0))</f>
        <v>Quantité  21544    Rebuts  178</v>
      </c>
      <c r="S9" s="71"/>
    </row>
    <row r="10" spans="2:19" ht="11.25" customHeight="1" x14ac:dyDescent="0.2">
      <c r="B10" s="72"/>
      <c r="C10" s="69"/>
      <c r="D10" s="16" t="str">
        <f t="array" aca="1" ref="D10" ca="1">IFERROR(INDEX(INDIRECT(R$1&amp;"!L7:L300"),SMALL(IF(INDIRECT(R$1&amp;"!B7:B300")=OFFSET(I$3,INT((ROWS($4:10)-1)/5)*5+1,),ROW(INDIRECT("1:"&amp;ROWS(INDIRECT(R$1&amp;"!B7:B300"))))),MOD(ROWS($4:10)-1,5)+1)),"")</f>
        <v>B41</v>
      </c>
      <c r="E10" s="17">
        <f t="array" aca="1" ref="E10" ca="1">IFERROR(INDEX(INDIRECT(R$1&amp;"!K7:K300"),SMALL(IF(INDIRECT(R$1&amp;"!B7:B300")=OFFSET(I$3,INT((ROWS($4:10)-1)/5)*5+1,),ROW(INDIRECT("1:"&amp;ROWS(INDIRECT(R$1&amp;"!B7:B300"))))),MOD(ROWS($4:10)-1,5)+1)),"")</f>
        <v>30</v>
      </c>
      <c r="F10" s="77"/>
      <c r="G10" s="80"/>
      <c r="H10" s="82"/>
      <c r="I10" s="63"/>
      <c r="J10" s="87"/>
      <c r="K10" s="90"/>
      <c r="L10" s="63"/>
      <c r="M10" s="65"/>
      <c r="N10" s="66"/>
      <c r="O10" s="67"/>
      <c r="P10" s="17">
        <f t="array" aca="1" ref="P10" ca="1">IFERROR(INDEX(INDIRECT(R$1&amp;"!K7:K300"),SMALL(IF(INDIRECT(R$1&amp;"!B7:B300")=OFFSET(L$3,INT((ROWS($4:10)-1)/5)*5+1,),ROW(INDIRECT("1:"&amp;ROWS(INDIRECT(R$1&amp;"!B7:B300"))))),MOD(ROWS($4:10)-1,5)+1)),"")</f>
        <v>1</v>
      </c>
      <c r="Q10" s="16" t="str">
        <f t="array" aca="1" ref="Q10" ca="1">IFERROR(INDEX(INDIRECT(R$1&amp;"!L7:L300"),SMALL(IF(INDIRECT(R$1&amp;"!B7:B300")=OFFSET(L$3,INT((ROWS($4:10)-1)/5)*5+1,),ROW(INDIRECT("1:"&amp;ROWS(INDIRECT(R$1&amp;"!B7:B300"))))),MOD(ROWS($4:10)-1,5)+1)),"")</f>
        <v>MURECOMP</v>
      </c>
      <c r="R10" s="69"/>
      <c r="S10" s="72"/>
    </row>
    <row r="11" spans="2:19" ht="11.25" customHeight="1" x14ac:dyDescent="0.2">
      <c r="B11" s="72"/>
      <c r="C11" s="69"/>
      <c r="D11" s="16" t="str">
        <f t="array" aca="1" ref="D11" ca="1">IFERROR(INDEX(INDIRECT(R$1&amp;"!L7:L300"),SMALL(IF(INDIRECT(R$1&amp;"!B7:B300")=OFFSET(I$3,INT((ROWS($4:11)-1)/5)*5+1,),ROW(INDIRECT("1:"&amp;ROWS(INDIRECT(R$1&amp;"!B7:B300"))))),MOD(ROWS($4:11)-1,5)+1)),"")</f>
        <v/>
      </c>
      <c r="E11" s="17" t="str">
        <f t="array" aca="1" ref="E11" ca="1">IFERROR(INDEX(INDIRECT(R$1&amp;"!K7:K300"),SMALL(IF(INDIRECT(R$1&amp;"!B7:B300")=OFFSET(I$3,INT((ROWS($4:11)-1)/5)*5+1,),ROW(INDIRECT("1:"&amp;ROWS(INDIRECT(R$1&amp;"!B7:B300"))))),MOD(ROWS($4:11)-1,5)+1)),"")</f>
        <v/>
      </c>
      <c r="F11" s="77"/>
      <c r="G11" s="80"/>
      <c r="H11" s="82"/>
      <c r="I11" s="63"/>
      <c r="J11" s="87"/>
      <c r="K11" s="90"/>
      <c r="L11" s="63"/>
      <c r="M11" s="65"/>
      <c r="N11" s="66"/>
      <c r="O11" s="67"/>
      <c r="P11" s="17" t="str">
        <f t="array" aca="1" ref="P11" ca="1">IFERROR(INDEX(INDIRECT(R$1&amp;"!K7:K300"),SMALL(IF(INDIRECT(R$1&amp;"!B7:B300")=OFFSET(L$3,INT((ROWS($4:11)-1)/5)*5+1,),ROW(INDIRECT("1:"&amp;ROWS(INDIRECT(R$1&amp;"!B7:B300"))))),MOD(ROWS($4:11)-1,5)+1)),"")</f>
        <v/>
      </c>
      <c r="Q11" s="16" t="str">
        <f t="array" aca="1" ref="Q11" ca="1">IFERROR(INDEX(INDIRECT(R$1&amp;"!L7:L300"),SMALL(IF(INDIRECT(R$1&amp;"!B7:B300")=OFFSET(L$3,INT((ROWS($4:11)-1)/5)*5+1,),ROW(INDIRECT("1:"&amp;ROWS(INDIRECT(R$1&amp;"!B7:B300"))))),MOD(ROWS($4:11)-1,5)+1)),"")</f>
        <v/>
      </c>
      <c r="R11" s="69"/>
      <c r="S11" s="72"/>
    </row>
    <row r="12" spans="2:19" ht="11.25" customHeight="1" x14ac:dyDescent="0.2">
      <c r="B12" s="72"/>
      <c r="C12" s="69"/>
      <c r="D12" s="16" t="str">
        <f t="array" aca="1" ref="D12" ca="1">IFERROR(INDEX(INDIRECT(R$1&amp;"!L7:L300"),SMALL(IF(INDIRECT(R$1&amp;"!B7:B300")=OFFSET(I$3,INT((ROWS($4:12)-1)/5)*5+1,),ROW(INDIRECT("1:"&amp;ROWS(INDIRECT(R$1&amp;"!B7:B300"))))),MOD(ROWS($4:12)-1,5)+1)),"")</f>
        <v/>
      </c>
      <c r="E12" s="17" t="str">
        <f t="array" aca="1" ref="E12" ca="1">IFERROR(INDEX(INDIRECT(R$1&amp;"!K7:K300"),SMALL(IF(INDIRECT(R$1&amp;"!B7:B300")=OFFSET(I$3,INT((ROWS($4:12)-1)/5)*5+1,),ROW(INDIRECT("1:"&amp;ROWS(INDIRECT(R$1&amp;"!B7:B300"))))),MOD(ROWS($4:12)-1,5)+1)),"")</f>
        <v/>
      </c>
      <c r="F12" s="77"/>
      <c r="G12" s="80"/>
      <c r="H12" s="82"/>
      <c r="I12" s="63"/>
      <c r="J12" s="87"/>
      <c r="K12" s="90"/>
      <c r="L12" s="63"/>
      <c r="M12" s="65"/>
      <c r="N12" s="66"/>
      <c r="O12" s="67"/>
      <c r="P12" s="17" t="str">
        <f t="array" aca="1" ref="P12" ca="1">IFERROR(INDEX(INDIRECT(R$1&amp;"!K7:K300"),SMALL(IF(INDIRECT(R$1&amp;"!B7:B300")=OFFSET(L$3,INT((ROWS($4:12)-1)/5)*5+1,),ROW(INDIRECT("1:"&amp;ROWS(INDIRECT(R$1&amp;"!B7:B300"))))),MOD(ROWS($4:12)-1,5)+1)),"")</f>
        <v/>
      </c>
      <c r="Q12" s="16" t="str">
        <f t="array" aca="1" ref="Q12" ca="1">IFERROR(INDEX(INDIRECT(R$1&amp;"!L7:L300"),SMALL(IF(INDIRECT(R$1&amp;"!B7:B300")=OFFSET(L$3,INT((ROWS($4:12)-1)/5)*5+1,),ROW(INDIRECT("1:"&amp;ROWS(INDIRECT(R$1&amp;"!B7:B300"))))),MOD(ROWS($4:12)-1,5)+1)),"")</f>
        <v/>
      </c>
      <c r="R12" s="69"/>
      <c r="S12" s="72"/>
    </row>
    <row r="13" spans="2:19" ht="11.25" customHeight="1" x14ac:dyDescent="0.2">
      <c r="B13" s="73"/>
      <c r="C13" s="70"/>
      <c r="D13" s="16" t="str">
        <f t="array" aca="1" ref="D13" ca="1">IFERROR(INDEX(INDIRECT(R$1&amp;"!L7:L300"),SMALL(IF(INDIRECT(R$1&amp;"!B7:B300")=OFFSET(I$3,INT((ROWS($4:13)-1)/5)*5+1,),ROW(INDIRECT("1:"&amp;ROWS(INDIRECT(R$1&amp;"!B7:B300"))))),MOD(ROWS($4:13)-1,5)+1)),"")</f>
        <v/>
      </c>
      <c r="E13" s="17" t="str">
        <f t="array" aca="1" ref="E13" ca="1">IFERROR(INDEX(INDIRECT(R$1&amp;"!K7:K300"),SMALL(IF(INDIRECT(R$1&amp;"!B7:B300")=OFFSET(I$3,INT((ROWS($4:13)-1)/5)*5+1,),ROW(INDIRECT("1:"&amp;ROWS(INDIRECT(R$1&amp;"!B7:B300"))))),MOD(ROWS($4:13)-1,5)+1)),"")</f>
        <v/>
      </c>
      <c r="F13" s="78"/>
      <c r="G13" s="80"/>
      <c r="H13" s="82"/>
      <c r="I13" s="64"/>
      <c r="J13" s="88"/>
      <c r="K13" s="91"/>
      <c r="L13" s="64"/>
      <c r="M13" s="65"/>
      <c r="N13" s="66"/>
      <c r="O13" s="67"/>
      <c r="P13" s="17" t="str">
        <f t="array" aca="1" ref="P13" ca="1">IFERROR(INDEX(INDIRECT(R$1&amp;"!K7:K300"),SMALL(IF(INDIRECT(R$1&amp;"!B7:B300")=OFFSET(L$3,INT((ROWS($4:13)-1)/5)*5+1,),ROW(INDIRECT("1:"&amp;ROWS(INDIRECT(R$1&amp;"!B7:B300"))))),MOD(ROWS($4:13)-1,5)+1)),"")</f>
        <v/>
      </c>
      <c r="Q13" s="16" t="str">
        <f t="array" aca="1" ref="Q13" ca="1">IFERROR(INDEX(INDIRECT(R$1&amp;"!L7:L300"),SMALL(IF(INDIRECT(R$1&amp;"!B7:B300")=OFFSET(L$3,INT((ROWS($4:13)-1)/5)*5+1,),ROW(INDIRECT("1:"&amp;ROWS(INDIRECT(R$1&amp;"!B7:B300"))))),MOD(ROWS($4:13)-1,5)+1)),"")</f>
        <v/>
      </c>
      <c r="R13" s="70"/>
      <c r="S13" s="73"/>
    </row>
    <row r="14" spans="2:19" ht="10.5" customHeight="1" x14ac:dyDescent="0.2">
      <c r="B14" s="71"/>
      <c r="C14" s="68" t="str">
        <f t="shared" ref="C14" ca="1" si="7">IF(ISBLANK(I14)," ","Quantité "&amp;" "&amp;INDEX(INDIRECT(R$1&amp;"!$F$7:$F$300"),MATCH(I14,INDIRECT(R$1&amp;"!$B$7:$B$300"),0)))&amp;"    "&amp;"Rebuts "&amp;" "&amp;INDEX(INDIRECT(R$1&amp;"!$G$7:$G$300"),MATCH(I14,INDIRECT(R$1&amp;"!$B$7:$B$300"),0))</f>
        <v>Quantité  8434    Rebuts  104</v>
      </c>
      <c r="D14" s="16" t="str">
        <f t="array" aca="1" ref="D14" ca="1">IFERROR(INDEX(INDIRECT(R$1&amp;"!L7:L300"),SMALL(IF(INDIRECT(R$1&amp;"!B7:B300")=OFFSET(I$3,INT((ROWS($4:14)-1)/5)*5+1,),ROW(INDIRECT("1:"&amp;ROWS(INDIRECT(R$1&amp;"!B7:B300"))))),MOD(ROWS($4:14)-1,5)+1)),"")</f>
        <v>C01</v>
      </c>
      <c r="E14" s="17">
        <f t="array" aca="1" ref="E14" ca="1">IFERROR(INDEX(INDIRECT(R$1&amp;"!K7:K300"),SMALL(IF(INDIRECT(R$1&amp;"!B7:B300")=OFFSET(I$3,INT((ROWS($4:14)-1)/5)*5+1,),ROW(INDIRECT("1:"&amp;ROWS(INDIRECT(R$1&amp;"!B7:B300"))))),MOD(ROWS($4:14)-1,5)+1)),"")</f>
        <v>20</v>
      </c>
      <c r="F14" s="76">
        <f t="shared" ref="F14" ca="1" si="8">IF(OR(ISBLANK(I14),ISERROR(I14))," ",INDEX(INDIRECT(R$1&amp;"!$I$6:$I$300"),MATCH(I14,INDIRECT(R$1&amp;"!$B$6:$B$300"),0)))</f>
        <v>221372</v>
      </c>
      <c r="G14" s="79" t="str">
        <f ca="1">IF(F14=(" ")," ",F14&amp;"   "&amp;INDEX(articles!C$1:C$186&amp;" "&amp;articles!B$1:B$186,MATCH(F14,articles!A$1:A$186,0)))</f>
        <v>221372    DEMI ECREME</v>
      </c>
      <c r="H14" s="81" t="str">
        <f t="shared" ref="H14" ca="1" si="9">IF(ISBLANK(I14)," ",INDEX(INDIRECT(R$1&amp;"!$M$7:$M$300"),MATCH(I14,INDIRECT(R$1&amp;"!$B$7:$B$300"),0)))</f>
        <v>L5</v>
      </c>
      <c r="I14" s="62">
        <f t="shared" ref="I14" ca="1" si="10">IF(ISBLANK(I9)," ",INDEX(INDIRECT(R$1&amp;"!$B$7:$B$300"),MATCH((I9+1),INDIRECT(R$1&amp;"!$B$7:$B$300"),0)))</f>
        <v>192492</v>
      </c>
      <c r="J14" s="86">
        <f t="shared" ref="J14" ca="1" si="11">IF(ISBLANK(I14)," ",INDEX(INDIRECT(R$1&amp;"!$D$2:$D$300"),MATCH(I14,INDIRECT(R$1&amp;"!$B$2:$B$300"),0)))</f>
        <v>1905165</v>
      </c>
      <c r="K14" s="89">
        <f t="shared" ref="K14" ca="1" si="12">IF(ISBLANK(L14)," ",INDEX(INDIRECT(R$1&amp;"!$D$7:$D$300"),MATCH(L14,INDIRECT(R$1&amp;"!$B$7:$B$300"),0)))</f>
        <v>1905203</v>
      </c>
      <c r="L14" s="62">
        <f t="shared" ref="L14" ca="1" si="13">IF(L9=" "," ",INDEX(INDIRECT(R$1&amp;"!$B$7:$B$300"),MATCH((L9+1),INDIRECT(R$1&amp;"!$B$7:$B$300"),0)))</f>
        <v>192510</v>
      </c>
      <c r="M14" s="65" t="str">
        <f t="shared" ref="M14" ca="1" si="14">IF(ISBLANK(L14)," ",INDEX(INDIRECT(R$1&amp;"!$M$7:$M$300"),MATCH(L14,INDIRECT(R$1&amp;"!$B$7:$B$300"),0)))</f>
        <v>L4</v>
      </c>
      <c r="N14" s="66" t="str">
        <f ca="1">IF(O14=(" ")," ",O14&amp;"   "&amp;INDEX(articles!C$1:C$186&amp;" "&amp;articles!B$1:B$186,MATCH(O14,articles!A$1:A$186,0)))</f>
        <v>200200    ENTIER</v>
      </c>
      <c r="O14" s="67">
        <f t="shared" ref="O14" ca="1" si="15">IF(OR(ISBLANK(L14),ISERROR(L14))," ",INDEX(INDIRECT(R$1&amp;"!$I$7:$I$300"),MATCH(L14,INDIRECT(R$1&amp;"!$B$7:$B$300"),0)))</f>
        <v>200200</v>
      </c>
      <c r="P14" s="17">
        <f t="array" aca="1" ref="P14" ca="1">IFERROR(INDEX(INDIRECT(R$1&amp;"!K7:K300"),SMALL(IF(INDIRECT(R$1&amp;"!B7:B300")=OFFSET(L$3,INT((ROWS($4:14)-1)/5)*5+1,),ROW(INDIRECT("1:"&amp;ROWS(INDIRECT(R$1&amp;"!B7:B300"))))),MOD(ROWS($4:14)-1,5)+1)),"")</f>
        <v>20</v>
      </c>
      <c r="Q14" s="16" t="str">
        <f t="array" aca="1" ref="Q14" ca="1">IFERROR(INDEX(INDIRECT(R$1&amp;"!L7:L300"),SMALL(IF(INDIRECT(R$1&amp;"!B7:B300")=OFFSET(L$3,INT((ROWS($4:14)-1)/5)*5+1,),ROW(INDIRECT("1:"&amp;ROWS(INDIRECT(R$1&amp;"!B7:B300"))))),MOD(ROWS($4:14)-1,5)+1)),"")</f>
        <v>E35</v>
      </c>
      <c r="R14" s="68" t="str">
        <f t="shared" ref="R14" ca="1" si="16">IF(ISBLANK(L14)," ","Quantité "&amp;" "&amp;INDEX(INDIRECT(R$1&amp;"!$F$7:$F$300"),MATCH(L14,INDIRECT(R$1&amp;"!$B$7:$B$300"),0)))&amp;"    "&amp;"Rebuts "&amp;" "&amp;INDEX(INDIRECT(R$1&amp;"!$G$7:$G$300"),MATCH(L14,INDIRECT(R$1&amp;"!$B$7:$B$300"),0))</f>
        <v>Quantité  18369    Rebuts  145</v>
      </c>
      <c r="S14" s="71"/>
    </row>
    <row r="15" spans="2:19" ht="11.25" customHeight="1" x14ac:dyDescent="0.2">
      <c r="B15" s="72"/>
      <c r="C15" s="69"/>
      <c r="D15" s="16" t="str">
        <f t="array" aca="1" ref="D15" ca="1">IFERROR(INDEX(INDIRECT(R$1&amp;"!L7:L300"),SMALL(IF(INDIRECT(R$1&amp;"!B7:B300")=OFFSET(I$3,INT((ROWS($4:15)-1)/5)*5+1,),ROW(INDIRECT("1:"&amp;ROWS(INDIRECT(R$1&amp;"!B7:B300"))))),MOD(ROWS($4:15)-1,5)+1)),"")</f>
        <v/>
      </c>
      <c r="E15" s="17" t="str">
        <f t="array" aca="1" ref="E15" ca="1">IFERROR(INDEX(INDIRECT(R$1&amp;"!K7:K300"),SMALL(IF(INDIRECT(R$1&amp;"!B7:B300")=OFFSET(I$3,INT((ROWS($4:15)-1)/5)*5+1,),ROW(INDIRECT("1:"&amp;ROWS(INDIRECT(R$1&amp;"!B7:B300"))))),MOD(ROWS($4:15)-1,5)+1)),"")</f>
        <v/>
      </c>
      <c r="F15" s="77"/>
      <c r="G15" s="80"/>
      <c r="H15" s="82"/>
      <c r="I15" s="63"/>
      <c r="J15" s="87"/>
      <c r="K15" s="90"/>
      <c r="L15" s="63"/>
      <c r="M15" s="65"/>
      <c r="N15" s="66"/>
      <c r="O15" s="67"/>
      <c r="P15" s="17">
        <f t="array" aca="1" ref="P15" ca="1">IFERROR(INDEX(INDIRECT(R$1&amp;"!K7:K300"),SMALL(IF(INDIRECT(R$1&amp;"!B7:B300")=OFFSET(L$3,INT((ROWS($4:15)-1)/5)*5+1,),ROW(INDIRECT("1:"&amp;ROWS(INDIRECT(R$1&amp;"!B7:B300"))))),MOD(ROWS($4:15)-1,5)+1)),"")</f>
        <v>1</v>
      </c>
      <c r="Q15" s="16" t="str">
        <f t="array" aca="1" ref="Q15" ca="1">IFERROR(INDEX(INDIRECT(R$1&amp;"!L7:L300"),SMALL(IF(INDIRECT(R$1&amp;"!B7:B300")=OFFSET(L$3,INT((ROWS($4:15)-1)/5)*5+1,),ROW(INDIRECT("1:"&amp;ROWS(INDIRECT(R$1&amp;"!B7:B300"))))),MOD(ROWS($4:15)-1,5)+1)),"")</f>
        <v>MURECOMP</v>
      </c>
      <c r="R15" s="69"/>
      <c r="S15" s="72"/>
    </row>
    <row r="16" spans="2:19" ht="11.25" customHeight="1" x14ac:dyDescent="0.2">
      <c r="B16" s="72"/>
      <c r="C16" s="69"/>
      <c r="D16" s="16" t="str">
        <f t="array" aca="1" ref="D16" ca="1">IFERROR(INDEX(INDIRECT(R$1&amp;"!L7:L300"),SMALL(IF(INDIRECT(R$1&amp;"!B7:B300")=OFFSET(I$3,INT((ROWS($4:16)-1)/5)*5+1,),ROW(INDIRECT("1:"&amp;ROWS(INDIRECT(R$1&amp;"!B7:B300"))))),MOD(ROWS($4:16)-1,5)+1)),"")</f>
        <v/>
      </c>
      <c r="E16" s="17" t="str">
        <f t="array" aca="1" ref="E16" ca="1">IFERROR(INDEX(INDIRECT(R$1&amp;"!K7:K300"),SMALL(IF(INDIRECT(R$1&amp;"!B7:B300")=OFFSET(I$3,INT((ROWS($4:16)-1)/5)*5+1,),ROW(INDIRECT("1:"&amp;ROWS(INDIRECT(R$1&amp;"!B7:B300"))))),MOD(ROWS($4:16)-1,5)+1)),"")</f>
        <v/>
      </c>
      <c r="F16" s="77"/>
      <c r="G16" s="80"/>
      <c r="H16" s="82"/>
      <c r="I16" s="63"/>
      <c r="J16" s="87"/>
      <c r="K16" s="90"/>
      <c r="L16" s="63"/>
      <c r="M16" s="65"/>
      <c r="N16" s="66"/>
      <c r="O16" s="67"/>
      <c r="P16" s="17" t="str">
        <f t="array" aca="1" ref="P16" ca="1">IFERROR(INDEX(INDIRECT(R$1&amp;"!K7:K300"),SMALL(IF(INDIRECT(R$1&amp;"!B7:B300")=OFFSET(L$3,INT((ROWS($4:16)-1)/5)*5+1,),ROW(INDIRECT("1:"&amp;ROWS(INDIRECT(R$1&amp;"!B7:B300"))))),MOD(ROWS($4:16)-1,5)+1)),"")</f>
        <v/>
      </c>
      <c r="Q16" s="16" t="str">
        <f t="array" aca="1" ref="Q16" ca="1">IFERROR(INDEX(INDIRECT(R$1&amp;"!L7:L300"),SMALL(IF(INDIRECT(R$1&amp;"!B7:B300")=OFFSET(L$3,INT((ROWS($4:16)-1)/5)*5+1,),ROW(INDIRECT("1:"&amp;ROWS(INDIRECT(R$1&amp;"!B7:B300"))))),MOD(ROWS($4:16)-1,5)+1)),"")</f>
        <v/>
      </c>
      <c r="R16" s="69"/>
      <c r="S16" s="72"/>
    </row>
    <row r="17" spans="2:19" ht="11.25" customHeight="1" x14ac:dyDescent="0.2">
      <c r="B17" s="72"/>
      <c r="C17" s="69"/>
      <c r="D17" s="16" t="str">
        <f t="array" aca="1" ref="D17" ca="1">IFERROR(INDEX(INDIRECT(R$1&amp;"!L7:L300"),SMALL(IF(INDIRECT(R$1&amp;"!B7:B300")=OFFSET(I$3,INT((ROWS($4:17)-1)/5)*5+1,),ROW(INDIRECT("1:"&amp;ROWS(INDIRECT(R$1&amp;"!B7:B300"))))),MOD(ROWS($4:17)-1,5)+1)),"")</f>
        <v/>
      </c>
      <c r="E17" s="17" t="str">
        <f t="array" aca="1" ref="E17" ca="1">IFERROR(INDEX(INDIRECT(R$1&amp;"!K7:K300"),SMALL(IF(INDIRECT(R$1&amp;"!B7:B300")=OFFSET(I$3,INT((ROWS($4:17)-1)/5)*5+1,),ROW(INDIRECT("1:"&amp;ROWS(INDIRECT(R$1&amp;"!B7:B300"))))),MOD(ROWS($4:17)-1,5)+1)),"")</f>
        <v/>
      </c>
      <c r="F17" s="77"/>
      <c r="G17" s="80"/>
      <c r="H17" s="82"/>
      <c r="I17" s="63"/>
      <c r="J17" s="87"/>
      <c r="K17" s="90"/>
      <c r="L17" s="63"/>
      <c r="M17" s="65"/>
      <c r="N17" s="66"/>
      <c r="O17" s="67"/>
      <c r="P17" s="17" t="str">
        <f t="array" aca="1" ref="P17" ca="1">IFERROR(INDEX(INDIRECT(R$1&amp;"!K7:K300"),SMALL(IF(INDIRECT(R$1&amp;"!B7:B300")=OFFSET(L$3,INT((ROWS($4:17)-1)/5)*5+1,),ROW(INDIRECT("1:"&amp;ROWS(INDIRECT(R$1&amp;"!B7:B300"))))),MOD(ROWS($4:17)-1,5)+1)),"")</f>
        <v/>
      </c>
      <c r="Q17" s="16" t="str">
        <f t="array" aca="1" ref="Q17" ca="1">IFERROR(INDEX(INDIRECT(R$1&amp;"!L7:L300"),SMALL(IF(INDIRECT(R$1&amp;"!B7:B300")=OFFSET(L$3,INT((ROWS($4:17)-1)/5)*5+1,),ROW(INDIRECT("1:"&amp;ROWS(INDIRECT(R$1&amp;"!B7:B300"))))),MOD(ROWS($4:17)-1,5)+1)),"")</f>
        <v/>
      </c>
      <c r="R17" s="69"/>
      <c r="S17" s="72"/>
    </row>
    <row r="18" spans="2:19" ht="11.25" customHeight="1" x14ac:dyDescent="0.2">
      <c r="B18" s="73"/>
      <c r="C18" s="70"/>
      <c r="D18" s="16" t="str">
        <f t="array" aca="1" ref="D18" ca="1">IFERROR(INDEX(INDIRECT(R$1&amp;"!L7:L300"),SMALL(IF(INDIRECT(R$1&amp;"!B7:B300")=OFFSET(I$3,INT((ROWS($4:18)-1)/5)*5+1,),ROW(INDIRECT("1:"&amp;ROWS(INDIRECT(R$1&amp;"!B7:B300"))))),MOD(ROWS($4:18)-1,5)+1)),"")</f>
        <v/>
      </c>
      <c r="E18" s="17" t="str">
        <f t="array" aca="1" ref="E18" ca="1">IFERROR(INDEX(INDIRECT(R$1&amp;"!K7:K300"),SMALL(IF(INDIRECT(R$1&amp;"!B7:B300")=OFFSET(I$3,INT((ROWS($4:18)-1)/5)*5+1,),ROW(INDIRECT("1:"&amp;ROWS(INDIRECT(R$1&amp;"!B7:B300"))))),MOD(ROWS($4:18)-1,5)+1)),"")</f>
        <v/>
      </c>
      <c r="F18" s="78"/>
      <c r="G18" s="80"/>
      <c r="H18" s="82"/>
      <c r="I18" s="64"/>
      <c r="J18" s="88"/>
      <c r="K18" s="91"/>
      <c r="L18" s="64"/>
      <c r="M18" s="65"/>
      <c r="N18" s="66"/>
      <c r="O18" s="67"/>
      <c r="P18" s="17" t="str">
        <f t="array" aca="1" ref="P18" ca="1">IFERROR(INDEX(INDIRECT(R$1&amp;"!K7:K300"),SMALL(IF(INDIRECT(R$1&amp;"!B7:B300")=OFFSET(L$3,INT((ROWS($4:18)-1)/5)*5+1,),ROW(INDIRECT("1:"&amp;ROWS(INDIRECT(R$1&amp;"!B7:B300"))))),MOD(ROWS($4:18)-1,5)+1)),"")</f>
        <v/>
      </c>
      <c r="Q18" s="16" t="str">
        <f t="array" aca="1" ref="Q18" ca="1">IFERROR(INDEX(INDIRECT(R$1&amp;"!L7:L300"),SMALL(IF(INDIRECT(R$1&amp;"!B7:B300")=OFFSET(L$3,INT((ROWS($4:18)-1)/5)*5+1,),ROW(INDIRECT("1:"&amp;ROWS(INDIRECT(R$1&amp;"!B7:B300"))))),MOD(ROWS($4:18)-1,5)+1)),"")</f>
        <v/>
      </c>
      <c r="R18" s="70"/>
      <c r="S18" s="73"/>
    </row>
    <row r="19" spans="2:19" ht="10.5" customHeight="1" x14ac:dyDescent="0.2">
      <c r="B19" s="71"/>
      <c r="C19" s="68" t="str">
        <f t="shared" ref="C19" ca="1" si="17">IF(ISBLANK(I19)," ","Quantité "&amp;" "&amp;INDEX(INDIRECT(R$1&amp;"!$F$7:$F$300"),MATCH(I19,INDIRECT(R$1&amp;"!$B$7:$B$300"),0)))&amp;"    "&amp;"Rebuts "&amp;" "&amp;INDEX(INDIRECT(R$1&amp;"!$G$7:$G$300"),MATCH(I19,INDIRECT(R$1&amp;"!$B$7:$B$300"),0))</f>
        <v>Quantité  54152    Rebuts  376</v>
      </c>
      <c r="D19" s="16" t="str">
        <f t="array" aca="1" ref="D19" ca="1">IFERROR(INDEX(INDIRECT(R$1&amp;"!L7:L300"),SMALL(IF(INDIRECT(R$1&amp;"!B7:B300")=OFFSET(I$3,INT((ROWS($4:19)-1)/5)*5+1,),ROW(INDIRECT("1:"&amp;ROWS(INDIRECT(R$1&amp;"!B7:B300"))))),MOD(ROWS($4:19)-1,5)+1)),"")</f>
        <v>F19</v>
      </c>
      <c r="E19" s="17">
        <f t="array" aca="1" ref="E19" ca="1">IFERROR(INDEX(INDIRECT(R$1&amp;"!K7:K300"),SMALL(IF(INDIRECT(R$1&amp;"!B7:B300")=OFFSET(I$3,INT((ROWS($4:19)-1)/5)*5+1,),ROW(INDIRECT("1:"&amp;ROWS(INDIRECT(R$1&amp;"!B7:B300"))))),MOD(ROWS($4:19)-1,5)+1)),"")</f>
        <v>30</v>
      </c>
      <c r="F19" s="76">
        <f t="shared" ref="F19" ca="1" si="18">IF(OR(ISBLANK(I19),ISERROR(I19))," ",INDEX(INDIRECT(R$1&amp;"!$I$6:$I$300"),MATCH(I19,INDIRECT(R$1&amp;"!$B$6:$B$300"),0)))</f>
        <v>200190</v>
      </c>
      <c r="G19" s="79" t="str">
        <f ca="1">IF(F19=(" ")," ",F19&amp;"   "&amp;INDEX(articles!C$1:C$186&amp;" "&amp;articles!B$1:B$186,MATCH(F19,articles!A$1:A$186,0)))</f>
        <v>200190    ENTIER</v>
      </c>
      <c r="H19" s="81" t="str">
        <f t="shared" ref="H19" ca="1" si="19">IF(ISBLANK(I19)," ",INDEX(INDIRECT(R$1&amp;"!$M$7:$M$300"),MATCH(I19,INDIRECT(R$1&amp;"!$B$7:$B$300"),0)))</f>
        <v>L4</v>
      </c>
      <c r="I19" s="62">
        <f t="shared" ref="I19" ca="1" si="20">IF(ISBLANK(I14)," ",INDEX(INDIRECT(R$1&amp;"!$B$7:$B$300"),MATCH((I14+1),INDIRECT(R$1&amp;"!$B$7:$B$300"),0)))</f>
        <v>192493</v>
      </c>
      <c r="J19" s="86">
        <f t="shared" ref="J19" ca="1" si="21">IF(ISBLANK(I19)," ",INDEX(INDIRECT(R$1&amp;"!$D$2:$D$300"),MATCH(I19,INDIRECT(R$1&amp;"!$B$2:$B$300"),0)))</f>
        <v>1905166</v>
      </c>
      <c r="K19" s="89">
        <f t="shared" ref="K19" ca="1" si="22">IF(ISBLANK(L19)," ",INDEX(INDIRECT(R$1&amp;"!$D$7:$D$300"),MATCH(L19,INDIRECT(R$1&amp;"!$B$7:$B$300"),0)))</f>
        <v>1905204</v>
      </c>
      <c r="L19" s="62">
        <f t="shared" ref="L19" ca="1" si="23">IF(L14=" "," ",INDEX(INDIRECT(R$1&amp;"!$B$7:$B$300"),MATCH((L14+1),INDIRECT(R$1&amp;"!$B$7:$B$300"),0)))</f>
        <v>192511</v>
      </c>
      <c r="M19" s="65" t="str">
        <f t="shared" ref="M19" ca="1" si="24">IF(ISBLANK(L19)," ",INDEX(INDIRECT(R$1&amp;"!$M$7:$M$300"),MATCH(L19,INDIRECT(R$1&amp;"!$B$7:$B$300"),0)))</f>
        <v>L5</v>
      </c>
      <c r="N19" s="66" t="str">
        <f ca="1">IF(O19=(" ")," ",O19&amp;"   "&amp;INDEX(articles!C$1:C$186&amp;" "&amp;articles!B$1:B$186,MATCH(O19,articles!A$1:A$186,0)))</f>
        <v>221173    DEMI ECREME</v>
      </c>
      <c r="O19" s="67">
        <f t="shared" ref="O19" ca="1" si="25">IF(OR(ISBLANK(L19),ISERROR(L19))," ",INDEX(INDIRECT(R$1&amp;"!$I$7:$I$300"),MATCH(L19,INDIRECT(R$1&amp;"!$B$7:$B$300"),0)))</f>
        <v>221173</v>
      </c>
      <c r="P19" s="17">
        <f t="array" aca="1" ref="P19" ca="1">IFERROR(INDEX(INDIRECT(R$1&amp;"!K7:K300"),SMALL(IF(INDIRECT(R$1&amp;"!B7:B300")=OFFSET(L$3,INT((ROWS($4:19)-1)/5)*5+1,),ROW(INDIRECT("1:"&amp;ROWS(INDIRECT(R$1&amp;"!B7:B300"))))),MOD(ROWS($4:19)-1,5)+1)),"")</f>
        <v>62</v>
      </c>
      <c r="Q19" s="16" t="str">
        <f t="array" aca="1" ref="Q19" ca="1">IFERROR(INDEX(INDIRECT(R$1&amp;"!L7:L300"),SMALL(IF(INDIRECT(R$1&amp;"!B7:B300")=OFFSET(L$3,INT((ROWS($4:19)-1)/5)*5+1,),ROW(INDIRECT("1:"&amp;ROWS(INDIRECT(R$1&amp;"!B7:B300"))))),MOD(ROWS($4:19)-1,5)+1)),"")</f>
        <v>F40</v>
      </c>
      <c r="R19" s="68" t="str">
        <f t="shared" ref="R19" ca="1" si="26">IF(ISBLANK(L19)," ","Quantité "&amp;" "&amp;INDEX(INDIRECT(R$1&amp;"!$F$7:$F$300"),MATCH(L19,INDIRECT(R$1&amp;"!$B$7:$B$300"),0)))&amp;"    "&amp;"Rebuts "&amp;" "&amp;INDEX(INDIRECT(R$1&amp;"!$G$7:$G$300"),MATCH(L19,INDIRECT(R$1&amp;"!$B$7:$B$300"),0))</f>
        <v>Quantité  46036    Rebuts  286</v>
      </c>
      <c r="S19" s="71"/>
    </row>
    <row r="20" spans="2:19" ht="11.25" customHeight="1" x14ac:dyDescent="0.2">
      <c r="B20" s="72"/>
      <c r="C20" s="69"/>
      <c r="D20" s="16" t="str">
        <f t="array" aca="1" ref="D20" ca="1">IFERROR(INDEX(INDIRECT(R$1&amp;"!L7:L300"),SMALL(IF(INDIRECT(R$1&amp;"!B7:B300")=OFFSET(I$3,INT((ROWS($4:20)-1)/5)*5+1,),ROW(INDIRECT("1:"&amp;ROWS(INDIRECT(R$1&amp;"!B7:B300"))))),MOD(ROWS($4:20)-1,5)+1)),"")</f>
        <v>F24</v>
      </c>
      <c r="E20" s="17">
        <f t="array" aca="1" ref="E20" ca="1">IFERROR(INDEX(INDIRECT(R$1&amp;"!K7:K300"),SMALL(IF(INDIRECT(R$1&amp;"!B7:B300")=OFFSET(I$3,INT((ROWS($4:20)-1)/5)*5+1,),ROW(INDIRECT("1:"&amp;ROWS(INDIRECT(R$1&amp;"!B7:B300"))))),MOD(ROWS($4:20)-1,5)+1)),"")</f>
        <v>32</v>
      </c>
      <c r="F20" s="77"/>
      <c r="G20" s="80"/>
      <c r="H20" s="82"/>
      <c r="I20" s="63"/>
      <c r="J20" s="87"/>
      <c r="K20" s="90"/>
      <c r="L20" s="63"/>
      <c r="M20" s="65"/>
      <c r="N20" s="66"/>
      <c r="O20" s="67"/>
      <c r="P20" s="17">
        <f t="array" aca="1" ref="P20" ca="1">IFERROR(INDEX(INDIRECT(R$1&amp;"!K7:K300"),SMALL(IF(INDIRECT(R$1&amp;"!B7:B300")=OFFSET(L$3,INT((ROWS($4:20)-1)/5)*5+1,),ROW(INDIRECT("1:"&amp;ROWS(INDIRECT(R$1&amp;"!B7:B300"))))),MOD(ROWS($4:20)-1,5)+1)),"")</f>
        <v>64</v>
      </c>
      <c r="Q20" s="16" t="str">
        <f t="array" aca="1" ref="Q20" ca="1">IFERROR(INDEX(INDIRECT(R$1&amp;"!L7:L300"),SMALL(IF(INDIRECT(R$1&amp;"!B7:B300")=OFFSET(L$3,INT((ROWS($4:20)-1)/5)*5+1,),ROW(INDIRECT("1:"&amp;ROWS(INDIRECT(R$1&amp;"!B7:B300"))))),MOD(ROWS($4:20)-1,5)+1)),"")</f>
        <v>D35</v>
      </c>
      <c r="R20" s="69"/>
      <c r="S20" s="72"/>
    </row>
    <row r="21" spans="2:19" ht="11.25" customHeight="1" x14ac:dyDescent="0.2">
      <c r="B21" s="72"/>
      <c r="C21" s="69"/>
      <c r="D21" s="16" t="str">
        <f t="array" aca="1" ref="D21" ca="1">IFERROR(INDEX(INDIRECT(R$1&amp;"!L7:L300"),SMALL(IF(INDIRECT(R$1&amp;"!B7:B300")=OFFSET(I$3,INT((ROWS($4:21)-1)/5)*5+1,),ROW(INDIRECT("1:"&amp;ROWS(INDIRECT(R$1&amp;"!B7:B300"))))),MOD(ROWS($4:21)-1,5)+1)),"")</f>
        <v>MURECOMP</v>
      </c>
      <c r="E21" s="17">
        <f t="array" aca="1" ref="E21" ca="1">IFERROR(INDEX(INDIRECT(R$1&amp;"!K7:K300"),SMALL(IF(INDIRECT(R$1&amp;"!B7:B300")=OFFSET(I$3,INT((ROWS($4:21)-1)/5)*5+1,),ROW(INDIRECT("1:"&amp;ROWS(INDIRECT(R$1&amp;"!B7:B300"))))),MOD(ROWS($4:21)-1,5)+1)),"")</f>
        <v>1</v>
      </c>
      <c r="F21" s="77"/>
      <c r="G21" s="80"/>
      <c r="H21" s="82"/>
      <c r="I21" s="63"/>
      <c r="J21" s="87"/>
      <c r="K21" s="90"/>
      <c r="L21" s="63"/>
      <c r="M21" s="65"/>
      <c r="N21" s="66"/>
      <c r="O21" s="67"/>
      <c r="P21" s="17">
        <f t="array" aca="1" ref="P21" ca="1">IFERROR(INDEX(INDIRECT(R$1&amp;"!K7:K300"),SMALL(IF(INDIRECT(R$1&amp;"!B7:B300")=OFFSET(L$3,INT((ROWS($4:21)-1)/5)*5+1,),ROW(INDIRECT("1:"&amp;ROWS(INDIRECT(R$1&amp;"!B7:B300"))))),MOD(ROWS($4:21)-1,5)+1)),"")</f>
        <v>2</v>
      </c>
      <c r="Q21" s="16" t="str">
        <f t="array" aca="1" ref="Q21" ca="1">IFERROR(INDEX(INDIRECT(R$1&amp;"!L7:L300"),SMALL(IF(INDIRECT(R$1&amp;"!B7:B300")=OFFSET(L$3,INT((ROWS($4:21)-1)/5)*5+1,),ROW(INDIRECT("1:"&amp;ROWS(INDIRECT(R$1&amp;"!B7:B300"))))),MOD(ROWS($4:21)-1,5)+1)),"")</f>
        <v>MURECOMP</v>
      </c>
      <c r="R21" s="69"/>
      <c r="S21" s="72"/>
    </row>
    <row r="22" spans="2:19" ht="11.25" customHeight="1" x14ac:dyDescent="0.2">
      <c r="B22" s="72"/>
      <c r="C22" s="69"/>
      <c r="D22" s="16" t="str">
        <f t="array" aca="1" ref="D22" ca="1">IFERROR(INDEX(INDIRECT(R$1&amp;"!L7:L300"),SMALL(IF(INDIRECT(R$1&amp;"!B7:B300")=OFFSET(I$3,INT((ROWS($4:22)-1)/5)*5+1,),ROW(INDIRECT("1:"&amp;ROWS(INDIRECT(R$1&amp;"!B7:B300"))))),MOD(ROWS($4:22)-1,5)+1)),"")</f>
        <v/>
      </c>
      <c r="E22" s="17" t="str">
        <f t="array" aca="1" ref="E22" ca="1">IFERROR(INDEX(INDIRECT(R$1&amp;"!K7:K300"),SMALL(IF(INDIRECT(R$1&amp;"!B7:B300")=OFFSET(I$3,INT((ROWS($4:22)-1)/5)*5+1,),ROW(INDIRECT("1:"&amp;ROWS(INDIRECT(R$1&amp;"!B7:B300"))))),MOD(ROWS($4:22)-1,5)+1)),"")</f>
        <v/>
      </c>
      <c r="F22" s="77"/>
      <c r="G22" s="80"/>
      <c r="H22" s="82"/>
      <c r="I22" s="63"/>
      <c r="J22" s="87"/>
      <c r="K22" s="90"/>
      <c r="L22" s="63"/>
      <c r="M22" s="65"/>
      <c r="N22" s="66"/>
      <c r="O22" s="67"/>
      <c r="P22" s="17" t="str">
        <f t="array" aca="1" ref="P22" ca="1">IFERROR(INDEX(INDIRECT(R$1&amp;"!K7:K300"),SMALL(IF(INDIRECT(R$1&amp;"!B7:B300")=OFFSET(L$3,INT((ROWS($4:22)-1)/5)*5+1,),ROW(INDIRECT("1:"&amp;ROWS(INDIRECT(R$1&amp;"!B7:B300"))))),MOD(ROWS($4:22)-1,5)+1)),"")</f>
        <v/>
      </c>
      <c r="Q22" s="16" t="str">
        <f t="array" aca="1" ref="Q22" ca="1">IFERROR(INDEX(INDIRECT(R$1&amp;"!L7:L300"),SMALL(IF(INDIRECT(R$1&amp;"!B7:B300")=OFFSET(L$3,INT((ROWS($4:22)-1)/5)*5+1,),ROW(INDIRECT("1:"&amp;ROWS(INDIRECT(R$1&amp;"!B7:B300"))))),MOD(ROWS($4:22)-1,5)+1)),"")</f>
        <v/>
      </c>
      <c r="R22" s="69"/>
      <c r="S22" s="72"/>
    </row>
    <row r="23" spans="2:19" ht="11.25" customHeight="1" x14ac:dyDescent="0.2">
      <c r="B23" s="73"/>
      <c r="C23" s="70"/>
      <c r="D23" s="16" t="str">
        <f t="array" aca="1" ref="D23" ca="1">IFERROR(INDEX(INDIRECT(R$1&amp;"!L7:L300"),SMALL(IF(INDIRECT(R$1&amp;"!B7:B300")=OFFSET(I$3,INT((ROWS($4:23)-1)/5)*5+1,),ROW(INDIRECT("1:"&amp;ROWS(INDIRECT(R$1&amp;"!B7:B300"))))),MOD(ROWS($4:23)-1,5)+1)),"")</f>
        <v/>
      </c>
      <c r="E23" s="17" t="str">
        <f t="array" aca="1" ref="E23" ca="1">IFERROR(INDEX(INDIRECT(R$1&amp;"!K7:K300"),SMALL(IF(INDIRECT(R$1&amp;"!B7:B300")=OFFSET(I$3,INT((ROWS($4:23)-1)/5)*5+1,),ROW(INDIRECT("1:"&amp;ROWS(INDIRECT(R$1&amp;"!B7:B300"))))),MOD(ROWS($4:23)-1,5)+1)),"")</f>
        <v/>
      </c>
      <c r="F23" s="78"/>
      <c r="G23" s="80"/>
      <c r="H23" s="82"/>
      <c r="I23" s="64"/>
      <c r="J23" s="88"/>
      <c r="K23" s="91"/>
      <c r="L23" s="64"/>
      <c r="M23" s="65"/>
      <c r="N23" s="66"/>
      <c r="O23" s="67"/>
      <c r="P23" s="17" t="str">
        <f t="array" aca="1" ref="P23" ca="1">IFERROR(INDEX(INDIRECT(R$1&amp;"!K7:K300"),SMALL(IF(INDIRECT(R$1&amp;"!B7:B300")=OFFSET(L$3,INT((ROWS($4:23)-1)/5)*5+1,),ROW(INDIRECT("1:"&amp;ROWS(INDIRECT(R$1&amp;"!B7:B300"))))),MOD(ROWS($4:23)-1,5)+1)),"")</f>
        <v/>
      </c>
      <c r="Q23" s="16" t="str">
        <f t="array" aca="1" ref="Q23" ca="1">IFERROR(INDEX(INDIRECT(R$1&amp;"!L7:L300"),SMALL(IF(INDIRECT(R$1&amp;"!B7:B300")=OFFSET(L$3,INT((ROWS($4:23)-1)/5)*5+1,),ROW(INDIRECT("1:"&amp;ROWS(INDIRECT(R$1&amp;"!B7:B300"))))),MOD(ROWS($4:23)-1,5)+1)),"")</f>
        <v/>
      </c>
      <c r="R23" s="70"/>
      <c r="S23" s="73"/>
    </row>
    <row r="24" spans="2:19" ht="10.5" customHeight="1" x14ac:dyDescent="0.2">
      <c r="B24" s="71"/>
      <c r="C24" s="68" t="str">
        <f t="shared" ref="C24" ca="1" si="27">IF(ISBLANK(I24)," ","Quantité "&amp;" "&amp;INDEX(INDIRECT(R$1&amp;"!$F$7:$F$300"),MATCH(I24,INDIRECT(R$1&amp;"!$B$7:$B$300"),0)))&amp;"    "&amp;"Rebuts "&amp;" "&amp;INDEX(INDIRECT(R$1&amp;"!$G$7:$G$300"),MATCH(I24,INDIRECT(R$1&amp;"!$B$7:$B$300"),0))</f>
        <v>Quantité  49148    Rebuts  198</v>
      </c>
      <c r="D24" s="16" t="str">
        <f t="array" aca="1" ref="D24" ca="1">IFERROR(INDEX(INDIRECT(R$1&amp;"!L7:L300"),SMALL(IF(INDIRECT(R$1&amp;"!B7:B300")=OFFSET(I$3,INT((ROWS($4:24)-1)/5)*5+1,),ROW(INDIRECT("1:"&amp;ROWS(INDIRECT(R$1&amp;"!B7:B300"))))),MOD(ROWS($4:24)-1,5)+1)),"")</f>
        <v>B02</v>
      </c>
      <c r="E24" s="17">
        <f t="array" aca="1" ref="E24" ca="1">IFERROR(INDEX(INDIRECT(R$1&amp;"!K7:K300"),SMALL(IF(INDIRECT(R$1&amp;"!B7:B300")=OFFSET(I$3,INT((ROWS($4:24)-1)/5)*5+1,),ROW(INDIRECT("1:"&amp;ROWS(INDIRECT(R$1&amp;"!B7:B300"))))),MOD(ROWS($4:24)-1,5)+1)),"")</f>
        <v>32</v>
      </c>
      <c r="F24" s="76">
        <f t="shared" ref="F24" ca="1" si="28">IF(OR(ISBLANK(I24),ISERROR(I24))," ",INDEX(INDIRECT(R$1&amp;"!$I$6:$I$300"),MATCH(I24,INDIRECT(R$1&amp;"!$B$6:$B$300"),0)))</f>
        <v>221066</v>
      </c>
      <c r="G24" s="79" t="str">
        <f ca="1">IF(F24=(" ")," ",F24&amp;"   "&amp;INDEX(articles!C$1:C$186&amp;" "&amp;articles!B$1:B$186,MATCH(F24,articles!A$1:A$186,0)))</f>
        <v>221066    DEMI ECREME</v>
      </c>
      <c r="H24" s="81" t="str">
        <f t="shared" ref="H24" ca="1" si="29">IF(ISBLANK(I24)," ",INDEX(INDIRECT(R$1&amp;"!$M$7:$M$300"),MATCH(I24,INDIRECT(R$1&amp;"!$B$7:$B$300"),0)))</f>
        <v>L5</v>
      </c>
      <c r="I24" s="62">
        <f t="shared" ref="I24" ca="1" si="30">IF(ISBLANK(I19)," ",INDEX(INDIRECT(R$1&amp;"!$B$7:$B$300"),MATCH((I19+1),INDIRECT(R$1&amp;"!$B$7:$B$300"),0)))</f>
        <v>192494</v>
      </c>
      <c r="J24" s="86">
        <f t="shared" ref="J24" ca="1" si="31">IF(ISBLANK(I24)," ",INDEX(INDIRECT(R$1&amp;"!$D$2:$D$300"),MATCH(I24,INDIRECT(R$1&amp;"!$B$2:$B$300"),0)))</f>
        <v>1905167</v>
      </c>
      <c r="K24" s="89">
        <f t="shared" ref="K24" ca="1" si="32">IF(ISBLANK(L24)," ",INDEX(INDIRECT(R$1&amp;"!$D$7:$D$300"),MATCH(L24,INDIRECT(R$1&amp;"!$B$7:$B$300"),0)))</f>
        <v>1905205</v>
      </c>
      <c r="L24" s="62">
        <f t="shared" ref="L24" ca="1" si="33">IF(L19=" "," ",INDEX(INDIRECT(R$1&amp;"!$B$7:$B$300"),MATCH((L19+1),INDIRECT(R$1&amp;"!$B$7:$B$300"),0)))</f>
        <v>192512</v>
      </c>
      <c r="M24" s="65" t="str">
        <f t="shared" ref="M24" ca="1" si="34">IF(ISBLANK(L24)," ",INDEX(INDIRECT(R$1&amp;"!$M$7:$M$300"),MATCH(L24,INDIRECT(R$1&amp;"!$B$7:$B$300"),0)))</f>
        <v>L3</v>
      </c>
      <c r="N24" s="66" t="str">
        <f ca="1">IF(O24=(" ")," ",O24&amp;"   "&amp;INDEX(articles!C$1:C$186&amp;" "&amp;articles!B$1:B$186,MATCH(O24,articles!A$1:A$186,0)))</f>
        <v>200021    ENTIER</v>
      </c>
      <c r="O24" s="67">
        <f t="shared" ref="O24" ca="1" si="35">IF(OR(ISBLANK(L24),ISERROR(L24))," ",INDEX(INDIRECT(R$1&amp;"!$I$7:$I$300"),MATCH(L24,INDIRECT(R$1&amp;"!$B$7:$B$300"),0)))</f>
        <v>200021</v>
      </c>
      <c r="P24" s="17">
        <f t="array" aca="1" ref="P24" ca="1">IFERROR(INDEX(INDIRECT(R$1&amp;"!K7:K300"),SMALL(IF(INDIRECT(R$1&amp;"!B7:B300")=OFFSET(L$3,INT((ROWS($4:24)-1)/5)*5+1,),ROW(INDIRECT("1:"&amp;ROWS(INDIRECT(R$1&amp;"!B7:B300"))))),MOD(ROWS($4:24)-1,5)+1)),"")</f>
        <v>32</v>
      </c>
      <c r="Q24" s="16" t="str">
        <f t="array" aca="1" ref="Q24" ca="1">IFERROR(INDEX(INDIRECT(R$1&amp;"!L7:L300"),SMALL(IF(INDIRECT(R$1&amp;"!B7:B300")=OFFSET(L$3,INT((ROWS($4:24)-1)/5)*5+1,),ROW(INDIRECT("1:"&amp;ROWS(INDIRECT(R$1&amp;"!B7:B300"))))),MOD(ROWS($4:24)-1,5)+1)),"")</f>
        <v>C44</v>
      </c>
      <c r="R24" s="68" t="str">
        <f t="shared" ref="R24" ca="1" si="36">IF(ISBLANK(L24)," ","Quantité "&amp;" "&amp;INDEX(INDIRECT(R$1&amp;"!$F$7:$F$300"),MATCH(L24,INDIRECT(R$1&amp;"!$B$7:$B$300"),0)))&amp;"    "&amp;"Rebuts "&amp;" "&amp;INDEX(INDIRECT(R$1&amp;"!$G$7:$G$300"),MATCH(L24,INDIRECT(R$1&amp;"!$B$7:$B$300"),0))</f>
        <v>Quantité  54137    Rebuts  229</v>
      </c>
      <c r="S24" s="71"/>
    </row>
    <row r="25" spans="2:19" ht="11.25" customHeight="1" x14ac:dyDescent="0.2">
      <c r="B25" s="72"/>
      <c r="C25" s="69"/>
      <c r="D25" s="16" t="str">
        <f t="array" aca="1" ref="D25" ca="1">IFERROR(INDEX(INDIRECT(R$1&amp;"!L7:L300"),SMALL(IF(INDIRECT(R$1&amp;"!B7:B300")=OFFSET(I$3,INT((ROWS($4:25)-1)/5)*5+1,),ROW(INDIRECT("1:"&amp;ROWS(INDIRECT(R$1&amp;"!B7:B300"))))),MOD(ROWS($4:25)-1,5)+1)),"")</f>
        <v>G20</v>
      </c>
      <c r="E25" s="17">
        <f t="array" aca="1" ref="E25" ca="1">IFERROR(INDEX(INDIRECT(R$1&amp;"!K7:K300"),SMALL(IF(INDIRECT(R$1&amp;"!B7:B300")=OFFSET(I$3,INT((ROWS($4:25)-1)/5)*5+1,),ROW(INDIRECT("1:"&amp;ROWS(INDIRECT(R$1&amp;"!B7:B300"))))),MOD(ROWS($4:25)-1,5)+1)),"")</f>
        <v>29</v>
      </c>
      <c r="F25" s="77"/>
      <c r="G25" s="80"/>
      <c r="H25" s="82"/>
      <c r="I25" s="63"/>
      <c r="J25" s="87"/>
      <c r="K25" s="90"/>
      <c r="L25" s="63"/>
      <c r="M25" s="65"/>
      <c r="N25" s="66"/>
      <c r="O25" s="67"/>
      <c r="P25" s="17">
        <f t="array" aca="1" ref="P25" ca="1">IFERROR(INDEX(INDIRECT(R$1&amp;"!K7:K300"),SMALL(IF(INDIRECT(R$1&amp;"!B7:B300")=OFFSET(L$3,INT((ROWS($4:25)-1)/5)*5+1,),ROW(INDIRECT("1:"&amp;ROWS(INDIRECT(R$1&amp;"!B7:B300"))))),MOD(ROWS($4:25)-1,5)+1)),"")</f>
        <v>32</v>
      </c>
      <c r="Q25" s="16" t="str">
        <f t="array" aca="1" ref="Q25" ca="1">IFERROR(INDEX(INDIRECT(R$1&amp;"!L7:L300"),SMALL(IF(INDIRECT(R$1&amp;"!B7:B300")=OFFSET(L$3,INT((ROWS($4:25)-1)/5)*5+1,),ROW(INDIRECT("1:"&amp;ROWS(INDIRECT(R$1&amp;"!B7:B300"))))),MOD(ROWS($4:25)-1,5)+1)),"")</f>
        <v>A35</v>
      </c>
      <c r="R25" s="69"/>
      <c r="S25" s="72"/>
    </row>
    <row r="26" spans="2:19" ht="11.25" customHeight="1" x14ac:dyDescent="0.2">
      <c r="B26" s="72"/>
      <c r="C26" s="69"/>
      <c r="D26" s="16" t="str">
        <f t="array" aca="1" ref="D26" ca="1">IFERROR(INDEX(INDIRECT(R$1&amp;"!L7:L300"),SMALL(IF(INDIRECT(R$1&amp;"!B7:B300")=OFFSET(I$3,INT((ROWS($4:26)-1)/5)*5+1,),ROW(INDIRECT("1:"&amp;ROWS(INDIRECT(R$1&amp;"!B7:B300"))))),MOD(ROWS($4:26)-1,5)+1)),"")</f>
        <v>MURECOMP</v>
      </c>
      <c r="E26" s="17">
        <f t="array" aca="1" ref="E26" ca="1">IFERROR(INDEX(INDIRECT(R$1&amp;"!K7:K300"),SMALL(IF(INDIRECT(R$1&amp;"!B7:B300")=OFFSET(I$3,INT((ROWS($4:26)-1)/5)*5+1,),ROW(INDIRECT("1:"&amp;ROWS(INDIRECT(R$1&amp;"!B7:B300"))))),MOD(ROWS($4:26)-1,5)+1)),"")</f>
        <v>2</v>
      </c>
      <c r="F26" s="77"/>
      <c r="G26" s="80"/>
      <c r="H26" s="82"/>
      <c r="I26" s="63"/>
      <c r="J26" s="87"/>
      <c r="K26" s="90"/>
      <c r="L26" s="63"/>
      <c r="M26" s="65"/>
      <c r="N26" s="66"/>
      <c r="O26" s="67"/>
      <c r="P26" s="17" t="str">
        <f t="array" aca="1" ref="P26" ca="1">IFERROR(INDEX(INDIRECT(R$1&amp;"!K7:K300"),SMALL(IF(INDIRECT(R$1&amp;"!B7:B300")=OFFSET(L$3,INT((ROWS($4:26)-1)/5)*5+1,),ROW(INDIRECT("1:"&amp;ROWS(INDIRECT(R$1&amp;"!B7:B300"))))),MOD(ROWS($4:26)-1,5)+1)),"")</f>
        <v/>
      </c>
      <c r="Q26" s="16" t="str">
        <f t="array" aca="1" ref="Q26" ca="1">IFERROR(INDEX(INDIRECT(R$1&amp;"!L7:L300"),SMALL(IF(INDIRECT(R$1&amp;"!B7:B300")=OFFSET(L$3,INT((ROWS($4:26)-1)/5)*5+1,),ROW(INDIRECT("1:"&amp;ROWS(INDIRECT(R$1&amp;"!B7:B300"))))),MOD(ROWS($4:26)-1,5)+1)),"")</f>
        <v/>
      </c>
      <c r="R26" s="69"/>
      <c r="S26" s="72"/>
    </row>
    <row r="27" spans="2:19" ht="11.25" customHeight="1" x14ac:dyDescent="0.2">
      <c r="B27" s="72"/>
      <c r="C27" s="69"/>
      <c r="D27" s="16" t="str">
        <f t="array" aca="1" ref="D27" ca="1">IFERROR(INDEX(INDIRECT(R$1&amp;"!L7:L300"),SMALL(IF(INDIRECT(R$1&amp;"!B7:B300")=OFFSET(I$3,INT((ROWS($4:27)-1)/5)*5+1,),ROW(INDIRECT("1:"&amp;ROWS(INDIRECT(R$1&amp;"!B7:B300"))))),MOD(ROWS($4:27)-1,5)+1)),"")</f>
        <v/>
      </c>
      <c r="E27" s="17" t="str">
        <f t="array" aca="1" ref="E27" ca="1">IFERROR(INDEX(INDIRECT(R$1&amp;"!K7:K300"),SMALL(IF(INDIRECT(R$1&amp;"!B7:B300")=OFFSET(I$3,INT((ROWS($4:27)-1)/5)*5+1,),ROW(INDIRECT("1:"&amp;ROWS(INDIRECT(R$1&amp;"!B7:B300"))))),MOD(ROWS($4:27)-1,5)+1)),"")</f>
        <v/>
      </c>
      <c r="F27" s="77"/>
      <c r="G27" s="80"/>
      <c r="H27" s="82"/>
      <c r="I27" s="63"/>
      <c r="J27" s="87"/>
      <c r="K27" s="90"/>
      <c r="L27" s="63"/>
      <c r="M27" s="65"/>
      <c r="N27" s="66"/>
      <c r="O27" s="67"/>
      <c r="P27" s="17" t="str">
        <f t="array" aca="1" ref="P27" ca="1">IFERROR(INDEX(INDIRECT(R$1&amp;"!K7:K300"),SMALL(IF(INDIRECT(R$1&amp;"!B7:B300")=OFFSET(L$3,INT((ROWS($4:27)-1)/5)*5+1,),ROW(INDIRECT("1:"&amp;ROWS(INDIRECT(R$1&amp;"!B7:B300"))))),MOD(ROWS($4:27)-1,5)+1)),"")</f>
        <v/>
      </c>
      <c r="Q27" s="16" t="str">
        <f t="array" aca="1" ref="Q27" ca="1">IFERROR(INDEX(INDIRECT(R$1&amp;"!L7:L300"),SMALL(IF(INDIRECT(R$1&amp;"!B7:B300")=OFFSET(L$3,INT((ROWS($4:27)-1)/5)*5+1,),ROW(INDIRECT("1:"&amp;ROWS(INDIRECT(R$1&amp;"!B7:B300"))))),MOD(ROWS($4:27)-1,5)+1)),"")</f>
        <v/>
      </c>
      <c r="R27" s="69"/>
      <c r="S27" s="72"/>
    </row>
    <row r="28" spans="2:19" ht="11.25" customHeight="1" x14ac:dyDescent="0.2">
      <c r="B28" s="73"/>
      <c r="C28" s="70"/>
      <c r="D28" s="16" t="str">
        <f t="array" aca="1" ref="D28" ca="1">IFERROR(INDEX(INDIRECT(R$1&amp;"!L7:L300"),SMALL(IF(INDIRECT(R$1&amp;"!B7:B300")=OFFSET(I$3,INT((ROWS($4:28)-1)/5)*5+1,),ROW(INDIRECT("1:"&amp;ROWS(INDIRECT(R$1&amp;"!B7:B300"))))),MOD(ROWS($4:28)-1,5)+1)),"")</f>
        <v/>
      </c>
      <c r="E28" s="17" t="str">
        <f t="array" aca="1" ref="E28" ca="1">IFERROR(INDEX(INDIRECT(R$1&amp;"!K7:K300"),SMALL(IF(INDIRECT(R$1&amp;"!B7:B300")=OFFSET(I$3,INT((ROWS($4:28)-1)/5)*5+1,),ROW(INDIRECT("1:"&amp;ROWS(INDIRECT(R$1&amp;"!B7:B300"))))),MOD(ROWS($4:28)-1,5)+1)),"")</f>
        <v/>
      </c>
      <c r="F28" s="78"/>
      <c r="G28" s="80"/>
      <c r="H28" s="82"/>
      <c r="I28" s="64"/>
      <c r="J28" s="88"/>
      <c r="K28" s="91"/>
      <c r="L28" s="64"/>
      <c r="M28" s="65"/>
      <c r="N28" s="66"/>
      <c r="O28" s="67"/>
      <c r="P28" s="17" t="str">
        <f t="array" aca="1" ref="P28" ca="1">IFERROR(INDEX(INDIRECT(R$1&amp;"!K7:K300"),SMALL(IF(INDIRECT(R$1&amp;"!B7:B300")=OFFSET(L$3,INT((ROWS($4:28)-1)/5)*5+1,),ROW(INDIRECT("1:"&amp;ROWS(INDIRECT(R$1&amp;"!B7:B300"))))),MOD(ROWS($4:28)-1,5)+1)),"")</f>
        <v/>
      </c>
      <c r="Q28" s="16" t="str">
        <f t="array" aca="1" ref="Q28" ca="1">IFERROR(INDEX(INDIRECT(R$1&amp;"!L7:L300"),SMALL(IF(INDIRECT(R$1&amp;"!B7:B300")=OFFSET(L$3,INT((ROWS($4:28)-1)/5)*5+1,),ROW(INDIRECT("1:"&amp;ROWS(INDIRECT(R$1&amp;"!B7:B300"))))),MOD(ROWS($4:28)-1,5)+1)),"")</f>
        <v/>
      </c>
      <c r="R28" s="70"/>
      <c r="S28" s="73"/>
    </row>
    <row r="29" spans="2:19" ht="10.5" customHeight="1" x14ac:dyDescent="0.2">
      <c r="B29" s="71"/>
      <c r="C29" s="68" t="str">
        <f t="shared" ref="C29" ca="1" si="37">IF(ISBLANK(I29)," ","Quantité "&amp;" "&amp;INDEX(INDIRECT(R$1&amp;"!$F$7:$F$300"),MATCH(I29,INDIRECT(R$1&amp;"!$B$7:$B$300"),0)))&amp;"    "&amp;"Rebuts "&amp;" "&amp;INDEX(INDIRECT(R$1&amp;"!$G$7:$G$300"),MATCH(I29,INDIRECT(R$1&amp;"!$B$7:$B$300"),0))</f>
        <v>Quantité  54143    Rebuts  215</v>
      </c>
      <c r="D29" s="16" t="str">
        <f t="array" aca="1" ref="D29" ca="1">IFERROR(INDEX(INDIRECT(R$1&amp;"!L7:L300"),SMALL(IF(INDIRECT(R$1&amp;"!B7:B300")=OFFSET(I$3,INT((ROWS($4:29)-1)/5)*5+1,),ROW(INDIRECT("1:"&amp;ROWS(INDIRECT(R$1&amp;"!B7:B300"))))),MOD(ROWS($4:29)-1,5)+1)),"")</f>
        <v>G19</v>
      </c>
      <c r="E29" s="17">
        <f t="array" aca="1" ref="E29" ca="1">IFERROR(INDEX(INDIRECT(R$1&amp;"!K7:K300"),SMALL(IF(INDIRECT(R$1&amp;"!B7:B300")=OFFSET(I$3,INT((ROWS($4:29)-1)/5)*5+1,),ROW(INDIRECT("1:"&amp;ROWS(INDIRECT(R$1&amp;"!B7:B300"))))),MOD(ROWS($4:29)-1,5)+1)),"")</f>
        <v>32</v>
      </c>
      <c r="F29" s="76">
        <f t="shared" ref="F29" ca="1" si="38">IF(OR(ISBLANK(I29),ISERROR(I29))," ",INDEX(INDIRECT(R$1&amp;"!$I$6:$I$300"),MATCH(I29,INDIRECT(R$1&amp;"!$B$6:$B$300"),0)))</f>
        <v>201190</v>
      </c>
      <c r="G29" s="79" t="str">
        <f ca="1">IF(F29=(" ")," ",F29&amp;"   "&amp;INDEX(articles!C$1:C$186&amp;" "&amp;articles!B$1:B$186,MATCH(F29,articles!A$1:A$186,0)))</f>
        <v>201190    DEMI ECREME</v>
      </c>
      <c r="H29" s="81" t="str">
        <f t="shared" ref="H29" ca="1" si="39">IF(ISBLANK(I29)," ",INDEX(INDIRECT(R$1&amp;"!$M$7:$M$300"),MATCH(I29,INDIRECT(R$1&amp;"!$B$7:$B$300"),0)))</f>
        <v>L3</v>
      </c>
      <c r="I29" s="62">
        <f t="shared" ref="I29" ca="1" si="40">IF(ISBLANK(I24)," ",INDEX(INDIRECT(R$1&amp;"!$B$7:$B$300"),MATCH((I24+1),INDIRECT(R$1&amp;"!$B$7:$B$300"),0)))</f>
        <v>192495</v>
      </c>
      <c r="J29" s="86">
        <f t="shared" ref="J29" ca="1" si="41">IF(ISBLANK(I29)," ",INDEX(INDIRECT(R$1&amp;"!$D$2:$D$300"),MATCH(I29,INDIRECT(R$1&amp;"!$B$2:$B$300"),0)))</f>
        <v>1905189</v>
      </c>
      <c r="K29" s="89">
        <f t="shared" ref="K29" ca="1" si="42">IF(ISBLANK(L29)," ",INDEX(INDIRECT(R$1&amp;"!$D$7:$D$300"),MATCH(L29,INDIRECT(R$1&amp;"!$B$7:$B$300"),0)))</f>
        <v>1905206</v>
      </c>
      <c r="L29" s="62">
        <f t="shared" ref="L29" ca="1" si="43">IF(L24=" "," ",INDEX(INDIRECT(R$1&amp;"!$B$7:$B$300"),MATCH((L24+1),INDIRECT(R$1&amp;"!$B$7:$B$300"),0)))</f>
        <v>192513</v>
      </c>
      <c r="M29" s="65" t="str">
        <f t="shared" ref="M29" ca="1" si="44">IF(ISBLANK(L29)," ",INDEX(INDIRECT(R$1&amp;"!$M$7:$M$300"),MATCH(L29,INDIRECT(R$1&amp;"!$B$7:$B$300"),0)))</f>
        <v>L1</v>
      </c>
      <c r="N29" s="66" t="str">
        <f ca="1">IF(O29=(" ")," ",O29&amp;"   "&amp;INDEX(articles!C$1:C$186&amp;" "&amp;articles!B$1:B$186,MATCH(O29,articles!A$1:A$186,0)))</f>
        <v>200320    ENTIER</v>
      </c>
      <c r="O29" s="67">
        <f t="shared" ref="O29" ca="1" si="45">IF(OR(ISBLANK(L29),ISERROR(L29))," ",INDEX(INDIRECT(R$1&amp;"!$I$7:$I$300"),MATCH(L29,INDIRECT(R$1&amp;"!$B$7:$B$300"),0)))</f>
        <v>200320</v>
      </c>
      <c r="P29" s="17">
        <f t="array" aca="1" ref="P29" ca="1">IFERROR(INDEX(INDIRECT(R$1&amp;"!K7:K300"),SMALL(IF(INDIRECT(R$1&amp;"!B7:B300")=OFFSET(L$3,INT((ROWS($4:29)-1)/5)*5+1,),ROW(INDIRECT("1:"&amp;ROWS(INDIRECT(R$1&amp;"!B7:B300"))))),MOD(ROWS($4:29)-1,5)+1)),"")</f>
        <v>32</v>
      </c>
      <c r="Q29" s="16" t="str">
        <f t="array" aca="1" ref="Q29" ca="1">IFERROR(INDEX(INDIRECT(R$1&amp;"!L7:L300"),SMALL(IF(INDIRECT(R$1&amp;"!B7:B300")=OFFSET(L$3,INT((ROWS($4:29)-1)/5)*5+1,),ROW(INDIRECT("1:"&amp;ROWS(INDIRECT(R$1&amp;"!B7:B300"))))),MOD(ROWS($4:29)-1,5)+1)),"")</f>
        <v>B17</v>
      </c>
      <c r="R29" s="68" t="str">
        <f t="shared" ref="R29" ca="1" si="46">IF(ISBLANK(L29)," ","Quantité "&amp;" "&amp;INDEX(INDIRECT(R$1&amp;"!$F$7:$F$300"),MATCH(L29,INDIRECT(R$1&amp;"!$B$7:$B$300"),0)))&amp;"    "&amp;"Rebuts "&amp;" "&amp;INDEX(INDIRECT(R$1&amp;"!$G$7:$G$300"),MATCH(L29,INDIRECT(R$1&amp;"!$B$7:$B$300"),0))</f>
        <v>Quantité  54371    Rebuts  263</v>
      </c>
      <c r="S29" s="71"/>
    </row>
    <row r="30" spans="2:19" ht="11.25" customHeight="1" x14ac:dyDescent="0.2">
      <c r="B30" s="72"/>
      <c r="C30" s="69"/>
      <c r="D30" s="16" t="str">
        <f t="array" aca="1" ref="D30" ca="1">IFERROR(INDEX(INDIRECT(R$1&amp;"!L7:L300"),SMALL(IF(INDIRECT(R$1&amp;"!B7:B300")=OFFSET(I$3,INT((ROWS($4:30)-1)/5)*5+1,),ROW(INDIRECT("1:"&amp;ROWS(INDIRECT(R$1&amp;"!B7:B300"))))),MOD(ROWS($4:30)-1,5)+1)),"")</f>
        <v>G23</v>
      </c>
      <c r="E30" s="17">
        <f t="array" aca="1" ref="E30" ca="1">IFERROR(INDEX(INDIRECT(R$1&amp;"!K7:K300"),SMALL(IF(INDIRECT(R$1&amp;"!B7:B300")=OFFSET(I$3,INT((ROWS($4:30)-1)/5)*5+1,),ROW(INDIRECT("1:"&amp;ROWS(INDIRECT(R$1&amp;"!B7:B300"))))),MOD(ROWS($4:30)-1,5)+1)),"")</f>
        <v>29</v>
      </c>
      <c r="F30" s="77"/>
      <c r="G30" s="80"/>
      <c r="H30" s="82"/>
      <c r="I30" s="63"/>
      <c r="J30" s="87"/>
      <c r="K30" s="90"/>
      <c r="L30" s="63"/>
      <c r="M30" s="65"/>
      <c r="N30" s="66"/>
      <c r="O30" s="67"/>
      <c r="P30" s="17">
        <f t="array" aca="1" ref="P30" ca="1">IFERROR(INDEX(INDIRECT(R$1&amp;"!K7:K300"),SMALL(IF(INDIRECT(R$1&amp;"!B7:B300")=OFFSET(L$3,INT((ROWS($4:30)-1)/5)*5+1,),ROW(INDIRECT("1:"&amp;ROWS(INDIRECT(R$1&amp;"!B7:B300"))))),MOD(ROWS($4:30)-1,5)+1)),"")</f>
        <v>29</v>
      </c>
      <c r="Q30" s="16" t="str">
        <f t="array" aca="1" ref="Q30" ca="1">IFERROR(INDEX(INDIRECT(R$1&amp;"!L7:L300"),SMALL(IF(INDIRECT(R$1&amp;"!B7:B300")=OFFSET(L$3,INT((ROWS($4:30)-1)/5)*5+1,),ROW(INDIRECT("1:"&amp;ROWS(INDIRECT(R$1&amp;"!B7:B300"))))),MOD(ROWS($4:30)-1,5)+1)),"")</f>
        <v>H21</v>
      </c>
      <c r="R30" s="69"/>
      <c r="S30" s="72"/>
    </row>
    <row r="31" spans="2:19" ht="11.25" customHeight="1" x14ac:dyDescent="0.2">
      <c r="B31" s="72"/>
      <c r="C31" s="69"/>
      <c r="D31" s="16" t="str">
        <f t="array" aca="1" ref="D31" ca="1">IFERROR(INDEX(INDIRECT(R$1&amp;"!L7:L300"),SMALL(IF(INDIRECT(R$1&amp;"!B7:B300")=OFFSET(I$3,INT((ROWS($4:31)-1)/5)*5+1,),ROW(INDIRECT("1:"&amp;ROWS(INDIRECT(R$1&amp;"!B7:B300"))))),MOD(ROWS($4:31)-1,5)+1)),"")</f>
        <v>MURECOMP</v>
      </c>
      <c r="E31" s="17">
        <f t="array" aca="1" ref="E31" ca="1">IFERROR(INDEX(INDIRECT(R$1&amp;"!K7:K300"),SMALL(IF(INDIRECT(R$1&amp;"!B7:B300")=OFFSET(I$3,INT((ROWS($4:31)-1)/5)*5+1,),ROW(INDIRECT("1:"&amp;ROWS(INDIRECT(R$1&amp;"!B7:B300"))))),MOD(ROWS($4:31)-1,5)+1)),"")</f>
        <v>1</v>
      </c>
      <c r="F31" s="77"/>
      <c r="G31" s="80"/>
      <c r="H31" s="82"/>
      <c r="I31" s="63"/>
      <c r="J31" s="87"/>
      <c r="K31" s="90"/>
      <c r="L31" s="63"/>
      <c r="M31" s="65"/>
      <c r="N31" s="66"/>
      <c r="O31" s="67"/>
      <c r="P31" s="17">
        <f t="array" aca="1" ref="P31" ca="1">IFERROR(INDEX(INDIRECT(R$1&amp;"!K7:K300"),SMALL(IF(INDIRECT(R$1&amp;"!B7:B300")=OFFSET(L$3,INT((ROWS($4:31)-1)/5)*5+1,),ROW(INDIRECT("1:"&amp;ROWS(INDIRECT(R$1&amp;"!B7:B300"))))),MOD(ROWS($4:31)-1,5)+1)),"")</f>
        <v>1</v>
      </c>
      <c r="Q31" s="16" t="str">
        <f t="array" aca="1" ref="Q31" ca="1">IFERROR(INDEX(INDIRECT(R$1&amp;"!L7:L300"),SMALL(IF(INDIRECT(R$1&amp;"!B7:B300")=OFFSET(L$3,INT((ROWS($4:31)-1)/5)*5+1,),ROW(INDIRECT("1:"&amp;ROWS(INDIRECT(R$1&amp;"!B7:B300"))))),MOD(ROWS($4:31)-1,5)+1)),"")</f>
        <v>MURECOMP</v>
      </c>
      <c r="R31" s="69"/>
      <c r="S31" s="72"/>
    </row>
    <row r="32" spans="2:19" ht="11.25" customHeight="1" x14ac:dyDescent="0.2">
      <c r="B32" s="72"/>
      <c r="C32" s="69"/>
      <c r="D32" s="16" t="str">
        <f t="array" aca="1" ref="D32" ca="1">IFERROR(INDEX(INDIRECT(R$1&amp;"!L7:L300"),SMALL(IF(INDIRECT(R$1&amp;"!B7:B300")=OFFSET(I$3,INT((ROWS($4:32)-1)/5)*5+1,),ROW(INDIRECT("1:"&amp;ROWS(INDIRECT(R$1&amp;"!B7:B300"))))),MOD(ROWS($4:32)-1,5)+1)),"")</f>
        <v/>
      </c>
      <c r="E32" s="17" t="str">
        <f t="array" aca="1" ref="E32" ca="1">IFERROR(INDEX(INDIRECT(R$1&amp;"!K7:K300"),SMALL(IF(INDIRECT(R$1&amp;"!B7:B300")=OFFSET(I$3,INT((ROWS($4:32)-1)/5)*5+1,),ROW(INDIRECT("1:"&amp;ROWS(INDIRECT(R$1&amp;"!B7:B300"))))),MOD(ROWS($4:32)-1,5)+1)),"")</f>
        <v/>
      </c>
      <c r="F32" s="77"/>
      <c r="G32" s="80"/>
      <c r="H32" s="82"/>
      <c r="I32" s="63"/>
      <c r="J32" s="87"/>
      <c r="K32" s="90"/>
      <c r="L32" s="63"/>
      <c r="M32" s="65"/>
      <c r="N32" s="66"/>
      <c r="O32" s="67"/>
      <c r="P32" s="17" t="str">
        <f t="array" aca="1" ref="P32" ca="1">IFERROR(INDEX(INDIRECT(R$1&amp;"!K7:K300"),SMALL(IF(INDIRECT(R$1&amp;"!B7:B300")=OFFSET(L$3,INT((ROWS($4:32)-1)/5)*5+1,),ROW(INDIRECT("1:"&amp;ROWS(INDIRECT(R$1&amp;"!B7:B300"))))),MOD(ROWS($4:32)-1,5)+1)),"")</f>
        <v/>
      </c>
      <c r="Q32" s="16" t="str">
        <f t="array" aca="1" ref="Q32" ca="1">IFERROR(INDEX(INDIRECT(R$1&amp;"!L7:L300"),SMALL(IF(INDIRECT(R$1&amp;"!B7:B300")=OFFSET(L$3,INT((ROWS($4:32)-1)/5)*5+1,),ROW(INDIRECT("1:"&amp;ROWS(INDIRECT(R$1&amp;"!B7:B300"))))),MOD(ROWS($4:32)-1,5)+1)),"")</f>
        <v/>
      </c>
      <c r="R32" s="69"/>
      <c r="S32" s="72"/>
    </row>
    <row r="33" spans="2:19" ht="11.25" customHeight="1" x14ac:dyDescent="0.2">
      <c r="B33" s="73"/>
      <c r="C33" s="70"/>
      <c r="D33" s="16" t="str">
        <f t="array" aca="1" ref="D33" ca="1">IFERROR(INDEX(INDIRECT(R$1&amp;"!L7:L300"),SMALL(IF(INDIRECT(R$1&amp;"!B7:B300")=OFFSET(I$3,INT((ROWS($4:33)-1)/5)*5+1,),ROW(INDIRECT("1:"&amp;ROWS(INDIRECT(R$1&amp;"!B7:B300"))))),MOD(ROWS($4:33)-1,5)+1)),"")</f>
        <v/>
      </c>
      <c r="E33" s="17" t="str">
        <f t="array" aca="1" ref="E33" ca="1">IFERROR(INDEX(INDIRECT(R$1&amp;"!K7:K300"),SMALL(IF(INDIRECT(R$1&amp;"!B7:B300")=OFFSET(I$3,INT((ROWS($4:33)-1)/5)*5+1,),ROW(INDIRECT("1:"&amp;ROWS(INDIRECT(R$1&amp;"!B7:B300"))))),MOD(ROWS($4:33)-1,5)+1)),"")</f>
        <v/>
      </c>
      <c r="F33" s="78"/>
      <c r="G33" s="80"/>
      <c r="H33" s="82"/>
      <c r="I33" s="64"/>
      <c r="J33" s="88"/>
      <c r="K33" s="91"/>
      <c r="L33" s="64"/>
      <c r="M33" s="65"/>
      <c r="N33" s="66"/>
      <c r="O33" s="67"/>
      <c r="P33" s="17" t="str">
        <f t="array" aca="1" ref="P33" ca="1">IFERROR(INDEX(INDIRECT(R$1&amp;"!K7:K300"),SMALL(IF(INDIRECT(R$1&amp;"!B7:B300")=OFFSET(L$3,INT((ROWS($4:33)-1)/5)*5+1,),ROW(INDIRECT("1:"&amp;ROWS(INDIRECT(R$1&amp;"!B7:B300"))))),MOD(ROWS($4:33)-1,5)+1)),"")</f>
        <v/>
      </c>
      <c r="Q33" s="16" t="str">
        <f t="array" aca="1" ref="Q33" ca="1">IFERROR(INDEX(INDIRECT(R$1&amp;"!L7:L300"),SMALL(IF(INDIRECT(R$1&amp;"!B7:B300")=OFFSET(L$3,INT((ROWS($4:33)-1)/5)*5+1,),ROW(INDIRECT("1:"&amp;ROWS(INDIRECT(R$1&amp;"!B7:B300"))))),MOD(ROWS($4:33)-1,5)+1)),"")</f>
        <v/>
      </c>
      <c r="R33" s="70"/>
      <c r="S33" s="73"/>
    </row>
    <row r="34" spans="2:19" ht="10.5" customHeight="1" x14ac:dyDescent="0.2">
      <c r="B34" s="71"/>
      <c r="C34" s="68" t="str">
        <f t="shared" ref="C34" ca="1" si="47">IF(ISBLANK(I34)," ","Quantité "&amp;" "&amp;INDEX(INDIRECT(R$1&amp;"!$F$7:$F$300"),MATCH(I34,INDIRECT(R$1&amp;"!$B$7:$B$300"),0)))&amp;"    "&amp;"Rebuts "&amp;" "&amp;INDEX(INDIRECT(R$1&amp;"!$G$7:$G$300"),MATCH(I34,INDIRECT(R$1&amp;"!$B$7:$B$300"),0))</f>
        <v>Quantité  35920    Rebuts  89</v>
      </c>
      <c r="D34" s="16" t="str">
        <f t="array" aca="1" ref="D34" ca="1">IFERROR(INDEX(INDIRECT(R$1&amp;"!L7:L300"),SMALL(IF(INDIRECT(R$1&amp;"!B7:B300")=OFFSET(I$3,INT((ROWS($4:34)-1)/5)*5+1,),ROW(INDIRECT("1:"&amp;ROWS(INDIRECT(R$1&amp;"!B7:B300"))))),MOD(ROWS($4:34)-1,5)+1)),"")</f>
        <v>E38</v>
      </c>
      <c r="E34" s="17">
        <f t="array" aca="1" ref="E34" ca="1">IFERROR(INDEX(INDIRECT(R$1&amp;"!K7:K300"),SMALL(IF(INDIRECT(R$1&amp;"!B7:B300")=OFFSET(I$3,INT((ROWS($4:34)-1)/5)*5+1,),ROW(INDIRECT("1:"&amp;ROWS(INDIRECT(R$1&amp;"!B7:B300"))))),MOD(ROWS($4:34)-1,5)+1)),"")</f>
        <v>8</v>
      </c>
      <c r="F34" s="76">
        <f t="shared" ref="F34" ca="1" si="48">IF(OR(ISBLANK(I34),ISERROR(I34))," ",INDEX(INDIRECT(R$1&amp;"!$I$6:$I$300"),MATCH(I34,INDIRECT(R$1&amp;"!$B$6:$B$300"),0)))</f>
        <v>201472</v>
      </c>
      <c r="G34" s="79" t="str">
        <f ca="1">IF(F34=(" ")," ",F34&amp;"   "&amp;INDEX(articles!C$1:C$186&amp;" "&amp;articles!B$1:B$186,MATCH(F34,articles!A$1:A$186,0)))</f>
        <v>201472    DEMI ECREME</v>
      </c>
      <c r="H34" s="81" t="str">
        <f t="shared" ref="H34" ca="1" si="49">IF(ISBLANK(I34)," ",INDEX(INDIRECT(R$1&amp;"!$M$7:$M$300"),MATCH(I34,INDIRECT(R$1&amp;"!$B$7:$B$300"),0)))</f>
        <v>L1</v>
      </c>
      <c r="I34" s="62">
        <f t="shared" ref="I34" ca="1" si="50">IF(ISBLANK(I29)," ",INDEX(INDIRECT(R$1&amp;"!$B$7:$B$300"),MATCH((I29+1),INDIRECT(R$1&amp;"!$B$7:$B$300"),0)))</f>
        <v>192496</v>
      </c>
      <c r="J34" s="86">
        <f t="shared" ref="J34" ca="1" si="51">IF(ISBLANK(I34)," ",INDEX(INDIRECT(R$1&amp;"!$D$2:$D$300"),MATCH(I34,INDIRECT(R$1&amp;"!$B$2:$B$300"),0)))</f>
        <v>1905190</v>
      </c>
      <c r="K34" s="89">
        <f t="shared" ref="K34" ca="1" si="52">IF(ISBLANK(L34)," ",INDEX(INDIRECT(R$1&amp;"!$D$7:$D$300"),MATCH(L34,INDIRECT(R$1&amp;"!$B$7:$B$300"),0)))</f>
        <v>1905207</v>
      </c>
      <c r="L34" s="62">
        <f t="shared" ref="L34" ca="1" si="53">IF(L29=" "," ",INDEX(INDIRECT(R$1&amp;"!$B$7:$B$300"),MATCH((L29+1),INDIRECT(R$1&amp;"!$B$7:$B$300"),0)))</f>
        <v>192514</v>
      </c>
      <c r="M34" s="65" t="str">
        <f t="shared" ref="M34" ca="1" si="54">IF(ISBLANK(L34)," ",INDEX(INDIRECT(R$1&amp;"!$M$7:$M$300"),MATCH(L34,INDIRECT(R$1&amp;"!$B$7:$B$300"),0)))</f>
        <v>L4</v>
      </c>
      <c r="N34" s="66" t="str">
        <f ca="1">IF(O34=(" ")," ",O34&amp;"   "&amp;INDEX(articles!C$1:C$186&amp;" "&amp;articles!B$1:B$186,MATCH(O34,articles!A$1:A$186,0)))</f>
        <v>202190    ECREME</v>
      </c>
      <c r="O34" s="67">
        <f t="shared" ref="O34" ca="1" si="55">IF(OR(ISBLANK(L34),ISERROR(L34))," ",INDEX(INDIRECT(R$1&amp;"!$I$7:$I$300"),MATCH(L34,INDIRECT(R$1&amp;"!$B$7:$B$300"),0)))</f>
        <v>202190</v>
      </c>
      <c r="P34" s="17">
        <f t="array" aca="1" ref="P34" ca="1">IFERROR(INDEX(INDIRECT(R$1&amp;"!K7:K300"),SMALL(IF(INDIRECT(R$1&amp;"!B7:B300")=OFFSET(L$3,INT((ROWS($4:34)-1)/5)*5+1,),ROW(INDIRECT("1:"&amp;ROWS(INDIRECT(R$1&amp;"!B7:B300"))))),MOD(ROWS($4:34)-1,5)+1)),"")</f>
        <v>16</v>
      </c>
      <c r="Q34" s="16" t="str">
        <f t="array" aca="1" ref="Q34" ca="1">IFERROR(INDEX(INDIRECT(R$1&amp;"!L7:L300"),SMALL(IF(INDIRECT(R$1&amp;"!B7:B300")=OFFSET(L$3,INT((ROWS($4:34)-1)/5)*5+1,),ROW(INDIRECT("1:"&amp;ROWS(INDIRECT(R$1&amp;"!B7:B300"))))),MOD(ROWS($4:34)-1,5)+1)),"")</f>
        <v>E25</v>
      </c>
      <c r="R34" s="68" t="str">
        <f t="shared" ref="R34" ca="1" si="56">IF(ISBLANK(L34)," ","Quantité "&amp;" "&amp;INDEX(INDIRECT(R$1&amp;"!$F$7:$F$300"),MATCH(L34,INDIRECT(R$1&amp;"!$B$7:$B$300"),0)))&amp;"    "&amp;"Rebuts "&amp;" "&amp;INDEX(INDIRECT(R$1&amp;"!$G$7:$G$300"),MATCH(L34,INDIRECT(R$1&amp;"!$B$7:$B$300"),0))</f>
        <v>Quantité  14707    Rebuts  200</v>
      </c>
      <c r="S34" s="71"/>
    </row>
    <row r="35" spans="2:19" ht="11.25" customHeight="1" x14ac:dyDescent="0.2">
      <c r="B35" s="72"/>
      <c r="C35" s="69"/>
      <c r="D35" s="16" t="str">
        <f t="array" aca="1" ref="D35" ca="1">IFERROR(INDEX(INDIRECT(R$1&amp;"!L7:L300"),SMALL(IF(INDIRECT(R$1&amp;"!B7:B300")=OFFSET(I$3,INT((ROWS($4:35)-1)/5)*5+1,),ROW(INDIRECT("1:"&amp;ROWS(INDIRECT(R$1&amp;"!B7:B300"))))),MOD(ROWS($4:35)-1,5)+1)),"")</f>
        <v>E28</v>
      </c>
      <c r="E35" s="17">
        <f t="array" aca="1" ref="E35" ca="1">IFERROR(INDEX(INDIRECT(R$1&amp;"!K7:K300"),SMALL(IF(INDIRECT(R$1&amp;"!B7:B300")=OFFSET(I$3,INT((ROWS($4:35)-1)/5)*5+1,),ROW(INDIRECT("1:"&amp;ROWS(INDIRECT(R$1&amp;"!B7:B300"))))),MOD(ROWS($4:35)-1,5)+1)),"")</f>
        <v>32</v>
      </c>
      <c r="F35" s="77"/>
      <c r="G35" s="80"/>
      <c r="H35" s="82"/>
      <c r="I35" s="63"/>
      <c r="J35" s="87"/>
      <c r="K35" s="90"/>
      <c r="L35" s="63"/>
      <c r="M35" s="65"/>
      <c r="N35" s="66"/>
      <c r="O35" s="67"/>
      <c r="P35" s="17">
        <f t="array" aca="1" ref="P35" ca="1">IFERROR(INDEX(INDIRECT(R$1&amp;"!K7:K300"),SMALL(IF(INDIRECT(R$1&amp;"!B7:B300")=OFFSET(L$3,INT((ROWS($4:35)-1)/5)*5+1,),ROW(INDIRECT("1:"&amp;ROWS(INDIRECT(R$1&amp;"!B7:B300"))))),MOD(ROWS($4:35)-1,5)+1)),"")</f>
        <v>1</v>
      </c>
      <c r="Q35" s="16" t="str">
        <f t="array" aca="1" ref="Q35" ca="1">IFERROR(INDEX(INDIRECT(R$1&amp;"!L7:L300"),SMALL(IF(INDIRECT(R$1&amp;"!B7:B300")=OFFSET(L$3,INT((ROWS($4:35)-1)/5)*5+1,),ROW(INDIRECT("1:"&amp;ROWS(INDIRECT(R$1&amp;"!B7:B300"))))),MOD(ROWS($4:35)-1,5)+1)),"")</f>
        <v>MURECOMP</v>
      </c>
      <c r="R35" s="69"/>
      <c r="S35" s="72"/>
    </row>
    <row r="36" spans="2:19" ht="11.25" customHeight="1" x14ac:dyDescent="0.2">
      <c r="B36" s="72"/>
      <c r="C36" s="69"/>
      <c r="D36" s="16" t="str">
        <f t="array" aca="1" ref="D36" ca="1">IFERROR(INDEX(INDIRECT(R$1&amp;"!L7:L300"),SMALL(IF(INDIRECT(R$1&amp;"!B7:B300")=OFFSET(I$3,INT((ROWS($4:36)-1)/5)*5+1,),ROW(INDIRECT("1:"&amp;ROWS(INDIRECT(R$1&amp;"!B7:B300"))))),MOD(ROWS($4:36)-1,5)+1)),"")</f>
        <v>MURECOMP</v>
      </c>
      <c r="E36" s="17">
        <f t="array" aca="1" ref="E36" ca="1">IFERROR(INDEX(INDIRECT(R$1&amp;"!K7:K300"),SMALL(IF(INDIRECT(R$1&amp;"!B7:B300")=OFFSET(I$3,INT((ROWS($4:36)-1)/5)*5+1,),ROW(INDIRECT("1:"&amp;ROWS(INDIRECT(R$1&amp;"!B7:B300"))))),MOD(ROWS($4:36)-1,5)+1)),"")</f>
        <v>1</v>
      </c>
      <c r="F36" s="77"/>
      <c r="G36" s="80"/>
      <c r="H36" s="82"/>
      <c r="I36" s="63"/>
      <c r="J36" s="87"/>
      <c r="K36" s="90"/>
      <c r="L36" s="63"/>
      <c r="M36" s="65"/>
      <c r="N36" s="66"/>
      <c r="O36" s="67"/>
      <c r="P36" s="17" t="str">
        <f t="array" aca="1" ref="P36" ca="1">IFERROR(INDEX(INDIRECT(R$1&amp;"!K7:K300"),SMALL(IF(INDIRECT(R$1&amp;"!B7:B300")=OFFSET(L$3,INT((ROWS($4:36)-1)/5)*5+1,),ROW(INDIRECT("1:"&amp;ROWS(INDIRECT(R$1&amp;"!B7:B300"))))),MOD(ROWS($4:36)-1,5)+1)),"")</f>
        <v/>
      </c>
      <c r="Q36" s="16" t="str">
        <f t="array" aca="1" ref="Q36" ca="1">IFERROR(INDEX(INDIRECT(R$1&amp;"!L7:L300"),SMALL(IF(INDIRECT(R$1&amp;"!B7:B300")=OFFSET(L$3,INT((ROWS($4:36)-1)/5)*5+1,),ROW(INDIRECT("1:"&amp;ROWS(INDIRECT(R$1&amp;"!B7:B300"))))),MOD(ROWS($4:36)-1,5)+1)),"")</f>
        <v/>
      </c>
      <c r="R36" s="69"/>
      <c r="S36" s="72"/>
    </row>
    <row r="37" spans="2:19" ht="11.25" customHeight="1" x14ac:dyDescent="0.2">
      <c r="B37" s="72"/>
      <c r="C37" s="69"/>
      <c r="D37" s="16" t="str">
        <f t="array" aca="1" ref="D37" ca="1">IFERROR(INDEX(INDIRECT(R$1&amp;"!L7:L300"),SMALL(IF(INDIRECT(R$1&amp;"!B7:B300")=OFFSET(I$3,INT((ROWS($4:37)-1)/5)*5+1,),ROW(INDIRECT("1:"&amp;ROWS(INDIRECT(R$1&amp;"!B7:B300"))))),MOD(ROWS($4:37)-1,5)+1)),"")</f>
        <v/>
      </c>
      <c r="E37" s="17" t="str">
        <f t="array" aca="1" ref="E37" ca="1">IFERROR(INDEX(INDIRECT(R$1&amp;"!K7:K300"),SMALL(IF(INDIRECT(R$1&amp;"!B7:B300")=OFFSET(I$3,INT((ROWS($4:37)-1)/5)*5+1,),ROW(INDIRECT("1:"&amp;ROWS(INDIRECT(R$1&amp;"!B7:B300"))))),MOD(ROWS($4:37)-1,5)+1)),"")</f>
        <v/>
      </c>
      <c r="F37" s="77"/>
      <c r="G37" s="80"/>
      <c r="H37" s="82"/>
      <c r="I37" s="63"/>
      <c r="J37" s="87"/>
      <c r="K37" s="90"/>
      <c r="L37" s="63"/>
      <c r="M37" s="65"/>
      <c r="N37" s="66"/>
      <c r="O37" s="67"/>
      <c r="P37" s="17" t="str">
        <f t="array" aca="1" ref="P37" ca="1">IFERROR(INDEX(INDIRECT(R$1&amp;"!K7:K300"),SMALL(IF(INDIRECT(R$1&amp;"!B7:B300")=OFFSET(L$3,INT((ROWS($4:37)-1)/5)*5+1,),ROW(INDIRECT("1:"&amp;ROWS(INDIRECT(R$1&amp;"!B7:B300"))))),MOD(ROWS($4:37)-1,5)+1)),"")</f>
        <v/>
      </c>
      <c r="Q37" s="16" t="str">
        <f t="array" aca="1" ref="Q37" ca="1">IFERROR(INDEX(INDIRECT(R$1&amp;"!L7:L300"),SMALL(IF(INDIRECT(R$1&amp;"!B7:B300")=OFFSET(L$3,INT((ROWS($4:37)-1)/5)*5+1,),ROW(INDIRECT("1:"&amp;ROWS(INDIRECT(R$1&amp;"!B7:B300"))))),MOD(ROWS($4:37)-1,5)+1)),"")</f>
        <v/>
      </c>
      <c r="R37" s="69"/>
      <c r="S37" s="72"/>
    </row>
    <row r="38" spans="2:19" ht="11.25" customHeight="1" x14ac:dyDescent="0.2">
      <c r="B38" s="73"/>
      <c r="C38" s="70"/>
      <c r="D38" s="16" t="str">
        <f t="array" aca="1" ref="D38" ca="1">IFERROR(INDEX(INDIRECT(R$1&amp;"!L7:L300"),SMALL(IF(INDIRECT(R$1&amp;"!B7:B300")=OFFSET(I$3,INT((ROWS($4:38)-1)/5)*5+1,),ROW(INDIRECT("1:"&amp;ROWS(INDIRECT(R$1&amp;"!B7:B300"))))),MOD(ROWS($4:38)-1,5)+1)),"")</f>
        <v/>
      </c>
      <c r="E38" s="17" t="str">
        <f t="array" aca="1" ref="E38" ca="1">IFERROR(INDEX(INDIRECT(R$1&amp;"!K7:K300"),SMALL(IF(INDIRECT(R$1&amp;"!B7:B300")=OFFSET(I$3,INT((ROWS($4:38)-1)/5)*5+1,),ROW(INDIRECT("1:"&amp;ROWS(INDIRECT(R$1&amp;"!B7:B300"))))),MOD(ROWS($4:38)-1,5)+1)),"")</f>
        <v/>
      </c>
      <c r="F38" s="78"/>
      <c r="G38" s="80"/>
      <c r="H38" s="82"/>
      <c r="I38" s="64"/>
      <c r="J38" s="88"/>
      <c r="K38" s="91"/>
      <c r="L38" s="64"/>
      <c r="M38" s="65"/>
      <c r="N38" s="66"/>
      <c r="O38" s="67"/>
      <c r="P38" s="17" t="str">
        <f t="array" aca="1" ref="P38" ca="1">IFERROR(INDEX(INDIRECT(R$1&amp;"!K7:K300"),SMALL(IF(INDIRECT(R$1&amp;"!B7:B300")=OFFSET(L$3,INT((ROWS($4:38)-1)/5)*5+1,),ROW(INDIRECT("1:"&amp;ROWS(INDIRECT(R$1&amp;"!B7:B300"))))),MOD(ROWS($4:38)-1,5)+1)),"")</f>
        <v/>
      </c>
      <c r="Q38" s="16" t="str">
        <f t="array" aca="1" ref="Q38" ca="1">IFERROR(INDEX(INDIRECT(R$1&amp;"!L7:L300"),SMALL(IF(INDIRECT(R$1&amp;"!B7:B300")=OFFSET(L$3,INT((ROWS($4:38)-1)/5)*5+1,),ROW(INDIRECT("1:"&amp;ROWS(INDIRECT(R$1&amp;"!B7:B300"))))),MOD(ROWS($4:38)-1,5)+1)),"")</f>
        <v/>
      </c>
      <c r="R38" s="70"/>
      <c r="S38" s="73"/>
    </row>
    <row r="39" spans="2:19" ht="10.5" customHeight="1" x14ac:dyDescent="0.2">
      <c r="B39" s="71"/>
      <c r="C39" s="68" t="str">
        <f t="shared" ref="C39" ca="1" si="57">IF(ISBLANK(I39)," ","Quantité "&amp;" "&amp;INDEX(INDIRECT(R$1&amp;"!$F$7:$F$300"),MATCH(I39,INDIRECT(R$1&amp;"!$B$7:$B$300"),0)))&amp;"    "&amp;"Rebuts "&amp;" "&amp;INDEX(INDIRECT(R$1&amp;"!$G$7:$G$300"),MATCH(I39,INDIRECT(R$1&amp;"!$B$7:$B$300"),0))</f>
        <v>Quantité  6426    Rebuts  48</v>
      </c>
      <c r="D39" s="16" t="str">
        <f t="array" aca="1" ref="D39" ca="1">IFERROR(INDEX(INDIRECT(R$1&amp;"!L7:L300"),SMALL(IF(INDIRECT(R$1&amp;"!B7:B300")=OFFSET(I$3,INT((ROWS($4:39)-1)/5)*5+1,),ROW(INDIRECT("1:"&amp;ROWS(INDIRECT(R$1&amp;"!B7:B300"))))),MOD(ROWS($4:39)-1,5)+1)),"")</f>
        <v>E36</v>
      </c>
      <c r="E39" s="17">
        <f t="array" aca="1" ref="E39" ca="1">IFERROR(INDEX(INDIRECT(R$1&amp;"!K7:K300"),SMALL(IF(INDIRECT(R$1&amp;"!B7:B300")=OFFSET(I$3,INT((ROWS($4:39)-1)/5)*5+1,),ROW(INDIRECT("1:"&amp;ROWS(INDIRECT(R$1&amp;"!B7:B300"))))),MOD(ROWS($4:39)-1,5)+1)),"")</f>
        <v>6</v>
      </c>
      <c r="F39" s="76">
        <f t="shared" ref="F39" ca="1" si="58">IF(OR(ISBLANK(I39),ISERROR(I39))," ",INDEX(INDIRECT(R$1&amp;"!$I$6:$I$300"),MATCH(I39,INDIRECT(R$1&amp;"!$B$6:$B$300"),0)))</f>
        <v>200190</v>
      </c>
      <c r="G39" s="79" t="str">
        <f ca="1">IF(F39=(" ")," ",F39&amp;"   "&amp;INDEX(articles!C$1:C$186&amp;" "&amp;articles!B$1:B$186,MATCH(F39,articles!A$1:A$186,0)))</f>
        <v>200190    ENTIER</v>
      </c>
      <c r="H39" s="81" t="str">
        <f t="shared" ref="H39" ca="1" si="59">IF(ISBLANK(I39)," ",INDEX(INDIRECT(R$1&amp;"!$M$7:$M$300"),MATCH(I39,INDIRECT(R$1&amp;"!$B$7:$B$300"),0)))</f>
        <v>L4</v>
      </c>
      <c r="I39" s="62">
        <f t="shared" ref="I39" ca="1" si="60">IF(ISBLANK(I34)," ",INDEX(INDIRECT(R$1&amp;"!$B$7:$B$300"),MATCH((I34+1),INDIRECT(R$1&amp;"!$B$7:$B$300"),0)))</f>
        <v>192497</v>
      </c>
      <c r="J39" s="86">
        <f t="shared" ref="J39" ca="1" si="61">IF(ISBLANK(I39)," ",INDEX(INDIRECT(R$1&amp;"!$D$2:$D$300"),MATCH(I39,INDIRECT(R$1&amp;"!$B$2:$B$300"),0)))</f>
        <v>1905168</v>
      </c>
      <c r="K39" s="89">
        <f t="shared" ref="K39" ca="1" si="62">IF(ISBLANK(L39)," ",INDEX(INDIRECT(R$1&amp;"!$D$7:$D$300"),MATCH(L39,INDIRECT(R$1&amp;"!$B$7:$B$300"),0)))</f>
        <v>1905208</v>
      </c>
      <c r="L39" s="62">
        <f t="shared" ref="L39" ca="1" si="63">IF(L34=" "," ",INDEX(INDIRECT(R$1&amp;"!$B$7:$B$300"),MATCH((L34+1),INDIRECT(R$1&amp;"!$B$7:$B$300"),0)))</f>
        <v>192515</v>
      </c>
      <c r="M39" s="65" t="str">
        <f t="shared" ref="M39" ca="1" si="64">IF(ISBLANK(L39)," ",INDEX(INDIRECT(R$1&amp;"!$M$7:$M$300"),MATCH(L39,INDIRECT(R$1&amp;"!$B$7:$B$300"),0)))</f>
        <v>L4</v>
      </c>
      <c r="N39" s="66" t="str">
        <f ca="1">IF(O39=(" ")," ",O39&amp;"   "&amp;INDEX(articles!C$1:C$186&amp;" "&amp;articles!B$1:B$186,MATCH(O39,articles!A$1:A$186,0)))</f>
        <v>202190    ECREME</v>
      </c>
      <c r="O39" s="67">
        <f t="shared" ref="O39" ca="1" si="65">IF(OR(ISBLANK(L39),ISERROR(L39))," ",INDEX(INDIRECT(R$1&amp;"!$I$7:$I$300"),MATCH(L39,INDIRECT(R$1&amp;"!$B$7:$B$300"),0)))</f>
        <v>202190</v>
      </c>
      <c r="P39" s="17">
        <f t="array" aca="1" ref="P39" ca="1">IFERROR(INDEX(INDIRECT(R$1&amp;"!K7:K300"),SMALL(IF(INDIRECT(R$1&amp;"!B7:B300")=OFFSET(L$3,INT((ROWS($4:39)-1)/5)*5+1,),ROW(INDIRECT("1:"&amp;ROWS(INDIRECT(R$1&amp;"!B7:B300"))))),MOD(ROWS($4:39)-1,5)+1)),"")</f>
        <v>18</v>
      </c>
      <c r="Q39" s="16" t="str">
        <f t="array" aca="1" ref="Q39" ca="1">IFERROR(INDEX(INDIRECT(R$1&amp;"!L7:L300"),SMALL(IF(INDIRECT(R$1&amp;"!B7:B300")=OFFSET(L$3,INT((ROWS($4:39)-1)/5)*5+1,),ROW(INDIRECT("1:"&amp;ROWS(INDIRECT(R$1&amp;"!B7:B300"))))),MOD(ROWS($4:39)-1,5)+1)),"")</f>
        <v>H30</v>
      </c>
      <c r="R39" s="68" t="str">
        <f t="shared" ref="R39" ca="1" si="66">IF(ISBLANK(L39)," ","Quantité "&amp;" "&amp;INDEX(INDIRECT(R$1&amp;"!$F$7:$F$300"),MATCH(L39,INDIRECT(R$1&amp;"!$B$7:$B$300"),0)))&amp;"    "&amp;"Rebuts "&amp;" "&amp;INDEX(INDIRECT(R$1&amp;"!$G$7:$G$300"),MATCH(L39,INDIRECT(R$1&amp;"!$B$7:$B$300"),0))</f>
        <v>Quantité  16061    Rebuts  74</v>
      </c>
      <c r="S39" s="71"/>
    </row>
    <row r="40" spans="2:19" ht="11.25" customHeight="1" x14ac:dyDescent="0.2">
      <c r="B40" s="72"/>
      <c r="C40" s="69"/>
      <c r="D40" s="16" t="str">
        <f t="array" aca="1" ref="D40" ca="1">IFERROR(INDEX(INDIRECT(R$1&amp;"!L7:L300"),SMALL(IF(INDIRECT(R$1&amp;"!B7:B300")=OFFSET(I$3,INT((ROWS($4:40)-1)/5)*5+1,),ROW(INDIRECT("1:"&amp;ROWS(INDIRECT(R$1&amp;"!B7:B300"))))),MOD(ROWS($4:40)-1,5)+1)),"")</f>
        <v>MURECOMP</v>
      </c>
      <c r="E40" s="17">
        <f t="array" aca="1" ref="E40" ca="1">IFERROR(INDEX(INDIRECT(R$1&amp;"!K7:K300"),SMALL(IF(INDIRECT(R$1&amp;"!B7:B300")=OFFSET(I$3,INT((ROWS($4:40)-1)/5)*5+1,),ROW(INDIRECT("1:"&amp;ROWS(INDIRECT(R$1&amp;"!B7:B300"))))),MOD(ROWS($4:40)-1,5)+1)),"")</f>
        <v>1</v>
      </c>
      <c r="F40" s="77"/>
      <c r="G40" s="80"/>
      <c r="H40" s="82"/>
      <c r="I40" s="63"/>
      <c r="J40" s="87"/>
      <c r="K40" s="90"/>
      <c r="L40" s="63"/>
      <c r="M40" s="65"/>
      <c r="N40" s="66"/>
      <c r="O40" s="67"/>
      <c r="P40" s="17">
        <f t="array" aca="1" ref="P40" ca="1">IFERROR(INDEX(INDIRECT(R$1&amp;"!K7:K300"),SMALL(IF(INDIRECT(R$1&amp;"!B7:B300")=OFFSET(L$3,INT((ROWS($4:40)-1)/5)*5+1,),ROW(INDIRECT("1:"&amp;ROWS(INDIRECT(R$1&amp;"!B7:B300"))))),MOD(ROWS($4:40)-1,5)+1)),"")</f>
        <v>1</v>
      </c>
      <c r="Q40" s="16" t="str">
        <f t="array" aca="1" ref="Q40" ca="1">IFERROR(INDEX(INDIRECT(R$1&amp;"!L7:L300"),SMALL(IF(INDIRECT(R$1&amp;"!B7:B300")=OFFSET(L$3,INT((ROWS($4:40)-1)/5)*5+1,),ROW(INDIRECT("1:"&amp;ROWS(INDIRECT(R$1&amp;"!B7:B300"))))),MOD(ROWS($4:40)-1,5)+1)),"")</f>
        <v>MURECOMP</v>
      </c>
      <c r="R40" s="69"/>
      <c r="S40" s="72"/>
    </row>
    <row r="41" spans="2:19" ht="11.25" customHeight="1" x14ac:dyDescent="0.2">
      <c r="B41" s="72"/>
      <c r="C41" s="69"/>
      <c r="D41" s="16" t="str">
        <f t="array" aca="1" ref="D41" ca="1">IFERROR(INDEX(INDIRECT(R$1&amp;"!L7:L300"),SMALL(IF(INDIRECT(R$1&amp;"!B7:B300")=OFFSET(I$3,INT((ROWS($4:41)-1)/5)*5+1,),ROW(INDIRECT("1:"&amp;ROWS(INDIRECT(R$1&amp;"!B7:B300"))))),MOD(ROWS($4:41)-1,5)+1)),"")</f>
        <v/>
      </c>
      <c r="E41" s="17" t="str">
        <f t="array" aca="1" ref="E41" ca="1">IFERROR(INDEX(INDIRECT(R$1&amp;"!K7:K300"),SMALL(IF(INDIRECT(R$1&amp;"!B7:B300")=OFFSET(I$3,INT((ROWS($4:41)-1)/5)*5+1,),ROW(INDIRECT("1:"&amp;ROWS(INDIRECT(R$1&amp;"!B7:B300"))))),MOD(ROWS($4:41)-1,5)+1)),"")</f>
        <v/>
      </c>
      <c r="F41" s="77"/>
      <c r="G41" s="80"/>
      <c r="H41" s="82"/>
      <c r="I41" s="63"/>
      <c r="J41" s="87"/>
      <c r="K41" s="90"/>
      <c r="L41" s="63"/>
      <c r="M41" s="65"/>
      <c r="N41" s="66"/>
      <c r="O41" s="67"/>
      <c r="P41" s="17" t="str">
        <f t="array" aca="1" ref="P41" ca="1">IFERROR(INDEX(INDIRECT(R$1&amp;"!K7:K300"),SMALL(IF(INDIRECT(R$1&amp;"!B7:B300")=OFFSET(L$3,INT((ROWS($4:41)-1)/5)*5+1,),ROW(INDIRECT("1:"&amp;ROWS(INDIRECT(R$1&amp;"!B7:B300"))))),MOD(ROWS($4:41)-1,5)+1)),"")</f>
        <v/>
      </c>
      <c r="Q41" s="16" t="str">
        <f t="array" aca="1" ref="Q41" ca="1">IFERROR(INDEX(INDIRECT(R$1&amp;"!L7:L300"),SMALL(IF(INDIRECT(R$1&amp;"!B7:B300")=OFFSET(L$3,INT((ROWS($4:41)-1)/5)*5+1,),ROW(INDIRECT("1:"&amp;ROWS(INDIRECT(R$1&amp;"!B7:B300"))))),MOD(ROWS($4:41)-1,5)+1)),"")</f>
        <v/>
      </c>
      <c r="R41" s="69"/>
      <c r="S41" s="72"/>
    </row>
    <row r="42" spans="2:19" ht="11.25" customHeight="1" x14ac:dyDescent="0.2">
      <c r="B42" s="72"/>
      <c r="C42" s="69"/>
      <c r="D42" s="16" t="str">
        <f t="array" aca="1" ref="D42" ca="1">IFERROR(INDEX(INDIRECT(R$1&amp;"!L7:L300"),SMALL(IF(INDIRECT(R$1&amp;"!B7:B300")=OFFSET(I$3,INT((ROWS($4:42)-1)/5)*5+1,),ROW(INDIRECT("1:"&amp;ROWS(INDIRECT(R$1&amp;"!B7:B300"))))),MOD(ROWS($4:42)-1,5)+1)),"")</f>
        <v/>
      </c>
      <c r="E42" s="17" t="str">
        <f t="array" aca="1" ref="E42" ca="1">IFERROR(INDEX(INDIRECT(R$1&amp;"!K7:K300"),SMALL(IF(INDIRECT(R$1&amp;"!B7:B300")=OFFSET(I$3,INT((ROWS($4:42)-1)/5)*5+1,),ROW(INDIRECT("1:"&amp;ROWS(INDIRECT(R$1&amp;"!B7:B300"))))),MOD(ROWS($4:42)-1,5)+1)),"")</f>
        <v/>
      </c>
      <c r="F42" s="77"/>
      <c r="G42" s="80"/>
      <c r="H42" s="82"/>
      <c r="I42" s="63"/>
      <c r="J42" s="87"/>
      <c r="K42" s="90"/>
      <c r="L42" s="63"/>
      <c r="M42" s="65"/>
      <c r="N42" s="66"/>
      <c r="O42" s="67"/>
      <c r="P42" s="17" t="str">
        <f t="array" aca="1" ref="P42" ca="1">IFERROR(INDEX(INDIRECT(R$1&amp;"!K7:K300"),SMALL(IF(INDIRECT(R$1&amp;"!B7:B300")=OFFSET(L$3,INT((ROWS($4:42)-1)/5)*5+1,),ROW(INDIRECT("1:"&amp;ROWS(INDIRECT(R$1&amp;"!B7:B300"))))),MOD(ROWS($4:42)-1,5)+1)),"")</f>
        <v/>
      </c>
      <c r="Q42" s="16" t="str">
        <f t="array" aca="1" ref="Q42" ca="1">IFERROR(INDEX(INDIRECT(R$1&amp;"!L7:L300"),SMALL(IF(INDIRECT(R$1&amp;"!B7:B300")=OFFSET(L$3,INT((ROWS($4:42)-1)/5)*5+1,),ROW(INDIRECT("1:"&amp;ROWS(INDIRECT(R$1&amp;"!B7:B300"))))),MOD(ROWS($4:42)-1,5)+1)),"")</f>
        <v/>
      </c>
      <c r="R42" s="69"/>
      <c r="S42" s="72"/>
    </row>
    <row r="43" spans="2:19" ht="11.25" customHeight="1" x14ac:dyDescent="0.2">
      <c r="B43" s="73"/>
      <c r="C43" s="70"/>
      <c r="D43" s="16" t="str">
        <f t="array" aca="1" ref="D43" ca="1">IFERROR(INDEX(INDIRECT(R$1&amp;"!L7:L300"),SMALL(IF(INDIRECT(R$1&amp;"!B7:B300")=OFFSET(I$3,INT((ROWS($4:43)-1)/5)*5+1,),ROW(INDIRECT("1:"&amp;ROWS(INDIRECT(R$1&amp;"!B7:B300"))))),MOD(ROWS($4:43)-1,5)+1)),"")</f>
        <v/>
      </c>
      <c r="E43" s="17" t="str">
        <f t="array" aca="1" ref="E43" ca="1">IFERROR(INDEX(INDIRECT(R$1&amp;"!K7:K300"),SMALL(IF(INDIRECT(R$1&amp;"!B7:B300")=OFFSET(I$3,INT((ROWS($4:43)-1)/5)*5+1,),ROW(INDIRECT("1:"&amp;ROWS(INDIRECT(R$1&amp;"!B7:B300"))))),MOD(ROWS($4:43)-1,5)+1)),"")</f>
        <v/>
      </c>
      <c r="F43" s="78"/>
      <c r="G43" s="80"/>
      <c r="H43" s="82"/>
      <c r="I43" s="64"/>
      <c r="J43" s="88"/>
      <c r="K43" s="91"/>
      <c r="L43" s="64"/>
      <c r="M43" s="65"/>
      <c r="N43" s="66"/>
      <c r="O43" s="67"/>
      <c r="P43" s="17" t="str">
        <f t="array" aca="1" ref="P43" ca="1">IFERROR(INDEX(INDIRECT(R$1&amp;"!K7:K300"),SMALL(IF(INDIRECT(R$1&amp;"!B7:B300")=OFFSET(L$3,INT((ROWS($4:43)-1)/5)*5+1,),ROW(INDIRECT("1:"&amp;ROWS(INDIRECT(R$1&amp;"!B7:B300"))))),MOD(ROWS($4:43)-1,5)+1)),"")</f>
        <v/>
      </c>
      <c r="Q43" s="16" t="str">
        <f t="array" aca="1" ref="Q43" ca="1">IFERROR(INDEX(INDIRECT(R$1&amp;"!L7:L300"),SMALL(IF(INDIRECT(R$1&amp;"!B7:B300")=OFFSET(L$3,INT((ROWS($4:43)-1)/5)*5+1,),ROW(INDIRECT("1:"&amp;ROWS(INDIRECT(R$1&amp;"!B7:B300"))))),MOD(ROWS($4:43)-1,5)+1)),"")</f>
        <v/>
      </c>
      <c r="R43" s="70"/>
      <c r="S43" s="73"/>
    </row>
    <row r="44" spans="2:19" ht="10.5" customHeight="1" x14ac:dyDescent="0.2">
      <c r="B44" s="71"/>
      <c r="C44" s="68" t="str">
        <f t="shared" ref="C44" ca="1" si="67">IF(ISBLANK(I44)," ","Quantité "&amp;" "&amp;INDEX(INDIRECT(R$1&amp;"!$F$7:$F$300"),MATCH(I44,INDIRECT(R$1&amp;"!$B$7:$B$300"),0)))&amp;"    "&amp;"Rebuts "&amp;" "&amp;INDEX(INDIRECT(R$1&amp;"!$G$7:$G$300"),MATCH(I44,INDIRECT(R$1&amp;"!$B$7:$B$300"),0))</f>
        <v>Quantité  27017    Rebuts  311</v>
      </c>
      <c r="D44" s="16" t="str">
        <f t="array" aca="1" ref="D44" ca="1">IFERROR(INDEX(INDIRECT(R$1&amp;"!L7:L300"),SMALL(IF(INDIRECT(R$1&amp;"!B7:B300")=OFFSET(I$3,INT((ROWS($4:44)-1)/5)*5+1,),ROW(INDIRECT("1:"&amp;ROWS(INDIRECT(R$1&amp;"!B7:B300"))))),MOD(ROWS($4:44)-1,5)+1)),"")</f>
        <v>A18</v>
      </c>
      <c r="E44" s="17">
        <f t="array" aca="1" ref="E44" ca="1">IFERROR(INDEX(INDIRECT(R$1&amp;"!K7:K300"),SMALL(IF(INDIRECT(R$1&amp;"!B7:B300")=OFFSET(I$3,INT((ROWS($4:44)-1)/5)*5+1,),ROW(INDIRECT("1:"&amp;ROWS(INDIRECT(R$1&amp;"!B7:B300"))))),MOD(ROWS($4:44)-1,5)+1)),"")</f>
        <v>32</v>
      </c>
      <c r="F44" s="76">
        <f t="shared" ref="F44" ca="1" si="68">IF(OR(ISBLANK(I44),ISERROR(I44))," ",INDEX(INDIRECT(R$1&amp;"!$I$6:$I$300"),MATCH(I44,INDIRECT(R$1&amp;"!$B$6:$B$300"),0)))</f>
        <v>221066</v>
      </c>
      <c r="G44" s="79" t="str">
        <f ca="1">IF(F44=(" ")," ",F44&amp;"   "&amp;INDEX(articles!C$1:C$186&amp;" "&amp;articles!B$1:B$186,MATCH(F44,articles!A$1:A$186,0)))</f>
        <v>221066    DEMI ECREME</v>
      </c>
      <c r="H44" s="81" t="str">
        <f t="shared" ref="H44" ca="1" si="69">IF(ISBLANK(I44)," ",INDEX(INDIRECT(R$1&amp;"!$M$7:$M$300"),MATCH(I44,INDIRECT(R$1&amp;"!$B$7:$B$300"),0)))</f>
        <v>L5</v>
      </c>
      <c r="I44" s="62">
        <f t="shared" ref="I44" ca="1" si="70">IF(ISBLANK(I39)," ",INDEX(INDIRECT(R$1&amp;"!$B$7:$B$300"),MATCH((I39+1),INDIRECT(R$1&amp;"!$B$7:$B$300"),0)))</f>
        <v>192498</v>
      </c>
      <c r="J44" s="86">
        <f t="shared" ref="J44" ca="1" si="71">IF(ISBLANK(I44)," ",INDEX(INDIRECT(R$1&amp;"!$D$2:$D$300"),MATCH(I44,INDIRECT(R$1&amp;"!$B$2:$B$300"),0)))</f>
        <v>1905191</v>
      </c>
      <c r="K44" s="89" t="e">
        <f t="shared" ref="K44" ca="1" si="72">IF(ISBLANK(L44)," ",INDEX(INDIRECT(R$1&amp;"!$D$7:$D$300"),MATCH(L44,INDIRECT(R$1&amp;"!$B$7:$B$300"),0)))</f>
        <v>#N/A</v>
      </c>
      <c r="L44" s="62" t="e">
        <f t="shared" ref="L44" ca="1" si="73">IF(L39=" "," ",INDEX(INDIRECT(R$1&amp;"!$B$7:$B$300"),MATCH((L39+1),INDIRECT(R$1&amp;"!$B$7:$B$300"),0)))</f>
        <v>#N/A</v>
      </c>
      <c r="M44" s="65" t="e">
        <f t="shared" ref="M44" ca="1" si="74">IF(ISBLANK(L44)," ",INDEX(INDIRECT(R$1&amp;"!$M$7:$M$300"),MATCH(L44,INDIRECT(R$1&amp;"!$B$7:$B$300"),0)))</f>
        <v>#N/A</v>
      </c>
      <c r="N44" s="66" t="str">
        <f ca="1">IF(O44=(" ")," ",O44&amp;"   "&amp;INDEX(articles!C$1:C$186&amp;" "&amp;articles!B$1:B$186,MATCH(O44,articles!A$1:A$186,0)))</f>
        <v xml:space="preserve"> </v>
      </c>
      <c r="O44" s="67" t="str">
        <f t="shared" ref="O44" ca="1" si="75">IF(OR(ISBLANK(L44),ISERROR(L44))," ",INDEX(INDIRECT(R$1&amp;"!$I$7:$I$300"),MATCH(L44,INDIRECT(R$1&amp;"!$B$7:$B$300"),0)))</f>
        <v xml:space="preserve"> </v>
      </c>
      <c r="P44" s="17" t="str">
        <f t="array" aca="1" ref="P44" ca="1">IFERROR(INDEX(INDIRECT(R$1&amp;"!K7:K300"),SMALL(IF(INDIRECT(R$1&amp;"!B7:B300")=OFFSET(L$3,INT((ROWS($4:44)-1)/5)*5+1,),ROW(INDIRECT("1:"&amp;ROWS(INDIRECT(R$1&amp;"!B7:B300"))))),MOD(ROWS($4:44)-1,5)+1)),"")</f>
        <v/>
      </c>
      <c r="Q44" s="16" t="str">
        <f t="array" aca="1" ref="Q44" ca="1">IFERROR(INDEX(INDIRECT(R$1&amp;"!L7:L300"),SMALL(IF(INDIRECT(R$1&amp;"!B7:B300")=OFFSET(L$3,INT((ROWS($4:44)-1)/5)*5+1,),ROW(INDIRECT("1:"&amp;ROWS(INDIRECT(R$1&amp;"!B7:B300"))))),MOD(ROWS($4:44)-1,5)+1)),"")</f>
        <v/>
      </c>
      <c r="R44" s="68" t="e">
        <f t="shared" ref="R44" ca="1" si="76">IF(ISBLANK(L44)," ","Quantité "&amp;" "&amp;INDEX(INDIRECT(R$1&amp;"!$F$7:$F$300"),MATCH(L44,INDIRECT(R$1&amp;"!$B$7:$B$300"),0)))&amp;"    "&amp;"Rebuts "&amp;" "&amp;INDEX(INDIRECT(R$1&amp;"!$G$7:$G$300"),MATCH(L44,INDIRECT(R$1&amp;"!$B$7:$B$300"),0))</f>
        <v>#N/A</v>
      </c>
      <c r="S44" s="71"/>
    </row>
    <row r="45" spans="2:19" ht="11.25" customHeight="1" x14ac:dyDescent="0.2">
      <c r="B45" s="72"/>
      <c r="C45" s="69"/>
      <c r="D45" s="16" t="str">
        <f t="array" aca="1" ref="D45" ca="1">IFERROR(INDEX(INDIRECT(R$1&amp;"!L7:L300"),SMALL(IF(INDIRECT(R$1&amp;"!B7:B300")=OFFSET(I$3,INT((ROWS($4:45)-1)/5)*5+1,),ROW(INDIRECT("1:"&amp;ROWS(INDIRECT(R$1&amp;"!B7:B300"))))),MOD(ROWS($4:45)-1,5)+1)),"")</f>
        <v>B37</v>
      </c>
      <c r="E45" s="17">
        <f t="array" aca="1" ref="E45" ca="1">IFERROR(INDEX(INDIRECT(R$1&amp;"!K7:K300"),SMALL(IF(INDIRECT(R$1&amp;"!B7:B300")=OFFSET(I$3,INT((ROWS($4:45)-1)/5)*5+1,),ROW(INDIRECT("1:"&amp;ROWS(INDIRECT(R$1&amp;"!B7:B300"))))),MOD(ROWS($4:45)-1,5)+1)),"")</f>
        <v>2</v>
      </c>
      <c r="F45" s="77"/>
      <c r="G45" s="80"/>
      <c r="H45" s="82"/>
      <c r="I45" s="63"/>
      <c r="J45" s="87"/>
      <c r="K45" s="90"/>
      <c r="L45" s="63"/>
      <c r="M45" s="65"/>
      <c r="N45" s="66"/>
      <c r="O45" s="67"/>
      <c r="P45" s="17" t="str">
        <f t="array" aca="1" ref="P45" ca="1">IFERROR(INDEX(INDIRECT(R$1&amp;"!K7:K300"),SMALL(IF(INDIRECT(R$1&amp;"!B7:B300")=OFFSET(L$3,INT((ROWS($4:45)-1)/5)*5+1,),ROW(INDIRECT("1:"&amp;ROWS(INDIRECT(R$1&amp;"!B7:B300"))))),MOD(ROWS($4:45)-1,5)+1)),"")</f>
        <v/>
      </c>
      <c r="Q45" s="16" t="str">
        <f t="array" aca="1" ref="Q45" ca="1">IFERROR(INDEX(INDIRECT(R$1&amp;"!L7:L300"),SMALL(IF(INDIRECT(R$1&amp;"!B7:B300")=OFFSET(L$3,INT((ROWS($4:45)-1)/5)*5+1,),ROW(INDIRECT("1:"&amp;ROWS(INDIRECT(R$1&amp;"!B7:B300"))))),MOD(ROWS($4:45)-1,5)+1)),"")</f>
        <v/>
      </c>
      <c r="R45" s="69"/>
      <c r="S45" s="72"/>
    </row>
    <row r="46" spans="2:19" ht="11.25" customHeight="1" x14ac:dyDescent="0.2">
      <c r="B46" s="72"/>
      <c r="C46" s="69"/>
      <c r="D46" s="16" t="str">
        <f t="array" aca="1" ref="D46" ca="1">IFERROR(INDEX(INDIRECT(R$1&amp;"!L7:L300"),SMALL(IF(INDIRECT(R$1&amp;"!B7:B300")=OFFSET(I$3,INT((ROWS($4:46)-1)/5)*5+1,),ROW(INDIRECT("1:"&amp;ROWS(INDIRECT(R$1&amp;"!B7:B300"))))),MOD(ROWS($4:46)-1,5)+1)),"")</f>
        <v>MURECOMP</v>
      </c>
      <c r="E46" s="17">
        <f t="array" aca="1" ref="E46" ca="1">IFERROR(INDEX(INDIRECT(R$1&amp;"!K7:K300"),SMALL(IF(INDIRECT(R$1&amp;"!B7:B300")=OFFSET(I$3,INT((ROWS($4:46)-1)/5)*5+1,),ROW(INDIRECT("1:"&amp;ROWS(INDIRECT(R$1&amp;"!B7:B300"))))),MOD(ROWS($4:46)-1,5)+1)),"")</f>
        <v>1</v>
      </c>
      <c r="F46" s="77"/>
      <c r="G46" s="80"/>
      <c r="H46" s="82"/>
      <c r="I46" s="63"/>
      <c r="J46" s="87"/>
      <c r="K46" s="90"/>
      <c r="L46" s="63"/>
      <c r="M46" s="65"/>
      <c r="N46" s="66"/>
      <c r="O46" s="67"/>
      <c r="P46" s="17" t="str">
        <f t="array" aca="1" ref="P46" ca="1">IFERROR(INDEX(INDIRECT(R$1&amp;"!K7:K300"),SMALL(IF(INDIRECT(R$1&amp;"!B7:B300")=OFFSET(L$3,INT((ROWS($4:46)-1)/5)*5+1,),ROW(INDIRECT("1:"&amp;ROWS(INDIRECT(R$1&amp;"!B7:B300"))))),MOD(ROWS($4:46)-1,5)+1)),"")</f>
        <v/>
      </c>
      <c r="Q46" s="16" t="str">
        <f t="array" aca="1" ref="Q46" ca="1">IFERROR(INDEX(INDIRECT(R$1&amp;"!L7:L300"),SMALL(IF(INDIRECT(R$1&amp;"!B7:B300")=OFFSET(L$3,INT((ROWS($4:46)-1)/5)*5+1,),ROW(INDIRECT("1:"&amp;ROWS(INDIRECT(R$1&amp;"!B7:B300"))))),MOD(ROWS($4:46)-1,5)+1)),"")</f>
        <v/>
      </c>
      <c r="R46" s="69"/>
      <c r="S46" s="72"/>
    </row>
    <row r="47" spans="2:19" ht="11.25" customHeight="1" x14ac:dyDescent="0.2">
      <c r="B47" s="72"/>
      <c r="C47" s="69"/>
      <c r="D47" s="16" t="str">
        <f t="array" aca="1" ref="D47" ca="1">IFERROR(INDEX(INDIRECT(R$1&amp;"!L7:L300"),SMALL(IF(INDIRECT(R$1&amp;"!B7:B300")=OFFSET(I$3,INT((ROWS($4:47)-1)/5)*5+1,),ROW(INDIRECT("1:"&amp;ROWS(INDIRECT(R$1&amp;"!B7:B300"))))),MOD(ROWS($4:47)-1,5)+1)),"")</f>
        <v/>
      </c>
      <c r="E47" s="17" t="str">
        <f t="array" aca="1" ref="E47" ca="1">IFERROR(INDEX(INDIRECT(R$1&amp;"!K7:K300"),SMALL(IF(INDIRECT(R$1&amp;"!B7:B300")=OFFSET(I$3,INT((ROWS($4:47)-1)/5)*5+1,),ROW(INDIRECT("1:"&amp;ROWS(INDIRECT(R$1&amp;"!B7:B300"))))),MOD(ROWS($4:47)-1,5)+1)),"")</f>
        <v/>
      </c>
      <c r="F47" s="77"/>
      <c r="G47" s="80"/>
      <c r="H47" s="82"/>
      <c r="I47" s="63"/>
      <c r="J47" s="87"/>
      <c r="K47" s="90"/>
      <c r="L47" s="63"/>
      <c r="M47" s="65"/>
      <c r="N47" s="66"/>
      <c r="O47" s="67"/>
      <c r="P47" s="17" t="str">
        <f t="array" aca="1" ref="P47" ca="1">IFERROR(INDEX(INDIRECT(R$1&amp;"!K7:K300"),SMALL(IF(INDIRECT(R$1&amp;"!B7:B300")=OFFSET(L$3,INT((ROWS($4:47)-1)/5)*5+1,),ROW(INDIRECT("1:"&amp;ROWS(INDIRECT(R$1&amp;"!B7:B300"))))),MOD(ROWS($4:47)-1,5)+1)),"")</f>
        <v/>
      </c>
      <c r="Q47" s="16" t="str">
        <f t="array" aca="1" ref="Q47" ca="1">IFERROR(INDEX(INDIRECT(R$1&amp;"!L7:L300"),SMALL(IF(INDIRECT(R$1&amp;"!B7:B300")=OFFSET(L$3,INT((ROWS($4:47)-1)/5)*5+1,),ROW(INDIRECT("1:"&amp;ROWS(INDIRECT(R$1&amp;"!B7:B300"))))),MOD(ROWS($4:47)-1,5)+1)),"")</f>
        <v/>
      </c>
      <c r="R47" s="69"/>
      <c r="S47" s="72"/>
    </row>
    <row r="48" spans="2:19" ht="11.25" customHeight="1" x14ac:dyDescent="0.2">
      <c r="B48" s="73"/>
      <c r="C48" s="70"/>
      <c r="D48" s="16" t="str">
        <f t="array" aca="1" ref="D48" ca="1">IFERROR(INDEX(INDIRECT(R$1&amp;"!L7:L300"),SMALL(IF(INDIRECT(R$1&amp;"!B7:B300")=OFFSET(I$3,INT((ROWS($4:48)-1)/5)*5+1,),ROW(INDIRECT("1:"&amp;ROWS(INDIRECT(R$1&amp;"!B7:B300"))))),MOD(ROWS($4:48)-1,5)+1)),"")</f>
        <v/>
      </c>
      <c r="E48" s="17" t="str">
        <f t="array" aca="1" ref="E48" ca="1">IFERROR(INDEX(INDIRECT(R$1&amp;"!K7:K300"),SMALL(IF(INDIRECT(R$1&amp;"!B7:B300")=OFFSET(I$3,INT((ROWS($4:48)-1)/5)*5+1,),ROW(INDIRECT("1:"&amp;ROWS(INDIRECT(R$1&amp;"!B7:B300"))))),MOD(ROWS($4:48)-1,5)+1)),"")</f>
        <v/>
      </c>
      <c r="F48" s="78"/>
      <c r="G48" s="80"/>
      <c r="H48" s="82"/>
      <c r="I48" s="64"/>
      <c r="J48" s="88"/>
      <c r="K48" s="91"/>
      <c r="L48" s="64"/>
      <c r="M48" s="65"/>
      <c r="N48" s="66"/>
      <c r="O48" s="67"/>
      <c r="P48" s="17" t="str">
        <f t="array" aca="1" ref="P48" ca="1">IFERROR(INDEX(INDIRECT(R$1&amp;"!K7:K300"),SMALL(IF(INDIRECT(R$1&amp;"!B7:B300")=OFFSET(L$3,INT((ROWS($4:48)-1)/5)*5+1,),ROW(INDIRECT("1:"&amp;ROWS(INDIRECT(R$1&amp;"!B7:B300"))))),MOD(ROWS($4:48)-1,5)+1)),"")</f>
        <v/>
      </c>
      <c r="Q48" s="16" t="str">
        <f t="array" aca="1" ref="Q48" ca="1">IFERROR(INDEX(INDIRECT(R$1&amp;"!L7:L300"),SMALL(IF(INDIRECT(R$1&amp;"!B7:B300")=OFFSET(L$3,INT((ROWS($4:48)-1)/5)*5+1,),ROW(INDIRECT("1:"&amp;ROWS(INDIRECT(R$1&amp;"!B7:B300"))))),MOD(ROWS($4:48)-1,5)+1)),"")</f>
        <v/>
      </c>
      <c r="R48" s="70"/>
      <c r="S48" s="73"/>
    </row>
    <row r="49" spans="2:19" ht="10.5" customHeight="1" x14ac:dyDescent="0.2">
      <c r="B49" s="71"/>
      <c r="C49" s="68" t="str">
        <f t="shared" ref="C49" ca="1" si="77">IF(ISBLANK(I49)," ","Quantité "&amp;" "&amp;INDEX(INDIRECT(R$1&amp;"!$F$7:$F$300"),MATCH(I49,INDIRECT(R$1&amp;"!$B$7:$B$300"),0)))&amp;"    "&amp;"Rebuts "&amp;" "&amp;INDEX(INDIRECT(R$1&amp;"!$G$7:$G$300"),MATCH(I49,INDIRECT(R$1&amp;"!$B$7:$B$300"),0))</f>
        <v>Quantité  54225    Rebuts  872</v>
      </c>
      <c r="D49" s="16" t="str">
        <f t="array" aca="1" ref="D49" ca="1">IFERROR(INDEX(INDIRECT(R$1&amp;"!L7:L300"),SMALL(IF(INDIRECT(R$1&amp;"!B7:B300")=OFFSET(I$3,INT((ROWS($4:49)-1)/5)*5+1,),ROW(INDIRECT("1:"&amp;ROWS(INDIRECT(R$1&amp;"!B7:B300"))))),MOD(ROWS($4:49)-1,5)+1)),"")</f>
        <v>F26</v>
      </c>
      <c r="E49" s="17">
        <f t="array" aca="1" ref="E49" ca="1">IFERROR(INDEX(INDIRECT(R$1&amp;"!K7:K300"),SMALL(IF(INDIRECT(R$1&amp;"!B7:B300")=OFFSET(I$3,INT((ROWS($4:49)-1)/5)*5+1,),ROW(INDIRECT("1:"&amp;ROWS(INDIRECT(R$1&amp;"!B7:B300"))))),MOD(ROWS($4:49)-1,5)+1)),"")</f>
        <v>32</v>
      </c>
      <c r="F49" s="76">
        <f t="shared" ref="F49" ca="1" si="78">IF(OR(ISBLANK(I49),ISERROR(I49))," ",INDEX(INDIRECT(R$1&amp;"!$I$6:$I$300"),MATCH(I49,INDIRECT(R$1&amp;"!$B$6:$B$300"),0)))</f>
        <v>201320</v>
      </c>
      <c r="G49" s="79" t="str">
        <f ca="1">IF(F49=(" ")," ",F49&amp;"   "&amp;INDEX(articles!C$1:C$186&amp;" "&amp;articles!B$1:B$186,MATCH(F49,articles!A$1:A$186,0)))</f>
        <v>201320    DEMI ECREME</v>
      </c>
      <c r="H49" s="81" t="str">
        <f t="shared" ref="H49" ca="1" si="79">IF(ISBLANK(I49)," ",INDEX(INDIRECT(R$1&amp;"!$M$7:$M$300"),MATCH(I49,INDIRECT(R$1&amp;"!$B$7:$B$300"),0)))</f>
        <v>L1</v>
      </c>
      <c r="I49" s="62">
        <f t="shared" ref="I49" ca="1" si="80">IF(ISBLANK(I44)," ",INDEX(INDIRECT(R$1&amp;"!$B$7:$B$300"),MATCH((I44+1),INDIRECT(R$1&amp;"!$B$7:$B$300"),0)))</f>
        <v>192499</v>
      </c>
      <c r="J49" s="86">
        <f t="shared" ref="J49" ca="1" si="81">IF(ISBLANK(I49)," ",INDEX(INDIRECT(R$1&amp;"!$D$2:$D$300"),MATCH(I49,INDIRECT(R$1&amp;"!$B$2:$B$300"),0)))</f>
        <v>1905192</v>
      </c>
      <c r="K49" s="89" t="e">
        <f t="shared" ref="K49" ca="1" si="82">IF(ISBLANK(L49)," ",INDEX(INDIRECT(R$1&amp;"!$D$7:$D$300"),MATCH(L49,INDIRECT(R$1&amp;"!$B$7:$B$300"),0)))</f>
        <v>#N/A</v>
      </c>
      <c r="L49" s="62" t="e">
        <f t="shared" ref="L49" ca="1" si="83">IF(L44=" "," ",INDEX(INDIRECT(R$1&amp;"!$B$7:$B$300"),MATCH((L44+1),INDIRECT(R$1&amp;"!$B$7:$B$300"),0)))</f>
        <v>#N/A</v>
      </c>
      <c r="M49" s="65" t="e">
        <f t="shared" ref="M49" ca="1" si="84">IF(ISBLANK(L49)," ",INDEX(INDIRECT(R$1&amp;"!$M$7:$M$300"),MATCH(L49,INDIRECT(R$1&amp;"!$B$7:$B$300"),0)))</f>
        <v>#N/A</v>
      </c>
      <c r="N49" s="66" t="str">
        <f ca="1">IF(O49=(" ")," ",O49&amp;"   "&amp;INDEX(articles!C$1:C$186&amp;" "&amp;articles!B$1:B$186,MATCH(O49,articles!A$1:A$186,0)))</f>
        <v xml:space="preserve"> </v>
      </c>
      <c r="O49" s="67" t="str">
        <f t="shared" ref="O49" ca="1" si="85">IF(OR(ISBLANK(L49),ISERROR(L49))," ",INDEX(INDIRECT(R$1&amp;"!$I$7:$I$300"),MATCH(L49,INDIRECT(R$1&amp;"!$B$7:$B$300"),0)))</f>
        <v xml:space="preserve"> </v>
      </c>
      <c r="P49" s="17" t="str">
        <f t="array" aca="1" ref="P49" ca="1">IFERROR(INDEX(INDIRECT(R$1&amp;"!K7:K300"),SMALL(IF(INDIRECT(R$1&amp;"!B7:B300")=OFFSET(L$3,INT((ROWS($4:49)-1)/5)*5+1,),ROW(INDIRECT("1:"&amp;ROWS(INDIRECT(R$1&amp;"!B7:B300"))))),MOD(ROWS($4:49)-1,5)+1)),"")</f>
        <v/>
      </c>
      <c r="Q49" s="16" t="str">
        <f t="array" aca="1" ref="Q49" ca="1">IFERROR(INDEX(INDIRECT(R$1&amp;"!L7:L300"),SMALL(IF(INDIRECT(R$1&amp;"!B7:B300")=OFFSET(L$3,INT((ROWS($4:49)-1)/5)*5+1,),ROW(INDIRECT("1:"&amp;ROWS(INDIRECT(R$1&amp;"!B7:B300"))))),MOD(ROWS($4:49)-1,5)+1)),"")</f>
        <v/>
      </c>
      <c r="R49" s="68" t="e">
        <f t="shared" ref="R49" ca="1" si="86">IF(ISBLANK(L49)," ","Quantité "&amp;" "&amp;INDEX(INDIRECT(R$1&amp;"!$F$7:$F$300"),MATCH(L49,INDIRECT(R$1&amp;"!$B$7:$B$300"),0)))&amp;"    "&amp;"Rebuts "&amp;" "&amp;INDEX(INDIRECT(R$1&amp;"!$G$7:$G$300"),MATCH(L49,INDIRECT(R$1&amp;"!$B$7:$B$300"),0))</f>
        <v>#N/A</v>
      </c>
      <c r="S49" s="71"/>
    </row>
    <row r="50" spans="2:19" ht="11.25" customHeight="1" x14ac:dyDescent="0.2">
      <c r="B50" s="72"/>
      <c r="C50" s="69"/>
      <c r="D50" s="16" t="str">
        <f t="array" aca="1" ref="D50" ca="1">IFERROR(INDEX(INDIRECT(R$1&amp;"!L7:L300"),SMALL(IF(INDIRECT(R$1&amp;"!B7:B300")=OFFSET(I$3,INT((ROWS($4:50)-1)/5)*5+1,),ROW(INDIRECT("1:"&amp;ROWS(INDIRECT(R$1&amp;"!B7:B300"))))),MOD(ROWS($4:50)-1,5)+1)),"")</f>
        <v>E05</v>
      </c>
      <c r="E50" s="17">
        <f t="array" aca="1" ref="E50" ca="1">IFERROR(INDEX(INDIRECT(R$1&amp;"!K7:K300"),SMALL(IF(INDIRECT(R$1&amp;"!B7:B300")=OFFSET(I$3,INT((ROWS($4:50)-1)/5)*5+1,),ROW(INDIRECT("1:"&amp;ROWS(INDIRECT(R$1&amp;"!B7:B300"))))),MOD(ROWS($4:50)-1,5)+1)),"")</f>
        <v>29</v>
      </c>
      <c r="F50" s="77"/>
      <c r="G50" s="80"/>
      <c r="H50" s="82"/>
      <c r="I50" s="63"/>
      <c r="J50" s="87"/>
      <c r="K50" s="90"/>
      <c r="L50" s="63"/>
      <c r="M50" s="65"/>
      <c r="N50" s="66"/>
      <c r="O50" s="67"/>
      <c r="P50" s="17" t="str">
        <f t="array" aca="1" ref="P50" ca="1">IFERROR(INDEX(INDIRECT(R$1&amp;"!K7:K300"),SMALL(IF(INDIRECT(R$1&amp;"!B7:B300")=OFFSET(L$3,INT((ROWS($4:50)-1)/5)*5+1,),ROW(INDIRECT("1:"&amp;ROWS(INDIRECT(R$1&amp;"!B7:B300"))))),MOD(ROWS($4:50)-1,5)+1)),"")</f>
        <v/>
      </c>
      <c r="Q50" s="16" t="str">
        <f t="array" aca="1" ref="Q50" ca="1">IFERROR(INDEX(INDIRECT(R$1&amp;"!L7:L300"),SMALL(IF(INDIRECT(R$1&amp;"!B7:B300")=OFFSET(L$3,INT((ROWS($4:50)-1)/5)*5+1,),ROW(INDIRECT("1:"&amp;ROWS(INDIRECT(R$1&amp;"!B7:B300"))))),MOD(ROWS($4:50)-1,5)+1)),"")</f>
        <v/>
      </c>
      <c r="R50" s="69"/>
      <c r="S50" s="72"/>
    </row>
    <row r="51" spans="2:19" ht="11.25" customHeight="1" x14ac:dyDescent="0.2">
      <c r="B51" s="72"/>
      <c r="C51" s="69"/>
      <c r="D51" s="16" t="str">
        <f t="array" aca="1" ref="D51" ca="1">IFERROR(INDEX(INDIRECT(R$1&amp;"!L7:L300"),SMALL(IF(INDIRECT(R$1&amp;"!B7:B300")=OFFSET(I$3,INT((ROWS($4:51)-1)/5)*5+1,),ROW(INDIRECT("1:"&amp;ROWS(INDIRECT(R$1&amp;"!B7:B300"))))),MOD(ROWS($4:51)-1,5)+1)),"")</f>
        <v>MURECOMP</v>
      </c>
      <c r="E51" s="17">
        <f t="array" aca="1" ref="E51" ca="1">IFERROR(INDEX(INDIRECT(R$1&amp;"!K7:K300"),SMALL(IF(INDIRECT(R$1&amp;"!B7:B300")=OFFSET(I$3,INT((ROWS($4:51)-1)/5)*5+1,),ROW(INDIRECT("1:"&amp;ROWS(INDIRECT(R$1&amp;"!B7:B300"))))),MOD(ROWS($4:51)-1,5)+1)),"")</f>
        <v>1</v>
      </c>
      <c r="F51" s="77"/>
      <c r="G51" s="80"/>
      <c r="H51" s="82"/>
      <c r="I51" s="63"/>
      <c r="J51" s="87"/>
      <c r="K51" s="90"/>
      <c r="L51" s="63"/>
      <c r="M51" s="65"/>
      <c r="N51" s="66"/>
      <c r="O51" s="67"/>
      <c r="P51" s="17" t="str">
        <f t="array" aca="1" ref="P51" ca="1">IFERROR(INDEX(INDIRECT(R$1&amp;"!K7:K300"),SMALL(IF(INDIRECT(R$1&amp;"!B7:B300")=OFFSET(L$3,INT((ROWS($4:51)-1)/5)*5+1,),ROW(INDIRECT("1:"&amp;ROWS(INDIRECT(R$1&amp;"!B7:B300"))))),MOD(ROWS($4:51)-1,5)+1)),"")</f>
        <v/>
      </c>
      <c r="Q51" s="16" t="str">
        <f t="array" aca="1" ref="Q51" ca="1">IFERROR(INDEX(INDIRECT(R$1&amp;"!L7:L300"),SMALL(IF(INDIRECT(R$1&amp;"!B7:B300")=OFFSET(L$3,INT((ROWS($4:51)-1)/5)*5+1,),ROW(INDIRECT("1:"&amp;ROWS(INDIRECT(R$1&amp;"!B7:B300"))))),MOD(ROWS($4:51)-1,5)+1)),"")</f>
        <v/>
      </c>
      <c r="R51" s="69"/>
      <c r="S51" s="72"/>
    </row>
    <row r="52" spans="2:19" ht="11.25" customHeight="1" x14ac:dyDescent="0.2">
      <c r="B52" s="72"/>
      <c r="C52" s="69"/>
      <c r="D52" s="16" t="str">
        <f t="array" aca="1" ref="D52" ca="1">IFERROR(INDEX(INDIRECT(R$1&amp;"!L7:L300"),SMALL(IF(INDIRECT(R$1&amp;"!B7:B300")=OFFSET(I$3,INT((ROWS($4:52)-1)/5)*5+1,),ROW(INDIRECT("1:"&amp;ROWS(INDIRECT(R$1&amp;"!B7:B300"))))),MOD(ROWS($4:52)-1,5)+1)),"")</f>
        <v/>
      </c>
      <c r="E52" s="17" t="str">
        <f t="array" aca="1" ref="E52" ca="1">IFERROR(INDEX(INDIRECT(R$1&amp;"!K7:K300"),SMALL(IF(INDIRECT(R$1&amp;"!B7:B300")=OFFSET(I$3,INT((ROWS($4:52)-1)/5)*5+1,),ROW(INDIRECT("1:"&amp;ROWS(INDIRECT(R$1&amp;"!B7:B300"))))),MOD(ROWS($4:52)-1,5)+1)),"")</f>
        <v/>
      </c>
      <c r="F52" s="77"/>
      <c r="G52" s="80"/>
      <c r="H52" s="82"/>
      <c r="I52" s="63"/>
      <c r="J52" s="87"/>
      <c r="K52" s="90"/>
      <c r="L52" s="63"/>
      <c r="M52" s="65"/>
      <c r="N52" s="66"/>
      <c r="O52" s="67"/>
      <c r="P52" s="17" t="str">
        <f t="array" aca="1" ref="P52" ca="1">IFERROR(INDEX(INDIRECT(R$1&amp;"!K7:K300"),SMALL(IF(INDIRECT(R$1&amp;"!B7:B300")=OFFSET(L$3,INT((ROWS($4:52)-1)/5)*5+1,),ROW(INDIRECT("1:"&amp;ROWS(INDIRECT(R$1&amp;"!B7:B300"))))),MOD(ROWS($4:52)-1,5)+1)),"")</f>
        <v/>
      </c>
      <c r="Q52" s="16" t="str">
        <f t="array" aca="1" ref="Q52" ca="1">IFERROR(INDEX(INDIRECT(R$1&amp;"!L7:L300"),SMALL(IF(INDIRECT(R$1&amp;"!B7:B300")=OFFSET(L$3,INT((ROWS($4:52)-1)/5)*5+1,),ROW(INDIRECT("1:"&amp;ROWS(INDIRECT(R$1&amp;"!B7:B300"))))),MOD(ROWS($4:52)-1,5)+1)),"")</f>
        <v/>
      </c>
      <c r="R52" s="69"/>
      <c r="S52" s="72"/>
    </row>
    <row r="53" spans="2:19" ht="11.25" customHeight="1" x14ac:dyDescent="0.2">
      <c r="B53" s="73"/>
      <c r="C53" s="70"/>
      <c r="D53" s="16" t="str">
        <f t="array" aca="1" ref="D53" ca="1">IFERROR(INDEX(INDIRECT(R$1&amp;"!L7:L300"),SMALL(IF(INDIRECT(R$1&amp;"!B7:B300")=OFFSET(I$3,INT((ROWS($4:53)-1)/5)*5+1,),ROW(INDIRECT("1:"&amp;ROWS(INDIRECT(R$1&amp;"!B7:B300"))))),MOD(ROWS($4:53)-1,5)+1)),"")</f>
        <v/>
      </c>
      <c r="E53" s="17" t="str">
        <f t="array" aca="1" ref="E53" ca="1">IFERROR(INDEX(INDIRECT(R$1&amp;"!K7:K300"),SMALL(IF(INDIRECT(R$1&amp;"!B7:B300")=OFFSET(I$3,INT((ROWS($4:53)-1)/5)*5+1,),ROW(INDIRECT("1:"&amp;ROWS(INDIRECT(R$1&amp;"!B7:B300"))))),MOD(ROWS($4:53)-1,5)+1)),"")</f>
        <v/>
      </c>
      <c r="F53" s="78"/>
      <c r="G53" s="80"/>
      <c r="H53" s="82"/>
      <c r="I53" s="64"/>
      <c r="J53" s="88"/>
      <c r="K53" s="91"/>
      <c r="L53" s="64"/>
      <c r="M53" s="65"/>
      <c r="N53" s="66"/>
      <c r="O53" s="67"/>
      <c r="P53" s="17" t="str">
        <f t="array" aca="1" ref="P53" ca="1">IFERROR(INDEX(INDIRECT(R$1&amp;"!K7:K300"),SMALL(IF(INDIRECT(R$1&amp;"!B7:B300")=OFFSET(L$3,INT((ROWS($4:53)-1)/5)*5+1,),ROW(INDIRECT("1:"&amp;ROWS(INDIRECT(R$1&amp;"!B7:B300"))))),MOD(ROWS($4:53)-1,5)+1)),"")</f>
        <v/>
      </c>
      <c r="Q53" s="16" t="str">
        <f t="array" aca="1" ref="Q53" ca="1">IFERROR(INDEX(INDIRECT(R$1&amp;"!L7:L300"),SMALL(IF(INDIRECT(R$1&amp;"!B7:B300")=OFFSET(L$3,INT((ROWS($4:53)-1)/5)*5+1,),ROW(INDIRECT("1:"&amp;ROWS(INDIRECT(R$1&amp;"!B7:B300"))))),MOD(ROWS($4:53)-1,5)+1)),"")</f>
        <v/>
      </c>
      <c r="R53" s="70"/>
      <c r="S53" s="73"/>
    </row>
    <row r="54" spans="2:19" ht="10.5" customHeight="1" x14ac:dyDescent="0.2">
      <c r="B54" s="71"/>
      <c r="C54" s="68" t="str">
        <f t="shared" ref="C54" ca="1" si="87">IF(ISBLANK(I54)," ","Quantité "&amp;" "&amp;INDEX(INDIRECT(R$1&amp;"!$F$7:$F$300"),MATCH(I54,INDIRECT(R$1&amp;"!$B$7:$B$300"),0)))&amp;"    "&amp;"Rebuts "&amp;" "&amp;INDEX(INDIRECT(R$1&amp;"!$G$7:$G$300"),MATCH(I54,INDIRECT(R$1&amp;"!$B$7:$B$300"),0))</f>
        <v>Quantité  23689    Rebuts  506</v>
      </c>
      <c r="D54" s="16" t="str">
        <f t="array" aca="1" ref="D54" ca="1">IFERROR(INDEX(INDIRECT(R$1&amp;"!L7:L300"),SMALL(IF(INDIRECT(R$1&amp;"!B7:B300")=OFFSET(I$3,INT((ROWS($4:54)-1)/5)*5+1,),ROW(INDIRECT("1:"&amp;ROWS(INDIRECT(R$1&amp;"!B7:B300"))))),MOD(ROWS($4:54)-1,5)+1)),"")</f>
        <v>G09</v>
      </c>
      <c r="E54" s="17">
        <f t="array" aca="1" ref="E54" ca="1">IFERROR(INDEX(INDIRECT(R$1&amp;"!K7:K300"),SMALL(IF(INDIRECT(R$1&amp;"!B7:B300")=OFFSET(I$3,INT((ROWS($4:54)-1)/5)*5+1,),ROW(INDIRECT("1:"&amp;ROWS(INDIRECT(R$1&amp;"!B7:B300"))))),MOD(ROWS($4:54)-1,5)+1)),"")</f>
        <v>21</v>
      </c>
      <c r="F54" s="76">
        <f t="shared" ref="F54" ca="1" si="88">IF(OR(ISBLANK(I54),ISERROR(I54))," ",INDEX(INDIRECT(R$1&amp;"!$I$6:$I$300"),MATCH(I54,INDIRECT(R$1&amp;"!$B$6:$B$300"),0)))</f>
        <v>200349</v>
      </c>
      <c r="G54" s="79" t="str">
        <f ca="1">IF(F54=(" ")," ",F54&amp;"   "&amp;INDEX(articles!C$1:C$186&amp;" "&amp;articles!B$1:B$186,MATCH(F54,articles!A$1:A$186,0)))</f>
        <v>200349    ENTIER</v>
      </c>
      <c r="H54" s="81" t="str">
        <f t="shared" ref="H54" ca="1" si="89">IF(ISBLANK(I54)," ",INDEX(INDIRECT(R$1&amp;"!$M$7:$M$300"),MATCH(I54,INDIRECT(R$1&amp;"!$B$7:$B$300"),0)))</f>
        <v>L4</v>
      </c>
      <c r="I54" s="62">
        <f t="shared" ref="I54" ca="1" si="90">IF(ISBLANK(I49)," ",INDEX(INDIRECT(R$1&amp;"!$B$7:$B$300"),MATCH((I49+1),INDIRECT(R$1&amp;"!$B$7:$B$300"),0)))</f>
        <v>192500</v>
      </c>
      <c r="J54" s="86">
        <f t="shared" ref="J54" ca="1" si="91">IF(ISBLANK(I54)," ",INDEX(INDIRECT(R$1&amp;"!$D$2:$D$300"),MATCH(I54,INDIRECT(R$1&amp;"!$B$2:$B$300"),0)))</f>
        <v>1905193</v>
      </c>
      <c r="K54" s="89" t="e">
        <f t="shared" ref="K54" ca="1" si="92">IF(ISBLANK(L54)," ",INDEX(INDIRECT(R$1&amp;"!$D$7:$D$300"),MATCH(L54,INDIRECT(R$1&amp;"!$B$7:$B$300"),0)))</f>
        <v>#N/A</v>
      </c>
      <c r="L54" s="62" t="e">
        <f t="shared" ref="L54" ca="1" si="93">IF(L49=" "," ",INDEX(INDIRECT(R$1&amp;"!$B$7:$B$300"),MATCH((L49+1),INDIRECT(R$1&amp;"!$B$7:$B$300"),0)))</f>
        <v>#N/A</v>
      </c>
      <c r="M54" s="65" t="e">
        <f t="shared" ref="M54" ca="1" si="94">IF(ISBLANK(L54)," ",INDEX(INDIRECT(R$1&amp;"!$M$7:$M$300"),MATCH(L54,INDIRECT(R$1&amp;"!$B$7:$B$300"),0)))</f>
        <v>#N/A</v>
      </c>
      <c r="N54" s="66" t="str">
        <f ca="1">IF(O54=(" ")," ",O54&amp;"   "&amp;INDEX(articles!C$1:C$186&amp;" "&amp;articles!B$1:B$186,MATCH(O54,articles!A$1:A$186,0)))</f>
        <v xml:space="preserve"> </v>
      </c>
      <c r="O54" s="67" t="str">
        <f t="shared" ref="O54" ca="1" si="95">IF(OR(ISBLANK(L54),ISERROR(L54))," ",INDEX(INDIRECT(R$1&amp;"!$I$7:$I$300"),MATCH(L54,INDIRECT(R$1&amp;"!$B$7:$B$300"),0)))</f>
        <v xml:space="preserve"> </v>
      </c>
      <c r="P54" s="17" t="str">
        <f t="array" aca="1" ref="P54" ca="1">IFERROR(INDEX(INDIRECT(R$1&amp;"!K7:K300"),SMALL(IF(INDIRECT(R$1&amp;"!B7:B300")=OFFSET(L$3,INT((ROWS($4:54)-1)/5)*5+1,),ROW(INDIRECT("1:"&amp;ROWS(INDIRECT(R$1&amp;"!B7:B300"))))),MOD(ROWS($4:54)-1,5)+1)),"")</f>
        <v/>
      </c>
      <c r="Q54" s="16" t="str">
        <f t="array" aca="1" ref="Q54" ca="1">IFERROR(INDEX(INDIRECT(R$1&amp;"!L7:L300"),SMALL(IF(INDIRECT(R$1&amp;"!B7:B300")=OFFSET(L$3,INT((ROWS($4:54)-1)/5)*5+1,),ROW(INDIRECT("1:"&amp;ROWS(INDIRECT(R$1&amp;"!B7:B300"))))),MOD(ROWS($4:54)-1,5)+1)),"")</f>
        <v/>
      </c>
      <c r="R54" s="68" t="e">
        <f t="shared" ref="R54" ca="1" si="96">IF(ISBLANK(L54)," ","Quantité "&amp;" "&amp;INDEX(INDIRECT(R$1&amp;"!$F$7:$F$300"),MATCH(L54,INDIRECT(R$1&amp;"!$B$7:$B$300"),0)))&amp;"    "&amp;"Rebuts "&amp;" "&amp;INDEX(INDIRECT(R$1&amp;"!$G$7:$G$300"),MATCH(L54,INDIRECT(R$1&amp;"!$B$7:$B$300"),0))</f>
        <v>#N/A</v>
      </c>
      <c r="S54" s="71"/>
    </row>
    <row r="55" spans="2:19" ht="11.25" customHeight="1" x14ac:dyDescent="0.2">
      <c r="B55" s="72"/>
      <c r="C55" s="69"/>
      <c r="D55" s="16" t="str">
        <f t="array" aca="1" ref="D55" ca="1">IFERROR(INDEX(INDIRECT(R$1&amp;"!L7:L300"),SMALL(IF(INDIRECT(R$1&amp;"!B7:B300")=OFFSET(I$3,INT((ROWS($4:55)-1)/5)*5+1,),ROW(INDIRECT("1:"&amp;ROWS(INDIRECT(R$1&amp;"!B7:B300"))))),MOD(ROWS($4:55)-1,5)+1)),"")</f>
        <v>MURECOMP</v>
      </c>
      <c r="E55" s="17">
        <f t="array" aca="1" ref="E55" ca="1">IFERROR(INDEX(INDIRECT(R$1&amp;"!K7:K300"),SMALL(IF(INDIRECT(R$1&amp;"!B7:B300")=OFFSET(I$3,INT((ROWS($4:55)-1)/5)*5+1,),ROW(INDIRECT("1:"&amp;ROWS(INDIRECT(R$1&amp;"!B7:B300"))))),MOD(ROWS($4:55)-1,5)+1)),"")</f>
        <v>1</v>
      </c>
      <c r="F55" s="77"/>
      <c r="G55" s="80"/>
      <c r="H55" s="82"/>
      <c r="I55" s="63"/>
      <c r="J55" s="87"/>
      <c r="K55" s="90"/>
      <c r="L55" s="63"/>
      <c r="M55" s="65"/>
      <c r="N55" s="66"/>
      <c r="O55" s="67"/>
      <c r="P55" s="17" t="str">
        <f t="array" aca="1" ref="P55" ca="1">IFERROR(INDEX(INDIRECT(R$1&amp;"!K7:K300"),SMALL(IF(INDIRECT(R$1&amp;"!B7:B300")=OFFSET(L$3,INT((ROWS($4:55)-1)/5)*5+1,),ROW(INDIRECT("1:"&amp;ROWS(INDIRECT(R$1&amp;"!B7:B300"))))),MOD(ROWS($4:55)-1,5)+1)),"")</f>
        <v/>
      </c>
      <c r="Q55" s="16" t="str">
        <f t="array" aca="1" ref="Q55" ca="1">IFERROR(INDEX(INDIRECT(R$1&amp;"!L7:L300"),SMALL(IF(INDIRECT(R$1&amp;"!B7:B300")=OFFSET(L$3,INT((ROWS($4:55)-1)/5)*5+1,),ROW(INDIRECT("1:"&amp;ROWS(INDIRECT(R$1&amp;"!B7:B300"))))),MOD(ROWS($4:55)-1,5)+1)),"")</f>
        <v/>
      </c>
      <c r="R55" s="69"/>
      <c r="S55" s="72"/>
    </row>
    <row r="56" spans="2:19" ht="11.25" customHeight="1" x14ac:dyDescent="0.2">
      <c r="B56" s="72"/>
      <c r="C56" s="69"/>
      <c r="D56" s="16" t="str">
        <f t="array" aca="1" ref="D56" ca="1">IFERROR(INDEX(INDIRECT(R$1&amp;"!L7:L300"),SMALL(IF(INDIRECT(R$1&amp;"!B7:B300")=OFFSET(I$3,INT((ROWS($4:56)-1)/5)*5+1,),ROW(INDIRECT("1:"&amp;ROWS(INDIRECT(R$1&amp;"!B7:B300"))))),MOD(ROWS($4:56)-1,5)+1)),"")</f>
        <v/>
      </c>
      <c r="E56" s="17" t="str">
        <f t="array" aca="1" ref="E56" ca="1">IFERROR(INDEX(INDIRECT(R$1&amp;"!K7:K300"),SMALL(IF(INDIRECT(R$1&amp;"!B7:B300")=OFFSET(I$3,INT((ROWS($4:56)-1)/5)*5+1,),ROW(INDIRECT("1:"&amp;ROWS(INDIRECT(R$1&amp;"!B7:B300"))))),MOD(ROWS($4:56)-1,5)+1)),"")</f>
        <v/>
      </c>
      <c r="F56" s="77"/>
      <c r="G56" s="80"/>
      <c r="H56" s="82"/>
      <c r="I56" s="63"/>
      <c r="J56" s="87"/>
      <c r="K56" s="90"/>
      <c r="L56" s="63"/>
      <c r="M56" s="65"/>
      <c r="N56" s="66"/>
      <c r="O56" s="67"/>
      <c r="P56" s="17" t="str">
        <f t="array" aca="1" ref="P56" ca="1">IFERROR(INDEX(INDIRECT(R$1&amp;"!K7:K300"),SMALL(IF(INDIRECT(R$1&amp;"!B7:B300")=OFFSET(L$3,INT((ROWS($4:56)-1)/5)*5+1,),ROW(INDIRECT("1:"&amp;ROWS(INDIRECT(R$1&amp;"!B7:B300"))))),MOD(ROWS($4:56)-1,5)+1)),"")</f>
        <v/>
      </c>
      <c r="Q56" s="16" t="str">
        <f t="array" aca="1" ref="Q56" ca="1">IFERROR(INDEX(INDIRECT(R$1&amp;"!L7:L300"),SMALL(IF(INDIRECT(R$1&amp;"!B7:B300")=OFFSET(L$3,INT((ROWS($4:56)-1)/5)*5+1,),ROW(INDIRECT("1:"&amp;ROWS(INDIRECT(R$1&amp;"!B7:B300"))))),MOD(ROWS($4:56)-1,5)+1)),"")</f>
        <v/>
      </c>
      <c r="R56" s="69"/>
      <c r="S56" s="72"/>
    </row>
    <row r="57" spans="2:19" ht="11.25" customHeight="1" x14ac:dyDescent="0.2">
      <c r="B57" s="72"/>
      <c r="C57" s="69"/>
      <c r="D57" s="16" t="str">
        <f t="array" aca="1" ref="D57" ca="1">IFERROR(INDEX(INDIRECT(R$1&amp;"!L7:L300"),SMALL(IF(INDIRECT(R$1&amp;"!B7:B300")=OFFSET(I$3,INT((ROWS($4:57)-1)/5)*5+1,),ROW(INDIRECT("1:"&amp;ROWS(INDIRECT(R$1&amp;"!B7:B300"))))),MOD(ROWS($4:57)-1,5)+1)),"")</f>
        <v/>
      </c>
      <c r="E57" s="17" t="str">
        <f t="array" aca="1" ref="E57" ca="1">IFERROR(INDEX(INDIRECT(R$1&amp;"!K7:K300"),SMALL(IF(INDIRECT(R$1&amp;"!B7:B300")=OFFSET(I$3,INT((ROWS($4:57)-1)/5)*5+1,),ROW(INDIRECT("1:"&amp;ROWS(INDIRECT(R$1&amp;"!B7:B300"))))),MOD(ROWS($4:57)-1,5)+1)),"")</f>
        <v/>
      </c>
      <c r="F57" s="77"/>
      <c r="G57" s="80"/>
      <c r="H57" s="82"/>
      <c r="I57" s="63"/>
      <c r="J57" s="87"/>
      <c r="K57" s="90"/>
      <c r="L57" s="63"/>
      <c r="M57" s="65"/>
      <c r="N57" s="66"/>
      <c r="O57" s="67"/>
      <c r="P57" s="17" t="str">
        <f t="array" aca="1" ref="P57" ca="1">IFERROR(INDEX(INDIRECT(R$1&amp;"!K7:K300"),SMALL(IF(INDIRECT(R$1&amp;"!B7:B300")=OFFSET(L$3,INT((ROWS($4:57)-1)/5)*5+1,),ROW(INDIRECT("1:"&amp;ROWS(INDIRECT(R$1&amp;"!B7:B300"))))),MOD(ROWS($4:57)-1,5)+1)),"")</f>
        <v/>
      </c>
      <c r="Q57" s="16" t="str">
        <f t="array" aca="1" ref="Q57" ca="1">IFERROR(INDEX(INDIRECT(R$1&amp;"!L7:L300"),SMALL(IF(INDIRECT(R$1&amp;"!B7:B300")=OFFSET(L$3,INT((ROWS($4:57)-1)/5)*5+1,),ROW(INDIRECT("1:"&amp;ROWS(INDIRECT(R$1&amp;"!B7:B300"))))),MOD(ROWS($4:57)-1,5)+1)),"")</f>
        <v/>
      </c>
      <c r="R57" s="69"/>
      <c r="S57" s="72"/>
    </row>
    <row r="58" spans="2:19" ht="11.25" customHeight="1" x14ac:dyDescent="0.2">
      <c r="B58" s="73"/>
      <c r="C58" s="70"/>
      <c r="D58" s="16" t="str">
        <f t="array" aca="1" ref="D58" ca="1">IFERROR(INDEX(INDIRECT(R$1&amp;"!L7:L300"),SMALL(IF(INDIRECT(R$1&amp;"!B7:B300")=OFFSET(I$3,INT((ROWS($4:58)-1)/5)*5+1,),ROW(INDIRECT("1:"&amp;ROWS(INDIRECT(R$1&amp;"!B7:B300"))))),MOD(ROWS($4:58)-1,5)+1)),"")</f>
        <v/>
      </c>
      <c r="E58" s="17" t="str">
        <f t="array" aca="1" ref="E58" ca="1">IFERROR(INDEX(INDIRECT(R$1&amp;"!K7:K300"),SMALL(IF(INDIRECT(R$1&amp;"!B7:B300")=OFFSET(I$3,INT((ROWS($4:58)-1)/5)*5+1,),ROW(INDIRECT("1:"&amp;ROWS(INDIRECT(R$1&amp;"!B7:B300"))))),MOD(ROWS($4:58)-1,5)+1)),"")</f>
        <v/>
      </c>
      <c r="F58" s="78"/>
      <c r="G58" s="80"/>
      <c r="H58" s="82"/>
      <c r="I58" s="64"/>
      <c r="J58" s="88"/>
      <c r="K58" s="91"/>
      <c r="L58" s="64"/>
      <c r="M58" s="65"/>
      <c r="N58" s="66"/>
      <c r="O58" s="67"/>
      <c r="P58" s="17" t="str">
        <f t="array" aca="1" ref="P58" ca="1">IFERROR(INDEX(INDIRECT(R$1&amp;"!K7:K300"),SMALL(IF(INDIRECT(R$1&amp;"!B7:B300")=OFFSET(L$3,INT((ROWS($4:58)-1)/5)*5+1,),ROW(INDIRECT("1:"&amp;ROWS(INDIRECT(R$1&amp;"!B7:B300"))))),MOD(ROWS($4:58)-1,5)+1)),"")</f>
        <v/>
      </c>
      <c r="Q58" s="16" t="str">
        <f t="array" aca="1" ref="Q58" ca="1">IFERROR(INDEX(INDIRECT(R$1&amp;"!L7:L300"),SMALL(IF(INDIRECT(R$1&amp;"!B7:B300")=OFFSET(L$3,INT((ROWS($4:58)-1)/5)*5+1,),ROW(INDIRECT("1:"&amp;ROWS(INDIRECT(R$1&amp;"!B7:B300"))))),MOD(ROWS($4:58)-1,5)+1)),"")</f>
        <v/>
      </c>
      <c r="R58" s="70"/>
      <c r="S58" s="73"/>
    </row>
    <row r="59" spans="2:19" ht="10.5" customHeight="1" x14ac:dyDescent="0.2">
      <c r="B59" s="71"/>
      <c r="C59" s="68" t="str">
        <f t="shared" ref="C59" ca="1" si="97">IF(ISBLANK(I59)," ","Quantité "&amp;" "&amp;INDEX(INDIRECT(R$1&amp;"!$F$7:$F$300"),MATCH(I59,INDIRECT(R$1&amp;"!$B$7:$B$300"),0)))&amp;"    "&amp;"Rebuts "&amp;" "&amp;INDEX(INDIRECT(R$1&amp;"!$G$7:$G$300"),MATCH(I59,INDIRECT(R$1&amp;"!$B$7:$B$300"),0))</f>
        <v>Quantité  28362    Rebuts  494</v>
      </c>
      <c r="D59" s="16" t="str">
        <f t="array" aca="1" ref="D59" ca="1">IFERROR(INDEX(INDIRECT(R$1&amp;"!L7:L300"),SMALL(IF(INDIRECT(R$1&amp;"!B7:B300")=OFFSET(I$3,INT((ROWS($4:59)-1)/5)*5+1,),ROW(INDIRECT("1:"&amp;ROWS(INDIRECT(R$1&amp;"!B7:B300"))))),MOD(ROWS($4:59)-1,5)+1)),"")</f>
        <v>C02</v>
      </c>
      <c r="E59" s="17">
        <f t="array" aca="1" ref="E59" ca="1">IFERROR(INDEX(INDIRECT(R$1&amp;"!K7:K300"),SMALL(IF(INDIRECT(R$1&amp;"!B7:B300")=OFFSET(I$3,INT((ROWS($4:59)-1)/5)*5+1,),ROW(INDIRECT("1:"&amp;ROWS(INDIRECT(R$1&amp;"!B7:B300"))))),MOD(ROWS($4:59)-1,5)+1)),"")</f>
        <v>12</v>
      </c>
      <c r="F59" s="76">
        <f t="shared" ref="F59" ca="1" si="98">IF(OR(ISBLANK(I59),ISERROR(I59))," ",INDEX(INDIRECT(R$1&amp;"!$I$6:$I$300"),MATCH(I59,INDIRECT(R$1&amp;"!$B$6:$B$300"),0)))</f>
        <v>220173</v>
      </c>
      <c r="G59" s="79" t="str">
        <f ca="1">IF(F59=(" ")," ",F59&amp;"   "&amp;INDEX(articles!C$1:C$186&amp;" "&amp;articles!B$1:B$186,MATCH(F59,articles!A$1:A$186,0)))</f>
        <v xml:space="preserve">220173    ENTIER </v>
      </c>
      <c r="H59" s="81" t="str">
        <f t="shared" ref="H59" ca="1" si="99">IF(ISBLANK(I59)," ",INDEX(INDIRECT(R$1&amp;"!$M$7:$M$300"),MATCH(I59,INDIRECT(R$1&amp;"!$B$7:$B$300"),0)))</f>
        <v>L5</v>
      </c>
      <c r="I59" s="62">
        <f t="shared" ref="I59" ca="1" si="100">IF(ISBLANK(I54)," ",INDEX(INDIRECT(R$1&amp;"!$B$7:$B$300"),MATCH((I54+1),INDIRECT(R$1&amp;"!$B$7:$B$300"),0)))</f>
        <v>192501</v>
      </c>
      <c r="J59" s="86">
        <f t="shared" ref="J59" ca="1" si="101">IF(ISBLANK(I59)," ",INDEX(INDIRECT(R$1&amp;"!$D$2:$D$300"),MATCH(I59,INDIRECT(R$1&amp;"!$B$2:$B$300"),0)))</f>
        <v>1905194</v>
      </c>
      <c r="K59" s="89" t="e">
        <f t="shared" ref="K59" ca="1" si="102">IF(ISBLANK(L59)," ",INDEX(INDIRECT(R$1&amp;"!$D$7:$D$300"),MATCH(L59,INDIRECT(R$1&amp;"!$B$7:$B$300"),0)))</f>
        <v>#N/A</v>
      </c>
      <c r="L59" s="62" t="e">
        <f t="shared" ref="L59" ca="1" si="103">IF(L54=" "," ",INDEX(INDIRECT(R$1&amp;"!$B$7:$B$300"),MATCH((L54+1),INDIRECT(R$1&amp;"!$B$7:$B$300"),0)))</f>
        <v>#N/A</v>
      </c>
      <c r="M59" s="65" t="e">
        <f t="shared" ref="M59" ca="1" si="104">IF(ISBLANK(L59)," ",INDEX(INDIRECT(R$1&amp;"!$M$7:$M$300"),MATCH(L59,INDIRECT(R$1&amp;"!$B$7:$B$300"),0)))</f>
        <v>#N/A</v>
      </c>
      <c r="N59" s="66" t="str">
        <f ca="1">IF(O59=(" ")," ",O59&amp;"   "&amp;INDEX(articles!C$1:C$186&amp;" "&amp;articles!B$1:B$186,MATCH(O59,articles!A$1:A$186,0)))</f>
        <v xml:space="preserve"> </v>
      </c>
      <c r="O59" s="67" t="str">
        <f t="shared" ref="O59" ca="1" si="105">IF(OR(ISBLANK(L59),ISERROR(L59))," ",INDEX(INDIRECT(R$1&amp;"!$I$7:$I$300"),MATCH(L59,INDIRECT(R$1&amp;"!$B$7:$B$300"),0)))</f>
        <v xml:space="preserve"> </v>
      </c>
      <c r="P59" s="17" t="str">
        <f t="array" aca="1" ref="P59" ca="1">IFERROR(INDEX(INDIRECT(R$1&amp;"!K7:K300"),SMALL(IF(INDIRECT(R$1&amp;"!B7:B300")=OFFSET(L$3,INT((ROWS($4:59)-1)/5)*5+1,),ROW(INDIRECT("1:"&amp;ROWS(INDIRECT(R$1&amp;"!B7:B300"))))),MOD(ROWS($4:59)-1,5)+1)),"")</f>
        <v/>
      </c>
      <c r="Q59" s="16" t="str">
        <f t="array" aca="1" ref="Q59" ca="1">IFERROR(INDEX(INDIRECT(R$1&amp;"!L7:L300"),SMALL(IF(INDIRECT(R$1&amp;"!B7:B300")=OFFSET(L$3,INT((ROWS($4:59)-1)/5)*5+1,),ROW(INDIRECT("1:"&amp;ROWS(INDIRECT(R$1&amp;"!B7:B300"))))),MOD(ROWS($4:59)-1,5)+1)),"")</f>
        <v/>
      </c>
      <c r="R59" s="68" t="e">
        <f t="shared" ref="R59" ca="1" si="106">IF(ISBLANK(L59)," ","Quantité "&amp;" "&amp;INDEX(INDIRECT(R$1&amp;"!$F$7:$F$300"),MATCH(L59,INDIRECT(R$1&amp;"!$B$7:$B$300"),0)))&amp;"    "&amp;"Rebuts "&amp;" "&amp;INDEX(INDIRECT(R$1&amp;"!$G$7:$G$300"),MATCH(L59,INDIRECT(R$1&amp;"!$B$7:$B$300"),0))</f>
        <v>#N/A</v>
      </c>
      <c r="S59" s="71"/>
    </row>
    <row r="60" spans="2:19" ht="11.25" customHeight="1" x14ac:dyDescent="0.2">
      <c r="B60" s="72"/>
      <c r="C60" s="69"/>
      <c r="D60" s="16" t="str">
        <f t="array" aca="1" ref="D60" ca="1">IFERROR(INDEX(INDIRECT(R$1&amp;"!L7:L300"),SMALL(IF(INDIRECT(R$1&amp;"!B7:B300")=OFFSET(I$3,INT((ROWS($4:60)-1)/5)*5+1,),ROW(INDIRECT("1:"&amp;ROWS(INDIRECT(R$1&amp;"!B7:B300"))))),MOD(ROWS($4:60)-1,5)+1)),"")</f>
        <v>F11</v>
      </c>
      <c r="E60" s="17">
        <f t="array" aca="1" ref="E60" ca="1">IFERROR(INDEX(INDIRECT(R$1&amp;"!K7:K300"),SMALL(IF(INDIRECT(R$1&amp;"!B7:B300")=OFFSET(I$3,INT((ROWS($4:60)-1)/5)*5+1,),ROW(INDIRECT("1:"&amp;ROWS(INDIRECT(R$1&amp;"!B7:B300"))))),MOD(ROWS($4:60)-1,5)+1)),"")</f>
        <v>64</v>
      </c>
      <c r="F60" s="77"/>
      <c r="G60" s="80"/>
      <c r="H60" s="82"/>
      <c r="I60" s="63"/>
      <c r="J60" s="87"/>
      <c r="K60" s="90"/>
      <c r="L60" s="63"/>
      <c r="M60" s="65"/>
      <c r="N60" s="66"/>
      <c r="O60" s="67"/>
      <c r="P60" s="17" t="str">
        <f t="array" aca="1" ref="P60" ca="1">IFERROR(INDEX(INDIRECT(R$1&amp;"!K7:K300"),SMALL(IF(INDIRECT(R$1&amp;"!B7:B300")=OFFSET(L$3,INT((ROWS($4:60)-1)/5)*5+1,),ROW(INDIRECT("1:"&amp;ROWS(INDIRECT(R$1&amp;"!B7:B300"))))),MOD(ROWS($4:60)-1,5)+1)),"")</f>
        <v/>
      </c>
      <c r="Q60" s="16" t="str">
        <f t="array" aca="1" ref="Q60" ca="1">IFERROR(INDEX(INDIRECT(R$1&amp;"!L7:L300"),SMALL(IF(INDIRECT(R$1&amp;"!B7:B300")=OFFSET(L$3,INT((ROWS($4:60)-1)/5)*5+1,),ROW(INDIRECT("1:"&amp;ROWS(INDIRECT(R$1&amp;"!B7:B300"))))),MOD(ROWS($4:60)-1,5)+1)),"")</f>
        <v/>
      </c>
      <c r="R60" s="69"/>
      <c r="S60" s="72"/>
    </row>
    <row r="61" spans="2:19" ht="11.25" customHeight="1" x14ac:dyDescent="0.2">
      <c r="B61" s="72"/>
      <c r="C61" s="69"/>
      <c r="D61" s="16" t="str">
        <f t="array" aca="1" ref="D61" ca="1">IFERROR(INDEX(INDIRECT(R$1&amp;"!L7:L300"),SMALL(IF(INDIRECT(R$1&amp;"!B7:B300")=OFFSET(I$3,INT((ROWS($4:61)-1)/5)*5+1,),ROW(INDIRECT("1:"&amp;ROWS(INDIRECT(R$1&amp;"!B7:B300"))))),MOD(ROWS($4:61)-1,5)+1)),"")</f>
        <v>MURECOMP</v>
      </c>
      <c r="E61" s="17">
        <f t="array" aca="1" ref="E61" ca="1">IFERROR(INDEX(INDIRECT(R$1&amp;"!K7:K300"),SMALL(IF(INDIRECT(R$1&amp;"!B7:B300")=OFFSET(I$3,INT((ROWS($4:61)-1)/5)*5+1,),ROW(INDIRECT("1:"&amp;ROWS(INDIRECT(R$1&amp;"!B7:B300"))))),MOD(ROWS($4:61)-1,5)+1)),"")</f>
        <v>2</v>
      </c>
      <c r="F61" s="77"/>
      <c r="G61" s="80"/>
      <c r="H61" s="82"/>
      <c r="I61" s="63"/>
      <c r="J61" s="87"/>
      <c r="K61" s="90"/>
      <c r="L61" s="63"/>
      <c r="M61" s="65"/>
      <c r="N61" s="66"/>
      <c r="O61" s="67"/>
      <c r="P61" s="17" t="str">
        <f t="array" aca="1" ref="P61" ca="1">IFERROR(INDEX(INDIRECT(R$1&amp;"!K7:K300"),SMALL(IF(INDIRECT(R$1&amp;"!B7:B300")=OFFSET(L$3,INT((ROWS($4:61)-1)/5)*5+1,),ROW(INDIRECT("1:"&amp;ROWS(INDIRECT(R$1&amp;"!B7:B300"))))),MOD(ROWS($4:61)-1,5)+1)),"")</f>
        <v/>
      </c>
      <c r="Q61" s="16" t="str">
        <f t="array" aca="1" ref="Q61" ca="1">IFERROR(INDEX(INDIRECT(R$1&amp;"!L7:L300"),SMALL(IF(INDIRECT(R$1&amp;"!B7:B300")=OFFSET(L$3,INT((ROWS($4:61)-1)/5)*5+1,),ROW(INDIRECT("1:"&amp;ROWS(INDIRECT(R$1&amp;"!B7:B300"))))),MOD(ROWS($4:61)-1,5)+1)),"")</f>
        <v/>
      </c>
      <c r="R61" s="69"/>
      <c r="S61" s="72"/>
    </row>
    <row r="62" spans="2:19" ht="11.25" customHeight="1" x14ac:dyDescent="0.2">
      <c r="B62" s="72"/>
      <c r="C62" s="69"/>
      <c r="D62" s="16" t="str">
        <f t="array" aca="1" ref="D62" ca="1">IFERROR(INDEX(INDIRECT(R$1&amp;"!L7:L300"),SMALL(IF(INDIRECT(R$1&amp;"!B7:B300")=OFFSET(I$3,INT((ROWS($4:62)-1)/5)*5+1,),ROW(INDIRECT("1:"&amp;ROWS(INDIRECT(R$1&amp;"!B7:B300"))))),MOD(ROWS($4:62)-1,5)+1)),"")</f>
        <v/>
      </c>
      <c r="E62" s="17" t="str">
        <f t="array" aca="1" ref="E62" ca="1">IFERROR(INDEX(INDIRECT(R$1&amp;"!K7:K300"),SMALL(IF(INDIRECT(R$1&amp;"!B7:B300")=OFFSET(I$3,INT((ROWS($4:62)-1)/5)*5+1,),ROW(INDIRECT("1:"&amp;ROWS(INDIRECT(R$1&amp;"!B7:B300"))))),MOD(ROWS($4:62)-1,5)+1)),"")</f>
        <v/>
      </c>
      <c r="F62" s="77"/>
      <c r="G62" s="80"/>
      <c r="H62" s="82"/>
      <c r="I62" s="63"/>
      <c r="J62" s="87"/>
      <c r="K62" s="90"/>
      <c r="L62" s="63"/>
      <c r="M62" s="65"/>
      <c r="N62" s="66"/>
      <c r="O62" s="67"/>
      <c r="P62" s="17" t="str">
        <f t="array" aca="1" ref="P62" ca="1">IFERROR(INDEX(INDIRECT(R$1&amp;"!K7:K300"),SMALL(IF(INDIRECT(R$1&amp;"!B7:B300")=OFFSET(L$3,INT((ROWS($4:62)-1)/5)*5+1,),ROW(INDIRECT("1:"&amp;ROWS(INDIRECT(R$1&amp;"!B7:B300"))))),MOD(ROWS($4:62)-1,5)+1)),"")</f>
        <v/>
      </c>
      <c r="Q62" s="16" t="str">
        <f t="array" aca="1" ref="Q62" ca="1">IFERROR(INDEX(INDIRECT(R$1&amp;"!L7:L300"),SMALL(IF(INDIRECT(R$1&amp;"!B7:B300")=OFFSET(L$3,INT((ROWS($4:62)-1)/5)*5+1,),ROW(INDIRECT("1:"&amp;ROWS(INDIRECT(R$1&amp;"!B7:B300"))))),MOD(ROWS($4:62)-1,5)+1)),"")</f>
        <v/>
      </c>
      <c r="R62" s="69"/>
      <c r="S62" s="72"/>
    </row>
    <row r="63" spans="2:19" ht="11.25" customHeight="1" x14ac:dyDescent="0.2">
      <c r="B63" s="73"/>
      <c r="C63" s="70"/>
      <c r="D63" s="16" t="str">
        <f t="array" aca="1" ref="D63" ca="1">IFERROR(INDEX(INDIRECT(R$1&amp;"!L7:L300"),SMALL(IF(INDIRECT(R$1&amp;"!B7:B300")=OFFSET(I$3,INT((ROWS($4:63)-1)/5)*5+1,),ROW(INDIRECT("1:"&amp;ROWS(INDIRECT(R$1&amp;"!B7:B300"))))),MOD(ROWS($4:63)-1,5)+1)),"")</f>
        <v/>
      </c>
      <c r="E63" s="17" t="str">
        <f t="array" aca="1" ref="E63" ca="1">IFERROR(INDEX(INDIRECT(R$1&amp;"!K7:K300"),SMALL(IF(INDIRECT(R$1&amp;"!B7:B300")=OFFSET(I$3,INT((ROWS($4:63)-1)/5)*5+1,),ROW(INDIRECT("1:"&amp;ROWS(INDIRECT(R$1&amp;"!B7:B300"))))),MOD(ROWS($4:63)-1,5)+1)),"")</f>
        <v/>
      </c>
      <c r="F63" s="78"/>
      <c r="G63" s="80"/>
      <c r="H63" s="82"/>
      <c r="I63" s="64"/>
      <c r="J63" s="88"/>
      <c r="K63" s="91"/>
      <c r="L63" s="64"/>
      <c r="M63" s="65"/>
      <c r="N63" s="66"/>
      <c r="O63" s="67"/>
      <c r="P63" s="17" t="str">
        <f t="array" aca="1" ref="P63" ca="1">IFERROR(INDEX(INDIRECT(R$1&amp;"!K7:K300"),SMALL(IF(INDIRECT(R$1&amp;"!B7:B300")=OFFSET(L$3,INT((ROWS($4:63)-1)/5)*5+1,),ROW(INDIRECT("1:"&amp;ROWS(INDIRECT(R$1&amp;"!B7:B300"))))),MOD(ROWS($4:63)-1,5)+1)),"")</f>
        <v/>
      </c>
      <c r="Q63" s="16" t="str">
        <f t="array" aca="1" ref="Q63" ca="1">IFERROR(INDEX(INDIRECT(R$1&amp;"!L7:L300"),SMALL(IF(INDIRECT(R$1&amp;"!B7:B300")=OFFSET(L$3,INT((ROWS($4:63)-1)/5)*5+1,),ROW(INDIRECT("1:"&amp;ROWS(INDIRECT(R$1&amp;"!B7:B300"))))),MOD(ROWS($4:63)-1,5)+1)),"")</f>
        <v/>
      </c>
      <c r="R63" s="70"/>
      <c r="S63" s="73"/>
    </row>
    <row r="64" spans="2:19" ht="10.5" customHeight="1" x14ac:dyDescent="0.2">
      <c r="B64" s="71"/>
      <c r="C64" s="68" t="str">
        <f t="shared" ref="C64" ca="1" si="107">IF(ISBLANK(I64)," ","Quantité "&amp;" "&amp;INDEX(INDIRECT(R$1&amp;"!$F$7:$F$300"),MATCH(I64,INDIRECT(R$1&amp;"!$B$7:$B$300"),0)))&amp;"    "&amp;"Rebuts "&amp;" "&amp;INDEX(INDIRECT(R$1&amp;"!$G$7:$G$300"),MATCH(I64,INDIRECT(R$1&amp;"!$B$7:$B$300"),0))</f>
        <v>Quantité  55455    Rebuts  141</v>
      </c>
      <c r="D64" s="16" t="str">
        <f t="array" aca="1" ref="D64" ca="1">IFERROR(INDEX(INDIRECT(R$1&amp;"!L7:L300"),SMALL(IF(INDIRECT(R$1&amp;"!B7:B300")=OFFSET(I$3,INT((ROWS($4:64)-1)/5)*5+1,),ROW(INDIRECT("1:"&amp;ROWS(INDIRECT(R$1&amp;"!B7:B300"))))),MOD(ROWS($4:64)-1,5)+1)),"")</f>
        <v>E39</v>
      </c>
      <c r="E64" s="17">
        <f t="array" aca="1" ref="E64" ca="1">IFERROR(INDEX(INDIRECT(R$1&amp;"!K7:K300"),SMALL(IF(INDIRECT(R$1&amp;"!B7:B300")=OFFSET(I$3,INT((ROWS($4:64)-1)/5)*5+1,),ROW(INDIRECT("1:"&amp;ROWS(INDIRECT(R$1&amp;"!B7:B300"))))),MOD(ROWS($4:64)-1,5)+1)),"")</f>
        <v>31</v>
      </c>
      <c r="F64" s="76">
        <f t="shared" ref="F64" ca="1" si="108">IF(OR(ISBLANK(I64),ISERROR(I64))," ",INDEX(INDIRECT(R$1&amp;"!$I$6:$I$300"),MATCH(I64,INDIRECT(R$1&amp;"!$B$6:$B$300"),0)))</f>
        <v>201190</v>
      </c>
      <c r="G64" s="79" t="str">
        <f ca="1">IF(F64=(" ")," ",F64&amp;"   "&amp;INDEX(articles!C$1:C$186&amp;" "&amp;articles!B$1:B$186,MATCH(F64,articles!A$1:A$186,0)))</f>
        <v>201190    DEMI ECREME</v>
      </c>
      <c r="H64" s="81" t="str">
        <f t="shared" ref="H64" ca="1" si="109">IF(ISBLANK(I64)," ",INDEX(INDIRECT(R$1&amp;"!$M$7:$M$300"),MATCH(I64,INDIRECT(R$1&amp;"!$B$7:$B$300"),0)))</f>
        <v>L3</v>
      </c>
      <c r="I64" s="62">
        <f t="shared" ref="I64" ca="1" si="110">IF(ISBLANK(I59)," ",INDEX(INDIRECT(R$1&amp;"!$B$7:$B$300"),MATCH((I59+1),INDIRECT(R$1&amp;"!$B$7:$B$300"),0)))</f>
        <v>192502</v>
      </c>
      <c r="J64" s="86">
        <f t="shared" ref="J64" ca="1" si="111">IF(ISBLANK(I64)," ",INDEX(INDIRECT(R$1&amp;"!$D$2:$D$300"),MATCH(I64,INDIRECT(R$1&amp;"!$B$2:$B$300"),0)))</f>
        <v>1905195</v>
      </c>
      <c r="K64" s="89" t="e">
        <f t="shared" ref="K64" ca="1" si="112">IF(ISBLANK(L64)," ",INDEX(INDIRECT(R$1&amp;"!$D$7:$D$300"),MATCH(L64,INDIRECT(R$1&amp;"!$B$7:$B$300"),0)))</f>
        <v>#N/A</v>
      </c>
      <c r="L64" s="62" t="e">
        <f t="shared" ref="L64" ca="1" si="113">IF(L59=" "," ",INDEX(INDIRECT(R$1&amp;"!$B$7:$B$300"),MATCH((L59+1),INDIRECT(R$1&amp;"!$B$7:$B$300"),0)))</f>
        <v>#N/A</v>
      </c>
      <c r="M64" s="65" t="e">
        <f t="shared" ref="M64" ca="1" si="114">IF(ISBLANK(L64)," ",INDEX(INDIRECT(R$1&amp;"!$M$7:$M$300"),MATCH(L64,INDIRECT(R$1&amp;"!$B$7:$B$300"),0)))</f>
        <v>#N/A</v>
      </c>
      <c r="N64" s="66" t="str">
        <f ca="1">IF(O64=(" ")," ",O64&amp;"   "&amp;INDEX(articles!C$1:C$186&amp;" "&amp;articles!B$1:B$186,MATCH(O64,articles!A$1:A$186,0)))</f>
        <v xml:space="preserve"> </v>
      </c>
      <c r="O64" s="67" t="str">
        <f t="shared" ref="O64" ca="1" si="115">IF(OR(ISBLANK(L64),ISERROR(L64))," ",INDEX(INDIRECT(R$1&amp;"!$I$7:$I$300"),MATCH(L64,INDIRECT(R$1&amp;"!$B$7:$B$300"),0)))</f>
        <v xml:space="preserve"> </v>
      </c>
      <c r="P64" s="17" t="str">
        <f t="array" aca="1" ref="P64" ca="1">IFERROR(INDEX(INDIRECT(R$1&amp;"!K7:K300"),SMALL(IF(INDIRECT(R$1&amp;"!B7:B300")=OFFSET(L$3,INT((ROWS($4:64)-1)/5)*5+1,),ROW(INDIRECT("1:"&amp;ROWS(INDIRECT(R$1&amp;"!B7:B300"))))),MOD(ROWS($4:64)-1,5)+1)),"")</f>
        <v/>
      </c>
      <c r="Q64" s="16" t="str">
        <f t="array" aca="1" ref="Q64" ca="1">IFERROR(INDEX(INDIRECT(R$1&amp;"!L7:L300"),SMALL(IF(INDIRECT(R$1&amp;"!B7:B300")=OFFSET(L$3,INT((ROWS($4:64)-1)/5)*5+1,),ROW(INDIRECT("1:"&amp;ROWS(INDIRECT(R$1&amp;"!B7:B300"))))),MOD(ROWS($4:64)-1,5)+1)),"")</f>
        <v/>
      </c>
      <c r="R64" s="68" t="e">
        <f t="shared" ref="R64" ca="1" si="116">IF(ISBLANK(L64)," ","Quantité "&amp;" "&amp;INDEX(INDIRECT(R$1&amp;"!$F$7:$F$300"),MATCH(L64,INDIRECT(R$1&amp;"!$B$7:$B$300"),0)))&amp;"    "&amp;"Rebuts "&amp;" "&amp;INDEX(INDIRECT(R$1&amp;"!$G$7:$G$300"),MATCH(L64,INDIRECT(R$1&amp;"!$B$7:$B$300"),0))</f>
        <v>#N/A</v>
      </c>
      <c r="S64" s="71"/>
    </row>
    <row r="65" spans="2:19" ht="11.25" customHeight="1" x14ac:dyDescent="0.2">
      <c r="B65" s="72"/>
      <c r="C65" s="69"/>
      <c r="D65" s="16" t="str">
        <f t="array" aca="1" ref="D65" ca="1">IFERROR(INDEX(INDIRECT(R$1&amp;"!L7:L300"),SMALL(IF(INDIRECT(R$1&amp;"!B7:B300")=OFFSET(I$3,INT((ROWS($4:65)-1)/5)*5+1,),ROW(INDIRECT("1:"&amp;ROWS(INDIRECT(R$1&amp;"!B7:B300"))))),MOD(ROWS($4:65)-1,5)+1)),"")</f>
        <v>G39</v>
      </c>
      <c r="E65" s="17">
        <f t="array" aca="1" ref="E65" ca="1">IFERROR(INDEX(INDIRECT(R$1&amp;"!K7:K300"),SMALL(IF(INDIRECT(R$1&amp;"!B7:B300")=OFFSET(I$3,INT((ROWS($4:65)-1)/5)*5+1,),ROW(INDIRECT("1:"&amp;ROWS(INDIRECT(R$1&amp;"!B7:B300"))))),MOD(ROWS($4:65)-1,5)+1)),"")</f>
        <v>32</v>
      </c>
      <c r="F65" s="77"/>
      <c r="G65" s="80"/>
      <c r="H65" s="82"/>
      <c r="I65" s="63"/>
      <c r="J65" s="87"/>
      <c r="K65" s="90"/>
      <c r="L65" s="63"/>
      <c r="M65" s="65"/>
      <c r="N65" s="66"/>
      <c r="O65" s="67"/>
      <c r="P65" s="17" t="str">
        <f t="array" aca="1" ref="P65" ca="1">IFERROR(INDEX(INDIRECT(R$1&amp;"!K7:K300"),SMALL(IF(INDIRECT(R$1&amp;"!B7:B300")=OFFSET(L$3,INT((ROWS($4:65)-1)/5)*5+1,),ROW(INDIRECT("1:"&amp;ROWS(INDIRECT(R$1&amp;"!B7:B300"))))),MOD(ROWS($4:65)-1,5)+1)),"")</f>
        <v/>
      </c>
      <c r="Q65" s="16" t="str">
        <f t="array" aca="1" ref="Q65" ca="1">IFERROR(INDEX(INDIRECT(R$1&amp;"!L7:L300"),SMALL(IF(INDIRECT(R$1&amp;"!B7:B300")=OFFSET(L$3,INT((ROWS($4:65)-1)/5)*5+1,),ROW(INDIRECT("1:"&amp;ROWS(INDIRECT(R$1&amp;"!B7:B300"))))),MOD(ROWS($4:65)-1,5)+1)),"")</f>
        <v/>
      </c>
      <c r="R65" s="69"/>
      <c r="S65" s="72"/>
    </row>
    <row r="66" spans="2:19" ht="11.25" customHeight="1" x14ac:dyDescent="0.2">
      <c r="B66" s="72"/>
      <c r="C66" s="69"/>
      <c r="D66" s="16" t="str">
        <f t="array" aca="1" ref="D66" ca="1">IFERROR(INDEX(INDIRECT(R$1&amp;"!L7:L300"),SMALL(IF(INDIRECT(R$1&amp;"!B7:B300")=OFFSET(I$3,INT((ROWS($4:66)-1)/5)*5+1,),ROW(INDIRECT("1:"&amp;ROWS(INDIRECT(R$1&amp;"!B7:B300"))))),MOD(ROWS($4:66)-1,5)+1)),"")</f>
        <v>MURECOMP</v>
      </c>
      <c r="E66" s="17">
        <f t="array" aca="1" ref="E66" ca="1">IFERROR(INDEX(INDIRECT(R$1&amp;"!K7:K300"),SMALL(IF(INDIRECT(R$1&amp;"!B7:B300")=OFFSET(I$3,INT((ROWS($4:66)-1)/5)*5+1,),ROW(INDIRECT("1:"&amp;ROWS(INDIRECT(R$1&amp;"!B7:B300"))))),MOD(ROWS($4:66)-1,5)+1)),"")</f>
        <v>1</v>
      </c>
      <c r="F66" s="77"/>
      <c r="G66" s="80"/>
      <c r="H66" s="82"/>
      <c r="I66" s="63"/>
      <c r="J66" s="87"/>
      <c r="K66" s="90"/>
      <c r="L66" s="63"/>
      <c r="M66" s="65"/>
      <c r="N66" s="66"/>
      <c r="O66" s="67"/>
      <c r="P66" s="17" t="str">
        <f t="array" aca="1" ref="P66" ca="1">IFERROR(INDEX(INDIRECT(R$1&amp;"!K7:K300"),SMALL(IF(INDIRECT(R$1&amp;"!B7:B300")=OFFSET(L$3,INT((ROWS($4:66)-1)/5)*5+1,),ROW(INDIRECT("1:"&amp;ROWS(INDIRECT(R$1&amp;"!B7:B300"))))),MOD(ROWS($4:66)-1,5)+1)),"")</f>
        <v/>
      </c>
      <c r="Q66" s="16" t="str">
        <f t="array" aca="1" ref="Q66" ca="1">IFERROR(INDEX(INDIRECT(R$1&amp;"!L7:L300"),SMALL(IF(INDIRECT(R$1&amp;"!B7:B300")=OFFSET(L$3,INT((ROWS($4:66)-1)/5)*5+1,),ROW(INDIRECT("1:"&amp;ROWS(INDIRECT(R$1&amp;"!B7:B300"))))),MOD(ROWS($4:66)-1,5)+1)),"")</f>
        <v/>
      </c>
      <c r="R66" s="69"/>
      <c r="S66" s="72"/>
    </row>
    <row r="67" spans="2:19" ht="11.25" customHeight="1" x14ac:dyDescent="0.2">
      <c r="B67" s="72"/>
      <c r="C67" s="69"/>
      <c r="D67" s="16" t="str">
        <f t="array" aca="1" ref="D67" ca="1">IFERROR(INDEX(INDIRECT(R$1&amp;"!L7:L300"),SMALL(IF(INDIRECT(R$1&amp;"!B7:B300")=OFFSET(I$3,INT((ROWS($4:67)-1)/5)*5+1,),ROW(INDIRECT("1:"&amp;ROWS(INDIRECT(R$1&amp;"!B7:B300"))))),MOD(ROWS($4:67)-1,5)+1)),"")</f>
        <v/>
      </c>
      <c r="E67" s="17" t="str">
        <f t="array" aca="1" ref="E67" ca="1">IFERROR(INDEX(INDIRECT(R$1&amp;"!K7:K300"),SMALL(IF(INDIRECT(R$1&amp;"!B7:B300")=OFFSET(I$3,INT((ROWS($4:67)-1)/5)*5+1,),ROW(INDIRECT("1:"&amp;ROWS(INDIRECT(R$1&amp;"!B7:B300"))))),MOD(ROWS($4:67)-1,5)+1)),"")</f>
        <v/>
      </c>
      <c r="F67" s="77"/>
      <c r="G67" s="80"/>
      <c r="H67" s="82"/>
      <c r="I67" s="63"/>
      <c r="J67" s="87"/>
      <c r="K67" s="90"/>
      <c r="L67" s="63"/>
      <c r="M67" s="65"/>
      <c r="N67" s="66"/>
      <c r="O67" s="67"/>
      <c r="P67" s="17" t="str">
        <f t="array" aca="1" ref="P67" ca="1">IFERROR(INDEX(INDIRECT(R$1&amp;"!K7:K300"),SMALL(IF(INDIRECT(R$1&amp;"!B7:B300")=OFFSET(L$3,INT((ROWS($4:67)-1)/5)*5+1,),ROW(INDIRECT("1:"&amp;ROWS(INDIRECT(R$1&amp;"!B7:B300"))))),MOD(ROWS($4:67)-1,5)+1)),"")</f>
        <v/>
      </c>
      <c r="Q67" s="16" t="str">
        <f t="array" aca="1" ref="Q67" ca="1">IFERROR(INDEX(INDIRECT(R$1&amp;"!L7:L300"),SMALL(IF(INDIRECT(R$1&amp;"!B7:B300")=OFFSET(L$3,INT((ROWS($4:67)-1)/5)*5+1,),ROW(INDIRECT("1:"&amp;ROWS(INDIRECT(R$1&amp;"!B7:B300"))))),MOD(ROWS($4:67)-1,5)+1)),"")</f>
        <v/>
      </c>
      <c r="R67" s="69"/>
      <c r="S67" s="72"/>
    </row>
    <row r="68" spans="2:19" ht="11.25" customHeight="1" x14ac:dyDescent="0.2">
      <c r="B68" s="73"/>
      <c r="C68" s="70"/>
      <c r="D68" s="16" t="str">
        <f t="array" aca="1" ref="D68" ca="1">IFERROR(INDEX(INDIRECT(R$1&amp;"!L7:L300"),SMALL(IF(INDIRECT(R$1&amp;"!B7:B300")=OFFSET(I$3,INT((ROWS($4:68)-1)/5)*5+1,),ROW(INDIRECT("1:"&amp;ROWS(INDIRECT(R$1&amp;"!B7:B300"))))),MOD(ROWS($4:68)-1,5)+1)),"")</f>
        <v/>
      </c>
      <c r="E68" s="17" t="str">
        <f t="array" aca="1" ref="E68" ca="1">IFERROR(INDEX(INDIRECT(R$1&amp;"!K7:K300"),SMALL(IF(INDIRECT(R$1&amp;"!B7:B300")=OFFSET(I$3,INT((ROWS($4:68)-1)/5)*5+1,),ROW(INDIRECT("1:"&amp;ROWS(INDIRECT(R$1&amp;"!B7:B300"))))),MOD(ROWS($4:68)-1,5)+1)),"")</f>
        <v/>
      </c>
      <c r="F68" s="78"/>
      <c r="G68" s="80"/>
      <c r="H68" s="82"/>
      <c r="I68" s="64"/>
      <c r="J68" s="88"/>
      <c r="K68" s="91"/>
      <c r="L68" s="64"/>
      <c r="M68" s="65"/>
      <c r="N68" s="66"/>
      <c r="O68" s="67"/>
      <c r="P68" s="17" t="str">
        <f t="array" aca="1" ref="P68" ca="1">IFERROR(INDEX(INDIRECT(R$1&amp;"!K7:K300"),SMALL(IF(INDIRECT(R$1&amp;"!B7:B300")=OFFSET(L$3,INT((ROWS($4:68)-1)/5)*5+1,),ROW(INDIRECT("1:"&amp;ROWS(INDIRECT(R$1&amp;"!B7:B300"))))),MOD(ROWS($4:68)-1,5)+1)),"")</f>
        <v/>
      </c>
      <c r="Q68" s="16" t="str">
        <f t="array" aca="1" ref="Q68" ca="1">IFERROR(INDEX(INDIRECT(R$1&amp;"!L7:L300"),SMALL(IF(INDIRECT(R$1&amp;"!B7:B300")=OFFSET(L$3,INT((ROWS($4:68)-1)/5)*5+1,),ROW(INDIRECT("1:"&amp;ROWS(INDIRECT(R$1&amp;"!B7:B300"))))),MOD(ROWS($4:68)-1,5)+1)),"")</f>
        <v/>
      </c>
      <c r="R68" s="70"/>
      <c r="S68" s="73"/>
    </row>
    <row r="69" spans="2:19" ht="10.5" customHeight="1" x14ac:dyDescent="0.2">
      <c r="B69" s="71"/>
      <c r="C69" s="68" t="str">
        <f t="shared" ref="C69" ca="1" si="117">IF(ISBLANK(I69)," ","Quantité "&amp;" "&amp;INDEX(INDIRECT(R$1&amp;"!$F$7:$F$300"),MATCH(I69,INDIRECT(R$1&amp;"!$B$7:$B$300"),0)))&amp;"    "&amp;"Rebuts "&amp;" "&amp;INDEX(INDIRECT(R$1&amp;"!$G$7:$G$300"),MATCH(I69,INDIRECT(R$1&amp;"!$B$7:$B$300"),0))</f>
        <v>Quantité  70484    Rebuts  267</v>
      </c>
      <c r="D69" s="16" t="str">
        <f t="array" aca="1" ref="D69" ca="1">IFERROR(INDEX(INDIRECT(R$1&amp;"!L7:L300"),SMALL(IF(INDIRECT(R$1&amp;"!B7:B300")=OFFSET(I$3,INT((ROWS($4:69)-1)/5)*5+1,),ROW(INDIRECT("1:"&amp;ROWS(INDIRECT(R$1&amp;"!B7:B300"))))),MOD(ROWS($4:69)-1,5)+1)),"")</f>
        <v>G18</v>
      </c>
      <c r="E69" s="17">
        <f t="array" aca="1" ref="E69" ca="1">IFERROR(INDEX(INDIRECT(R$1&amp;"!K7:K300"),SMALL(IF(INDIRECT(R$1&amp;"!B7:B300")=OFFSET(I$3,INT((ROWS($4:69)-1)/5)*5+1,),ROW(INDIRECT("1:"&amp;ROWS(INDIRECT(R$1&amp;"!B7:B300"))))),MOD(ROWS($4:69)-1,5)+1)),"")</f>
        <v>2</v>
      </c>
      <c r="F69" s="76">
        <f t="shared" ref="F69" ca="1" si="118">IF(OR(ISBLANK(I69),ISERROR(I69))," ",INDEX(INDIRECT(R$1&amp;"!$I$6:$I$300"),MATCH(I69,INDIRECT(R$1&amp;"!$B$6:$B$300"),0)))</f>
        <v>200268</v>
      </c>
      <c r="G69" s="79" t="str">
        <f ca="1">IF(F69=(" ")," ",F69&amp;"   "&amp;INDEX(articles!C$1:C$186&amp;" "&amp;articles!B$1:B$186,MATCH(F69,articles!A$1:A$186,0)))</f>
        <v>200268    ENTIER</v>
      </c>
      <c r="H69" s="81" t="str">
        <f t="shared" ref="H69" ca="1" si="119">IF(ISBLANK(I69)," ",INDEX(INDIRECT(R$1&amp;"!$M$7:$M$300"),MATCH(I69,INDIRECT(R$1&amp;"!$B$7:$B$300"),0)))</f>
        <v>L4</v>
      </c>
      <c r="I69" s="62">
        <f t="shared" ref="I69" ca="1" si="120">IF(ISBLANK(I64)," ",INDEX(INDIRECT(R$1&amp;"!$B$7:$B$300"),MATCH((I64+1),INDIRECT(R$1&amp;"!$B$7:$B$300"),0)))</f>
        <v>192503</v>
      </c>
      <c r="J69" s="86">
        <f t="shared" ref="J69" ca="1" si="121">IF(ISBLANK(I69)," ",INDEX(INDIRECT(R$1&amp;"!$D$2:$D$300"),MATCH(I69,INDIRECT(R$1&amp;"!$B$2:$B$300"),0)))</f>
        <v>1905196</v>
      </c>
      <c r="K69" s="89" t="e">
        <f t="shared" ref="K69" ca="1" si="122">IF(ISBLANK(L69)," ",INDEX(INDIRECT(R$1&amp;"!$D$7:$D$300"),MATCH(L69,INDIRECT(R$1&amp;"!$B$7:$B$300"),0)))</f>
        <v>#N/A</v>
      </c>
      <c r="L69" s="62" t="e">
        <f t="shared" ref="L69" ca="1" si="123">IF(L64=" "," ",INDEX(INDIRECT(R$1&amp;"!$B$7:$B$300"),MATCH((L64+1),INDIRECT(R$1&amp;"!$B$7:$B$300"),0)))</f>
        <v>#N/A</v>
      </c>
      <c r="M69" s="65" t="e">
        <f t="shared" ref="M69" ca="1" si="124">IF(ISBLANK(L69)," ",INDEX(INDIRECT(R$1&amp;"!$M$7:$M$300"),MATCH(L69,INDIRECT(R$1&amp;"!$B$7:$B$300"),0)))</f>
        <v>#N/A</v>
      </c>
      <c r="N69" s="66" t="str">
        <f ca="1">IF(O69=(" ")," ",O69&amp;"   "&amp;INDEX(articles!C$1:C$186&amp;" "&amp;articles!B$1:B$186,MATCH(O69,articles!A$1:A$186,0)))</f>
        <v xml:space="preserve"> </v>
      </c>
      <c r="O69" s="67" t="str">
        <f t="shared" ref="O69" ca="1" si="125">IF(OR(ISBLANK(L69),ISERROR(L69))," ",INDEX(INDIRECT(R$1&amp;"!$I$7:$I$300"),MATCH(L69,INDIRECT(R$1&amp;"!$B$7:$B$300"),0)))</f>
        <v xml:space="preserve"> </v>
      </c>
      <c r="P69" s="17" t="str">
        <f t="array" aca="1" ref="P69" ca="1">IFERROR(INDEX(INDIRECT(R$1&amp;"!K7:K300"),SMALL(IF(INDIRECT(R$1&amp;"!B7:B300")=OFFSET(L$3,INT((ROWS($4:69)-1)/5)*5+1,),ROW(INDIRECT("1:"&amp;ROWS(INDIRECT(R$1&amp;"!B7:B300"))))),MOD(ROWS($4:69)-1,5)+1)),"")</f>
        <v/>
      </c>
      <c r="Q69" s="16" t="str">
        <f t="array" aca="1" ref="Q69" ca="1">IFERROR(INDEX(INDIRECT(R$1&amp;"!L7:L300"),SMALL(IF(INDIRECT(R$1&amp;"!B7:B300")=OFFSET(L$3,INT((ROWS($4:69)-1)/5)*5+1,),ROW(INDIRECT("1:"&amp;ROWS(INDIRECT(R$1&amp;"!B7:B300"))))),MOD(ROWS($4:69)-1,5)+1)),"")</f>
        <v/>
      </c>
      <c r="R69" s="68" t="e">
        <f t="shared" ref="R69" ca="1" si="126">IF(ISBLANK(L69)," ","Quantité "&amp;" "&amp;INDEX(INDIRECT(R$1&amp;"!$F$7:$F$300"),MATCH(L69,INDIRECT(R$1&amp;"!$B$7:$B$300"),0)))&amp;"    "&amp;"Rebuts "&amp;" "&amp;INDEX(INDIRECT(R$1&amp;"!$G$7:$G$300"),MATCH(L69,INDIRECT(R$1&amp;"!$B$7:$B$300"),0))</f>
        <v>#N/A</v>
      </c>
      <c r="S69" s="71"/>
    </row>
    <row r="70" spans="2:19" ht="11.25" customHeight="1" x14ac:dyDescent="0.2">
      <c r="B70" s="72"/>
      <c r="C70" s="69"/>
      <c r="D70" s="16" t="str">
        <f t="array" aca="1" ref="D70" ca="1">IFERROR(INDEX(INDIRECT(R$1&amp;"!L7:L300"),SMALL(IF(INDIRECT(R$1&amp;"!B7:B300")=OFFSET(I$3,INT((ROWS($4:70)-1)/5)*5+1,),ROW(INDIRECT("1:"&amp;ROWS(INDIRECT(R$1&amp;"!B7:B300"))))),MOD(ROWS($4:70)-1,5)+1)),"")</f>
        <v>I09</v>
      </c>
      <c r="E70" s="17">
        <f t="array" aca="1" ref="E70" ca="1">IFERROR(INDEX(INDIRECT(R$1&amp;"!K7:K300"),SMALL(IF(INDIRECT(R$1&amp;"!B7:B300")=OFFSET(I$3,INT((ROWS($4:70)-1)/5)*5+1,),ROW(INDIRECT("1:"&amp;ROWS(INDIRECT(R$1&amp;"!B7:B300"))))),MOD(ROWS($4:70)-1,5)+1)),"")</f>
        <v>80</v>
      </c>
      <c r="F70" s="77"/>
      <c r="G70" s="80"/>
      <c r="H70" s="82"/>
      <c r="I70" s="63"/>
      <c r="J70" s="87"/>
      <c r="K70" s="90"/>
      <c r="L70" s="63"/>
      <c r="M70" s="65"/>
      <c r="N70" s="66"/>
      <c r="O70" s="67"/>
      <c r="P70" s="17" t="str">
        <f t="array" aca="1" ref="P70" ca="1">IFERROR(INDEX(INDIRECT(R$1&amp;"!K7:K300"),SMALL(IF(INDIRECT(R$1&amp;"!B7:B300")=OFFSET(L$3,INT((ROWS($4:70)-1)/5)*5+1,),ROW(INDIRECT("1:"&amp;ROWS(INDIRECT(R$1&amp;"!B7:B300"))))),MOD(ROWS($4:70)-1,5)+1)),"")</f>
        <v/>
      </c>
      <c r="Q70" s="16" t="str">
        <f t="array" aca="1" ref="Q70" ca="1">IFERROR(INDEX(INDIRECT(R$1&amp;"!L7:L300"),SMALL(IF(INDIRECT(R$1&amp;"!B7:B300")=OFFSET(L$3,INT((ROWS($4:70)-1)/5)*5+1,),ROW(INDIRECT("1:"&amp;ROWS(INDIRECT(R$1&amp;"!B7:B300"))))),MOD(ROWS($4:70)-1,5)+1)),"")</f>
        <v/>
      </c>
      <c r="R70" s="69"/>
      <c r="S70" s="72"/>
    </row>
    <row r="71" spans="2:19" ht="11.25" customHeight="1" x14ac:dyDescent="0.2">
      <c r="B71" s="72"/>
      <c r="C71" s="69"/>
      <c r="D71" s="16" t="str">
        <f t="array" aca="1" ref="D71" ca="1">IFERROR(INDEX(INDIRECT(R$1&amp;"!L7:L300"),SMALL(IF(INDIRECT(R$1&amp;"!B7:B300")=OFFSET(I$3,INT((ROWS($4:71)-1)/5)*5+1,),ROW(INDIRECT("1:"&amp;ROWS(INDIRECT(R$1&amp;"!B7:B300"))))),MOD(ROWS($4:71)-1,5)+1)),"")</f>
        <v>I26</v>
      </c>
      <c r="E71" s="17">
        <f t="array" aca="1" ref="E71" ca="1">IFERROR(INDEX(INDIRECT(R$1&amp;"!K7:K300"),SMALL(IF(INDIRECT(R$1&amp;"!B7:B300")=OFFSET(I$3,INT((ROWS($4:71)-1)/5)*5+1,),ROW(INDIRECT("1:"&amp;ROWS(INDIRECT(R$1&amp;"!B7:B300"))))),MOD(ROWS($4:71)-1,5)+1)),"")</f>
        <v>78</v>
      </c>
      <c r="F71" s="77"/>
      <c r="G71" s="80"/>
      <c r="H71" s="82"/>
      <c r="I71" s="63"/>
      <c r="J71" s="87"/>
      <c r="K71" s="90"/>
      <c r="L71" s="63"/>
      <c r="M71" s="65"/>
      <c r="N71" s="66"/>
      <c r="O71" s="67"/>
      <c r="P71" s="17" t="str">
        <f t="array" aca="1" ref="P71" ca="1">IFERROR(INDEX(INDIRECT(R$1&amp;"!K7:K300"),SMALL(IF(INDIRECT(R$1&amp;"!B7:B300")=OFFSET(L$3,INT((ROWS($4:71)-1)/5)*5+1,),ROW(INDIRECT("1:"&amp;ROWS(INDIRECT(R$1&amp;"!B7:B300"))))),MOD(ROWS($4:71)-1,5)+1)),"")</f>
        <v/>
      </c>
      <c r="Q71" s="16" t="str">
        <f t="array" aca="1" ref="Q71" ca="1">IFERROR(INDEX(INDIRECT(R$1&amp;"!L7:L300"),SMALL(IF(INDIRECT(R$1&amp;"!B7:B300")=OFFSET(L$3,INT((ROWS($4:71)-1)/5)*5+1,),ROW(INDIRECT("1:"&amp;ROWS(INDIRECT(R$1&amp;"!B7:B300"))))),MOD(ROWS($4:71)-1,5)+1)),"")</f>
        <v/>
      </c>
      <c r="R71" s="69"/>
      <c r="S71" s="72"/>
    </row>
    <row r="72" spans="2:19" ht="11.25" customHeight="1" x14ac:dyDescent="0.2">
      <c r="B72" s="72"/>
      <c r="C72" s="69"/>
      <c r="D72" s="16" t="str">
        <f t="array" aca="1" ref="D72" ca="1">IFERROR(INDEX(INDIRECT(R$1&amp;"!L7:L300"),SMALL(IF(INDIRECT(R$1&amp;"!B7:B300")=OFFSET(I$3,INT((ROWS($4:72)-1)/5)*5+1,),ROW(INDIRECT("1:"&amp;ROWS(INDIRECT(R$1&amp;"!B7:B300"))))),MOD(ROWS($4:72)-1,5)+1)),"")</f>
        <v>MURECOMP</v>
      </c>
      <c r="E72" s="17">
        <f t="array" aca="1" ref="E72" ca="1">IFERROR(INDEX(INDIRECT(R$1&amp;"!K7:K300"),SMALL(IF(INDIRECT(R$1&amp;"!B7:B300")=OFFSET(I$3,INT((ROWS($4:72)-1)/5)*5+1,),ROW(INDIRECT("1:"&amp;ROWS(INDIRECT(R$1&amp;"!B7:B300"))))),MOD(ROWS($4:72)-1,5)+1)),"")</f>
        <v>2</v>
      </c>
      <c r="F72" s="77"/>
      <c r="G72" s="80"/>
      <c r="H72" s="82"/>
      <c r="I72" s="63"/>
      <c r="J72" s="87"/>
      <c r="K72" s="90"/>
      <c r="L72" s="63"/>
      <c r="M72" s="65"/>
      <c r="N72" s="66"/>
      <c r="O72" s="67"/>
      <c r="P72" s="17" t="str">
        <f t="array" aca="1" ref="P72" ca="1">IFERROR(INDEX(INDIRECT(R$1&amp;"!K7:K300"),SMALL(IF(INDIRECT(R$1&amp;"!B7:B300")=OFFSET(L$3,INT((ROWS($4:72)-1)/5)*5+1,),ROW(INDIRECT("1:"&amp;ROWS(INDIRECT(R$1&amp;"!B7:B300"))))),MOD(ROWS($4:72)-1,5)+1)),"")</f>
        <v/>
      </c>
      <c r="Q72" s="16" t="str">
        <f t="array" aca="1" ref="Q72" ca="1">IFERROR(INDEX(INDIRECT(R$1&amp;"!L7:L300"),SMALL(IF(INDIRECT(R$1&amp;"!B7:B300")=OFFSET(L$3,INT((ROWS($4:72)-1)/5)*5+1,),ROW(INDIRECT("1:"&amp;ROWS(INDIRECT(R$1&amp;"!B7:B300"))))),MOD(ROWS($4:72)-1,5)+1)),"")</f>
        <v/>
      </c>
      <c r="R72" s="69"/>
      <c r="S72" s="72"/>
    </row>
    <row r="73" spans="2:19" ht="11.25" customHeight="1" x14ac:dyDescent="0.2">
      <c r="B73" s="73"/>
      <c r="C73" s="70"/>
      <c r="D73" s="16" t="str">
        <f t="array" aca="1" ref="D73" ca="1">IFERROR(INDEX(INDIRECT(R$1&amp;"!L7:L300"),SMALL(IF(INDIRECT(R$1&amp;"!B7:B300")=OFFSET(I$3,INT((ROWS($4:73)-1)/5)*5+1,),ROW(INDIRECT("1:"&amp;ROWS(INDIRECT(R$1&amp;"!B7:B300"))))),MOD(ROWS($4:73)-1,5)+1)),"")</f>
        <v/>
      </c>
      <c r="E73" s="17" t="str">
        <f t="array" aca="1" ref="E73" ca="1">IFERROR(INDEX(INDIRECT(R$1&amp;"!K7:K300"),SMALL(IF(INDIRECT(R$1&amp;"!B7:B300")=OFFSET(I$3,INT((ROWS($4:73)-1)/5)*5+1,),ROW(INDIRECT("1:"&amp;ROWS(INDIRECT(R$1&amp;"!B7:B300"))))),MOD(ROWS($4:73)-1,5)+1)),"")</f>
        <v/>
      </c>
      <c r="F73" s="78"/>
      <c r="G73" s="80"/>
      <c r="H73" s="82"/>
      <c r="I73" s="64"/>
      <c r="J73" s="88"/>
      <c r="K73" s="91"/>
      <c r="L73" s="64"/>
      <c r="M73" s="65"/>
      <c r="N73" s="66"/>
      <c r="O73" s="67"/>
      <c r="P73" s="17" t="str">
        <f t="array" aca="1" ref="P73" ca="1">IFERROR(INDEX(INDIRECT(R$1&amp;"!K7:K300"),SMALL(IF(INDIRECT(R$1&amp;"!B7:B300")=OFFSET(L$3,INT((ROWS($4:73)-1)/5)*5+1,),ROW(INDIRECT("1:"&amp;ROWS(INDIRECT(R$1&amp;"!B7:B300"))))),MOD(ROWS($4:73)-1,5)+1)),"")</f>
        <v/>
      </c>
      <c r="Q73" s="16" t="str">
        <f t="array" aca="1" ref="Q73" ca="1">IFERROR(INDEX(INDIRECT(R$1&amp;"!L7:L300"),SMALL(IF(INDIRECT(R$1&amp;"!B7:B300")=OFFSET(L$3,INT((ROWS($4:73)-1)/5)*5+1,),ROW(INDIRECT("1:"&amp;ROWS(INDIRECT(R$1&amp;"!B7:B300"))))),MOD(ROWS($4:73)-1,5)+1)),"")</f>
        <v/>
      </c>
      <c r="R73" s="70"/>
      <c r="S73" s="73"/>
    </row>
    <row r="74" spans="2:19" ht="10.5" customHeight="1" x14ac:dyDescent="0.2">
      <c r="B74" s="71"/>
      <c r="C74" s="68" t="str">
        <f t="shared" ref="C74" ca="1" si="127">IF(ISBLANK(I74)," ","Quantité "&amp;" "&amp;INDEX(INDIRECT(R$1&amp;"!$F$7:$F$300"),MATCH(I74,INDIRECT(R$1&amp;"!$B$7:$B$300"),0)))&amp;"    "&amp;"Rebuts "&amp;" "&amp;INDEX(INDIRECT(R$1&amp;"!$G$7:$G$300"),MATCH(I74,INDIRECT(R$1&amp;"!$B$7:$B$300"),0))</f>
        <v>Quantité  26991    Rebuts  190</v>
      </c>
      <c r="D74" s="16" t="str">
        <f t="array" aca="1" ref="D74" ca="1">IFERROR(INDEX(INDIRECT(R$1&amp;"!L7:L300"),SMALL(IF(INDIRECT(R$1&amp;"!B7:B300")=OFFSET(I$3,INT((ROWS($4:74)-1)/5)*5+1,),ROW(INDIRECT("1:"&amp;ROWS(INDIRECT(R$1&amp;"!B7:B300"))))),MOD(ROWS($4:74)-1,5)+1)),"")</f>
        <v>F05</v>
      </c>
      <c r="E74" s="17">
        <f t="array" aca="1" ref="E74" ca="1">IFERROR(INDEX(INDIRECT(R$1&amp;"!K7:K300"),SMALL(IF(INDIRECT(R$1&amp;"!B7:B300")=OFFSET(I$3,INT((ROWS($4:74)-1)/5)*5+1,),ROW(INDIRECT("1:"&amp;ROWS(INDIRECT(R$1&amp;"!B7:B300"))))),MOD(ROWS($4:74)-1,5)+1)),"")</f>
        <v>30</v>
      </c>
      <c r="F74" s="76">
        <f t="shared" ref="F74" ca="1" si="128">IF(OR(ISBLANK(I74),ISERROR(I74))," ",INDEX(INDIRECT(R$1&amp;"!$I$6:$I$300"),MATCH(I74,INDIRECT(R$1&amp;"!$B$6:$B$300"),0)))</f>
        <v>201320</v>
      </c>
      <c r="G74" s="79" t="str">
        <f ca="1">IF(F74=(" ")," ",F74&amp;"   "&amp;INDEX(articles!C$1:C$186&amp;" "&amp;articles!B$1:B$186,MATCH(F74,articles!A$1:A$186,0)))</f>
        <v>201320    DEMI ECREME</v>
      </c>
      <c r="H74" s="81" t="str">
        <f t="shared" ref="H74" ca="1" si="129">IF(ISBLANK(I74)," ",INDEX(INDIRECT(R$1&amp;"!$M$7:$M$300"),MATCH(I74,INDIRECT(R$1&amp;"!$B$7:$B$300"),0)))</f>
        <v>L1</v>
      </c>
      <c r="I74" s="62">
        <f t="shared" ref="I74" ca="1" si="130">IF(ISBLANK(I69)," ",INDEX(INDIRECT(R$1&amp;"!$B$7:$B$300"),MATCH((I69+1),INDIRECT(R$1&amp;"!$B$7:$B$300"),0)))</f>
        <v>192504</v>
      </c>
      <c r="J74" s="86">
        <f t="shared" ref="J74" ca="1" si="131">IF(ISBLANK(I74)," ",INDEX(INDIRECT(R$1&amp;"!$D$2:$D$300"),MATCH(I74,INDIRECT(R$1&amp;"!$B$2:$B$300"),0)))</f>
        <v>1905197</v>
      </c>
      <c r="K74" s="89" t="e">
        <f t="shared" ref="K74" ca="1" si="132">IF(ISBLANK(L74)," ",INDEX(INDIRECT(R$1&amp;"!$D$7:$D$300"),MATCH(L74,INDIRECT(R$1&amp;"!$B$7:$B$300"),0)))</f>
        <v>#N/A</v>
      </c>
      <c r="L74" s="62" t="e">
        <f t="shared" ref="L74" ca="1" si="133">IF(L69=" "," ",INDEX(INDIRECT(R$1&amp;"!$B$7:$B$300"),MATCH((L69+1),INDIRECT(R$1&amp;"!$B$7:$B$300"),0)))</f>
        <v>#N/A</v>
      </c>
      <c r="M74" s="65" t="e">
        <f t="shared" ref="M74" ca="1" si="134">IF(ISBLANK(L74)," ",INDEX(INDIRECT(R$1&amp;"!$M$7:$M$300"),MATCH(L74,INDIRECT(R$1&amp;"!$B$7:$B$300"),0)))</f>
        <v>#N/A</v>
      </c>
      <c r="N74" s="66" t="str">
        <f ca="1">IF(O74=(" ")," ",O74&amp;"   "&amp;INDEX(articles!C$1:C$186&amp;" "&amp;articles!B$1:B$186,MATCH(O74,articles!A$1:A$186,0)))</f>
        <v xml:space="preserve"> </v>
      </c>
      <c r="O74" s="67" t="str">
        <f t="shared" ref="O74" ca="1" si="135">IF(OR(ISBLANK(L74),ISERROR(L74))," ",INDEX(INDIRECT(R$1&amp;"!$I$7:$I$300"),MATCH(L74,INDIRECT(R$1&amp;"!$B$7:$B$300"),0)))</f>
        <v xml:space="preserve"> </v>
      </c>
      <c r="P74" s="17" t="str">
        <f t="array" aca="1" ref="P74" ca="1">IFERROR(INDEX(INDIRECT(R$1&amp;"!K7:K300"),SMALL(IF(INDIRECT(R$1&amp;"!B7:B300")=OFFSET(L$3,INT((ROWS($4:74)-1)/5)*5+1,),ROW(INDIRECT("1:"&amp;ROWS(INDIRECT(R$1&amp;"!B7:B300"))))),MOD(ROWS($4:74)-1,5)+1)),"")</f>
        <v/>
      </c>
      <c r="Q74" s="16" t="str">
        <f t="array" aca="1" ref="Q74" ca="1">IFERROR(INDEX(INDIRECT(R$1&amp;"!L7:L300"),SMALL(IF(INDIRECT(R$1&amp;"!B7:B300")=OFFSET(L$3,INT((ROWS($4:74)-1)/5)*5+1,),ROW(INDIRECT("1:"&amp;ROWS(INDIRECT(R$1&amp;"!B7:B300"))))),MOD(ROWS($4:74)-1,5)+1)),"")</f>
        <v/>
      </c>
      <c r="R74" s="68" t="e">
        <f t="shared" ref="R74" ca="1" si="136">IF(ISBLANK(L74)," ","Quantité "&amp;" "&amp;INDEX(INDIRECT(R$1&amp;"!$F$7:$F$300"),MATCH(L74,INDIRECT(R$1&amp;"!$B$7:$B$300"),0)))&amp;"    "&amp;"Rebuts "&amp;" "&amp;INDEX(INDIRECT(R$1&amp;"!$G$7:$G$300"),MATCH(L74,INDIRECT(R$1&amp;"!$B$7:$B$300"),0))</f>
        <v>#N/A</v>
      </c>
      <c r="S74" s="71"/>
    </row>
    <row r="75" spans="2:19" ht="11.25" customHeight="1" x14ac:dyDescent="0.2">
      <c r="B75" s="72"/>
      <c r="C75" s="69"/>
      <c r="D75" s="16" t="str">
        <f t="array" aca="1" ref="D75" ca="1">IFERROR(INDEX(INDIRECT(R$1&amp;"!L7:L300"),SMALL(IF(INDIRECT(R$1&amp;"!B7:B300")=OFFSET(I$3,INT((ROWS($4:75)-1)/5)*5+1,),ROW(INDIRECT("1:"&amp;ROWS(INDIRECT(R$1&amp;"!B7:B300"))))),MOD(ROWS($4:75)-1,5)+1)),"")</f>
        <v>MURECOMP</v>
      </c>
      <c r="E75" s="17">
        <f t="array" aca="1" ref="E75" ca="1">IFERROR(INDEX(INDIRECT(R$1&amp;"!K7:K300"),SMALL(IF(INDIRECT(R$1&amp;"!B7:B300")=OFFSET(I$3,INT((ROWS($4:75)-1)/5)*5+1,),ROW(INDIRECT("1:"&amp;ROWS(INDIRECT(R$1&amp;"!B7:B300"))))),MOD(ROWS($4:75)-1,5)+1)),"")</f>
        <v>1</v>
      </c>
      <c r="F75" s="77"/>
      <c r="G75" s="80"/>
      <c r="H75" s="82"/>
      <c r="I75" s="63"/>
      <c r="J75" s="87"/>
      <c r="K75" s="90"/>
      <c r="L75" s="63"/>
      <c r="M75" s="65"/>
      <c r="N75" s="66"/>
      <c r="O75" s="67"/>
      <c r="P75" s="17" t="str">
        <f t="array" aca="1" ref="P75" ca="1">IFERROR(INDEX(INDIRECT(R$1&amp;"!K7:K300"),SMALL(IF(INDIRECT(R$1&amp;"!B7:B300")=OFFSET(L$3,INT((ROWS($4:75)-1)/5)*5+1,),ROW(INDIRECT("1:"&amp;ROWS(INDIRECT(R$1&amp;"!B7:B300"))))),MOD(ROWS($4:75)-1,5)+1)),"")</f>
        <v/>
      </c>
      <c r="Q75" s="16" t="str">
        <f t="array" aca="1" ref="Q75" ca="1">IFERROR(INDEX(INDIRECT(R$1&amp;"!L7:L300"),SMALL(IF(INDIRECT(R$1&amp;"!B7:B300")=OFFSET(L$3,INT((ROWS($4:75)-1)/5)*5+1,),ROW(INDIRECT("1:"&amp;ROWS(INDIRECT(R$1&amp;"!B7:B300"))))),MOD(ROWS($4:75)-1,5)+1)),"")</f>
        <v/>
      </c>
      <c r="R75" s="69"/>
      <c r="S75" s="72"/>
    </row>
    <row r="76" spans="2:19" ht="11.25" customHeight="1" x14ac:dyDescent="0.2">
      <c r="B76" s="72"/>
      <c r="C76" s="69"/>
      <c r="D76" s="16" t="str">
        <f t="array" aca="1" ref="D76" ca="1">IFERROR(INDEX(INDIRECT(R$1&amp;"!L7:L300"),SMALL(IF(INDIRECT(R$1&amp;"!B7:B300")=OFFSET(I$3,INT((ROWS($4:76)-1)/5)*5+1,),ROW(INDIRECT("1:"&amp;ROWS(INDIRECT(R$1&amp;"!B7:B300"))))),MOD(ROWS($4:76)-1,5)+1)),"")</f>
        <v/>
      </c>
      <c r="E76" s="17" t="str">
        <f t="array" aca="1" ref="E76" ca="1">IFERROR(INDEX(INDIRECT(R$1&amp;"!K7:K300"),SMALL(IF(INDIRECT(R$1&amp;"!B7:B300")=OFFSET(I$3,INT((ROWS($4:76)-1)/5)*5+1,),ROW(INDIRECT("1:"&amp;ROWS(INDIRECT(R$1&amp;"!B7:B300"))))),MOD(ROWS($4:76)-1,5)+1)),"")</f>
        <v/>
      </c>
      <c r="F76" s="77"/>
      <c r="G76" s="80"/>
      <c r="H76" s="82"/>
      <c r="I76" s="63"/>
      <c r="J76" s="87"/>
      <c r="K76" s="90"/>
      <c r="L76" s="63"/>
      <c r="M76" s="65"/>
      <c r="N76" s="66"/>
      <c r="O76" s="67"/>
      <c r="P76" s="17" t="str">
        <f t="array" aca="1" ref="P76" ca="1">IFERROR(INDEX(INDIRECT(R$1&amp;"!K7:K300"),SMALL(IF(INDIRECT(R$1&amp;"!B7:B300")=OFFSET(L$3,INT((ROWS($4:76)-1)/5)*5+1,),ROW(INDIRECT("1:"&amp;ROWS(INDIRECT(R$1&amp;"!B7:B300"))))),MOD(ROWS($4:76)-1,5)+1)),"")</f>
        <v/>
      </c>
      <c r="Q76" s="16" t="str">
        <f t="array" aca="1" ref="Q76" ca="1">IFERROR(INDEX(INDIRECT(R$1&amp;"!L7:L300"),SMALL(IF(INDIRECT(R$1&amp;"!B7:B300")=OFFSET(L$3,INT((ROWS($4:76)-1)/5)*5+1,),ROW(INDIRECT("1:"&amp;ROWS(INDIRECT(R$1&amp;"!B7:B300"))))),MOD(ROWS($4:76)-1,5)+1)),"")</f>
        <v/>
      </c>
      <c r="R76" s="69"/>
      <c r="S76" s="72"/>
    </row>
    <row r="77" spans="2:19" ht="11.25" customHeight="1" x14ac:dyDescent="0.2">
      <c r="B77" s="72"/>
      <c r="C77" s="69"/>
      <c r="D77" s="16" t="str">
        <f t="array" aca="1" ref="D77" ca="1">IFERROR(INDEX(INDIRECT(R$1&amp;"!L7:L300"),SMALL(IF(INDIRECT(R$1&amp;"!B7:B300")=OFFSET(I$3,INT((ROWS($4:77)-1)/5)*5+1,),ROW(INDIRECT("1:"&amp;ROWS(INDIRECT(R$1&amp;"!B7:B300"))))),MOD(ROWS($4:77)-1,5)+1)),"")</f>
        <v/>
      </c>
      <c r="E77" s="17" t="str">
        <f t="array" aca="1" ref="E77" ca="1">IFERROR(INDEX(INDIRECT(R$1&amp;"!K7:K300"),SMALL(IF(INDIRECT(R$1&amp;"!B7:B300")=OFFSET(I$3,INT((ROWS($4:77)-1)/5)*5+1,),ROW(INDIRECT("1:"&amp;ROWS(INDIRECT(R$1&amp;"!B7:B300"))))),MOD(ROWS($4:77)-1,5)+1)),"")</f>
        <v/>
      </c>
      <c r="F77" s="77"/>
      <c r="G77" s="80"/>
      <c r="H77" s="82"/>
      <c r="I77" s="63"/>
      <c r="J77" s="87"/>
      <c r="K77" s="90"/>
      <c r="L77" s="63"/>
      <c r="M77" s="65"/>
      <c r="N77" s="66"/>
      <c r="O77" s="67"/>
      <c r="P77" s="17" t="str">
        <f t="array" aca="1" ref="P77" ca="1">IFERROR(INDEX(INDIRECT(R$1&amp;"!K7:K300"),SMALL(IF(INDIRECT(R$1&amp;"!B7:B300")=OFFSET(L$3,INT((ROWS($4:77)-1)/5)*5+1,),ROW(INDIRECT("1:"&amp;ROWS(INDIRECT(R$1&amp;"!B7:B300"))))),MOD(ROWS($4:77)-1,5)+1)),"")</f>
        <v/>
      </c>
      <c r="Q77" s="16" t="str">
        <f t="array" aca="1" ref="Q77" ca="1">IFERROR(INDEX(INDIRECT(R$1&amp;"!L7:L300"),SMALL(IF(INDIRECT(R$1&amp;"!B7:B300")=OFFSET(L$3,INT((ROWS($4:77)-1)/5)*5+1,),ROW(INDIRECT("1:"&amp;ROWS(INDIRECT(R$1&amp;"!B7:B300"))))),MOD(ROWS($4:77)-1,5)+1)),"")</f>
        <v/>
      </c>
      <c r="R77" s="69"/>
      <c r="S77" s="72"/>
    </row>
    <row r="78" spans="2:19" ht="11.25" customHeight="1" x14ac:dyDescent="0.2">
      <c r="B78" s="73"/>
      <c r="C78" s="70"/>
      <c r="D78" s="16" t="str">
        <f t="array" aca="1" ref="D78" ca="1">IFERROR(INDEX(INDIRECT(R$1&amp;"!L7:L300"),SMALL(IF(INDIRECT(R$1&amp;"!B7:B300")=OFFSET(I$3,INT((ROWS($4:78)-1)/5)*5+1,),ROW(INDIRECT("1:"&amp;ROWS(INDIRECT(R$1&amp;"!B7:B300"))))),MOD(ROWS($4:78)-1,5)+1)),"")</f>
        <v/>
      </c>
      <c r="E78" s="17" t="str">
        <f t="array" aca="1" ref="E78" ca="1">IFERROR(INDEX(INDIRECT(R$1&amp;"!K7:K300"),SMALL(IF(INDIRECT(R$1&amp;"!B7:B300")=OFFSET(I$3,INT((ROWS($4:78)-1)/5)*5+1,),ROW(INDIRECT("1:"&amp;ROWS(INDIRECT(R$1&amp;"!B7:B300"))))),MOD(ROWS($4:78)-1,5)+1)),"")</f>
        <v/>
      </c>
      <c r="F78" s="78"/>
      <c r="G78" s="80"/>
      <c r="H78" s="82"/>
      <c r="I78" s="64"/>
      <c r="J78" s="88"/>
      <c r="K78" s="91"/>
      <c r="L78" s="64"/>
      <c r="M78" s="65"/>
      <c r="N78" s="66"/>
      <c r="O78" s="67"/>
      <c r="P78" s="17" t="str">
        <f t="array" aca="1" ref="P78" ca="1">IFERROR(INDEX(INDIRECT(R$1&amp;"!K7:K300"),SMALL(IF(INDIRECT(R$1&amp;"!B7:B300")=OFFSET(L$3,INT((ROWS($4:78)-1)/5)*5+1,),ROW(INDIRECT("1:"&amp;ROWS(INDIRECT(R$1&amp;"!B7:B300"))))),MOD(ROWS($4:78)-1,5)+1)),"")</f>
        <v/>
      </c>
      <c r="Q78" s="16" t="str">
        <f t="array" aca="1" ref="Q78" ca="1">IFERROR(INDEX(INDIRECT(R$1&amp;"!L7:L300"),SMALL(IF(INDIRECT(R$1&amp;"!B7:B300")=OFFSET(L$3,INT((ROWS($4:78)-1)/5)*5+1,),ROW(INDIRECT("1:"&amp;ROWS(INDIRECT(R$1&amp;"!B7:B300"))))),MOD(ROWS($4:78)-1,5)+1)),"")</f>
        <v/>
      </c>
      <c r="R78" s="70"/>
      <c r="S78" s="73"/>
    </row>
    <row r="79" spans="2:19" ht="10.5" customHeight="1" x14ac:dyDescent="0.2">
      <c r="B79" s="71"/>
      <c r="C79" s="68" t="str">
        <f t="shared" ref="C79" ca="1" si="137">IF(ISBLANK(I79)," ","Quantité "&amp;" "&amp;INDEX(INDIRECT(R$1&amp;"!$F$7:$F$300"),MATCH(I79,INDIRECT(R$1&amp;"!$B$7:$B$300"),0)))&amp;"    "&amp;"Rebuts "&amp;" "&amp;INDEX(INDIRECT(R$1&amp;"!$G$7:$G$300"),MATCH(I79,INDIRECT(R$1&amp;"!$B$7:$B$300"),0))</f>
        <v>Quantité  54169    Rebuts  167</v>
      </c>
      <c r="D79" s="16" t="str">
        <f t="array" aca="1" ref="D79" ca="1">IFERROR(INDEX(INDIRECT(R$1&amp;"!L7:L300"),SMALL(IF(INDIRECT(R$1&amp;"!B7:B300")=OFFSET(I$3,INT((ROWS($4:79)-1)/5)*5+1,),ROW(INDIRECT("1:"&amp;ROWS(INDIRECT(R$1&amp;"!B7:B300"))))),MOD(ROWS($4:79)-1,5)+1)),"")</f>
        <v>E42</v>
      </c>
      <c r="E79" s="17">
        <f t="array" aca="1" ref="E79" ca="1">IFERROR(INDEX(INDIRECT(R$1&amp;"!K7:K300"),SMALL(IF(INDIRECT(R$1&amp;"!B7:B300")=OFFSET(I$3,INT((ROWS($4:79)-1)/5)*5+1,),ROW(INDIRECT("1:"&amp;ROWS(INDIRECT(R$1&amp;"!B7:B300"))))),MOD(ROWS($4:79)-1,5)+1)),"")</f>
        <v>30</v>
      </c>
      <c r="F79" s="76">
        <f t="shared" ref="F79" ca="1" si="138">IF(OR(ISBLANK(I79),ISERROR(I79))," ",INDEX(INDIRECT(R$1&amp;"!$I$6:$I$300"),MATCH(I79,INDIRECT(R$1&amp;"!$B$6:$B$300"),0)))</f>
        <v>201190</v>
      </c>
      <c r="G79" s="79" t="str">
        <f ca="1">IF(F79=(" ")," ",F79&amp;"   "&amp;INDEX(articles!C$1:C$186&amp;" "&amp;articles!B$1:B$186,MATCH(F79,articles!A$1:A$186,0)))</f>
        <v>201190    DEMI ECREME</v>
      </c>
      <c r="H79" s="81" t="str">
        <f t="shared" ref="H79" ca="1" si="139">IF(ISBLANK(I79)," ",INDEX(INDIRECT(R$1&amp;"!$M$7:$M$300"),MATCH(I79,INDIRECT(R$1&amp;"!$B$7:$B$300"),0)))</f>
        <v>L3</v>
      </c>
      <c r="I79" s="62">
        <f t="shared" ref="I79" ca="1" si="140">IF(ISBLANK(I74)," ",INDEX(INDIRECT(R$1&amp;"!$B$7:$B$300"),MATCH((I74+1),INDIRECT(R$1&amp;"!$B$7:$B$300"),0)))</f>
        <v>192505</v>
      </c>
      <c r="J79" s="86">
        <f t="shared" ref="J79" ca="1" si="141">IF(ISBLANK(I79)," ",INDEX(INDIRECT(R$1&amp;"!$D$2:$D$300"),MATCH(I79,INDIRECT(R$1&amp;"!$B$2:$B$300"),0)))</f>
        <v>1905198</v>
      </c>
      <c r="K79" s="89" t="e">
        <f t="shared" ref="K79" ca="1" si="142">IF(ISBLANK(L79)," ",INDEX(INDIRECT(R$1&amp;"!$D$7:$D$300"),MATCH(L79,INDIRECT(R$1&amp;"!$B$7:$B$300"),0)))</f>
        <v>#N/A</v>
      </c>
      <c r="L79" s="62" t="e">
        <f t="shared" ref="L79" ca="1" si="143">IF(L74=" "," ",INDEX(INDIRECT(R$1&amp;"!$B$7:$B$300"),MATCH((L74+1),INDIRECT(R$1&amp;"!$B$7:$B$300"),0)))</f>
        <v>#N/A</v>
      </c>
      <c r="M79" s="65" t="e">
        <f t="shared" ref="M79" ca="1" si="144">IF(ISBLANK(L79)," ",INDEX(INDIRECT(R$1&amp;"!$M$7:$M$300"),MATCH(L79,INDIRECT(R$1&amp;"!$B$7:$B$300"),0)))</f>
        <v>#N/A</v>
      </c>
      <c r="N79" s="66" t="str">
        <f ca="1">IF(O79=(" ")," ",O79&amp;"   "&amp;INDEX(articles!C$1:C$186&amp;" "&amp;articles!B$1:B$186,MATCH(O79,articles!A$1:A$186,0)))</f>
        <v xml:space="preserve"> </v>
      </c>
      <c r="O79" s="67" t="str">
        <f t="shared" ref="O79" ca="1" si="145">IF(OR(ISBLANK(L79),ISERROR(L79))," ",INDEX(INDIRECT(R$1&amp;"!$I$7:$I$300"),MATCH(L79,INDIRECT(R$1&amp;"!$B$7:$B$300"),0)))</f>
        <v xml:space="preserve"> </v>
      </c>
      <c r="P79" s="17" t="str">
        <f t="array" aca="1" ref="P79" ca="1">IFERROR(INDEX(INDIRECT(R$1&amp;"!K7:K300"),SMALL(IF(INDIRECT(R$1&amp;"!B7:B300")=OFFSET(L$3,INT((ROWS($4:79)-1)/5)*5+1,),ROW(INDIRECT("1:"&amp;ROWS(INDIRECT(R$1&amp;"!B7:B300"))))),MOD(ROWS($4:79)-1,5)+1)),"")</f>
        <v/>
      </c>
      <c r="Q79" s="16" t="str">
        <f t="array" aca="1" ref="Q79" ca="1">IFERROR(INDEX(INDIRECT(R$1&amp;"!L7:L300"),SMALL(IF(INDIRECT(R$1&amp;"!B7:B300")=OFFSET(L$3,INT((ROWS($4:79)-1)/5)*5+1,),ROW(INDIRECT("1:"&amp;ROWS(INDIRECT(R$1&amp;"!B7:B300"))))),MOD(ROWS($4:79)-1,5)+1)),"")</f>
        <v/>
      </c>
      <c r="R79" s="68" t="e">
        <f t="shared" ref="R79" ca="1" si="146">IF(ISBLANK(L79)," ","Quantité "&amp;" "&amp;INDEX(INDIRECT(R$1&amp;"!$F$7:$F$300"),MATCH(L79,INDIRECT(R$1&amp;"!$B$7:$B$300"),0)))&amp;"    "&amp;"Rebuts "&amp;" "&amp;INDEX(INDIRECT(R$1&amp;"!$G$7:$G$300"),MATCH(L79,INDIRECT(R$1&amp;"!$B$7:$B$300"),0))</f>
        <v>#N/A</v>
      </c>
      <c r="S79" s="71"/>
    </row>
    <row r="80" spans="2:19" ht="11.25" customHeight="1" x14ac:dyDescent="0.2">
      <c r="B80" s="72"/>
      <c r="C80" s="69"/>
      <c r="D80" s="16" t="str">
        <f t="array" aca="1" ref="D80" ca="1">IFERROR(INDEX(INDIRECT(R$1&amp;"!L7:L300"),SMALL(IF(INDIRECT(R$1&amp;"!B7:B300")=OFFSET(I$3,INT((ROWS($4:80)-1)/5)*5+1,),ROW(INDIRECT("1:"&amp;ROWS(INDIRECT(R$1&amp;"!B7:B300"))))),MOD(ROWS($4:80)-1,5)+1)),"")</f>
        <v>E41</v>
      </c>
      <c r="E80" s="17">
        <f t="array" aca="1" ref="E80" ca="1">IFERROR(INDEX(INDIRECT(R$1&amp;"!K7:K300"),SMALL(IF(INDIRECT(R$1&amp;"!B7:B300")=OFFSET(I$3,INT((ROWS($4:80)-1)/5)*5+1,),ROW(INDIRECT("1:"&amp;ROWS(INDIRECT(R$1&amp;"!B7:B300"))))),MOD(ROWS($4:80)-1,5)+1)),"")</f>
        <v>32</v>
      </c>
      <c r="F80" s="77"/>
      <c r="G80" s="80"/>
      <c r="H80" s="82"/>
      <c r="I80" s="63"/>
      <c r="J80" s="87"/>
      <c r="K80" s="90"/>
      <c r="L80" s="63"/>
      <c r="M80" s="65"/>
      <c r="N80" s="66"/>
      <c r="O80" s="67"/>
      <c r="P80" s="17" t="str">
        <f t="array" aca="1" ref="P80" ca="1">IFERROR(INDEX(INDIRECT(R$1&amp;"!K7:K300"),SMALL(IF(INDIRECT(R$1&amp;"!B7:B300")=OFFSET(L$3,INT((ROWS($4:80)-1)/5)*5+1,),ROW(INDIRECT("1:"&amp;ROWS(INDIRECT(R$1&amp;"!B7:B300"))))),MOD(ROWS($4:80)-1,5)+1)),"")</f>
        <v/>
      </c>
      <c r="Q80" s="16" t="str">
        <f t="array" aca="1" ref="Q80" ca="1">IFERROR(INDEX(INDIRECT(R$1&amp;"!L7:L300"),SMALL(IF(INDIRECT(R$1&amp;"!B7:B300")=OFFSET(L$3,INT((ROWS($4:80)-1)/5)*5+1,),ROW(INDIRECT("1:"&amp;ROWS(INDIRECT(R$1&amp;"!B7:B300"))))),MOD(ROWS($4:80)-1,5)+1)),"")</f>
        <v/>
      </c>
      <c r="R80" s="69"/>
      <c r="S80" s="72"/>
    </row>
    <row r="81" spans="2:19" ht="11.25" customHeight="1" x14ac:dyDescent="0.2">
      <c r="B81" s="72"/>
      <c r="C81" s="69"/>
      <c r="D81" s="16" t="str">
        <f t="array" aca="1" ref="D81" ca="1">IFERROR(INDEX(INDIRECT(R$1&amp;"!L7:L300"),SMALL(IF(INDIRECT(R$1&amp;"!B7:B300")=OFFSET(I$3,INT((ROWS($4:81)-1)/5)*5+1,),ROW(INDIRECT("1:"&amp;ROWS(INDIRECT(R$1&amp;"!B7:B300"))))),MOD(ROWS($4:81)-1,5)+1)),"")</f>
        <v>MURECOMP</v>
      </c>
      <c r="E81" s="17">
        <f t="array" aca="1" ref="E81" ca="1">IFERROR(INDEX(INDIRECT(R$1&amp;"!K7:K300"),SMALL(IF(INDIRECT(R$1&amp;"!B7:B300")=OFFSET(I$3,INT((ROWS($4:81)-1)/5)*5+1,),ROW(INDIRECT("1:"&amp;ROWS(INDIRECT(R$1&amp;"!B7:B300"))))),MOD(ROWS($4:81)-1,5)+1)),"")</f>
        <v>1</v>
      </c>
      <c r="F81" s="77"/>
      <c r="G81" s="80"/>
      <c r="H81" s="82"/>
      <c r="I81" s="63"/>
      <c r="J81" s="87"/>
      <c r="K81" s="90"/>
      <c r="L81" s="63"/>
      <c r="M81" s="65"/>
      <c r="N81" s="66"/>
      <c r="O81" s="67"/>
      <c r="P81" s="17" t="str">
        <f t="array" aca="1" ref="P81" ca="1">IFERROR(INDEX(INDIRECT(R$1&amp;"!K7:K300"),SMALL(IF(INDIRECT(R$1&amp;"!B7:B300")=OFFSET(L$3,INT((ROWS($4:81)-1)/5)*5+1,),ROW(INDIRECT("1:"&amp;ROWS(INDIRECT(R$1&amp;"!B7:B300"))))),MOD(ROWS($4:81)-1,5)+1)),"")</f>
        <v/>
      </c>
      <c r="Q81" s="16" t="str">
        <f t="array" aca="1" ref="Q81" ca="1">IFERROR(INDEX(INDIRECT(R$1&amp;"!L7:L300"),SMALL(IF(INDIRECT(R$1&amp;"!B7:B300")=OFFSET(L$3,INT((ROWS($4:81)-1)/5)*5+1,),ROW(INDIRECT("1:"&amp;ROWS(INDIRECT(R$1&amp;"!B7:B300"))))),MOD(ROWS($4:81)-1,5)+1)),"")</f>
        <v/>
      </c>
      <c r="R81" s="69"/>
      <c r="S81" s="72"/>
    </row>
    <row r="82" spans="2:19" ht="11.25" customHeight="1" x14ac:dyDescent="0.2">
      <c r="B82" s="72"/>
      <c r="C82" s="69"/>
      <c r="D82" s="16" t="str">
        <f t="array" aca="1" ref="D82" ca="1">IFERROR(INDEX(INDIRECT(R$1&amp;"!L7:L300"),SMALL(IF(INDIRECT(R$1&amp;"!B7:B300")=OFFSET(I$3,INT((ROWS($4:82)-1)/5)*5+1,),ROW(INDIRECT("1:"&amp;ROWS(INDIRECT(R$1&amp;"!B7:B300"))))),MOD(ROWS($4:82)-1,5)+1)),"")</f>
        <v/>
      </c>
      <c r="E82" s="17" t="str">
        <f t="array" aca="1" ref="E82" ca="1">IFERROR(INDEX(INDIRECT(R$1&amp;"!K7:K300"),SMALL(IF(INDIRECT(R$1&amp;"!B7:B300")=OFFSET(I$3,INT((ROWS($4:82)-1)/5)*5+1,),ROW(INDIRECT("1:"&amp;ROWS(INDIRECT(R$1&amp;"!B7:B300"))))),MOD(ROWS($4:82)-1,5)+1)),"")</f>
        <v/>
      </c>
      <c r="F82" s="77"/>
      <c r="G82" s="80"/>
      <c r="H82" s="82"/>
      <c r="I82" s="63"/>
      <c r="J82" s="87"/>
      <c r="K82" s="90"/>
      <c r="L82" s="63"/>
      <c r="M82" s="65"/>
      <c r="N82" s="66"/>
      <c r="O82" s="67"/>
      <c r="P82" s="17" t="str">
        <f t="array" aca="1" ref="P82" ca="1">IFERROR(INDEX(INDIRECT(R$1&amp;"!K7:K300"),SMALL(IF(INDIRECT(R$1&amp;"!B7:B300")=OFFSET(L$3,INT((ROWS($4:82)-1)/5)*5+1,),ROW(INDIRECT("1:"&amp;ROWS(INDIRECT(R$1&amp;"!B7:B300"))))),MOD(ROWS($4:82)-1,5)+1)),"")</f>
        <v/>
      </c>
      <c r="Q82" s="16" t="str">
        <f t="array" aca="1" ref="Q82" ca="1">IFERROR(INDEX(INDIRECT(R$1&amp;"!L7:L300"),SMALL(IF(INDIRECT(R$1&amp;"!B7:B300")=OFFSET(L$3,INT((ROWS($4:82)-1)/5)*5+1,),ROW(INDIRECT("1:"&amp;ROWS(INDIRECT(R$1&amp;"!B7:B300"))))),MOD(ROWS($4:82)-1,5)+1)),"")</f>
        <v/>
      </c>
      <c r="R82" s="69"/>
      <c r="S82" s="72"/>
    </row>
    <row r="83" spans="2:19" ht="11.25" customHeight="1" x14ac:dyDescent="0.2">
      <c r="B83" s="73"/>
      <c r="C83" s="70"/>
      <c r="D83" s="16" t="str">
        <f t="array" aca="1" ref="D83" ca="1">IFERROR(INDEX(INDIRECT(R$1&amp;"!L7:L300"),SMALL(IF(INDIRECT(R$1&amp;"!B7:B300")=OFFSET(I$3,INT((ROWS($4:83)-1)/5)*5+1,),ROW(INDIRECT("1:"&amp;ROWS(INDIRECT(R$1&amp;"!B7:B300"))))),MOD(ROWS($4:83)-1,5)+1)),"")</f>
        <v/>
      </c>
      <c r="E83" s="17" t="str">
        <f t="array" aca="1" ref="E83" ca="1">IFERROR(INDEX(INDIRECT(R$1&amp;"!K7:K300"),SMALL(IF(INDIRECT(R$1&amp;"!B7:B300")=OFFSET(I$3,INT((ROWS($4:83)-1)/5)*5+1,),ROW(INDIRECT("1:"&amp;ROWS(INDIRECT(R$1&amp;"!B7:B300"))))),MOD(ROWS($4:83)-1,5)+1)),"")</f>
        <v/>
      </c>
      <c r="F83" s="78"/>
      <c r="G83" s="80"/>
      <c r="H83" s="82"/>
      <c r="I83" s="64"/>
      <c r="J83" s="88"/>
      <c r="K83" s="91"/>
      <c r="L83" s="64"/>
      <c r="M83" s="65"/>
      <c r="N83" s="66"/>
      <c r="O83" s="67"/>
      <c r="P83" s="17" t="str">
        <f t="array" aca="1" ref="P83" ca="1">IFERROR(INDEX(INDIRECT(R$1&amp;"!K7:K300"),SMALL(IF(INDIRECT(R$1&amp;"!B7:B300")=OFFSET(L$3,INT((ROWS($4:83)-1)/5)*5+1,),ROW(INDIRECT("1:"&amp;ROWS(INDIRECT(R$1&amp;"!B7:B300"))))),MOD(ROWS($4:83)-1,5)+1)),"")</f>
        <v/>
      </c>
      <c r="Q83" s="16" t="str">
        <f t="array" aca="1" ref="Q83" ca="1">IFERROR(INDEX(INDIRECT(R$1&amp;"!L7:L300"),SMALL(IF(INDIRECT(R$1&amp;"!B7:B300")=OFFSET(L$3,INT((ROWS($4:83)-1)/5)*5+1,),ROW(INDIRECT("1:"&amp;ROWS(INDIRECT(R$1&amp;"!B7:B300"))))),MOD(ROWS($4:83)-1,5)+1)),"")</f>
        <v/>
      </c>
      <c r="R83" s="70"/>
      <c r="S83" s="73"/>
    </row>
    <row r="84" spans="2:19" ht="10.5" customHeight="1" x14ac:dyDescent="0.2">
      <c r="B84" s="71"/>
      <c r="C84" s="68" t="str">
        <f t="shared" ref="C84" ca="1" si="147">IF(ISBLANK(I84)," ","Quantité "&amp;" "&amp;INDEX(INDIRECT(R$1&amp;"!$F$7:$F$300"),MATCH(I84,INDIRECT(R$1&amp;"!$B$7:$B$300"),0)))&amp;"    "&amp;"Rebuts "&amp;" "&amp;INDEX(INDIRECT(R$1&amp;"!$G$7:$G$300"),MATCH(I84,INDIRECT(R$1&amp;"!$B$7:$B$300"),0))</f>
        <v>Quantité  23393    Rebuts  106</v>
      </c>
      <c r="D84" s="16" t="str">
        <f t="array" aca="1" ref="D84" ca="1">IFERROR(INDEX(INDIRECT(R$1&amp;"!L7:L300"),SMALL(IF(INDIRECT(R$1&amp;"!B7:B300")=OFFSET(I$3,INT((ROWS($4:84)-1)/5)*5+1,),ROW(INDIRECT("1:"&amp;ROWS(INDIRECT(R$1&amp;"!B7:B300"))))),MOD(ROWS($4:84)-1,5)+1)),"")</f>
        <v>G01</v>
      </c>
      <c r="E84" s="17">
        <f t="array" aca="1" ref="E84" ca="1">IFERROR(INDEX(INDIRECT(R$1&amp;"!K7:K300"),SMALL(IF(INDIRECT(R$1&amp;"!B7:B300")=OFFSET(I$3,INT((ROWS($4:84)-1)/5)*5+1,),ROW(INDIRECT("1:"&amp;ROWS(INDIRECT(R$1&amp;"!B7:B300"))))),MOD(ROWS($4:84)-1,5)+1)),"")</f>
        <v>27</v>
      </c>
      <c r="F84" s="76">
        <f t="shared" ref="F84" ca="1" si="148">IF(OR(ISBLANK(I84),ISERROR(I84))," ",INDEX(INDIRECT(R$1&amp;"!$I$6:$I$300"),MATCH(I84,INDIRECT(R$1&amp;"!$B$6:$B$300"),0)))</f>
        <v>201300</v>
      </c>
      <c r="G84" s="79" t="str">
        <f ca="1">IF(F84=(" ")," ",F84&amp;"   "&amp;INDEX(articles!C$1:C$186&amp;" "&amp;articles!B$1:B$186,MATCH(F84,articles!A$1:A$186,0)))</f>
        <v>201300    DEMI ECREME</v>
      </c>
      <c r="H84" s="81" t="str">
        <f t="shared" ref="H84" ca="1" si="149">IF(ISBLANK(I84)," ",INDEX(INDIRECT(R$1&amp;"!$M$7:$M$300"),MATCH(I84,INDIRECT(R$1&amp;"!$B$7:$B$300"),0)))</f>
        <v>L1</v>
      </c>
      <c r="I84" s="62">
        <f t="shared" ref="I84" ca="1" si="150">IF(ISBLANK(I79)," ",INDEX(INDIRECT(R$1&amp;"!$B$7:$B$300"),MATCH((I79+1),INDIRECT(R$1&amp;"!$B$7:$B$300"),0)))</f>
        <v>192506</v>
      </c>
      <c r="J84" s="86">
        <f t="shared" ref="J84" ca="1" si="151">IF(ISBLANK(I84)," ",INDEX(INDIRECT(R$1&amp;"!$D$2:$D$300"),MATCH(I84,INDIRECT(R$1&amp;"!$B$2:$B$300"),0)))</f>
        <v>1905199</v>
      </c>
      <c r="K84" s="89" t="e">
        <f t="shared" ref="K84" ca="1" si="152">IF(ISBLANK(L84)," ",INDEX(INDIRECT(R$1&amp;"!$D$7:$D$300"),MATCH(L84,INDIRECT(R$1&amp;"!$B$7:$B$300"),0)))</f>
        <v>#N/A</v>
      </c>
      <c r="L84" s="62" t="e">
        <f t="shared" ref="L84" ca="1" si="153">IF(L79=" "," ",INDEX(INDIRECT(R$1&amp;"!$B$7:$B$300"),MATCH((L79+1),INDIRECT(R$1&amp;"!$B$7:$B$300"),0)))</f>
        <v>#N/A</v>
      </c>
      <c r="M84" s="65" t="e">
        <f t="shared" ref="M84" ca="1" si="154">IF(ISBLANK(L84)," ",INDEX(INDIRECT(R$1&amp;"!$M$7:$M$300"),MATCH(L84,INDIRECT(R$1&amp;"!$B$7:$B$300"),0)))</f>
        <v>#N/A</v>
      </c>
      <c r="N84" s="66" t="str">
        <f ca="1">IF(O84=(" ")," ",O84&amp;"   "&amp;INDEX(articles!C$1:C$186&amp;" "&amp;articles!B$1:B$186,MATCH(O84,articles!A$1:A$186,0)))</f>
        <v xml:space="preserve"> </v>
      </c>
      <c r="O84" s="67" t="str">
        <f t="shared" ref="O84" ca="1" si="155">IF(OR(ISBLANK(L84),ISERROR(L84))," ",INDEX(INDIRECT(R$1&amp;"!$I$7:$I$300"),MATCH(L84,INDIRECT(R$1&amp;"!$B$7:$B$300"),0)))</f>
        <v xml:space="preserve"> </v>
      </c>
      <c r="P84" s="17" t="str">
        <f t="array" aca="1" ref="P84" ca="1">IFERROR(INDEX(INDIRECT(R$1&amp;"!K7:K300"),SMALL(IF(INDIRECT(R$1&amp;"!B7:B300")=OFFSET(L$3,INT((ROWS($4:84)-1)/5)*5+1,),ROW(INDIRECT("1:"&amp;ROWS(INDIRECT(R$1&amp;"!B7:B300"))))),MOD(ROWS($4:84)-1,5)+1)),"")</f>
        <v/>
      </c>
      <c r="Q84" s="16" t="str">
        <f t="array" aca="1" ref="Q84" ca="1">IFERROR(INDEX(INDIRECT(R$1&amp;"!L7:L300"),SMALL(IF(INDIRECT(R$1&amp;"!B7:B300")=OFFSET(L$3,INT((ROWS($4:84)-1)/5)*5+1,),ROW(INDIRECT("1:"&amp;ROWS(INDIRECT(R$1&amp;"!B7:B300"))))),MOD(ROWS($4:84)-1,5)+1)),"")</f>
        <v/>
      </c>
      <c r="R84" s="68" t="e">
        <f t="shared" ref="R84" ca="1" si="156">IF(ISBLANK(L84)," ","Quantité "&amp;" "&amp;INDEX(INDIRECT(R$1&amp;"!$F$7:$F$300"),MATCH(L84,INDIRECT(R$1&amp;"!$B$7:$B$300"),0)))&amp;"    "&amp;"Rebuts "&amp;" "&amp;INDEX(INDIRECT(R$1&amp;"!$G$7:$G$300"),MATCH(L84,INDIRECT(R$1&amp;"!$B$7:$B$300"),0))</f>
        <v>#N/A</v>
      </c>
      <c r="S84" s="71"/>
    </row>
    <row r="85" spans="2:19" ht="11.25" customHeight="1" x14ac:dyDescent="0.2">
      <c r="B85" s="72"/>
      <c r="C85" s="69"/>
      <c r="D85" s="16" t="str">
        <f t="array" aca="1" ref="D85" ca="1">IFERROR(INDEX(INDIRECT(R$1&amp;"!L7:L300"),SMALL(IF(INDIRECT(R$1&amp;"!B7:B300")=OFFSET(I$3,INT((ROWS($4:85)-1)/5)*5+1,),ROW(INDIRECT("1:"&amp;ROWS(INDIRECT(R$1&amp;"!B7:B300"))))),MOD(ROWS($4:85)-1,5)+1)),"")</f>
        <v>MURECOMP</v>
      </c>
      <c r="E85" s="17">
        <f t="array" aca="1" ref="E85" ca="1">IFERROR(INDEX(INDIRECT(R$1&amp;"!K7:K300"),SMALL(IF(INDIRECT(R$1&amp;"!B7:B300")=OFFSET(I$3,INT((ROWS($4:85)-1)/5)*5+1,),ROW(INDIRECT("1:"&amp;ROWS(INDIRECT(R$1&amp;"!B7:B300"))))),MOD(ROWS($4:85)-1,5)+1)),"")</f>
        <v>1</v>
      </c>
      <c r="F85" s="77"/>
      <c r="G85" s="80"/>
      <c r="H85" s="82"/>
      <c r="I85" s="63"/>
      <c r="J85" s="87"/>
      <c r="K85" s="90"/>
      <c r="L85" s="63"/>
      <c r="M85" s="65"/>
      <c r="N85" s="66"/>
      <c r="O85" s="67"/>
      <c r="P85" s="17" t="str">
        <f t="array" aca="1" ref="P85" ca="1">IFERROR(INDEX(INDIRECT(R$1&amp;"!K7:K300"),SMALL(IF(INDIRECT(R$1&amp;"!B7:B300")=OFFSET(L$3,INT((ROWS($4:85)-1)/5)*5+1,),ROW(INDIRECT("1:"&amp;ROWS(INDIRECT(R$1&amp;"!B7:B300"))))),MOD(ROWS($4:85)-1,5)+1)),"")</f>
        <v/>
      </c>
      <c r="Q85" s="16" t="str">
        <f t="array" aca="1" ref="Q85" ca="1">IFERROR(INDEX(INDIRECT(R$1&amp;"!L7:L300"),SMALL(IF(INDIRECT(R$1&amp;"!B7:B300")=OFFSET(L$3,INT((ROWS($4:85)-1)/5)*5+1,),ROW(INDIRECT("1:"&amp;ROWS(INDIRECT(R$1&amp;"!B7:B300"))))),MOD(ROWS($4:85)-1,5)+1)),"")</f>
        <v/>
      </c>
      <c r="R85" s="69"/>
      <c r="S85" s="72"/>
    </row>
    <row r="86" spans="2:19" ht="11.25" customHeight="1" x14ac:dyDescent="0.2">
      <c r="B86" s="72"/>
      <c r="C86" s="69"/>
      <c r="D86" s="16" t="str">
        <f t="array" aca="1" ref="D86" ca="1">IFERROR(INDEX(INDIRECT(R$1&amp;"!L7:L300"),SMALL(IF(INDIRECT(R$1&amp;"!B7:B300")=OFFSET(I$3,INT((ROWS($4:86)-1)/5)*5+1,),ROW(INDIRECT("1:"&amp;ROWS(INDIRECT(R$1&amp;"!B7:B300"))))),MOD(ROWS($4:86)-1,5)+1)),"")</f>
        <v/>
      </c>
      <c r="E86" s="17" t="str">
        <f t="array" aca="1" ref="E86" ca="1">IFERROR(INDEX(INDIRECT(R$1&amp;"!K7:K300"),SMALL(IF(INDIRECT(R$1&amp;"!B7:B300")=OFFSET(I$3,INT((ROWS($4:86)-1)/5)*5+1,),ROW(INDIRECT("1:"&amp;ROWS(INDIRECT(R$1&amp;"!B7:B300"))))),MOD(ROWS($4:86)-1,5)+1)),"")</f>
        <v/>
      </c>
      <c r="F86" s="77"/>
      <c r="G86" s="80"/>
      <c r="H86" s="82"/>
      <c r="I86" s="63"/>
      <c r="J86" s="87"/>
      <c r="K86" s="90"/>
      <c r="L86" s="63"/>
      <c r="M86" s="65"/>
      <c r="N86" s="66"/>
      <c r="O86" s="67"/>
      <c r="P86" s="17" t="str">
        <f t="array" aca="1" ref="P86" ca="1">IFERROR(INDEX(INDIRECT(R$1&amp;"!K7:K300"),SMALL(IF(INDIRECT(R$1&amp;"!B7:B300")=OFFSET(L$3,INT((ROWS($4:86)-1)/5)*5+1,),ROW(INDIRECT("1:"&amp;ROWS(INDIRECT(R$1&amp;"!B7:B300"))))),MOD(ROWS($4:86)-1,5)+1)),"")</f>
        <v/>
      </c>
      <c r="Q86" s="16" t="str">
        <f t="array" aca="1" ref="Q86" ca="1">IFERROR(INDEX(INDIRECT(R$1&amp;"!L7:L300"),SMALL(IF(INDIRECT(R$1&amp;"!B7:B300")=OFFSET(L$3,INT((ROWS($4:86)-1)/5)*5+1,),ROW(INDIRECT("1:"&amp;ROWS(INDIRECT(R$1&amp;"!B7:B300"))))),MOD(ROWS($4:86)-1,5)+1)),"")</f>
        <v/>
      </c>
      <c r="R86" s="69"/>
      <c r="S86" s="72"/>
    </row>
    <row r="87" spans="2:19" ht="11.25" customHeight="1" x14ac:dyDescent="0.2">
      <c r="B87" s="72"/>
      <c r="C87" s="69"/>
      <c r="D87" s="16" t="str">
        <f t="array" aca="1" ref="D87" ca="1">IFERROR(INDEX(INDIRECT(R$1&amp;"!L7:L300"),SMALL(IF(INDIRECT(R$1&amp;"!B7:B300")=OFFSET(I$3,INT((ROWS($4:87)-1)/5)*5+1,),ROW(INDIRECT("1:"&amp;ROWS(INDIRECT(R$1&amp;"!B7:B300"))))),MOD(ROWS($4:87)-1,5)+1)),"")</f>
        <v/>
      </c>
      <c r="E87" s="17" t="str">
        <f t="array" aca="1" ref="E87" ca="1">IFERROR(INDEX(INDIRECT(R$1&amp;"!K7:K300"),SMALL(IF(INDIRECT(R$1&amp;"!B7:B300")=OFFSET(I$3,INT((ROWS($4:87)-1)/5)*5+1,),ROW(INDIRECT("1:"&amp;ROWS(INDIRECT(R$1&amp;"!B7:B300"))))),MOD(ROWS($4:87)-1,5)+1)),"")</f>
        <v/>
      </c>
      <c r="F87" s="77"/>
      <c r="G87" s="80"/>
      <c r="H87" s="82"/>
      <c r="I87" s="63"/>
      <c r="J87" s="87"/>
      <c r="K87" s="90"/>
      <c r="L87" s="63"/>
      <c r="M87" s="65"/>
      <c r="N87" s="66"/>
      <c r="O87" s="67"/>
      <c r="P87" s="17" t="str">
        <f t="array" aca="1" ref="P87" ca="1">IFERROR(INDEX(INDIRECT(R$1&amp;"!K7:K300"),SMALL(IF(INDIRECT(R$1&amp;"!B7:B300")=OFFSET(L$3,INT((ROWS($4:87)-1)/5)*5+1,),ROW(INDIRECT("1:"&amp;ROWS(INDIRECT(R$1&amp;"!B7:B300"))))),MOD(ROWS($4:87)-1,5)+1)),"")</f>
        <v/>
      </c>
      <c r="Q87" s="16" t="str">
        <f t="array" aca="1" ref="Q87" ca="1">IFERROR(INDEX(INDIRECT(R$1&amp;"!L7:L300"),SMALL(IF(INDIRECT(R$1&amp;"!B7:B300")=OFFSET(L$3,INT((ROWS($4:87)-1)/5)*5+1,),ROW(INDIRECT("1:"&amp;ROWS(INDIRECT(R$1&amp;"!B7:B300"))))),MOD(ROWS($4:87)-1,5)+1)),"")</f>
        <v/>
      </c>
      <c r="R87" s="69"/>
      <c r="S87" s="72"/>
    </row>
    <row r="88" spans="2:19" ht="11.25" customHeight="1" x14ac:dyDescent="0.2">
      <c r="B88" s="73"/>
      <c r="C88" s="70"/>
      <c r="D88" s="16" t="str">
        <f t="array" aca="1" ref="D88" ca="1">IFERROR(INDEX(INDIRECT(R$1&amp;"!L7:L300"),SMALL(IF(INDIRECT(R$1&amp;"!B7:B300")=OFFSET(I$3,INT((ROWS($4:88)-1)/5)*5+1,),ROW(INDIRECT("1:"&amp;ROWS(INDIRECT(R$1&amp;"!B7:B300"))))),MOD(ROWS($4:88)-1,5)+1)),"")</f>
        <v/>
      </c>
      <c r="E88" s="17" t="str">
        <f t="array" aca="1" ref="E88" ca="1">IFERROR(INDEX(INDIRECT(R$1&amp;"!K7:K300"),SMALL(IF(INDIRECT(R$1&amp;"!B7:B300")=OFFSET(I$3,INT((ROWS($4:88)-1)/5)*5+1,),ROW(INDIRECT("1:"&amp;ROWS(INDIRECT(R$1&amp;"!B7:B300"))))),MOD(ROWS($4:88)-1,5)+1)),"")</f>
        <v/>
      </c>
      <c r="F88" s="78"/>
      <c r="G88" s="80"/>
      <c r="H88" s="82"/>
      <c r="I88" s="64"/>
      <c r="J88" s="88"/>
      <c r="K88" s="91"/>
      <c r="L88" s="64"/>
      <c r="M88" s="65"/>
      <c r="N88" s="66"/>
      <c r="O88" s="67"/>
      <c r="P88" s="17" t="str">
        <f t="array" aca="1" ref="P88" ca="1">IFERROR(INDEX(INDIRECT(R$1&amp;"!K7:K300"),SMALL(IF(INDIRECT(R$1&amp;"!B7:B300")=OFFSET(L$3,INT((ROWS($4:88)-1)/5)*5+1,),ROW(INDIRECT("1:"&amp;ROWS(INDIRECT(R$1&amp;"!B7:B300"))))),MOD(ROWS($4:88)-1,5)+1)),"")</f>
        <v/>
      </c>
      <c r="Q88" s="16" t="str">
        <f t="array" aca="1" ref="Q88" ca="1">IFERROR(INDEX(INDIRECT(R$1&amp;"!L7:L300"),SMALL(IF(INDIRECT(R$1&amp;"!B7:B300")=OFFSET(L$3,INT((ROWS($4:88)-1)/5)*5+1,),ROW(INDIRECT("1:"&amp;ROWS(INDIRECT(R$1&amp;"!B7:B300"))))),MOD(ROWS($4:88)-1,5)+1)),"")</f>
        <v/>
      </c>
      <c r="R88" s="70"/>
      <c r="S88" s="73"/>
    </row>
    <row r="89" spans="2:19" ht="10.5" customHeight="1" x14ac:dyDescent="0.2">
      <c r="B89" s="71"/>
      <c r="C89" s="68" t="str">
        <f t="shared" ref="C89" ca="1" si="157">IF(ISBLANK(I89)," ","Quantité "&amp;" "&amp;INDEX(INDIRECT(R$1&amp;"!$F$7:$F$300"),MATCH(I89,INDIRECT(R$1&amp;"!$B$7:$B$300"),0)))&amp;"    "&amp;"Rebuts "&amp;" "&amp;INDEX(INDIRECT(R$1&amp;"!$G$7:$G$300"),MATCH(I89,INDIRECT(R$1&amp;"!$B$7:$B$300"),0))</f>
        <v>Quantité  33457    Rebuts  251</v>
      </c>
      <c r="D89" s="16" t="str">
        <f t="array" aca="1" ref="D89" ca="1">IFERROR(INDEX(INDIRECT(R$1&amp;"!L7:L300"),SMALL(IF(INDIRECT(R$1&amp;"!B7:B300")=OFFSET(I$3,INT((ROWS($4:89)-1)/5)*5+1,),ROW(INDIRECT("1:"&amp;ROWS(INDIRECT(R$1&amp;"!B7:B300"))))),MOD(ROWS($4:89)-1,5)+1)),"")</f>
        <v>C15</v>
      </c>
      <c r="E89" s="17">
        <f t="array" aca="1" ref="E89" ca="1">IFERROR(INDEX(INDIRECT(R$1&amp;"!K7:K300"),SMALL(IF(INDIRECT(R$1&amp;"!B7:B300")=OFFSET(I$3,INT((ROWS($4:89)-1)/5)*5+1,),ROW(INDIRECT("1:"&amp;ROWS(INDIRECT(R$1&amp;"!B7:B300"))))),MOD(ROWS($4:89)-1,5)+1)),"")</f>
        <v>64</v>
      </c>
      <c r="F89" s="76">
        <f t="shared" ref="F89" ca="1" si="158">IF(OR(ISBLANK(I89),ISERROR(I89))," ",INDEX(INDIRECT(R$1&amp;"!$I$6:$I$300"),MATCH(I89,INDIRECT(R$1&amp;"!$B$6:$B$300"),0)))</f>
        <v>221173</v>
      </c>
      <c r="G89" s="79" t="str">
        <f ca="1">IF(F89=(" ")," ",F89&amp;"   "&amp;INDEX(articles!C$1:C$186&amp;" "&amp;articles!B$1:B$186,MATCH(F89,articles!A$1:A$186,0)))</f>
        <v>221173    DEMI ECREME</v>
      </c>
      <c r="H89" s="81" t="str">
        <f t="shared" ref="H89" ca="1" si="159">IF(ISBLANK(I89)," ",INDEX(INDIRECT(R$1&amp;"!$M$7:$M$300"),MATCH(I89,INDIRECT(R$1&amp;"!$B$7:$B$300"),0)))</f>
        <v>L5</v>
      </c>
      <c r="I89" s="62">
        <f t="shared" ref="I89" ca="1" si="160">IF(ISBLANK(I84)," ",INDEX(INDIRECT(R$1&amp;"!$B$7:$B$300"),MATCH((I84+1),INDIRECT(R$1&amp;"!$B$7:$B$300"),0)))</f>
        <v>192507</v>
      </c>
      <c r="J89" s="86">
        <f t="shared" ref="J89" ca="1" si="161">IF(ISBLANK(I89)," ",INDEX(INDIRECT(R$1&amp;"!$D$2:$D$300"),MATCH(I89,INDIRECT(R$1&amp;"!$B$2:$B$300"),0)))</f>
        <v>1905200</v>
      </c>
      <c r="K89" s="89" t="e">
        <f t="shared" ref="K89" ca="1" si="162">IF(ISBLANK(L89)," ",INDEX(INDIRECT(R$1&amp;"!$D$7:$D$300"),MATCH(L89,INDIRECT(R$1&amp;"!$B$7:$B$300"),0)))</f>
        <v>#N/A</v>
      </c>
      <c r="L89" s="62" t="e">
        <f t="shared" ref="L89" ca="1" si="163">IF(L84=" "," ",INDEX(INDIRECT(R$1&amp;"!$B$7:$B$300"),MATCH((L84+1),INDIRECT(R$1&amp;"!$B$7:$B$300"),0)))</f>
        <v>#N/A</v>
      </c>
      <c r="M89" s="65" t="e">
        <f t="shared" ref="M89" ca="1" si="164">IF(ISBLANK(L89)," ",INDEX(INDIRECT(R$1&amp;"!$M$7:$M$300"),MATCH(L89,INDIRECT(R$1&amp;"!$B$7:$B$300"),0)))</f>
        <v>#N/A</v>
      </c>
      <c r="N89" s="66" t="str">
        <f ca="1">IF(O89=(" ")," ",O89&amp;"   "&amp;INDEX(articles!C$1:C$186&amp;" "&amp;articles!B$1:B$186,MATCH(O89,articles!A$1:A$186,0)))</f>
        <v xml:space="preserve"> </v>
      </c>
      <c r="O89" s="67" t="str">
        <f t="shared" ref="O89" ca="1" si="165">IF(OR(ISBLANK(L89),ISERROR(L89))," ",INDEX(INDIRECT(R$1&amp;"!$I$7:$I$300"),MATCH(L89,INDIRECT(R$1&amp;"!$B$7:$B$300"),0)))</f>
        <v xml:space="preserve"> </v>
      </c>
      <c r="P89" s="60" t="str">
        <f t="array" aca="1" ref="P89" ca="1">IFERROR(INDEX(INDIRECT(R$1&amp;"!K7:K300"),SMALL(IF(INDIRECT(R$1&amp;"!B7:B300")=OFFSET(L$3,INT((ROWS($4:89)-1)/5)*5+1,),ROW(INDIRECT("1:"&amp;ROWS(INDIRECT(R$1&amp;"!B7:B300"))))),MOD(ROWS($4:89)-1,5)+1)),"")</f>
        <v/>
      </c>
      <c r="Q89" s="61" t="str">
        <f t="array" aca="1" ref="Q89" ca="1">IFERROR(INDEX(INDIRECT(R$1&amp;"!L7:L300"),SMALL(IF(INDIRECT(R$1&amp;"!B7:B300")=OFFSET(L$3,INT((ROWS($4:89)-1)/5)*5+1,),ROW(INDIRECT("1:"&amp;ROWS(INDIRECT(R$1&amp;"!B7:B300"))))),MOD(ROWS($4:89)-1,5)+1)),"")</f>
        <v/>
      </c>
      <c r="R89" s="68" t="e">
        <f t="shared" ref="R89" ca="1" si="166">IF(ISBLANK(L89)," ","Quantité "&amp;" "&amp;INDEX(INDIRECT(R$1&amp;"!$F$7:$F$300"),MATCH(L89,INDIRECT(R$1&amp;"!$B$7:$B$300"),0)))&amp;"    "&amp;"Rebuts "&amp;" "&amp;INDEX(INDIRECT(R$1&amp;"!$G$7:$G$300"),MATCH(L89,INDIRECT(R$1&amp;"!$B$7:$B$300"),0))</f>
        <v>#N/A</v>
      </c>
      <c r="S89" s="92"/>
    </row>
    <row r="90" spans="2:19" ht="11.25" customHeight="1" x14ac:dyDescent="0.2">
      <c r="B90" s="72"/>
      <c r="C90" s="69"/>
      <c r="D90" s="16" t="str">
        <f t="array" aca="1" ref="D90" ca="1">IFERROR(INDEX(INDIRECT(R$1&amp;"!L7:L300"),SMALL(IF(INDIRECT(R$1&amp;"!B7:B300")=OFFSET(I$3,INT((ROWS($4:90)-1)/5)*5+1,),ROW(INDIRECT("1:"&amp;ROWS(INDIRECT(R$1&amp;"!B7:B300"))))),MOD(ROWS($4:90)-1,5)+1)),"")</f>
        <v>G32</v>
      </c>
      <c r="E90" s="17">
        <f t="array" aca="1" ref="E90" ca="1">IFERROR(INDEX(INDIRECT(R$1&amp;"!K7:K300"),SMALL(IF(INDIRECT(R$1&amp;"!B7:B300")=OFFSET(I$3,INT((ROWS($4:90)-1)/5)*5+1,),ROW(INDIRECT("1:"&amp;ROWS(INDIRECT(R$1&amp;"!B7:B300"))))),MOD(ROWS($4:90)-1,5)+1)),"")</f>
        <v>28</v>
      </c>
      <c r="F90" s="77"/>
      <c r="G90" s="80"/>
      <c r="H90" s="82"/>
      <c r="I90" s="63"/>
      <c r="J90" s="87"/>
      <c r="K90" s="90"/>
      <c r="L90" s="63"/>
      <c r="M90" s="65"/>
      <c r="N90" s="66"/>
      <c r="O90" s="67"/>
      <c r="P90" s="60" t="str">
        <f t="array" aca="1" ref="P90" ca="1">IFERROR(INDEX(INDIRECT(R$1&amp;"!K7:K300"),SMALL(IF(INDIRECT(R$1&amp;"!B7:B300")=OFFSET(L$3,INT((ROWS($4:90)-1)/5)*5+1,),ROW(INDIRECT("1:"&amp;ROWS(INDIRECT(R$1&amp;"!B7:B300"))))),MOD(ROWS($4:90)-1,5)+1)),"")</f>
        <v/>
      </c>
      <c r="Q90" s="61" t="str">
        <f t="array" aca="1" ref="Q90" ca="1">IFERROR(INDEX(INDIRECT(R$1&amp;"!L7:L300"),SMALL(IF(INDIRECT(R$1&amp;"!B7:B300")=OFFSET(L$3,INT((ROWS($4:90)-1)/5)*5+1,),ROW(INDIRECT("1:"&amp;ROWS(INDIRECT(R$1&amp;"!B7:B300"))))),MOD(ROWS($4:90)-1,5)+1)),"")</f>
        <v/>
      </c>
      <c r="R90" s="69"/>
      <c r="S90" s="92"/>
    </row>
    <row r="91" spans="2:19" ht="11.25" customHeight="1" x14ac:dyDescent="0.2">
      <c r="B91" s="72"/>
      <c r="C91" s="69"/>
      <c r="D91" s="16" t="str">
        <f t="array" aca="1" ref="D91" ca="1">IFERROR(INDEX(INDIRECT(R$1&amp;"!L7:L300"),SMALL(IF(INDIRECT(R$1&amp;"!B7:B300")=OFFSET(I$3,INT((ROWS($4:91)-1)/5)*5+1,),ROW(INDIRECT("1:"&amp;ROWS(INDIRECT(R$1&amp;"!B7:B300"))))),MOD(ROWS($4:91)-1,5)+1)),"")</f>
        <v>MURECOMP</v>
      </c>
      <c r="E91" s="17">
        <f t="array" aca="1" ref="E91" ca="1">IFERROR(INDEX(INDIRECT(R$1&amp;"!K7:K300"),SMALL(IF(INDIRECT(R$1&amp;"!B7:B300")=OFFSET(I$3,INT((ROWS($4:91)-1)/5)*5+1,),ROW(INDIRECT("1:"&amp;ROWS(INDIRECT(R$1&amp;"!B7:B300"))))),MOD(ROWS($4:91)-1,5)+1)),"")</f>
        <v>2</v>
      </c>
      <c r="F91" s="77"/>
      <c r="G91" s="80"/>
      <c r="H91" s="82"/>
      <c r="I91" s="63"/>
      <c r="J91" s="87"/>
      <c r="K91" s="90"/>
      <c r="L91" s="63"/>
      <c r="M91" s="65"/>
      <c r="N91" s="66"/>
      <c r="O91" s="67"/>
      <c r="P91" s="60" t="str">
        <f t="array" aca="1" ref="P91" ca="1">IFERROR(INDEX(INDIRECT(R$1&amp;"!K7:K300"),SMALL(IF(INDIRECT(R$1&amp;"!B7:B300")=OFFSET(L$3,INT((ROWS($4:91)-1)/5)*5+1,),ROW(INDIRECT("1:"&amp;ROWS(INDIRECT(R$1&amp;"!B7:B300"))))),MOD(ROWS($4:91)-1,5)+1)),"")</f>
        <v/>
      </c>
      <c r="Q91" s="61" t="str">
        <f t="array" aca="1" ref="Q91" ca="1">IFERROR(INDEX(INDIRECT(R$1&amp;"!L7:L300"),SMALL(IF(INDIRECT(R$1&amp;"!B7:B300")=OFFSET(L$3,INT((ROWS($4:91)-1)/5)*5+1,),ROW(INDIRECT("1:"&amp;ROWS(INDIRECT(R$1&amp;"!B7:B300"))))),MOD(ROWS($4:91)-1,5)+1)),"")</f>
        <v/>
      </c>
      <c r="R91" s="69"/>
      <c r="S91" s="92"/>
    </row>
    <row r="92" spans="2:19" ht="11.25" customHeight="1" x14ac:dyDescent="0.2">
      <c r="B92" s="72"/>
      <c r="C92" s="69"/>
      <c r="D92" s="16" t="str">
        <f t="array" aca="1" ref="D92" ca="1">IFERROR(INDEX(INDIRECT(R$1&amp;"!L7:L300"),SMALL(IF(INDIRECT(R$1&amp;"!B7:B300")=OFFSET(I$3,INT((ROWS($4:92)-1)/5)*5+1,),ROW(INDIRECT("1:"&amp;ROWS(INDIRECT(R$1&amp;"!B7:B300"))))),MOD(ROWS($4:92)-1,5)+1)),"")</f>
        <v/>
      </c>
      <c r="E92" s="17" t="str">
        <f t="array" aca="1" ref="E92" ca="1">IFERROR(INDEX(INDIRECT(R$1&amp;"!K7:K300"),SMALL(IF(INDIRECT(R$1&amp;"!B7:B300")=OFFSET(I$3,INT((ROWS($4:92)-1)/5)*5+1,),ROW(INDIRECT("1:"&amp;ROWS(INDIRECT(R$1&amp;"!B7:B300"))))),MOD(ROWS($4:92)-1,5)+1)),"")</f>
        <v/>
      </c>
      <c r="F92" s="77"/>
      <c r="G92" s="80"/>
      <c r="H92" s="82"/>
      <c r="I92" s="63"/>
      <c r="J92" s="87"/>
      <c r="K92" s="90"/>
      <c r="L92" s="63"/>
      <c r="M92" s="65"/>
      <c r="N92" s="66"/>
      <c r="O92" s="67"/>
      <c r="P92" s="60" t="str">
        <f t="array" aca="1" ref="P92" ca="1">IFERROR(INDEX(INDIRECT(R$1&amp;"!K7:K300"),SMALL(IF(INDIRECT(R$1&amp;"!B7:B300")=OFFSET(L$3,INT((ROWS($4:92)-1)/5)*5+1,),ROW(INDIRECT("1:"&amp;ROWS(INDIRECT(R$1&amp;"!B7:B300"))))),MOD(ROWS($4:92)-1,5)+1)),"")</f>
        <v/>
      </c>
      <c r="Q92" s="61" t="str">
        <f t="array" aca="1" ref="Q92" ca="1">IFERROR(INDEX(INDIRECT(R$1&amp;"!L7:L300"),SMALL(IF(INDIRECT(R$1&amp;"!B7:B300")=OFFSET(L$3,INT((ROWS($4:92)-1)/5)*5+1,),ROW(INDIRECT("1:"&amp;ROWS(INDIRECT(R$1&amp;"!B7:B300"))))),MOD(ROWS($4:92)-1,5)+1)),"")</f>
        <v/>
      </c>
      <c r="R92" s="69"/>
      <c r="S92" s="92"/>
    </row>
    <row r="93" spans="2:19" ht="11.25" customHeight="1" x14ac:dyDescent="0.2">
      <c r="B93" s="73"/>
      <c r="C93" s="70"/>
      <c r="D93" s="16" t="str">
        <f t="array" aca="1" ref="D93" ca="1">IFERROR(INDEX(INDIRECT(R$1&amp;"!L7:L300"),SMALL(IF(INDIRECT(R$1&amp;"!B7:B300")=OFFSET(I$3,INT((ROWS($4:93)-1)/5)*5+1,),ROW(INDIRECT("1:"&amp;ROWS(INDIRECT(R$1&amp;"!B7:B300"))))),MOD(ROWS($4:93)-1,5)+1)),"")</f>
        <v/>
      </c>
      <c r="E93" s="17" t="str">
        <f t="array" aca="1" ref="E93" ca="1">IFERROR(INDEX(INDIRECT(R$1&amp;"!K7:K300"),SMALL(IF(INDIRECT(R$1&amp;"!B7:B300")=OFFSET(I$3,INT((ROWS($4:93)-1)/5)*5+1,),ROW(INDIRECT("1:"&amp;ROWS(INDIRECT(R$1&amp;"!B7:B300"))))),MOD(ROWS($4:93)-1,5)+1)),"")</f>
        <v/>
      </c>
      <c r="F93" s="78"/>
      <c r="G93" s="80"/>
      <c r="H93" s="82"/>
      <c r="I93" s="64"/>
      <c r="J93" s="88"/>
      <c r="K93" s="91"/>
      <c r="L93" s="64"/>
      <c r="M93" s="65"/>
      <c r="N93" s="66"/>
      <c r="O93" s="67"/>
      <c r="P93" s="60" t="str">
        <f t="array" aca="1" ref="P93" ca="1">IFERROR(INDEX(INDIRECT(R$1&amp;"!K7:K300"),SMALL(IF(INDIRECT(R$1&amp;"!B7:B300")=OFFSET(L$3,INT((ROWS($4:93)-1)/5)*5+1,),ROW(INDIRECT("1:"&amp;ROWS(INDIRECT(R$1&amp;"!B7:B300"))))),MOD(ROWS($4:93)-1,5)+1)),"")</f>
        <v/>
      </c>
      <c r="Q93" s="61" t="str">
        <f t="array" aca="1" ref="Q93" ca="1">IFERROR(INDEX(INDIRECT(R$1&amp;"!L7:L300"),SMALL(IF(INDIRECT(R$1&amp;"!B7:B300")=OFFSET(L$3,INT((ROWS($4:93)-1)/5)*5+1,),ROW(INDIRECT("1:"&amp;ROWS(INDIRECT(R$1&amp;"!B7:B300"))))),MOD(ROWS($4:93)-1,5)+1)),"")</f>
        <v/>
      </c>
      <c r="R93" s="70"/>
      <c r="S93" s="92"/>
    </row>
    <row r="94" spans="2:19" ht="20.25" customHeight="1" x14ac:dyDescent="0.4">
      <c r="C94"/>
      <c r="D94" s="18" t="s">
        <v>10</v>
      </c>
      <c r="E94" s="18"/>
      <c r="F94" s="19"/>
      <c r="G94" s="93">
        <f ca="1">TODAY()</f>
        <v>43660</v>
      </c>
      <c r="H94" s="93"/>
      <c r="I94" s="93"/>
      <c r="J94" s="19"/>
      <c r="K94" s="19"/>
      <c r="L94" s="20"/>
      <c r="O94" s="2"/>
      <c r="R94" s="23"/>
    </row>
  </sheetData>
  <mergeCells count="255">
    <mergeCell ref="R89:R93"/>
    <mergeCell ref="S89:S93"/>
    <mergeCell ref="G94:I94"/>
    <mergeCell ref="J89:J93"/>
    <mergeCell ref="K89:K93"/>
    <mergeCell ref="L89:L93"/>
    <mergeCell ref="M89:M93"/>
    <mergeCell ref="N89:N93"/>
    <mergeCell ref="O89:O93"/>
    <mergeCell ref="B89:B93"/>
    <mergeCell ref="C89:C93"/>
    <mergeCell ref="F89:F93"/>
    <mergeCell ref="G89:G93"/>
    <mergeCell ref="H89:H93"/>
    <mergeCell ref="I89:I93"/>
    <mergeCell ref="L84:L88"/>
    <mergeCell ref="M84:M88"/>
    <mergeCell ref="N84:N88"/>
    <mergeCell ref="O84:O88"/>
    <mergeCell ref="R84:R88"/>
    <mergeCell ref="S84:S88"/>
    <mergeCell ref="R79:R83"/>
    <mergeCell ref="S79:S83"/>
    <mergeCell ref="B84:B88"/>
    <mergeCell ref="C84:C88"/>
    <mergeCell ref="F84:F88"/>
    <mergeCell ref="G84:G88"/>
    <mergeCell ref="H84:H88"/>
    <mergeCell ref="I84:I88"/>
    <mergeCell ref="J84:J88"/>
    <mergeCell ref="K84:K88"/>
    <mergeCell ref="J79:J83"/>
    <mergeCell ref="K79:K83"/>
    <mergeCell ref="L79:L83"/>
    <mergeCell ref="M79:M83"/>
    <mergeCell ref="N79:N83"/>
    <mergeCell ref="O79:O83"/>
    <mergeCell ref="B79:B83"/>
    <mergeCell ref="C79:C83"/>
    <mergeCell ref="F79:F83"/>
    <mergeCell ref="G79:G83"/>
    <mergeCell ref="H79:H83"/>
    <mergeCell ref="I79:I83"/>
    <mergeCell ref="L74:L78"/>
    <mergeCell ref="M74:M78"/>
    <mergeCell ref="N74:N78"/>
    <mergeCell ref="O74:O78"/>
    <mergeCell ref="R74:R78"/>
    <mergeCell ref="S74:S78"/>
    <mergeCell ref="R69:R73"/>
    <mergeCell ref="S69:S73"/>
    <mergeCell ref="L69:L73"/>
    <mergeCell ref="M69:M73"/>
    <mergeCell ref="N69:N73"/>
    <mergeCell ref="O69:O73"/>
    <mergeCell ref="B74:B78"/>
    <mergeCell ref="C74:C78"/>
    <mergeCell ref="F74:F78"/>
    <mergeCell ref="G74:G78"/>
    <mergeCell ref="H74:H78"/>
    <mergeCell ref="I74:I78"/>
    <mergeCell ref="J74:J78"/>
    <mergeCell ref="K74:K78"/>
    <mergeCell ref="J69:J73"/>
    <mergeCell ref="K69:K73"/>
    <mergeCell ref="B69:B73"/>
    <mergeCell ref="C69:C73"/>
    <mergeCell ref="F69:F73"/>
    <mergeCell ref="G69:G73"/>
    <mergeCell ref="H69:H73"/>
    <mergeCell ref="I69:I73"/>
    <mergeCell ref="L64:L68"/>
    <mergeCell ref="M64:M68"/>
    <mergeCell ref="N64:N68"/>
    <mergeCell ref="O64:O68"/>
    <mergeCell ref="R64:R68"/>
    <mergeCell ref="S64:S68"/>
    <mergeCell ref="R59:R63"/>
    <mergeCell ref="S59:S63"/>
    <mergeCell ref="B64:B68"/>
    <mergeCell ref="C64:C68"/>
    <mergeCell ref="F64:F68"/>
    <mergeCell ref="G64:G68"/>
    <mergeCell ref="H64:H68"/>
    <mergeCell ref="I64:I68"/>
    <mergeCell ref="J64:J68"/>
    <mergeCell ref="K64:K68"/>
    <mergeCell ref="J59:J63"/>
    <mergeCell ref="K59:K63"/>
    <mergeCell ref="L59:L63"/>
    <mergeCell ref="M59:M63"/>
    <mergeCell ref="N59:N63"/>
    <mergeCell ref="O59:O63"/>
    <mergeCell ref="B59:B63"/>
    <mergeCell ref="C59:C63"/>
    <mergeCell ref="F59:F63"/>
    <mergeCell ref="G59:G63"/>
    <mergeCell ref="H59:H63"/>
    <mergeCell ref="I59:I63"/>
    <mergeCell ref="L54:L58"/>
    <mergeCell ref="M54:M58"/>
    <mergeCell ref="N54:N58"/>
    <mergeCell ref="O54:O58"/>
    <mergeCell ref="R54:R58"/>
    <mergeCell ref="S54:S58"/>
    <mergeCell ref="R49:R53"/>
    <mergeCell ref="S49:S53"/>
    <mergeCell ref="B54:B58"/>
    <mergeCell ref="C54:C58"/>
    <mergeCell ref="F54:F58"/>
    <mergeCell ref="G54:G58"/>
    <mergeCell ref="H54:H58"/>
    <mergeCell ref="I54:I58"/>
    <mergeCell ref="J54:J58"/>
    <mergeCell ref="K54:K58"/>
    <mergeCell ref="J49:J53"/>
    <mergeCell ref="K49:K53"/>
    <mergeCell ref="L49:L53"/>
    <mergeCell ref="M49:M53"/>
    <mergeCell ref="N49:N53"/>
    <mergeCell ref="O49:O53"/>
    <mergeCell ref="B49:B53"/>
    <mergeCell ref="C49:C53"/>
    <mergeCell ref="F49:F53"/>
    <mergeCell ref="G49:G53"/>
    <mergeCell ref="H49:H53"/>
    <mergeCell ref="I49:I53"/>
    <mergeCell ref="L44:L48"/>
    <mergeCell ref="M44:M48"/>
    <mergeCell ref="N44:N48"/>
    <mergeCell ref="O44:O48"/>
    <mergeCell ref="R44:R48"/>
    <mergeCell ref="S44:S48"/>
    <mergeCell ref="R39:R43"/>
    <mergeCell ref="S39:S43"/>
    <mergeCell ref="B44:B48"/>
    <mergeCell ref="C44:C48"/>
    <mergeCell ref="F44:F48"/>
    <mergeCell ref="G44:G48"/>
    <mergeCell ref="H44:H48"/>
    <mergeCell ref="I44:I48"/>
    <mergeCell ref="J44:J48"/>
    <mergeCell ref="K44:K48"/>
    <mergeCell ref="J39:J43"/>
    <mergeCell ref="K39:K43"/>
    <mergeCell ref="L39:L43"/>
    <mergeCell ref="M39:M43"/>
    <mergeCell ref="N39:N43"/>
    <mergeCell ref="O39:O43"/>
    <mergeCell ref="B39:B43"/>
    <mergeCell ref="C39:C43"/>
    <mergeCell ref="F39:F43"/>
    <mergeCell ref="G39:G43"/>
    <mergeCell ref="H39:H43"/>
    <mergeCell ref="I39:I43"/>
    <mergeCell ref="L34:L38"/>
    <mergeCell ref="M34:M38"/>
    <mergeCell ref="N34:N38"/>
    <mergeCell ref="O34:O38"/>
    <mergeCell ref="R34:R38"/>
    <mergeCell ref="S34:S38"/>
    <mergeCell ref="R29:R33"/>
    <mergeCell ref="S29:S33"/>
    <mergeCell ref="B34:B38"/>
    <mergeCell ref="C34:C38"/>
    <mergeCell ref="F34:F38"/>
    <mergeCell ref="G34:G38"/>
    <mergeCell ref="H34:H38"/>
    <mergeCell ref="I34:I38"/>
    <mergeCell ref="J34:J38"/>
    <mergeCell ref="K34:K38"/>
    <mergeCell ref="J29:J33"/>
    <mergeCell ref="K29:K33"/>
    <mergeCell ref="L29:L33"/>
    <mergeCell ref="M29:M33"/>
    <mergeCell ref="N29:N33"/>
    <mergeCell ref="O29:O33"/>
    <mergeCell ref="B29:B33"/>
    <mergeCell ref="C29:C33"/>
    <mergeCell ref="F29:F33"/>
    <mergeCell ref="G29:G33"/>
    <mergeCell ref="H29:H33"/>
    <mergeCell ref="I29:I33"/>
    <mergeCell ref="L24:L28"/>
    <mergeCell ref="M24:M28"/>
    <mergeCell ref="N24:N28"/>
    <mergeCell ref="O24:O28"/>
    <mergeCell ref="R24:R28"/>
    <mergeCell ref="S24:S28"/>
    <mergeCell ref="R19:R23"/>
    <mergeCell ref="S19:S23"/>
    <mergeCell ref="B24:B28"/>
    <mergeCell ref="C24:C28"/>
    <mergeCell ref="F24:F28"/>
    <mergeCell ref="G24:G28"/>
    <mergeCell ref="H24:H28"/>
    <mergeCell ref="I24:I28"/>
    <mergeCell ref="J24:J28"/>
    <mergeCell ref="K24:K28"/>
    <mergeCell ref="J19:J23"/>
    <mergeCell ref="K19:K23"/>
    <mergeCell ref="L19:L23"/>
    <mergeCell ref="M19:M23"/>
    <mergeCell ref="N19:N23"/>
    <mergeCell ref="O19:O23"/>
    <mergeCell ref="B19:B23"/>
    <mergeCell ref="C19:C23"/>
    <mergeCell ref="F19:F23"/>
    <mergeCell ref="G19:G23"/>
    <mergeCell ref="H19:H23"/>
    <mergeCell ref="I19:I23"/>
    <mergeCell ref="L14:L18"/>
    <mergeCell ref="M14:M18"/>
    <mergeCell ref="N14:N18"/>
    <mergeCell ref="O14:O18"/>
    <mergeCell ref="R14:R18"/>
    <mergeCell ref="S14:S18"/>
    <mergeCell ref="R9:R13"/>
    <mergeCell ref="S9:S13"/>
    <mergeCell ref="B14:B18"/>
    <mergeCell ref="C14:C18"/>
    <mergeCell ref="F14:F18"/>
    <mergeCell ref="G14:G18"/>
    <mergeCell ref="H14:H18"/>
    <mergeCell ref="I14:I18"/>
    <mergeCell ref="J14:J18"/>
    <mergeCell ref="K14:K18"/>
    <mergeCell ref="J9:J13"/>
    <mergeCell ref="K9:K13"/>
    <mergeCell ref="L9:L13"/>
    <mergeCell ref="M9:M13"/>
    <mergeCell ref="N9:N13"/>
    <mergeCell ref="O9:O13"/>
    <mergeCell ref="B9:B13"/>
    <mergeCell ref="C9:C13"/>
    <mergeCell ref="F9:F13"/>
    <mergeCell ref="G9:G13"/>
    <mergeCell ref="H9:H13"/>
    <mergeCell ref="I9:I13"/>
    <mergeCell ref="L4:L8"/>
    <mergeCell ref="M4:M8"/>
    <mergeCell ref="N4:N8"/>
    <mergeCell ref="O4:O8"/>
    <mergeCell ref="R4:R8"/>
    <mergeCell ref="S4:S8"/>
    <mergeCell ref="D1:Q1"/>
    <mergeCell ref="C2:R2"/>
    <mergeCell ref="B4:B8"/>
    <mergeCell ref="C4:C8"/>
    <mergeCell ref="F4:F8"/>
    <mergeCell ref="G4:G8"/>
    <mergeCell ref="H4:H8"/>
    <mergeCell ref="I4:I8"/>
    <mergeCell ref="J4:J8"/>
    <mergeCell ref="K4:K8"/>
  </mergeCells>
  <conditionalFormatting sqref="N4 N9 N14 N19 N24 N29 N34 N39 N44 N49 N54 N59 N64 N69 N74 N79 N84 N89">
    <cfRule type="containsErrors" dxfId="74" priority="87">
      <formula>ISERROR(N4)</formula>
    </cfRule>
  </conditionalFormatting>
  <conditionalFormatting sqref="F4 F9 F14 F19 F24 F29 F34 F39 F44 F49 F54 F59 F64 F69 F74 F79 F84 F89">
    <cfRule type="containsErrors" dxfId="73" priority="86" stopIfTrue="1">
      <formula>ISERROR(F4)</formula>
    </cfRule>
  </conditionalFormatting>
  <conditionalFormatting sqref="B4">
    <cfRule type="containsErrors" dxfId="72" priority="80">
      <formula>ISERROR(B4)</formula>
    </cfRule>
  </conditionalFormatting>
  <conditionalFormatting sqref="M3">
    <cfRule type="containsErrors" dxfId="71" priority="78">
      <formula>ISERROR(M3)</formula>
    </cfRule>
  </conditionalFormatting>
  <conditionalFormatting sqref="G4 G9 G14 G19 G24 G29 G34 G39 G44 G49 G54 G59 G64 G69 G74 G79 G84 G89">
    <cfRule type="containsErrors" dxfId="70" priority="77">
      <formula>ISERROR(G4)</formula>
    </cfRule>
  </conditionalFormatting>
  <conditionalFormatting sqref="I4">
    <cfRule type="containsErrors" dxfId="69" priority="75">
      <formula>ISERROR(I4)</formula>
    </cfRule>
  </conditionalFormatting>
  <conditionalFormatting sqref="H4 H9 H14 H19 H24 H29 H34 H39 H44 H49 H54 H59 H64 H69 H74 H79 H84 H89">
    <cfRule type="containsErrors" dxfId="68" priority="72" stopIfTrue="1">
      <formula>ISERROR(H4)</formula>
    </cfRule>
  </conditionalFormatting>
  <conditionalFormatting sqref="H3">
    <cfRule type="containsErrors" dxfId="67" priority="70">
      <formula>ISERROR(H3)</formula>
    </cfRule>
  </conditionalFormatting>
  <conditionalFormatting sqref="K4 K9 K14 K19 K24 K29 K34 K39 K44 K49 K54 K59 K64 K69 K74 K79 K84 K89">
    <cfRule type="containsErrors" dxfId="66" priority="69">
      <formula>ISERROR(K4)</formula>
    </cfRule>
  </conditionalFormatting>
  <conditionalFormatting sqref="D4:F4 D5:E93 F9 F14 F19 F24 F29 F34 F39 F44 F49 F54 F59 F64 F69 F74 F79 F84 F89">
    <cfRule type="containsErrors" dxfId="65" priority="88">
      <formula>ISERROR(D4)</formula>
    </cfRule>
  </conditionalFormatting>
  <conditionalFormatting sqref="N4 N9 N14 N19 N24 N29 N34 N39 N44 N49 N54 N59 N64 N69 N74 N79 N84 N89">
    <cfRule type="containsErrors" dxfId="64" priority="85" stopIfTrue="1">
      <formula>ISERROR(N4)</formula>
    </cfRule>
  </conditionalFormatting>
  <conditionalFormatting sqref="D4:D93">
    <cfRule type="cellIs" dxfId="63" priority="82" stopIfTrue="1" operator="equal">
      <formula>0</formula>
    </cfRule>
    <cfRule type="cellIs" dxfId="62" priority="84" stopIfTrue="1" operator="equal">
      <formula>0</formula>
    </cfRule>
  </conditionalFormatting>
  <conditionalFormatting sqref="E4:E93">
    <cfRule type="cellIs" dxfId="61" priority="81" stopIfTrue="1" operator="equal">
      <formula>0</formula>
    </cfRule>
    <cfRule type="cellIs" dxfId="60" priority="83" stopIfTrue="1" operator="equal">
      <formula>0</formula>
    </cfRule>
  </conditionalFormatting>
  <conditionalFormatting sqref="S4">
    <cfRule type="containsErrors" dxfId="59" priority="79">
      <formula>ISERROR(S4)</formula>
    </cfRule>
  </conditionalFormatting>
  <conditionalFormatting sqref="G4 G9 G14 G19 G24 G29 G34 G39 G44 G49 G54 G59 G64 G69 G74 G79 G84 G89">
    <cfRule type="containsErrors" dxfId="58" priority="76" stopIfTrue="1">
      <formula>ISERROR(G4)</formula>
    </cfRule>
  </conditionalFormatting>
  <conditionalFormatting sqref="I4">
    <cfRule type="containsErrors" dxfId="57" priority="73" stopIfTrue="1">
      <formula>ISERROR(I4)</formula>
    </cfRule>
    <cfRule type="containsErrors" dxfId="56" priority="74" stopIfTrue="1">
      <formula>ISERROR(I4)</formula>
    </cfRule>
  </conditionalFormatting>
  <conditionalFormatting sqref="M4 M9 M14 M19 M24 M29 M34 M39 M44 M49 M54 M59 M64 M69 M74 M79 M84 M89">
    <cfRule type="containsErrors" dxfId="55" priority="71" stopIfTrue="1">
      <formula>ISERROR(M4)</formula>
    </cfRule>
  </conditionalFormatting>
  <conditionalFormatting sqref="Q4:Q93">
    <cfRule type="containsErrors" dxfId="54" priority="68">
      <formula>ISERROR(Q4)</formula>
    </cfRule>
  </conditionalFormatting>
  <conditionalFormatting sqref="Q4:Q93">
    <cfRule type="cellIs" dxfId="53" priority="66" stopIfTrue="1" operator="equal">
      <formula>0</formula>
    </cfRule>
    <cfRule type="cellIs" dxfId="52" priority="67" stopIfTrue="1" operator="equal">
      <formula>0</formula>
    </cfRule>
  </conditionalFormatting>
  <conditionalFormatting sqref="P4:P93">
    <cfRule type="containsErrors" dxfId="51" priority="65">
      <formula>ISERROR(P4)</formula>
    </cfRule>
  </conditionalFormatting>
  <conditionalFormatting sqref="P4:P93">
    <cfRule type="cellIs" dxfId="50" priority="63" stopIfTrue="1" operator="equal">
      <formula>0</formula>
    </cfRule>
    <cfRule type="cellIs" dxfId="49" priority="64" stopIfTrue="1" operator="equal">
      <formula>0</formula>
    </cfRule>
  </conditionalFormatting>
  <conditionalFormatting sqref="K4 K9 K14 K19 K24 K29 K34 K39 K44 K49 K54 K59 K64 K69 K74 K79 K84 K89">
    <cfRule type="containsErrors" dxfId="48" priority="62" stopIfTrue="1">
      <formula>ISERROR(K4)</formula>
    </cfRule>
  </conditionalFormatting>
  <conditionalFormatting sqref="O4 O9 O14 O19 O24 O29 O34 O39 O44 O49 O54 O59 O64 O69 O74 O79 O84 O89">
    <cfRule type="containsErrors" dxfId="47" priority="60" stopIfTrue="1">
      <formula>ISERROR(O4)</formula>
    </cfRule>
  </conditionalFormatting>
  <conditionalFormatting sqref="O4 O9 O14 O19 O24 O29 O34 O39 O44 O49 O54 O59 O64 O69 O74 O79 O84 O89">
    <cfRule type="containsErrors" dxfId="46" priority="61">
      <formula>ISERROR(O4)</formula>
    </cfRule>
  </conditionalFormatting>
  <conditionalFormatting sqref="B9">
    <cfRule type="containsErrors" dxfId="45" priority="56">
      <formula>ISERROR(B9)</formula>
    </cfRule>
  </conditionalFormatting>
  <conditionalFormatting sqref="L4 L9 L14 L19 L24 L29 L34 L39 L44 L49 L54 L59 L64 L69 L74 L79 L84 L89">
    <cfRule type="containsErrors" dxfId="44" priority="59">
      <formula>ISERROR(L4)</formula>
    </cfRule>
  </conditionalFormatting>
  <conditionalFormatting sqref="L4 L9 L14 L19 L24 L29 L34 L39 L44 L49 L54 L59 L64 L69 L74 L79 L84 L89">
    <cfRule type="containsErrors" dxfId="43" priority="57" stopIfTrue="1">
      <formula>ISERROR(L4)</formula>
    </cfRule>
    <cfRule type="containsErrors" dxfId="42" priority="58" stopIfTrue="1">
      <formula>ISERROR(L4)</formula>
    </cfRule>
  </conditionalFormatting>
  <conditionalFormatting sqref="S9">
    <cfRule type="containsErrors" dxfId="41" priority="55">
      <formula>ISERROR(S9)</formula>
    </cfRule>
  </conditionalFormatting>
  <conditionalFormatting sqref="L4 L9 L14 L19 L24 L29 L34 L39 L44 L49 L54 L59 L64 L69 L74 L79 L84 L89">
    <cfRule type="containsErrors" dxfId="40" priority="54" stopIfTrue="1">
      <formula>ISERROR(L4)</formula>
    </cfRule>
  </conditionalFormatting>
  <conditionalFormatting sqref="B14">
    <cfRule type="containsErrors" dxfId="39" priority="53">
      <formula>ISERROR(B14)</formula>
    </cfRule>
  </conditionalFormatting>
  <conditionalFormatting sqref="S14">
    <cfRule type="containsErrors" dxfId="38" priority="52">
      <formula>ISERROR(S14)</formula>
    </cfRule>
  </conditionalFormatting>
  <conditionalFormatting sqref="B19">
    <cfRule type="containsErrors" dxfId="37" priority="51">
      <formula>ISERROR(B19)</formula>
    </cfRule>
  </conditionalFormatting>
  <conditionalFormatting sqref="S19">
    <cfRule type="containsErrors" dxfId="36" priority="50">
      <formula>ISERROR(S19)</formula>
    </cfRule>
  </conditionalFormatting>
  <conditionalFormatting sqref="B24">
    <cfRule type="containsErrors" dxfId="35" priority="49">
      <formula>ISERROR(B24)</formula>
    </cfRule>
  </conditionalFormatting>
  <conditionalFormatting sqref="S24">
    <cfRule type="containsErrors" dxfId="34" priority="48">
      <formula>ISERROR(S24)</formula>
    </cfRule>
  </conditionalFormatting>
  <conditionalFormatting sqref="B29">
    <cfRule type="containsErrors" dxfId="33" priority="47">
      <formula>ISERROR(B29)</formula>
    </cfRule>
  </conditionalFormatting>
  <conditionalFormatting sqref="S29">
    <cfRule type="containsErrors" dxfId="32" priority="46">
      <formula>ISERROR(S29)</formula>
    </cfRule>
  </conditionalFormatting>
  <conditionalFormatting sqref="B34">
    <cfRule type="containsErrors" dxfId="31" priority="45">
      <formula>ISERROR(B34)</formula>
    </cfRule>
  </conditionalFormatting>
  <conditionalFormatting sqref="S34">
    <cfRule type="containsErrors" dxfId="30" priority="44">
      <formula>ISERROR(S34)</formula>
    </cfRule>
  </conditionalFormatting>
  <conditionalFormatting sqref="B39">
    <cfRule type="containsErrors" dxfId="29" priority="43">
      <formula>ISERROR(B39)</formula>
    </cfRule>
  </conditionalFormatting>
  <conditionalFormatting sqref="S39">
    <cfRule type="containsErrors" dxfId="28" priority="42">
      <formula>ISERROR(S39)</formula>
    </cfRule>
  </conditionalFormatting>
  <conditionalFormatting sqref="B44">
    <cfRule type="containsErrors" dxfId="27" priority="41">
      <formula>ISERROR(B44)</formula>
    </cfRule>
  </conditionalFormatting>
  <conditionalFormatting sqref="S44">
    <cfRule type="containsErrors" dxfId="26" priority="40">
      <formula>ISERROR(S44)</formula>
    </cfRule>
  </conditionalFormatting>
  <conditionalFormatting sqref="B49">
    <cfRule type="containsErrors" dxfId="25" priority="39">
      <formula>ISERROR(B49)</formula>
    </cfRule>
  </conditionalFormatting>
  <conditionalFormatting sqref="S49">
    <cfRule type="containsErrors" dxfId="24" priority="38">
      <formula>ISERROR(S49)</formula>
    </cfRule>
  </conditionalFormatting>
  <conditionalFormatting sqref="B54">
    <cfRule type="containsErrors" dxfId="23" priority="37">
      <formula>ISERROR(B54)</formula>
    </cfRule>
  </conditionalFormatting>
  <conditionalFormatting sqref="S54">
    <cfRule type="containsErrors" dxfId="22" priority="36">
      <formula>ISERROR(S54)</formula>
    </cfRule>
  </conditionalFormatting>
  <conditionalFormatting sqref="B59">
    <cfRule type="containsErrors" dxfId="21" priority="35">
      <formula>ISERROR(B59)</formula>
    </cfRule>
  </conditionalFormatting>
  <conditionalFormatting sqref="S59">
    <cfRule type="containsErrors" dxfId="20" priority="34">
      <formula>ISERROR(S59)</formula>
    </cfRule>
  </conditionalFormatting>
  <conditionalFormatting sqref="B64">
    <cfRule type="containsErrors" dxfId="19" priority="33">
      <formula>ISERROR(B64)</formula>
    </cfRule>
  </conditionalFormatting>
  <conditionalFormatting sqref="S64">
    <cfRule type="containsErrors" dxfId="18" priority="32">
      <formula>ISERROR(S64)</formula>
    </cfRule>
  </conditionalFormatting>
  <conditionalFormatting sqref="B69">
    <cfRule type="containsErrors" dxfId="17" priority="31">
      <formula>ISERROR(B69)</formula>
    </cfRule>
  </conditionalFormatting>
  <conditionalFormatting sqref="S69">
    <cfRule type="containsErrors" dxfId="16" priority="30">
      <formula>ISERROR(S69)</formula>
    </cfRule>
  </conditionalFormatting>
  <conditionalFormatting sqref="B89">
    <cfRule type="containsErrors" dxfId="15" priority="29">
      <formula>ISERROR(B89)</formula>
    </cfRule>
  </conditionalFormatting>
  <conditionalFormatting sqref="S89">
    <cfRule type="containsErrors" dxfId="14" priority="28">
      <formula>ISERROR(S89)</formula>
    </cfRule>
  </conditionalFormatting>
  <conditionalFormatting sqref="J4 J9 J14 J19 J24 J29 J34 J39 J44 J49 J54 J59 J64 J69 J74 J79 J84 J89">
    <cfRule type="containsErrors" dxfId="13" priority="27">
      <formula>ISERROR(J4)</formula>
    </cfRule>
  </conditionalFormatting>
  <conditionalFormatting sqref="J4 J9 J14 J19 J24 J29 J34 J39 J44 J49 J54 J59 J64 J69 J74 J79 J84 J89">
    <cfRule type="containsErrors" dxfId="12" priority="26" stopIfTrue="1">
      <formula>ISERROR(J4)</formula>
    </cfRule>
  </conditionalFormatting>
  <conditionalFormatting sqref="I9 I14 I19 I24 I29 I34 I39 I44 I49 I54 I59 I64 I69 I74 I79 I84 I89">
    <cfRule type="containsErrors" dxfId="11" priority="25">
      <formula>ISERROR(I9)</formula>
    </cfRule>
  </conditionalFormatting>
  <conditionalFormatting sqref="I9 I14 I19 I24 I29 I34 I39 I44 I49 I54 I59 I64 I69 I74 I79 I84 I89">
    <cfRule type="containsErrors" dxfId="10" priority="23" stopIfTrue="1">
      <formula>ISERROR(I9)</formula>
    </cfRule>
    <cfRule type="containsErrors" dxfId="9" priority="24" stopIfTrue="1">
      <formula>ISERROR(I9)</formula>
    </cfRule>
  </conditionalFormatting>
  <conditionalFormatting sqref="I9 I14 I19 I24 I29 I34 I39 I44 I49 I54 I59 I64 I69 I74 I79 I84 I89">
    <cfRule type="containsErrors" dxfId="8" priority="22" stopIfTrue="1">
      <formula>ISERROR(I9)</formula>
    </cfRule>
  </conditionalFormatting>
  <conditionalFormatting sqref="C4:C93">
    <cfRule type="containsErrors" dxfId="7" priority="21">
      <formula>ISERROR(C4)</formula>
    </cfRule>
  </conditionalFormatting>
  <conditionalFormatting sqref="R4:R93">
    <cfRule type="containsErrors" dxfId="6" priority="20">
      <formula>ISERROR(R4)</formula>
    </cfRule>
  </conditionalFormatting>
  <conditionalFormatting sqref="B74">
    <cfRule type="containsErrors" dxfId="5" priority="8">
      <formula>ISERROR(B74)</formula>
    </cfRule>
  </conditionalFormatting>
  <conditionalFormatting sqref="S74">
    <cfRule type="containsErrors" dxfId="4" priority="7">
      <formula>ISERROR(S74)</formula>
    </cfRule>
  </conditionalFormatting>
  <conditionalFormatting sqref="B79">
    <cfRule type="containsErrors" dxfId="3" priority="6">
      <formula>ISERROR(B79)</formula>
    </cfRule>
  </conditionalFormatting>
  <conditionalFormatting sqref="S79">
    <cfRule type="containsErrors" dxfId="2" priority="5">
      <formula>ISERROR(S79)</formula>
    </cfRule>
  </conditionalFormatting>
  <conditionalFormatting sqref="B84">
    <cfRule type="containsErrors" dxfId="1" priority="4">
      <formula>ISERROR(B84)</formula>
    </cfRule>
  </conditionalFormatting>
  <conditionalFormatting sqref="S84">
    <cfRule type="containsErrors" dxfId="0" priority="3">
      <formula>ISERROR(S84)</formula>
    </cfRule>
  </conditionalFormatting>
  <pageMargins left="0.59055118110236227" right="0.39370078740157483" top="0.39370078740157483" bottom="0.3937007874015748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86"/>
  <sheetViews>
    <sheetView topLeftCell="A175" workbookViewId="0">
      <selection activeCell="C1" sqref="C1:C1048576"/>
    </sheetView>
  </sheetViews>
  <sheetFormatPr baseColWidth="10" defaultRowHeight="12" x14ac:dyDescent="0.2"/>
  <cols>
    <col min="1" max="1" width="13" bestFit="1" customWidth="1"/>
    <col min="2" max="2" width="19.44140625" style="43" customWidth="1"/>
    <col min="3" max="3" width="18.6640625" customWidth="1"/>
    <col min="4" max="4" width="7" customWidth="1"/>
    <col min="5" max="5" width="10" customWidth="1"/>
    <col min="6" max="6" width="19.6640625" customWidth="1"/>
    <col min="9" max="9" width="8.88671875" hidden="1" customWidth="1"/>
    <col min="10" max="10" width="18.77734375" hidden="1" customWidth="1"/>
    <col min="11" max="11" width="8.88671875" hidden="1" customWidth="1"/>
  </cols>
  <sheetData>
    <row r="1" spans="1:11" ht="13.2" x14ac:dyDescent="0.25">
      <c r="A1" s="25" t="s">
        <v>11</v>
      </c>
      <c r="B1" s="26" t="s">
        <v>12</v>
      </c>
      <c r="C1" s="27"/>
      <c r="D1" s="27" t="s">
        <v>13</v>
      </c>
      <c r="E1" s="27" t="s">
        <v>14</v>
      </c>
      <c r="F1" s="27" t="s">
        <v>15</v>
      </c>
      <c r="G1" t="s">
        <v>27</v>
      </c>
      <c r="H1" s="27" t="s">
        <v>28</v>
      </c>
    </row>
    <row r="2" spans="1:11" ht="13.2" x14ac:dyDescent="0.25">
      <c r="A2" s="25">
        <v>200002</v>
      </c>
      <c r="B2" s="26" t="s">
        <v>16</v>
      </c>
      <c r="C2" s="27"/>
      <c r="D2" s="27" t="s">
        <v>17</v>
      </c>
      <c r="E2" s="27" t="s">
        <v>25</v>
      </c>
      <c r="F2" s="38" t="s">
        <v>18</v>
      </c>
      <c r="G2">
        <v>420</v>
      </c>
      <c r="H2">
        <v>128</v>
      </c>
      <c r="I2" t="s">
        <v>51</v>
      </c>
      <c r="J2" t="s">
        <v>52</v>
      </c>
      <c r="K2" t="s">
        <v>53</v>
      </c>
    </row>
    <row r="3" spans="1:11" ht="13.2" x14ac:dyDescent="0.25">
      <c r="A3" s="25">
        <v>201002</v>
      </c>
      <c r="B3" s="26" t="s">
        <v>31</v>
      </c>
      <c r="C3" s="27"/>
      <c r="D3" s="27" t="s">
        <v>17</v>
      </c>
      <c r="E3" s="27" t="s">
        <v>25</v>
      </c>
      <c r="F3" s="38" t="s">
        <v>18</v>
      </c>
      <c r="G3">
        <v>420</v>
      </c>
      <c r="H3">
        <v>128</v>
      </c>
      <c r="I3" t="s">
        <v>51</v>
      </c>
      <c r="J3" t="s">
        <v>54</v>
      </c>
      <c r="K3" t="s">
        <v>53</v>
      </c>
    </row>
    <row r="4" spans="1:11" ht="13.2" x14ac:dyDescent="0.25">
      <c r="A4" s="25">
        <v>202022</v>
      </c>
      <c r="B4" s="26" t="s">
        <v>19</v>
      </c>
      <c r="C4" s="27"/>
      <c r="D4" s="27" t="s">
        <v>17</v>
      </c>
      <c r="E4" s="27" t="s">
        <v>25</v>
      </c>
      <c r="F4" s="38" t="s">
        <v>18</v>
      </c>
      <c r="G4">
        <v>420</v>
      </c>
      <c r="H4">
        <v>128</v>
      </c>
      <c r="I4" t="s">
        <v>51</v>
      </c>
      <c r="J4" t="s">
        <v>55</v>
      </c>
      <c r="K4" t="s">
        <v>53</v>
      </c>
    </row>
    <row r="5" spans="1:11" ht="13.2" x14ac:dyDescent="0.25">
      <c r="A5" s="25">
        <v>202021</v>
      </c>
      <c r="B5" s="26" t="s">
        <v>19</v>
      </c>
      <c r="C5" s="27"/>
      <c r="D5" s="27" t="s">
        <v>17</v>
      </c>
      <c r="E5" s="27" t="s">
        <v>25</v>
      </c>
      <c r="F5" s="27" t="s">
        <v>22</v>
      </c>
      <c r="G5">
        <v>840</v>
      </c>
      <c r="H5">
        <v>64</v>
      </c>
      <c r="I5" s="27" t="s">
        <v>56</v>
      </c>
      <c r="J5" t="s">
        <v>57</v>
      </c>
      <c r="K5" t="s">
        <v>58</v>
      </c>
    </row>
    <row r="6" spans="1:11" ht="13.2" x14ac:dyDescent="0.25">
      <c r="A6" s="25">
        <v>201022</v>
      </c>
      <c r="B6" s="26" t="s">
        <v>31</v>
      </c>
      <c r="C6" s="27"/>
      <c r="D6" s="27" t="s">
        <v>17</v>
      </c>
      <c r="E6" s="27" t="s">
        <v>25</v>
      </c>
      <c r="F6" s="38" t="s">
        <v>18</v>
      </c>
      <c r="G6">
        <v>420</v>
      </c>
      <c r="H6">
        <v>128</v>
      </c>
      <c r="I6" t="s">
        <v>51</v>
      </c>
      <c r="J6" t="s">
        <v>59</v>
      </c>
      <c r="K6" t="s">
        <v>60</v>
      </c>
    </row>
    <row r="7" spans="1:11" ht="13.2" x14ac:dyDescent="0.25">
      <c r="A7" s="25">
        <v>201021</v>
      </c>
      <c r="B7" s="26" t="s">
        <v>31</v>
      </c>
      <c r="C7" s="27"/>
      <c r="D7" s="27" t="s">
        <v>17</v>
      </c>
      <c r="E7" s="27" t="s">
        <v>25</v>
      </c>
      <c r="F7" s="27" t="s">
        <v>22</v>
      </c>
      <c r="G7">
        <v>840</v>
      </c>
      <c r="H7">
        <v>64</v>
      </c>
      <c r="I7" s="27" t="s">
        <v>56</v>
      </c>
      <c r="J7" t="s">
        <v>61</v>
      </c>
      <c r="K7" t="s">
        <v>53</v>
      </c>
    </row>
    <row r="8" spans="1:11" ht="13.2" x14ac:dyDescent="0.25">
      <c r="A8" s="25">
        <v>200022</v>
      </c>
      <c r="B8" s="26" t="s">
        <v>16</v>
      </c>
      <c r="C8" s="27"/>
      <c r="D8" s="27" t="s">
        <v>17</v>
      </c>
      <c r="E8" s="27" t="s">
        <v>25</v>
      </c>
      <c r="F8" s="38" t="s">
        <v>18</v>
      </c>
      <c r="G8">
        <v>420</v>
      </c>
      <c r="H8">
        <v>128</v>
      </c>
      <c r="I8" t="s">
        <v>51</v>
      </c>
      <c r="J8" t="s">
        <v>62</v>
      </c>
      <c r="K8" t="s">
        <v>58</v>
      </c>
    </row>
    <row r="9" spans="1:11" ht="13.2" x14ac:dyDescent="0.25">
      <c r="A9" s="25">
        <v>200021</v>
      </c>
      <c r="B9" s="26" t="s">
        <v>16</v>
      </c>
      <c r="C9" s="27"/>
      <c r="D9" s="27" t="s">
        <v>17</v>
      </c>
      <c r="E9" s="27" t="s">
        <v>25</v>
      </c>
      <c r="F9" s="27" t="s">
        <v>22</v>
      </c>
      <c r="G9">
        <v>840</v>
      </c>
      <c r="H9">
        <v>64</v>
      </c>
      <c r="I9" s="27" t="s">
        <v>56</v>
      </c>
      <c r="J9" t="s">
        <v>63</v>
      </c>
      <c r="K9" t="s">
        <v>58</v>
      </c>
    </row>
    <row r="10" spans="1:11" ht="13.2" x14ac:dyDescent="0.25">
      <c r="A10" s="25">
        <v>202023</v>
      </c>
      <c r="B10" s="26" t="s">
        <v>19</v>
      </c>
      <c r="C10" s="27"/>
      <c r="D10" s="27" t="s">
        <v>20</v>
      </c>
      <c r="E10" s="27" t="s">
        <v>25</v>
      </c>
      <c r="F10" s="38" t="s">
        <v>18</v>
      </c>
      <c r="G10">
        <v>360</v>
      </c>
      <c r="H10">
        <v>128</v>
      </c>
      <c r="I10" t="s">
        <v>51</v>
      </c>
      <c r="J10" t="s">
        <v>64</v>
      </c>
      <c r="K10" t="s">
        <v>58</v>
      </c>
    </row>
    <row r="11" spans="1:11" ht="13.2" x14ac:dyDescent="0.25">
      <c r="A11" s="25">
        <v>202020</v>
      </c>
      <c r="B11" s="26" t="s">
        <v>19</v>
      </c>
      <c r="C11" s="27"/>
      <c r="D11" s="27" t="s">
        <v>20</v>
      </c>
      <c r="E11" s="27" t="s">
        <v>25</v>
      </c>
      <c r="F11" s="38" t="s">
        <v>22</v>
      </c>
      <c r="G11">
        <v>864</v>
      </c>
      <c r="H11">
        <v>64</v>
      </c>
      <c r="I11" t="s">
        <v>51</v>
      </c>
      <c r="J11" t="s">
        <v>65</v>
      </c>
      <c r="K11" t="s">
        <v>66</v>
      </c>
    </row>
    <row r="12" spans="1:11" ht="13.2" x14ac:dyDescent="0.25">
      <c r="A12" s="25">
        <v>201023</v>
      </c>
      <c r="B12" s="26" t="s">
        <v>31</v>
      </c>
      <c r="C12" s="27"/>
      <c r="D12" s="27" t="s">
        <v>20</v>
      </c>
      <c r="E12" s="27" t="s">
        <v>25</v>
      </c>
      <c r="F12" s="38" t="s">
        <v>18</v>
      </c>
      <c r="G12">
        <v>360</v>
      </c>
      <c r="H12">
        <v>128</v>
      </c>
      <c r="I12" t="s">
        <v>51</v>
      </c>
      <c r="J12" t="s">
        <v>67</v>
      </c>
      <c r="K12" t="s">
        <v>53</v>
      </c>
    </row>
    <row r="13" spans="1:11" ht="13.2" x14ac:dyDescent="0.25">
      <c r="A13" s="25">
        <v>201020</v>
      </c>
      <c r="B13" s="26" t="s">
        <v>31</v>
      </c>
      <c r="C13" s="27"/>
      <c r="D13" s="27" t="s">
        <v>20</v>
      </c>
      <c r="E13" s="27" t="s">
        <v>25</v>
      </c>
      <c r="F13" s="27" t="s">
        <v>22</v>
      </c>
      <c r="G13">
        <v>864</v>
      </c>
      <c r="H13">
        <v>64</v>
      </c>
      <c r="I13" s="27" t="s">
        <v>56</v>
      </c>
      <c r="J13" t="s">
        <v>68</v>
      </c>
      <c r="K13" t="s">
        <v>53</v>
      </c>
    </row>
    <row r="14" spans="1:11" ht="13.2" x14ac:dyDescent="0.25">
      <c r="A14" s="25">
        <v>200023</v>
      </c>
      <c r="B14" s="26" t="s">
        <v>16</v>
      </c>
      <c r="C14" s="27"/>
      <c r="D14" s="27" t="s">
        <v>20</v>
      </c>
      <c r="E14" s="27" t="s">
        <v>25</v>
      </c>
      <c r="F14" s="27" t="s">
        <v>18</v>
      </c>
      <c r="G14">
        <v>360</v>
      </c>
      <c r="H14">
        <v>128</v>
      </c>
      <c r="I14" s="27" t="s">
        <v>56</v>
      </c>
      <c r="J14" t="s">
        <v>69</v>
      </c>
      <c r="K14" t="s">
        <v>66</v>
      </c>
    </row>
    <row r="15" spans="1:11" ht="13.2" x14ac:dyDescent="0.25">
      <c r="A15" s="25">
        <v>200020</v>
      </c>
      <c r="B15" s="26" t="s">
        <v>16</v>
      </c>
      <c r="C15" s="27"/>
      <c r="D15" s="27" t="s">
        <v>20</v>
      </c>
      <c r="E15" s="27" t="s">
        <v>25</v>
      </c>
      <c r="F15" s="38" t="s">
        <v>22</v>
      </c>
      <c r="G15">
        <v>864</v>
      </c>
      <c r="H15">
        <v>64</v>
      </c>
      <c r="I15" t="s">
        <v>51</v>
      </c>
      <c r="J15" t="s">
        <v>70</v>
      </c>
      <c r="K15" t="s">
        <v>66</v>
      </c>
    </row>
    <row r="16" spans="1:11" ht="13.2" x14ac:dyDescent="0.25">
      <c r="A16" s="25">
        <v>201142</v>
      </c>
      <c r="B16" s="26" t="s">
        <v>33</v>
      </c>
      <c r="C16" s="27"/>
      <c r="D16" s="27" t="s">
        <v>17</v>
      </c>
      <c r="E16" s="27" t="s">
        <v>25</v>
      </c>
      <c r="F16" s="38" t="s">
        <v>18</v>
      </c>
      <c r="G16">
        <v>420</v>
      </c>
      <c r="H16">
        <v>128</v>
      </c>
      <c r="I16" t="s">
        <v>51</v>
      </c>
      <c r="J16" t="s">
        <v>71</v>
      </c>
      <c r="K16" t="s">
        <v>53</v>
      </c>
    </row>
    <row r="17" spans="1:11" ht="13.2" x14ac:dyDescent="0.25">
      <c r="A17" s="25">
        <v>201147</v>
      </c>
      <c r="B17" s="26" t="s">
        <v>33</v>
      </c>
      <c r="C17" s="27"/>
      <c r="D17" s="27" t="s">
        <v>17</v>
      </c>
      <c r="E17" s="27" t="s">
        <v>25</v>
      </c>
      <c r="F17" s="38" t="s">
        <v>18</v>
      </c>
      <c r="G17">
        <v>420</v>
      </c>
      <c r="H17">
        <v>128</v>
      </c>
      <c r="I17" t="s">
        <v>51</v>
      </c>
      <c r="J17" t="s">
        <v>72</v>
      </c>
      <c r="K17" t="s">
        <v>66</v>
      </c>
    </row>
    <row r="18" spans="1:11" ht="13.2" x14ac:dyDescent="0.25">
      <c r="A18" s="28">
        <v>201146</v>
      </c>
      <c r="B18" s="26" t="s">
        <v>33</v>
      </c>
      <c r="C18" s="27"/>
      <c r="D18" s="27" t="s">
        <v>17</v>
      </c>
      <c r="E18" s="27" t="s">
        <v>25</v>
      </c>
      <c r="F18" s="27" t="s">
        <v>18</v>
      </c>
      <c r="G18">
        <v>420</v>
      </c>
      <c r="H18">
        <v>128</v>
      </c>
      <c r="I18" s="27" t="s">
        <v>73</v>
      </c>
      <c r="J18" t="s">
        <v>74</v>
      </c>
      <c r="K18" t="s">
        <v>58</v>
      </c>
    </row>
    <row r="19" spans="1:11" ht="13.2" x14ac:dyDescent="0.25">
      <c r="A19" s="28">
        <v>201200</v>
      </c>
      <c r="B19" s="29" t="s">
        <v>31</v>
      </c>
      <c r="C19" s="30"/>
      <c r="D19" s="30" t="s">
        <v>20</v>
      </c>
      <c r="E19" s="27" t="s">
        <v>25</v>
      </c>
      <c r="F19" s="30" t="s">
        <v>22</v>
      </c>
      <c r="G19">
        <v>864</v>
      </c>
      <c r="H19">
        <v>64</v>
      </c>
      <c r="I19" s="27" t="s">
        <v>73</v>
      </c>
      <c r="J19" t="s">
        <v>75</v>
      </c>
      <c r="K19" t="s">
        <v>53</v>
      </c>
    </row>
    <row r="20" spans="1:11" ht="13.2" x14ac:dyDescent="0.25">
      <c r="A20" s="28">
        <v>200200</v>
      </c>
      <c r="B20" s="26" t="s">
        <v>16</v>
      </c>
      <c r="C20" s="30"/>
      <c r="D20" s="30" t="s">
        <v>20</v>
      </c>
      <c r="E20" s="27" t="s">
        <v>25</v>
      </c>
      <c r="F20" s="30" t="s">
        <v>22</v>
      </c>
      <c r="G20">
        <v>864</v>
      </c>
      <c r="H20">
        <v>64</v>
      </c>
      <c r="I20" s="30" t="s">
        <v>76</v>
      </c>
      <c r="J20" t="s">
        <v>77</v>
      </c>
      <c r="K20" t="s">
        <v>53</v>
      </c>
    </row>
    <row r="21" spans="1:11" ht="13.2" x14ac:dyDescent="0.25">
      <c r="A21" s="28">
        <v>202222</v>
      </c>
      <c r="B21" s="26" t="s">
        <v>19</v>
      </c>
      <c r="C21" s="30"/>
      <c r="D21" s="30" t="s">
        <v>17</v>
      </c>
      <c r="E21" s="27" t="s">
        <v>25</v>
      </c>
      <c r="F21" s="30" t="s">
        <v>18</v>
      </c>
      <c r="G21">
        <v>420</v>
      </c>
      <c r="H21">
        <v>128</v>
      </c>
      <c r="I21" s="30" t="s">
        <v>78</v>
      </c>
      <c r="J21" t="s">
        <v>79</v>
      </c>
      <c r="K21" t="s">
        <v>80</v>
      </c>
    </row>
    <row r="22" spans="1:11" ht="13.2" x14ac:dyDescent="0.25">
      <c r="A22" s="28">
        <v>201222</v>
      </c>
      <c r="B22" s="26" t="s">
        <v>31</v>
      </c>
      <c r="C22" s="30"/>
      <c r="D22" s="30" t="s">
        <v>17</v>
      </c>
      <c r="E22" s="27" t="s">
        <v>25</v>
      </c>
      <c r="F22" s="30" t="s">
        <v>18</v>
      </c>
      <c r="G22">
        <v>420</v>
      </c>
      <c r="H22">
        <v>128</v>
      </c>
      <c r="I22" s="30" t="s">
        <v>78</v>
      </c>
      <c r="J22" t="s">
        <v>81</v>
      </c>
      <c r="K22" t="s">
        <v>58</v>
      </c>
    </row>
    <row r="23" spans="1:11" ht="13.2" x14ac:dyDescent="0.25">
      <c r="A23" s="28">
        <v>200222</v>
      </c>
      <c r="B23" s="29" t="s">
        <v>16</v>
      </c>
      <c r="C23" s="30"/>
      <c r="D23" s="30" t="s">
        <v>17</v>
      </c>
      <c r="E23" s="27" t="s">
        <v>25</v>
      </c>
      <c r="F23" s="30" t="s">
        <v>18</v>
      </c>
      <c r="G23">
        <v>420</v>
      </c>
      <c r="H23">
        <v>128</v>
      </c>
      <c r="I23" s="30" t="s">
        <v>76</v>
      </c>
      <c r="J23" t="s">
        <v>82</v>
      </c>
      <c r="K23" t="s">
        <v>66</v>
      </c>
    </row>
    <row r="24" spans="1:11" ht="13.2" x14ac:dyDescent="0.25">
      <c r="A24" s="28">
        <v>201096</v>
      </c>
      <c r="B24" s="26" t="s">
        <v>31</v>
      </c>
      <c r="C24" s="30"/>
      <c r="D24" s="30" t="s">
        <v>17</v>
      </c>
      <c r="E24" s="30" t="s">
        <v>25</v>
      </c>
      <c r="F24" s="30" t="s">
        <v>23</v>
      </c>
      <c r="G24">
        <v>1020</v>
      </c>
      <c r="H24">
        <v>48</v>
      </c>
      <c r="I24" s="30" t="s">
        <v>83</v>
      </c>
      <c r="J24" t="s">
        <v>84</v>
      </c>
      <c r="K24" t="s">
        <v>66</v>
      </c>
    </row>
    <row r="25" spans="1:11" ht="13.2" x14ac:dyDescent="0.25">
      <c r="A25" s="28">
        <v>202096</v>
      </c>
      <c r="B25" s="29" t="s">
        <v>19</v>
      </c>
      <c r="C25" s="30"/>
      <c r="D25" s="30" t="s">
        <v>17</v>
      </c>
      <c r="E25" s="30" t="s">
        <v>25</v>
      </c>
      <c r="F25" s="39" t="s">
        <v>23</v>
      </c>
      <c r="G25">
        <v>1020</v>
      </c>
      <c r="H25">
        <v>48</v>
      </c>
      <c r="I25" t="s">
        <v>51</v>
      </c>
      <c r="J25" t="s">
        <v>85</v>
      </c>
      <c r="K25" t="s">
        <v>53</v>
      </c>
    </row>
    <row r="26" spans="1:11" ht="13.2" x14ac:dyDescent="0.25">
      <c r="A26" s="28">
        <v>201330</v>
      </c>
      <c r="B26" s="26" t="s">
        <v>31</v>
      </c>
      <c r="C26" s="30"/>
      <c r="D26" s="30" t="s">
        <v>20</v>
      </c>
      <c r="E26" s="30" t="s">
        <v>25</v>
      </c>
      <c r="F26" s="39" t="s">
        <v>21</v>
      </c>
      <c r="G26">
        <v>864</v>
      </c>
      <c r="H26">
        <v>64</v>
      </c>
      <c r="I26" t="s">
        <v>51</v>
      </c>
      <c r="J26" t="s">
        <v>86</v>
      </c>
      <c r="K26" t="s">
        <v>60</v>
      </c>
    </row>
    <row r="27" spans="1:11" ht="13.2" x14ac:dyDescent="0.25">
      <c r="A27" s="28">
        <v>201331</v>
      </c>
      <c r="B27" s="29" t="s">
        <v>31</v>
      </c>
      <c r="C27" s="30"/>
      <c r="D27" s="30" t="s">
        <v>17</v>
      </c>
      <c r="E27" s="30" t="s">
        <v>25</v>
      </c>
      <c r="F27" s="39" t="s">
        <v>21</v>
      </c>
      <c r="G27">
        <v>840</v>
      </c>
      <c r="H27">
        <v>64</v>
      </c>
      <c r="I27" t="s">
        <v>51</v>
      </c>
      <c r="J27" t="s">
        <v>87</v>
      </c>
      <c r="K27" t="s">
        <v>58</v>
      </c>
    </row>
    <row r="28" spans="1:11" ht="13.2" x14ac:dyDescent="0.25">
      <c r="A28" s="28">
        <v>201333</v>
      </c>
      <c r="B28" s="29" t="s">
        <v>31</v>
      </c>
      <c r="C28" s="30"/>
      <c r="D28" s="30" t="s">
        <v>17</v>
      </c>
      <c r="E28" s="30" t="s">
        <v>25</v>
      </c>
      <c r="F28" s="39" t="s">
        <v>21</v>
      </c>
      <c r="G28">
        <v>840</v>
      </c>
      <c r="H28">
        <v>64</v>
      </c>
      <c r="I28" t="s">
        <v>51</v>
      </c>
      <c r="J28" t="s">
        <v>88</v>
      </c>
      <c r="K28" t="s">
        <v>66</v>
      </c>
    </row>
    <row r="29" spans="1:11" ht="13.2" x14ac:dyDescent="0.25">
      <c r="A29" s="28">
        <v>200332</v>
      </c>
      <c r="B29" s="29" t="s">
        <v>16</v>
      </c>
      <c r="C29" s="30"/>
      <c r="D29" s="30" t="s">
        <v>20</v>
      </c>
      <c r="E29" s="30" t="s">
        <v>25</v>
      </c>
      <c r="F29" s="39" t="s">
        <v>21</v>
      </c>
      <c r="G29">
        <v>864</v>
      </c>
      <c r="H29">
        <v>64</v>
      </c>
      <c r="I29" s="30" t="s">
        <v>89</v>
      </c>
      <c r="J29" t="s">
        <v>90</v>
      </c>
      <c r="K29" t="s">
        <v>58</v>
      </c>
    </row>
    <row r="30" spans="1:11" ht="13.2" x14ac:dyDescent="0.25">
      <c r="A30" s="28">
        <v>201233</v>
      </c>
      <c r="B30" s="26" t="s">
        <v>31</v>
      </c>
      <c r="C30" s="30"/>
      <c r="D30" s="30" t="s">
        <v>20</v>
      </c>
      <c r="E30" s="30" t="s">
        <v>32</v>
      </c>
      <c r="F30" s="39" t="s">
        <v>24</v>
      </c>
      <c r="G30">
        <v>360</v>
      </c>
      <c r="H30">
        <v>128</v>
      </c>
      <c r="I30" s="30" t="s">
        <v>89</v>
      </c>
      <c r="J30" t="s">
        <v>91</v>
      </c>
      <c r="K30" t="s">
        <v>58</v>
      </c>
    </row>
    <row r="31" spans="1:11" ht="13.2" x14ac:dyDescent="0.25">
      <c r="A31" s="28">
        <v>200242</v>
      </c>
      <c r="B31" s="29" t="s">
        <v>50</v>
      </c>
      <c r="C31" s="30"/>
      <c r="D31" s="30" t="s">
        <v>17</v>
      </c>
      <c r="E31" s="30" t="s">
        <v>25</v>
      </c>
      <c r="F31" s="39" t="s">
        <v>18</v>
      </c>
      <c r="G31">
        <v>420</v>
      </c>
      <c r="H31">
        <v>128</v>
      </c>
      <c r="I31" s="30" t="s">
        <v>89</v>
      </c>
      <c r="J31" t="s">
        <v>92</v>
      </c>
      <c r="K31" t="s">
        <v>66</v>
      </c>
    </row>
    <row r="32" spans="1:11" ht="13.2" x14ac:dyDescent="0.25">
      <c r="A32" s="28">
        <v>201242</v>
      </c>
      <c r="B32" s="29" t="s">
        <v>109</v>
      </c>
      <c r="C32" s="30"/>
      <c r="D32" s="30" t="s">
        <v>17</v>
      </c>
      <c r="E32" s="30" t="s">
        <v>25</v>
      </c>
      <c r="F32" s="39" t="s">
        <v>18</v>
      </c>
      <c r="G32">
        <v>420</v>
      </c>
      <c r="H32">
        <v>128</v>
      </c>
      <c r="I32" s="30" t="s">
        <v>89</v>
      </c>
      <c r="J32" t="s">
        <v>90</v>
      </c>
      <c r="K32" t="s">
        <v>58</v>
      </c>
    </row>
    <row r="33" spans="1:11" ht="13.2" x14ac:dyDescent="0.25">
      <c r="A33" s="28">
        <v>200142</v>
      </c>
      <c r="B33" s="26" t="s">
        <v>26</v>
      </c>
      <c r="C33" s="30"/>
      <c r="D33" s="30" t="s">
        <v>17</v>
      </c>
      <c r="E33" s="30" t="s">
        <v>25</v>
      </c>
      <c r="F33" s="39" t="s">
        <v>18</v>
      </c>
      <c r="G33">
        <v>420</v>
      </c>
      <c r="H33">
        <v>128</v>
      </c>
      <c r="I33" s="30" t="s">
        <v>89</v>
      </c>
      <c r="J33" t="s">
        <v>91</v>
      </c>
      <c r="K33" t="s">
        <v>58</v>
      </c>
    </row>
    <row r="34" spans="1:11" ht="13.2" x14ac:dyDescent="0.25">
      <c r="A34" s="28">
        <v>200147</v>
      </c>
      <c r="B34" s="29" t="s">
        <v>26</v>
      </c>
      <c r="C34" s="30"/>
      <c r="D34" s="30" t="s">
        <v>17</v>
      </c>
      <c r="E34" s="30" t="s">
        <v>25</v>
      </c>
      <c r="F34" s="39" t="s">
        <v>18</v>
      </c>
      <c r="G34">
        <v>420</v>
      </c>
      <c r="H34">
        <v>128</v>
      </c>
      <c r="I34" s="30" t="s">
        <v>89</v>
      </c>
      <c r="J34" t="s">
        <v>92</v>
      </c>
      <c r="K34" t="s">
        <v>66</v>
      </c>
    </row>
    <row r="35" spans="1:11" ht="13.2" x14ac:dyDescent="0.25">
      <c r="A35" s="28">
        <v>200269</v>
      </c>
      <c r="B35" s="29" t="s">
        <v>16</v>
      </c>
      <c r="C35" s="30"/>
      <c r="D35" s="30" t="s">
        <v>20</v>
      </c>
      <c r="E35" s="30" t="s">
        <v>25</v>
      </c>
      <c r="F35" s="38" t="s">
        <v>29</v>
      </c>
      <c r="G35">
        <v>432</v>
      </c>
      <c r="H35">
        <v>128</v>
      </c>
      <c r="I35" s="30" t="s">
        <v>83</v>
      </c>
      <c r="J35" t="s">
        <v>93</v>
      </c>
      <c r="K35" t="s">
        <v>53</v>
      </c>
    </row>
    <row r="36" spans="1:11" ht="13.2" x14ac:dyDescent="0.25">
      <c r="A36" s="28">
        <v>201269</v>
      </c>
      <c r="B36" s="26" t="s">
        <v>31</v>
      </c>
      <c r="C36" s="30"/>
      <c r="D36" s="30" t="s">
        <v>20</v>
      </c>
      <c r="E36" s="30" t="s">
        <v>25</v>
      </c>
      <c r="F36" s="38" t="s">
        <v>29</v>
      </c>
      <c r="G36">
        <v>432</v>
      </c>
      <c r="H36">
        <v>128</v>
      </c>
      <c r="I36" s="30" t="s">
        <v>83</v>
      </c>
      <c r="J36" t="s">
        <v>94</v>
      </c>
      <c r="K36" t="s">
        <v>66</v>
      </c>
    </row>
    <row r="37" spans="1:11" ht="13.2" x14ac:dyDescent="0.25">
      <c r="A37" s="28">
        <v>202269</v>
      </c>
      <c r="B37" s="29" t="s">
        <v>19</v>
      </c>
      <c r="C37" s="30"/>
      <c r="D37" s="30" t="s">
        <v>20</v>
      </c>
      <c r="E37" s="30" t="s">
        <v>25</v>
      </c>
      <c r="F37" s="38" t="s">
        <v>29</v>
      </c>
      <c r="G37">
        <v>432</v>
      </c>
      <c r="H37">
        <v>128</v>
      </c>
      <c r="I37" s="30" t="s">
        <v>83</v>
      </c>
      <c r="J37" t="s">
        <v>95</v>
      </c>
      <c r="K37" t="s">
        <v>66</v>
      </c>
    </row>
    <row r="38" spans="1:11" ht="13.2" x14ac:dyDescent="0.25">
      <c r="A38" s="28">
        <v>200268</v>
      </c>
      <c r="B38" s="29" t="s">
        <v>16</v>
      </c>
      <c r="C38" s="30"/>
      <c r="D38" s="30" t="s">
        <v>20</v>
      </c>
      <c r="E38" s="30" t="s">
        <v>25</v>
      </c>
      <c r="F38" s="30" t="s">
        <v>29</v>
      </c>
      <c r="G38">
        <v>432</v>
      </c>
      <c r="H38">
        <v>128</v>
      </c>
      <c r="I38" s="27" t="s">
        <v>56</v>
      </c>
      <c r="J38" t="s">
        <v>96</v>
      </c>
      <c r="K38" t="s">
        <v>60</v>
      </c>
    </row>
    <row r="39" spans="1:11" ht="13.2" x14ac:dyDescent="0.25">
      <c r="A39" s="28">
        <v>201268</v>
      </c>
      <c r="B39" s="29" t="s">
        <v>31</v>
      </c>
      <c r="C39" s="30"/>
      <c r="D39" s="30" t="s">
        <v>20</v>
      </c>
      <c r="E39" s="30" t="s">
        <v>25</v>
      </c>
      <c r="F39" s="30" t="s">
        <v>29</v>
      </c>
      <c r="G39">
        <v>432</v>
      </c>
      <c r="H39">
        <v>128</v>
      </c>
      <c r="I39" s="27" t="s">
        <v>56</v>
      </c>
      <c r="J39" t="s">
        <v>97</v>
      </c>
      <c r="K39" t="s">
        <v>66</v>
      </c>
    </row>
    <row r="40" spans="1:11" ht="13.2" x14ac:dyDescent="0.25">
      <c r="A40" s="28">
        <v>202268</v>
      </c>
      <c r="B40" s="26" t="s">
        <v>19</v>
      </c>
      <c r="C40" s="30"/>
      <c r="D40" s="30" t="s">
        <v>20</v>
      </c>
      <c r="E40" s="30" t="s">
        <v>25</v>
      </c>
      <c r="F40" s="30" t="s">
        <v>29</v>
      </c>
      <c r="G40">
        <v>432</v>
      </c>
      <c r="H40">
        <v>128</v>
      </c>
      <c r="I40" s="27" t="s">
        <v>56</v>
      </c>
      <c r="J40" t="s">
        <v>98</v>
      </c>
      <c r="K40" t="s">
        <v>53</v>
      </c>
    </row>
    <row r="41" spans="1:11" ht="13.2" x14ac:dyDescent="0.25">
      <c r="A41" s="28">
        <v>200173</v>
      </c>
      <c r="B41" s="29" t="s">
        <v>16</v>
      </c>
      <c r="C41" s="30"/>
      <c r="D41" s="30" t="s">
        <v>20</v>
      </c>
      <c r="E41" s="30" t="s">
        <v>25</v>
      </c>
      <c r="F41" s="39" t="s">
        <v>18</v>
      </c>
      <c r="G41">
        <v>360</v>
      </c>
      <c r="H41">
        <v>128</v>
      </c>
      <c r="I41" t="s">
        <v>51</v>
      </c>
      <c r="J41" t="s">
        <v>99</v>
      </c>
      <c r="K41" t="s">
        <v>58</v>
      </c>
    </row>
    <row r="42" spans="1:11" ht="13.2" x14ac:dyDescent="0.25">
      <c r="A42" s="28">
        <v>201173</v>
      </c>
      <c r="B42" s="26" t="s">
        <v>31</v>
      </c>
      <c r="C42" s="30"/>
      <c r="D42" s="30" t="s">
        <v>20</v>
      </c>
      <c r="E42" s="30" t="s">
        <v>25</v>
      </c>
      <c r="F42" s="39" t="s">
        <v>18</v>
      </c>
      <c r="G42">
        <v>360</v>
      </c>
      <c r="H42">
        <v>128</v>
      </c>
      <c r="I42" t="s">
        <v>51</v>
      </c>
      <c r="J42" t="s">
        <v>100</v>
      </c>
      <c r="K42" t="s">
        <v>58</v>
      </c>
    </row>
    <row r="43" spans="1:11" ht="13.2" x14ac:dyDescent="0.25">
      <c r="A43" s="28">
        <v>202173</v>
      </c>
      <c r="B43" s="29" t="s">
        <v>19</v>
      </c>
      <c r="C43" s="30"/>
      <c r="D43" s="30" t="s">
        <v>20</v>
      </c>
      <c r="E43" s="30" t="s">
        <v>25</v>
      </c>
      <c r="F43" s="39" t="s">
        <v>18</v>
      </c>
      <c r="G43">
        <v>360</v>
      </c>
      <c r="H43">
        <v>128</v>
      </c>
      <c r="I43" t="s">
        <v>51</v>
      </c>
      <c r="J43" t="s">
        <v>101</v>
      </c>
      <c r="K43" t="s">
        <v>66</v>
      </c>
    </row>
    <row r="44" spans="1:11" ht="13.2" x14ac:dyDescent="0.25">
      <c r="A44" s="28">
        <v>200320</v>
      </c>
      <c r="B44" s="26" t="s">
        <v>16</v>
      </c>
      <c r="C44" s="30"/>
      <c r="D44" s="30" t="s">
        <v>20</v>
      </c>
      <c r="E44" s="30" t="s">
        <v>25</v>
      </c>
      <c r="F44" s="30" t="s">
        <v>22</v>
      </c>
      <c r="G44">
        <v>864</v>
      </c>
      <c r="H44">
        <v>64</v>
      </c>
      <c r="I44" s="27" t="s">
        <v>102</v>
      </c>
    </row>
    <row r="45" spans="1:11" ht="13.2" x14ac:dyDescent="0.25">
      <c r="A45" s="28">
        <v>202320</v>
      </c>
      <c r="B45" s="26" t="s">
        <v>19</v>
      </c>
      <c r="C45" s="30"/>
      <c r="D45" s="30" t="s">
        <v>20</v>
      </c>
      <c r="E45" s="30" t="s">
        <v>25</v>
      </c>
      <c r="F45" s="39" t="s">
        <v>22</v>
      </c>
      <c r="G45">
        <v>864</v>
      </c>
      <c r="H45">
        <v>64</v>
      </c>
      <c r="I45" t="s">
        <v>51</v>
      </c>
    </row>
    <row r="46" spans="1:11" ht="13.2" x14ac:dyDescent="0.25">
      <c r="A46" s="28">
        <v>201320</v>
      </c>
      <c r="B46" s="26" t="s">
        <v>31</v>
      </c>
      <c r="C46" s="30"/>
      <c r="D46" s="30" t="s">
        <v>20</v>
      </c>
      <c r="E46" s="30" t="s">
        <v>25</v>
      </c>
      <c r="F46" s="39" t="s">
        <v>22</v>
      </c>
      <c r="G46">
        <v>864</v>
      </c>
      <c r="H46">
        <v>64</v>
      </c>
      <c r="I46" t="s">
        <v>51</v>
      </c>
    </row>
    <row r="47" spans="1:11" ht="13.2" x14ac:dyDescent="0.25">
      <c r="A47" s="28">
        <v>202334</v>
      </c>
      <c r="B47" s="29" t="s">
        <v>19</v>
      </c>
      <c r="C47" s="30"/>
      <c r="D47" s="30" t="s">
        <v>17</v>
      </c>
      <c r="E47" s="30" t="s">
        <v>25</v>
      </c>
      <c r="F47" s="39" t="s">
        <v>18</v>
      </c>
      <c r="G47">
        <v>420</v>
      </c>
      <c r="H47">
        <v>128</v>
      </c>
      <c r="I47" t="s">
        <v>51</v>
      </c>
    </row>
    <row r="48" spans="1:11" ht="13.2" x14ac:dyDescent="0.25">
      <c r="A48" s="28">
        <v>201334</v>
      </c>
      <c r="B48" s="26" t="s">
        <v>31</v>
      </c>
      <c r="C48" s="30"/>
      <c r="D48" s="30" t="s">
        <v>17</v>
      </c>
      <c r="E48" s="30" t="s">
        <v>25</v>
      </c>
      <c r="F48" s="30" t="s">
        <v>18</v>
      </c>
      <c r="G48">
        <v>420</v>
      </c>
      <c r="H48">
        <v>128</v>
      </c>
      <c r="I48" s="30" t="s">
        <v>78</v>
      </c>
    </row>
    <row r="49" spans="1:9" ht="13.2" x14ac:dyDescent="0.25">
      <c r="A49" s="28">
        <v>200334</v>
      </c>
      <c r="B49" s="26" t="s">
        <v>16</v>
      </c>
      <c r="C49" s="30"/>
      <c r="D49" s="30" t="s">
        <v>17</v>
      </c>
      <c r="E49" s="30" t="s">
        <v>25</v>
      </c>
      <c r="F49" s="39" t="s">
        <v>18</v>
      </c>
      <c r="G49">
        <v>420</v>
      </c>
      <c r="H49">
        <v>128</v>
      </c>
      <c r="I49" t="s">
        <v>51</v>
      </c>
    </row>
    <row r="50" spans="1:9" ht="13.2" x14ac:dyDescent="0.25">
      <c r="A50" s="28">
        <v>201341</v>
      </c>
      <c r="B50" s="29" t="s">
        <v>31</v>
      </c>
      <c r="C50" s="30"/>
      <c r="D50" s="30" t="s">
        <v>17</v>
      </c>
      <c r="E50" s="30" t="s">
        <v>25</v>
      </c>
      <c r="F50" s="39" t="s">
        <v>22</v>
      </c>
      <c r="G50">
        <v>840</v>
      </c>
      <c r="H50">
        <v>64</v>
      </c>
      <c r="I50" s="30" t="s">
        <v>103</v>
      </c>
    </row>
    <row r="51" spans="1:9" ht="13.2" x14ac:dyDescent="0.25">
      <c r="A51" s="28">
        <v>201342</v>
      </c>
      <c r="B51" s="29" t="s">
        <v>31</v>
      </c>
      <c r="C51" s="30"/>
      <c r="D51" s="30" t="s">
        <v>17</v>
      </c>
      <c r="E51" s="30" t="s">
        <v>25</v>
      </c>
      <c r="F51" s="30" t="s">
        <v>18</v>
      </c>
      <c r="G51">
        <v>420</v>
      </c>
      <c r="H51">
        <v>128</v>
      </c>
      <c r="I51" s="30" t="s">
        <v>76</v>
      </c>
    </row>
    <row r="52" spans="1:9" ht="13.2" x14ac:dyDescent="0.25">
      <c r="A52" s="40">
        <v>201272</v>
      </c>
      <c r="B52" s="29" t="s">
        <v>31</v>
      </c>
      <c r="D52" t="s">
        <v>17</v>
      </c>
      <c r="E52" s="30" t="s">
        <v>25</v>
      </c>
      <c r="F52" s="39" t="s">
        <v>18</v>
      </c>
      <c r="G52">
        <v>420</v>
      </c>
      <c r="H52">
        <v>128</v>
      </c>
      <c r="I52" t="s">
        <v>51</v>
      </c>
    </row>
    <row r="53" spans="1:9" ht="13.2" x14ac:dyDescent="0.25">
      <c r="A53" s="40">
        <v>200272</v>
      </c>
      <c r="B53" s="26" t="s">
        <v>16</v>
      </c>
      <c r="D53" t="s">
        <v>17</v>
      </c>
      <c r="E53" s="30" t="s">
        <v>25</v>
      </c>
      <c r="F53" s="39" t="s">
        <v>18</v>
      </c>
      <c r="G53">
        <v>420</v>
      </c>
      <c r="H53">
        <v>128</v>
      </c>
      <c r="I53" t="s">
        <v>51</v>
      </c>
    </row>
    <row r="54" spans="1:9" ht="13.2" x14ac:dyDescent="0.25">
      <c r="A54" s="40">
        <v>201339</v>
      </c>
      <c r="B54" s="29" t="s">
        <v>31</v>
      </c>
      <c r="D54" t="s">
        <v>17</v>
      </c>
      <c r="E54" s="30" t="s">
        <v>32</v>
      </c>
      <c r="F54" s="39" t="s">
        <v>21</v>
      </c>
      <c r="G54">
        <v>840</v>
      </c>
      <c r="H54">
        <v>64</v>
      </c>
      <c r="I54" t="s">
        <v>51</v>
      </c>
    </row>
    <row r="55" spans="1:9" ht="13.2" x14ac:dyDescent="0.25">
      <c r="A55" s="40">
        <v>201282</v>
      </c>
      <c r="B55" s="26" t="s">
        <v>31</v>
      </c>
      <c r="D55" s="30" t="s">
        <v>17</v>
      </c>
      <c r="E55" s="27" t="s">
        <v>32</v>
      </c>
      <c r="F55" s="30" t="s">
        <v>18</v>
      </c>
      <c r="G55">
        <v>420</v>
      </c>
      <c r="H55">
        <v>128</v>
      </c>
      <c r="I55" s="30" t="s">
        <v>76</v>
      </c>
    </row>
    <row r="56" spans="1:9" ht="13.2" x14ac:dyDescent="0.25">
      <c r="A56" s="40">
        <v>200282</v>
      </c>
      <c r="B56" s="29" t="s">
        <v>16</v>
      </c>
      <c r="D56" s="30" t="s">
        <v>17</v>
      </c>
      <c r="E56" s="27" t="s">
        <v>32</v>
      </c>
      <c r="F56" s="30" t="s">
        <v>24</v>
      </c>
      <c r="G56">
        <v>420</v>
      </c>
      <c r="H56">
        <v>128</v>
      </c>
      <c r="I56" s="30" t="s">
        <v>76</v>
      </c>
    </row>
    <row r="57" spans="1:9" ht="13.2" x14ac:dyDescent="0.25">
      <c r="A57" s="28">
        <v>200336</v>
      </c>
      <c r="B57" s="29" t="s">
        <v>16</v>
      </c>
      <c r="C57" s="30"/>
      <c r="D57" s="30" t="s">
        <v>20</v>
      </c>
      <c r="E57" s="30" t="s">
        <v>37</v>
      </c>
      <c r="F57" s="30" t="s">
        <v>21</v>
      </c>
      <c r="G57">
        <v>864</v>
      </c>
      <c r="H57">
        <v>64</v>
      </c>
      <c r="I57" s="27" t="s">
        <v>56</v>
      </c>
    </row>
    <row r="58" spans="1:9" ht="13.2" x14ac:dyDescent="0.25">
      <c r="A58" s="28">
        <v>200</v>
      </c>
      <c r="B58" s="26" t="s">
        <v>16</v>
      </c>
      <c r="C58" s="30"/>
      <c r="D58" s="30">
        <v>0</v>
      </c>
      <c r="E58" s="30" t="s">
        <v>25</v>
      </c>
      <c r="F58" s="30" t="s">
        <v>18</v>
      </c>
      <c r="G58">
        <v>420</v>
      </c>
      <c r="H58">
        <v>0</v>
      </c>
      <c r="I58" s="27" t="s">
        <v>56</v>
      </c>
    </row>
    <row r="59" spans="1:9" ht="13.2" x14ac:dyDescent="0.25">
      <c r="A59" s="40">
        <v>201</v>
      </c>
      <c r="B59" s="26" t="s">
        <v>31</v>
      </c>
      <c r="D59" s="30">
        <v>0</v>
      </c>
      <c r="E59" s="27" t="s">
        <v>25</v>
      </c>
      <c r="F59" s="30" t="s">
        <v>18</v>
      </c>
      <c r="G59">
        <v>420</v>
      </c>
      <c r="H59">
        <v>0</v>
      </c>
      <c r="I59" s="30" t="s">
        <v>76</v>
      </c>
    </row>
    <row r="60" spans="1:9" ht="13.2" x14ac:dyDescent="0.25">
      <c r="A60" s="40">
        <v>202</v>
      </c>
      <c r="B60" s="29" t="s">
        <v>19</v>
      </c>
      <c r="D60" s="30">
        <v>0</v>
      </c>
      <c r="E60" s="27" t="s">
        <v>25</v>
      </c>
      <c r="F60" s="30" t="s">
        <v>18</v>
      </c>
      <c r="G60">
        <v>420</v>
      </c>
      <c r="H60">
        <v>0</v>
      </c>
      <c r="I60" s="30" t="s">
        <v>76</v>
      </c>
    </row>
    <row r="61" spans="1:9" ht="13.2" x14ac:dyDescent="0.25">
      <c r="A61" s="40">
        <v>201350</v>
      </c>
      <c r="B61" s="29" t="s">
        <v>31</v>
      </c>
      <c r="C61" s="30"/>
      <c r="D61" s="30" t="s">
        <v>20</v>
      </c>
      <c r="E61" s="30" t="s">
        <v>32</v>
      </c>
      <c r="F61" s="30" t="s">
        <v>21</v>
      </c>
      <c r="G61">
        <v>864</v>
      </c>
      <c r="H61">
        <v>64</v>
      </c>
      <c r="I61" s="30" t="s">
        <v>76</v>
      </c>
    </row>
    <row r="62" spans="1:9" ht="13.2" x14ac:dyDescent="0.25">
      <c r="A62" s="40">
        <v>200350</v>
      </c>
      <c r="B62" s="26" t="s">
        <v>16</v>
      </c>
      <c r="D62" s="30" t="s">
        <v>20</v>
      </c>
      <c r="E62" s="30" t="s">
        <v>32</v>
      </c>
      <c r="F62" s="30" t="s">
        <v>21</v>
      </c>
      <c r="G62">
        <v>864</v>
      </c>
      <c r="H62">
        <v>64</v>
      </c>
      <c r="I62" s="30" t="s">
        <v>76</v>
      </c>
    </row>
    <row r="63" spans="1:9" ht="13.2" x14ac:dyDescent="0.25">
      <c r="A63" s="40">
        <v>200321</v>
      </c>
      <c r="B63" s="29" t="s">
        <v>16</v>
      </c>
      <c r="D63" s="30" t="s">
        <v>20</v>
      </c>
      <c r="E63" s="30" t="s">
        <v>25</v>
      </c>
      <c r="F63" s="30" t="s">
        <v>22</v>
      </c>
      <c r="G63">
        <v>864</v>
      </c>
      <c r="H63">
        <v>64</v>
      </c>
      <c r="I63" s="30" t="s">
        <v>76</v>
      </c>
    </row>
    <row r="64" spans="1:9" ht="13.2" x14ac:dyDescent="0.25">
      <c r="A64" s="28">
        <v>201321</v>
      </c>
      <c r="B64" s="29" t="s">
        <v>31</v>
      </c>
      <c r="C64" s="30"/>
      <c r="D64" s="30" t="s">
        <v>20</v>
      </c>
      <c r="E64" s="41" t="s">
        <v>25</v>
      </c>
      <c r="F64" s="30" t="s">
        <v>22</v>
      </c>
      <c r="G64">
        <v>864</v>
      </c>
      <c r="H64">
        <v>64</v>
      </c>
      <c r="I64" s="30" t="s">
        <v>76</v>
      </c>
    </row>
    <row r="65" spans="1:9" ht="13.2" x14ac:dyDescent="0.25">
      <c r="A65" s="40">
        <v>201351</v>
      </c>
      <c r="B65" s="26" t="s">
        <v>31</v>
      </c>
      <c r="C65" s="30"/>
      <c r="D65" t="s">
        <v>17</v>
      </c>
      <c r="E65" t="s">
        <v>32</v>
      </c>
      <c r="F65" s="30" t="s">
        <v>21</v>
      </c>
      <c r="G65">
        <v>840</v>
      </c>
      <c r="H65">
        <v>64</v>
      </c>
      <c r="I65" s="27" t="s">
        <v>102</v>
      </c>
    </row>
    <row r="66" spans="1:9" ht="13.2" x14ac:dyDescent="0.25">
      <c r="A66" s="28">
        <v>200351</v>
      </c>
      <c r="B66" s="26" t="s">
        <v>16</v>
      </c>
      <c r="C66" s="30"/>
      <c r="D66" s="30" t="s">
        <v>17</v>
      </c>
      <c r="E66" s="30" t="s">
        <v>32</v>
      </c>
      <c r="F66" s="39" t="s">
        <v>21</v>
      </c>
      <c r="G66" s="42">
        <v>840</v>
      </c>
      <c r="H66">
        <v>64</v>
      </c>
      <c r="I66" t="s">
        <v>51</v>
      </c>
    </row>
    <row r="67" spans="1:9" ht="13.2" x14ac:dyDescent="0.25">
      <c r="A67" s="28">
        <v>202332</v>
      </c>
      <c r="B67" s="26" t="s">
        <v>19</v>
      </c>
      <c r="C67" s="30"/>
      <c r="D67" s="30" t="s">
        <v>20</v>
      </c>
      <c r="E67" s="30" t="s">
        <v>37</v>
      </c>
      <c r="F67" s="30" t="s">
        <v>21</v>
      </c>
      <c r="G67" s="42">
        <v>864</v>
      </c>
      <c r="H67">
        <v>64</v>
      </c>
      <c r="I67" s="27" t="s">
        <v>102</v>
      </c>
    </row>
    <row r="68" spans="1:9" ht="13.2" x14ac:dyDescent="0.25">
      <c r="A68" s="28">
        <v>201355</v>
      </c>
      <c r="B68" s="29" t="s">
        <v>31</v>
      </c>
      <c r="C68" s="30"/>
      <c r="D68" s="30" t="s">
        <v>20</v>
      </c>
      <c r="E68" s="30" t="s">
        <v>32</v>
      </c>
      <c r="F68" s="30" t="s">
        <v>21</v>
      </c>
      <c r="G68" s="42">
        <v>864</v>
      </c>
      <c r="H68">
        <v>64</v>
      </c>
      <c r="I68" s="27" t="s">
        <v>56</v>
      </c>
    </row>
    <row r="69" spans="1:9" ht="13.2" x14ac:dyDescent="0.25">
      <c r="A69" s="28">
        <v>200355</v>
      </c>
      <c r="B69" s="26" t="s">
        <v>41</v>
      </c>
      <c r="C69" s="30"/>
      <c r="D69" s="30" t="s">
        <v>20</v>
      </c>
      <c r="E69" s="30" t="s">
        <v>32</v>
      </c>
      <c r="F69" s="30" t="s">
        <v>21</v>
      </c>
      <c r="G69" s="42">
        <v>864</v>
      </c>
      <c r="H69">
        <v>64</v>
      </c>
      <c r="I69" s="27" t="s">
        <v>56</v>
      </c>
    </row>
    <row r="70" spans="1:9" ht="13.2" x14ac:dyDescent="0.25">
      <c r="A70" s="28">
        <v>200337</v>
      </c>
      <c r="B70" s="29" t="s">
        <v>16</v>
      </c>
      <c r="C70" s="30"/>
      <c r="D70" s="30" t="s">
        <v>20</v>
      </c>
      <c r="E70" s="30" t="s">
        <v>37</v>
      </c>
      <c r="F70" s="30" t="s">
        <v>21</v>
      </c>
      <c r="G70" s="42">
        <v>864</v>
      </c>
      <c r="H70">
        <v>64</v>
      </c>
      <c r="I70" s="27" t="s">
        <v>56</v>
      </c>
    </row>
    <row r="71" spans="1:9" ht="13.2" x14ac:dyDescent="0.25">
      <c r="A71" s="28">
        <v>2010</v>
      </c>
      <c r="B71" s="26" t="s">
        <v>31</v>
      </c>
      <c r="C71" s="30"/>
      <c r="D71" s="30">
        <v>0</v>
      </c>
      <c r="E71" s="27" t="s">
        <v>32</v>
      </c>
      <c r="F71" s="30" t="s">
        <v>22</v>
      </c>
      <c r="G71" s="42">
        <v>840</v>
      </c>
      <c r="H71">
        <v>0</v>
      </c>
      <c r="I71" s="30" t="s">
        <v>76</v>
      </c>
    </row>
    <row r="72" spans="1:9" ht="13.2" x14ac:dyDescent="0.25">
      <c r="A72" s="28">
        <v>201392</v>
      </c>
      <c r="B72" s="29" t="s">
        <v>34</v>
      </c>
      <c r="C72" s="30"/>
      <c r="D72" s="30" t="s">
        <v>17</v>
      </c>
      <c r="E72" s="27" t="s">
        <v>25</v>
      </c>
      <c r="F72" s="30" t="s">
        <v>18</v>
      </c>
      <c r="G72" s="42">
        <v>420</v>
      </c>
      <c r="H72">
        <v>128</v>
      </c>
      <c r="I72" s="30" t="s">
        <v>76</v>
      </c>
    </row>
    <row r="73" spans="1:9" ht="13.2" x14ac:dyDescent="0.25">
      <c r="A73" s="28">
        <v>201391</v>
      </c>
      <c r="B73" s="26" t="s">
        <v>34</v>
      </c>
      <c r="C73" s="30"/>
      <c r="D73" s="30" t="s">
        <v>17</v>
      </c>
      <c r="E73" s="30" t="s">
        <v>25</v>
      </c>
      <c r="F73" s="30" t="s">
        <v>22</v>
      </c>
      <c r="G73" s="42">
        <v>840</v>
      </c>
      <c r="H73">
        <v>64</v>
      </c>
      <c r="I73" s="30" t="s">
        <v>76</v>
      </c>
    </row>
    <row r="74" spans="1:9" ht="13.2" x14ac:dyDescent="0.25">
      <c r="A74" s="28">
        <v>202190</v>
      </c>
      <c r="B74" s="26" t="s">
        <v>19</v>
      </c>
      <c r="C74" s="30"/>
      <c r="D74" s="30" t="s">
        <v>20</v>
      </c>
      <c r="E74" s="30" t="s">
        <v>25</v>
      </c>
      <c r="F74" s="30" t="s">
        <v>22</v>
      </c>
      <c r="G74" s="42">
        <v>864</v>
      </c>
      <c r="H74">
        <v>64</v>
      </c>
      <c r="I74" s="30" t="s">
        <v>76</v>
      </c>
    </row>
    <row r="75" spans="1:9" ht="13.2" x14ac:dyDescent="0.25">
      <c r="A75" s="28">
        <v>201190</v>
      </c>
      <c r="B75" s="26" t="s">
        <v>31</v>
      </c>
      <c r="C75" s="30"/>
      <c r="D75" s="30" t="s">
        <v>20</v>
      </c>
      <c r="E75" s="30" t="s">
        <v>25</v>
      </c>
      <c r="F75" s="30" t="s">
        <v>22</v>
      </c>
      <c r="G75">
        <v>864</v>
      </c>
      <c r="H75">
        <v>64</v>
      </c>
      <c r="I75" s="27" t="s">
        <v>102</v>
      </c>
    </row>
    <row r="76" spans="1:9" ht="13.2" x14ac:dyDescent="0.25">
      <c r="A76" s="25">
        <v>200190</v>
      </c>
      <c r="B76" s="26" t="s">
        <v>16</v>
      </c>
      <c r="C76" s="27"/>
      <c r="D76" s="27" t="s">
        <v>20</v>
      </c>
      <c r="E76" s="30" t="s">
        <v>25</v>
      </c>
      <c r="F76" s="30" t="s">
        <v>22</v>
      </c>
      <c r="G76">
        <v>864</v>
      </c>
      <c r="H76">
        <v>64</v>
      </c>
      <c r="I76" s="27" t="s">
        <v>102</v>
      </c>
    </row>
    <row r="77" spans="1:9" ht="13.2" x14ac:dyDescent="0.25">
      <c r="A77" s="25">
        <v>201410</v>
      </c>
      <c r="B77" s="26" t="s">
        <v>31</v>
      </c>
      <c r="C77" s="27"/>
      <c r="D77" s="27" t="s">
        <v>20</v>
      </c>
      <c r="E77" s="30" t="s">
        <v>32</v>
      </c>
      <c r="F77" s="30" t="s">
        <v>21</v>
      </c>
      <c r="G77">
        <v>864</v>
      </c>
      <c r="H77">
        <v>64</v>
      </c>
      <c r="I77" s="27" t="s">
        <v>102</v>
      </c>
    </row>
    <row r="78" spans="1:9" ht="13.2" x14ac:dyDescent="0.25">
      <c r="A78" s="25">
        <v>200410</v>
      </c>
      <c r="B78" s="26" t="s">
        <v>16</v>
      </c>
      <c r="C78" s="27"/>
      <c r="D78" s="27" t="s">
        <v>20</v>
      </c>
      <c r="E78" s="30" t="s">
        <v>32</v>
      </c>
      <c r="F78" s="30" t="s">
        <v>21</v>
      </c>
      <c r="G78">
        <v>864</v>
      </c>
      <c r="H78">
        <v>64</v>
      </c>
      <c r="I78" s="27" t="s">
        <v>102</v>
      </c>
    </row>
    <row r="79" spans="1:9" ht="13.2" x14ac:dyDescent="0.25">
      <c r="A79" s="25">
        <v>201400</v>
      </c>
      <c r="B79" s="26" t="s">
        <v>31</v>
      </c>
      <c r="C79" s="27"/>
      <c r="D79" s="27" t="s">
        <v>20</v>
      </c>
      <c r="E79" s="30" t="s">
        <v>32</v>
      </c>
      <c r="F79" s="30" t="s">
        <v>21</v>
      </c>
      <c r="G79">
        <v>864</v>
      </c>
      <c r="H79">
        <v>64</v>
      </c>
      <c r="I79" s="27" t="s">
        <v>102</v>
      </c>
    </row>
    <row r="80" spans="1:9" ht="13.2" x14ac:dyDescent="0.25">
      <c r="A80" s="25">
        <v>200400</v>
      </c>
      <c r="B80" s="26" t="s">
        <v>16</v>
      </c>
      <c r="C80" s="27"/>
      <c r="D80" s="27" t="s">
        <v>20</v>
      </c>
      <c r="E80" s="30" t="s">
        <v>32</v>
      </c>
      <c r="F80" s="30" t="s">
        <v>21</v>
      </c>
      <c r="G80">
        <v>864</v>
      </c>
      <c r="H80">
        <v>64</v>
      </c>
      <c r="I80" s="27" t="s">
        <v>102</v>
      </c>
    </row>
    <row r="81" spans="1:9" ht="13.2" x14ac:dyDescent="0.25">
      <c r="A81" s="28">
        <v>201386</v>
      </c>
      <c r="B81" s="26" t="s">
        <v>34</v>
      </c>
      <c r="C81" s="30"/>
      <c r="D81" s="30" t="s">
        <v>17</v>
      </c>
      <c r="E81" s="30" t="s">
        <v>25</v>
      </c>
      <c r="F81" s="39" t="s">
        <v>22</v>
      </c>
      <c r="G81" s="42">
        <v>840</v>
      </c>
      <c r="H81">
        <v>64</v>
      </c>
      <c r="I81" t="s">
        <v>51</v>
      </c>
    </row>
    <row r="82" spans="1:9" ht="13.2" x14ac:dyDescent="0.25">
      <c r="A82" s="25">
        <v>202221</v>
      </c>
      <c r="B82" s="26" t="s">
        <v>19</v>
      </c>
      <c r="C82" s="27"/>
      <c r="D82" s="27" t="s">
        <v>17</v>
      </c>
      <c r="E82" s="30" t="s">
        <v>25</v>
      </c>
      <c r="F82" s="38" t="s">
        <v>22</v>
      </c>
      <c r="G82">
        <v>840</v>
      </c>
      <c r="H82">
        <v>64</v>
      </c>
      <c r="I82" t="s">
        <v>51</v>
      </c>
    </row>
    <row r="83" spans="1:9" ht="13.2" x14ac:dyDescent="0.25">
      <c r="A83" s="25">
        <v>201221</v>
      </c>
      <c r="B83" s="26" t="s">
        <v>31</v>
      </c>
      <c r="C83" s="27"/>
      <c r="D83" s="27" t="s">
        <v>17</v>
      </c>
      <c r="E83" s="30" t="s">
        <v>25</v>
      </c>
      <c r="F83" s="38" t="s">
        <v>22</v>
      </c>
      <c r="G83">
        <v>840</v>
      </c>
      <c r="H83">
        <v>64</v>
      </c>
      <c r="I83" t="s">
        <v>51</v>
      </c>
    </row>
    <row r="84" spans="1:9" ht="13.2" x14ac:dyDescent="0.25">
      <c r="A84" s="25">
        <v>200221</v>
      </c>
      <c r="B84" s="26" t="s">
        <v>16</v>
      </c>
      <c r="C84" s="27"/>
      <c r="D84" s="27" t="s">
        <v>17</v>
      </c>
      <c r="E84" s="30" t="s">
        <v>25</v>
      </c>
      <c r="F84" s="38" t="s">
        <v>22</v>
      </c>
      <c r="G84">
        <v>840</v>
      </c>
      <c r="H84">
        <v>64</v>
      </c>
      <c r="I84" t="s">
        <v>51</v>
      </c>
    </row>
    <row r="85" spans="1:9" ht="13.2" x14ac:dyDescent="0.25">
      <c r="A85" s="25">
        <v>200001</v>
      </c>
      <c r="B85" s="26" t="s">
        <v>16</v>
      </c>
      <c r="C85" s="27"/>
      <c r="D85" s="27" t="s">
        <v>17</v>
      </c>
      <c r="E85" s="30" t="s">
        <v>25</v>
      </c>
      <c r="F85" s="30" t="s">
        <v>22</v>
      </c>
      <c r="G85">
        <v>840</v>
      </c>
      <c r="H85">
        <v>64</v>
      </c>
      <c r="I85" s="30" t="s">
        <v>104</v>
      </c>
    </row>
    <row r="86" spans="1:9" ht="13.2" x14ac:dyDescent="0.25">
      <c r="A86" s="28">
        <v>201001</v>
      </c>
      <c r="B86" s="26" t="s">
        <v>31</v>
      </c>
      <c r="C86" s="30"/>
      <c r="D86" s="30" t="s">
        <v>17</v>
      </c>
      <c r="E86" s="30" t="s">
        <v>25</v>
      </c>
      <c r="F86" s="30" t="s">
        <v>22</v>
      </c>
      <c r="G86" s="42">
        <v>840</v>
      </c>
      <c r="H86">
        <v>64</v>
      </c>
      <c r="I86" s="30" t="s">
        <v>78</v>
      </c>
    </row>
    <row r="87" spans="1:9" ht="13.2" x14ac:dyDescent="0.25">
      <c r="A87" s="28">
        <v>201422</v>
      </c>
      <c r="B87" s="26" t="s">
        <v>34</v>
      </c>
      <c r="C87" s="30"/>
      <c r="D87" s="30" t="s">
        <v>17</v>
      </c>
      <c r="E87" s="30" t="s">
        <v>25</v>
      </c>
      <c r="F87" s="30" t="s">
        <v>18</v>
      </c>
      <c r="G87" s="42">
        <v>420</v>
      </c>
      <c r="H87">
        <v>128</v>
      </c>
      <c r="I87" s="30" t="s">
        <v>78</v>
      </c>
    </row>
    <row r="88" spans="1:9" ht="13.2" x14ac:dyDescent="0.25">
      <c r="A88" s="28">
        <v>202432</v>
      </c>
      <c r="B88" s="26" t="s">
        <v>35</v>
      </c>
      <c r="C88" s="30"/>
      <c r="D88" s="30" t="s">
        <v>17</v>
      </c>
      <c r="E88" s="30" t="s">
        <v>25</v>
      </c>
      <c r="F88" s="30" t="s">
        <v>18</v>
      </c>
      <c r="G88" s="42">
        <v>420</v>
      </c>
      <c r="H88">
        <v>128</v>
      </c>
      <c r="I88" s="30" t="s">
        <v>83</v>
      </c>
    </row>
    <row r="89" spans="1:9" ht="13.2" x14ac:dyDescent="0.25">
      <c r="A89" s="28">
        <v>201432</v>
      </c>
      <c r="B89" s="26" t="s">
        <v>34</v>
      </c>
      <c r="C89" s="30"/>
      <c r="D89" s="30" t="s">
        <v>17</v>
      </c>
      <c r="E89" s="30" t="s">
        <v>25</v>
      </c>
      <c r="F89" s="30" t="s">
        <v>18</v>
      </c>
      <c r="G89">
        <v>420</v>
      </c>
      <c r="H89">
        <v>128</v>
      </c>
      <c r="I89" s="30" t="s">
        <v>76</v>
      </c>
    </row>
    <row r="90" spans="1:9" ht="13.2" x14ac:dyDescent="0.25">
      <c r="A90" s="28">
        <v>200432</v>
      </c>
      <c r="B90" s="26" t="s">
        <v>36</v>
      </c>
      <c r="D90" s="30" t="s">
        <v>17</v>
      </c>
      <c r="E90" s="30" t="s">
        <v>25</v>
      </c>
      <c r="F90" s="39" t="s">
        <v>18</v>
      </c>
      <c r="G90">
        <v>420</v>
      </c>
      <c r="H90">
        <v>128</v>
      </c>
      <c r="I90" t="s">
        <v>51</v>
      </c>
    </row>
    <row r="91" spans="1:9" ht="13.2" x14ac:dyDescent="0.25">
      <c r="A91" s="28">
        <v>201095</v>
      </c>
      <c r="B91" s="29" t="s">
        <v>38</v>
      </c>
      <c r="C91" s="30"/>
      <c r="D91" s="30" t="s">
        <v>20</v>
      </c>
      <c r="E91" s="30" t="s">
        <v>39</v>
      </c>
      <c r="F91" s="30" t="s">
        <v>30</v>
      </c>
      <c r="G91">
        <v>864</v>
      </c>
      <c r="H91">
        <v>64</v>
      </c>
      <c r="I91" s="30" t="s">
        <v>78</v>
      </c>
    </row>
    <row r="92" spans="1:9" ht="13.2" x14ac:dyDescent="0.25">
      <c r="A92" s="28">
        <v>201401</v>
      </c>
      <c r="B92" s="26" t="s">
        <v>31</v>
      </c>
      <c r="C92" s="30"/>
      <c r="D92" s="30" t="s">
        <v>17</v>
      </c>
      <c r="E92" s="30" t="s">
        <v>32</v>
      </c>
      <c r="F92" s="30" t="s">
        <v>21</v>
      </c>
      <c r="G92">
        <v>840</v>
      </c>
      <c r="H92">
        <v>64</v>
      </c>
      <c r="I92" s="30" t="s">
        <v>78</v>
      </c>
    </row>
    <row r="93" spans="1:9" ht="13.2" x14ac:dyDescent="0.25">
      <c r="A93" s="28">
        <v>200401</v>
      </c>
      <c r="B93" s="26" t="s">
        <v>16</v>
      </c>
      <c r="C93" s="30"/>
      <c r="D93" s="30" t="s">
        <v>17</v>
      </c>
      <c r="E93" s="30" t="s">
        <v>32</v>
      </c>
      <c r="F93" s="30" t="s">
        <v>21</v>
      </c>
      <c r="G93">
        <v>840</v>
      </c>
      <c r="H93">
        <v>64</v>
      </c>
      <c r="I93" s="30" t="s">
        <v>76</v>
      </c>
    </row>
    <row r="94" spans="1:9" ht="13.2" x14ac:dyDescent="0.25">
      <c r="A94" s="28">
        <v>201234</v>
      </c>
      <c r="B94" s="26" t="s">
        <v>31</v>
      </c>
      <c r="C94" s="30"/>
      <c r="D94" s="30" t="s">
        <v>20</v>
      </c>
      <c r="E94" s="30" t="s">
        <v>32</v>
      </c>
      <c r="F94" s="30" t="s">
        <v>24</v>
      </c>
      <c r="G94">
        <v>360</v>
      </c>
      <c r="H94">
        <v>128</v>
      </c>
      <c r="I94" s="27" t="s">
        <v>102</v>
      </c>
    </row>
    <row r="95" spans="1:9" ht="13.2" x14ac:dyDescent="0.25">
      <c r="A95" s="28">
        <v>201338</v>
      </c>
      <c r="B95" s="26" t="s">
        <v>31</v>
      </c>
      <c r="C95" s="30"/>
      <c r="D95" s="30" t="s">
        <v>20</v>
      </c>
      <c r="E95" s="30" t="s">
        <v>37</v>
      </c>
      <c r="F95" s="30" t="s">
        <v>21</v>
      </c>
      <c r="G95">
        <v>864</v>
      </c>
      <c r="H95">
        <v>64</v>
      </c>
      <c r="I95" s="27" t="s">
        <v>56</v>
      </c>
    </row>
    <row r="96" spans="1:9" ht="13.2" x14ac:dyDescent="0.25">
      <c r="A96" s="28">
        <v>201372</v>
      </c>
      <c r="B96" s="29" t="s">
        <v>31</v>
      </c>
      <c r="C96" s="30"/>
      <c r="D96" s="30" t="s">
        <v>17</v>
      </c>
      <c r="E96" s="30" t="s">
        <v>32</v>
      </c>
      <c r="F96" s="30" t="s">
        <v>18</v>
      </c>
      <c r="G96">
        <v>420</v>
      </c>
      <c r="H96">
        <v>128</v>
      </c>
      <c r="I96" s="27" t="s">
        <v>105</v>
      </c>
    </row>
    <row r="97" spans="1:9" ht="13.2" x14ac:dyDescent="0.25">
      <c r="A97" s="28">
        <v>200376</v>
      </c>
      <c r="B97" s="26" t="s">
        <v>16</v>
      </c>
      <c r="C97" s="30"/>
      <c r="D97" s="30" t="s">
        <v>17</v>
      </c>
      <c r="E97" s="30" t="s">
        <v>32</v>
      </c>
      <c r="F97" s="30" t="s">
        <v>21</v>
      </c>
      <c r="G97">
        <v>840</v>
      </c>
      <c r="H97">
        <v>64</v>
      </c>
      <c r="I97" s="27" t="s">
        <v>105</v>
      </c>
    </row>
    <row r="98" spans="1:9" ht="13.2" x14ac:dyDescent="0.25">
      <c r="A98" s="28">
        <v>201376</v>
      </c>
      <c r="B98" s="29" t="s">
        <v>31</v>
      </c>
      <c r="C98" s="30"/>
      <c r="D98" s="30" t="s">
        <v>17</v>
      </c>
      <c r="E98" s="30" t="s">
        <v>32</v>
      </c>
      <c r="F98" s="30" t="s">
        <v>21</v>
      </c>
      <c r="G98">
        <v>840</v>
      </c>
      <c r="H98">
        <v>64</v>
      </c>
      <c r="I98" s="27" t="s">
        <v>105</v>
      </c>
    </row>
    <row r="99" spans="1:9" ht="13.2" x14ac:dyDescent="0.25">
      <c r="A99" s="28">
        <v>201365</v>
      </c>
      <c r="B99" s="29" t="s">
        <v>31</v>
      </c>
      <c r="C99" s="30"/>
      <c r="D99" s="30" t="s">
        <v>20</v>
      </c>
      <c r="E99" s="30" t="s">
        <v>37</v>
      </c>
      <c r="F99" s="30" t="s">
        <v>21</v>
      </c>
      <c r="G99">
        <v>864</v>
      </c>
      <c r="H99">
        <v>64</v>
      </c>
      <c r="I99" s="30" t="s">
        <v>76</v>
      </c>
    </row>
    <row r="100" spans="1:9" ht="13.2" x14ac:dyDescent="0.25">
      <c r="A100" s="28">
        <v>201066</v>
      </c>
      <c r="B100" s="29" t="s">
        <v>31</v>
      </c>
      <c r="C100" s="30"/>
      <c r="D100" s="30" t="s">
        <v>17</v>
      </c>
      <c r="E100" s="30" t="s">
        <v>32</v>
      </c>
      <c r="F100" s="30" t="s">
        <v>22</v>
      </c>
      <c r="G100">
        <v>840</v>
      </c>
      <c r="H100">
        <v>64</v>
      </c>
      <c r="I100" t="s">
        <v>51</v>
      </c>
    </row>
    <row r="101" spans="1:9" ht="13.2" x14ac:dyDescent="0.25">
      <c r="A101" s="25">
        <v>201205</v>
      </c>
      <c r="B101" s="26" t="s">
        <v>33</v>
      </c>
      <c r="C101" s="27"/>
      <c r="D101" s="27" t="s">
        <v>20</v>
      </c>
      <c r="E101" s="30" t="s">
        <v>25</v>
      </c>
      <c r="F101" s="30" t="s">
        <v>22</v>
      </c>
      <c r="G101">
        <v>864</v>
      </c>
      <c r="H101">
        <v>64</v>
      </c>
      <c r="I101" s="27" t="s">
        <v>102</v>
      </c>
    </row>
    <row r="102" spans="1:9" ht="13.2" x14ac:dyDescent="0.25">
      <c r="A102" s="25">
        <v>200367</v>
      </c>
      <c r="B102" s="26" t="s">
        <v>16</v>
      </c>
      <c r="C102" s="27"/>
      <c r="D102" s="27" t="s">
        <v>17</v>
      </c>
      <c r="E102" s="30" t="s">
        <v>37</v>
      </c>
      <c r="F102" s="30" t="s">
        <v>42</v>
      </c>
      <c r="G102">
        <v>1020</v>
      </c>
      <c r="H102">
        <v>1000</v>
      </c>
      <c r="I102" s="27" t="s">
        <v>102</v>
      </c>
    </row>
    <row r="103" spans="1:9" ht="13.2" x14ac:dyDescent="0.25">
      <c r="A103" s="25">
        <v>201367</v>
      </c>
      <c r="B103" s="26" t="s">
        <v>31</v>
      </c>
      <c r="C103" s="27"/>
      <c r="D103" s="27" t="s">
        <v>17</v>
      </c>
      <c r="E103" s="30" t="s">
        <v>37</v>
      </c>
      <c r="F103" s="30" t="s">
        <v>42</v>
      </c>
      <c r="G103">
        <v>1020</v>
      </c>
      <c r="H103">
        <v>1000</v>
      </c>
      <c r="I103" s="27" t="s">
        <v>102</v>
      </c>
    </row>
    <row r="104" spans="1:9" ht="13.2" x14ac:dyDescent="0.25">
      <c r="A104" s="25">
        <v>202367</v>
      </c>
      <c r="B104" s="26" t="s">
        <v>19</v>
      </c>
      <c r="C104" s="27"/>
      <c r="D104" s="27" t="s">
        <v>17</v>
      </c>
      <c r="E104" s="30" t="s">
        <v>37</v>
      </c>
      <c r="F104" s="30" t="s">
        <v>42</v>
      </c>
      <c r="G104">
        <v>1020</v>
      </c>
      <c r="H104">
        <v>1000</v>
      </c>
      <c r="I104" s="30" t="s">
        <v>78</v>
      </c>
    </row>
    <row r="105" spans="1:9" ht="13.2" x14ac:dyDescent="0.25">
      <c r="A105" s="25">
        <v>200140</v>
      </c>
      <c r="B105" s="29" t="s">
        <v>16</v>
      </c>
      <c r="C105" s="27"/>
      <c r="D105" s="27" t="s">
        <v>20</v>
      </c>
      <c r="E105" s="30" t="s">
        <v>37</v>
      </c>
      <c r="F105" s="30" t="s">
        <v>21</v>
      </c>
      <c r="G105">
        <v>864</v>
      </c>
      <c r="H105">
        <v>64</v>
      </c>
      <c r="I105" s="30" t="s">
        <v>78</v>
      </c>
    </row>
    <row r="106" spans="1:9" ht="13.2" x14ac:dyDescent="0.25">
      <c r="A106" s="25">
        <v>201067</v>
      </c>
      <c r="B106" s="26" t="s">
        <v>38</v>
      </c>
      <c r="C106" s="30"/>
      <c r="D106" s="30" t="s">
        <v>17</v>
      </c>
      <c r="E106" s="30" t="s">
        <v>32</v>
      </c>
      <c r="F106" s="30" t="s">
        <v>18</v>
      </c>
      <c r="G106">
        <v>420</v>
      </c>
      <c r="H106">
        <v>128</v>
      </c>
      <c r="I106" t="s">
        <v>106</v>
      </c>
    </row>
    <row r="107" spans="1:9" ht="13.2" x14ac:dyDescent="0.25">
      <c r="A107" s="25">
        <v>202431</v>
      </c>
      <c r="B107" s="26" t="s">
        <v>35</v>
      </c>
      <c r="C107" s="30"/>
      <c r="D107" s="30" t="s">
        <v>17</v>
      </c>
      <c r="E107" s="30" t="s">
        <v>25</v>
      </c>
      <c r="F107" s="30" t="s">
        <v>22</v>
      </c>
      <c r="G107">
        <v>840</v>
      </c>
      <c r="H107">
        <v>64</v>
      </c>
      <c r="I107" s="30" t="s">
        <v>107</v>
      </c>
    </row>
    <row r="108" spans="1:9" ht="13.2" x14ac:dyDescent="0.25">
      <c r="A108" s="25">
        <v>201431</v>
      </c>
      <c r="B108" s="29" t="s">
        <v>34</v>
      </c>
      <c r="C108" s="30"/>
      <c r="D108" s="27" t="s">
        <v>17</v>
      </c>
      <c r="E108" s="30" t="s">
        <v>25</v>
      </c>
      <c r="F108" s="30" t="s">
        <v>22</v>
      </c>
      <c r="G108">
        <v>840</v>
      </c>
      <c r="H108">
        <v>64</v>
      </c>
      <c r="I108" t="s">
        <v>51</v>
      </c>
    </row>
    <row r="109" spans="1:9" ht="13.2" x14ac:dyDescent="0.25">
      <c r="A109" s="25">
        <v>200431</v>
      </c>
      <c r="B109" s="26" t="s">
        <v>36</v>
      </c>
      <c r="C109" s="30"/>
      <c r="D109" s="27" t="s">
        <v>17</v>
      </c>
      <c r="E109" s="30" t="s">
        <v>25</v>
      </c>
      <c r="F109" s="30" t="s">
        <v>22</v>
      </c>
      <c r="G109">
        <v>840</v>
      </c>
      <c r="H109">
        <v>64</v>
      </c>
      <c r="I109" t="s">
        <v>51</v>
      </c>
    </row>
    <row r="110" spans="1:9" ht="13.2" x14ac:dyDescent="0.25">
      <c r="A110" s="25">
        <v>201441</v>
      </c>
      <c r="B110" s="26" t="s">
        <v>31</v>
      </c>
      <c r="C110" s="30"/>
      <c r="D110" s="27" t="s">
        <v>17</v>
      </c>
      <c r="E110" s="30" t="s">
        <v>39</v>
      </c>
      <c r="F110" s="30" t="s">
        <v>21</v>
      </c>
      <c r="G110">
        <v>840</v>
      </c>
      <c r="H110">
        <v>64</v>
      </c>
      <c r="I110" t="s">
        <v>51</v>
      </c>
    </row>
    <row r="111" spans="1:9" ht="13.2" x14ac:dyDescent="0.25">
      <c r="A111" s="25">
        <v>200441</v>
      </c>
      <c r="B111" s="26" t="s">
        <v>16</v>
      </c>
      <c r="C111" s="30"/>
      <c r="D111" s="30" t="s">
        <v>17</v>
      </c>
      <c r="E111" s="30" t="s">
        <v>39</v>
      </c>
      <c r="F111" s="30" t="s">
        <v>21</v>
      </c>
      <c r="G111">
        <v>840</v>
      </c>
      <c r="H111">
        <v>64</v>
      </c>
      <c r="I111" s="30" t="s">
        <v>107</v>
      </c>
    </row>
    <row r="112" spans="1:9" ht="13.2" x14ac:dyDescent="0.25">
      <c r="A112" s="25">
        <v>201208</v>
      </c>
      <c r="B112" s="26" t="s">
        <v>33</v>
      </c>
      <c r="C112" s="30"/>
      <c r="D112" s="30" t="s">
        <v>20</v>
      </c>
      <c r="E112" s="30" t="s">
        <v>25</v>
      </c>
      <c r="F112" s="30" t="s">
        <v>18</v>
      </c>
      <c r="G112">
        <v>360</v>
      </c>
      <c r="H112">
        <v>128</v>
      </c>
      <c r="I112" s="30" t="s">
        <v>106</v>
      </c>
    </row>
    <row r="113" spans="1:9" ht="13.2" x14ac:dyDescent="0.25">
      <c r="A113" s="25">
        <v>200349</v>
      </c>
      <c r="B113" s="26" t="s">
        <v>16</v>
      </c>
      <c r="C113" s="30"/>
      <c r="D113" s="30" t="s">
        <v>20</v>
      </c>
      <c r="E113" s="30" t="s">
        <v>37</v>
      </c>
      <c r="F113" s="30" t="s">
        <v>40</v>
      </c>
      <c r="G113">
        <v>1080</v>
      </c>
      <c r="H113">
        <v>1000</v>
      </c>
      <c r="I113" s="30" t="s">
        <v>106</v>
      </c>
    </row>
    <row r="114" spans="1:9" ht="13.2" x14ac:dyDescent="0.25">
      <c r="A114" s="25">
        <v>2021</v>
      </c>
      <c r="B114" s="26" t="s">
        <v>19</v>
      </c>
      <c r="C114" s="30"/>
      <c r="D114" s="30" t="s">
        <v>17</v>
      </c>
      <c r="E114" s="27" t="s">
        <v>25</v>
      </c>
      <c r="F114" s="30" t="s">
        <v>18</v>
      </c>
      <c r="G114">
        <v>420</v>
      </c>
      <c r="H114">
        <v>0</v>
      </c>
    </row>
    <row r="115" spans="1:9" ht="13.2" x14ac:dyDescent="0.25">
      <c r="A115" s="25">
        <v>2011</v>
      </c>
      <c r="B115" s="26" t="s">
        <v>31</v>
      </c>
      <c r="C115" s="30"/>
      <c r="D115" s="30" t="s">
        <v>17</v>
      </c>
      <c r="E115" s="27" t="s">
        <v>25</v>
      </c>
      <c r="F115" s="30" t="s">
        <v>18</v>
      </c>
      <c r="G115">
        <v>420</v>
      </c>
      <c r="H115">
        <v>0</v>
      </c>
    </row>
    <row r="116" spans="1:9" ht="13.2" x14ac:dyDescent="0.25">
      <c r="A116" s="25">
        <v>2001</v>
      </c>
      <c r="B116" s="26" t="s">
        <v>16</v>
      </c>
      <c r="C116" s="30"/>
      <c r="D116" s="30" t="s">
        <v>17</v>
      </c>
      <c r="E116" s="27" t="s">
        <v>25</v>
      </c>
      <c r="F116" s="30" t="s">
        <v>18</v>
      </c>
      <c r="G116">
        <v>420</v>
      </c>
      <c r="H116">
        <v>0</v>
      </c>
    </row>
    <row r="117" spans="1:9" ht="13.2" x14ac:dyDescent="0.25">
      <c r="A117" s="28">
        <v>200149</v>
      </c>
      <c r="B117" s="26" t="s">
        <v>26</v>
      </c>
      <c r="C117" s="30"/>
      <c r="D117" s="30" t="s">
        <v>20</v>
      </c>
      <c r="E117" s="30" t="s">
        <v>37</v>
      </c>
      <c r="F117" s="30" t="s">
        <v>40</v>
      </c>
      <c r="G117">
        <v>1080</v>
      </c>
      <c r="H117">
        <v>1000</v>
      </c>
    </row>
    <row r="118" spans="1:9" ht="13.2" x14ac:dyDescent="0.25">
      <c r="A118" s="28">
        <v>201302</v>
      </c>
      <c r="B118" s="26" t="s">
        <v>31</v>
      </c>
      <c r="C118" s="30"/>
      <c r="D118" s="30" t="s">
        <v>20</v>
      </c>
      <c r="E118" s="30" t="s">
        <v>37</v>
      </c>
      <c r="F118" s="30" t="s">
        <v>21</v>
      </c>
      <c r="G118">
        <v>864</v>
      </c>
      <c r="H118">
        <v>64</v>
      </c>
    </row>
    <row r="119" spans="1:9" ht="13.2" x14ac:dyDescent="0.25">
      <c r="A119" s="28">
        <v>200302</v>
      </c>
      <c r="B119" s="26" t="s">
        <v>16</v>
      </c>
      <c r="C119" s="30"/>
      <c r="D119" s="30" t="s">
        <v>20</v>
      </c>
      <c r="E119" s="30" t="s">
        <v>37</v>
      </c>
      <c r="F119" s="30" t="s">
        <v>21</v>
      </c>
      <c r="G119">
        <v>864</v>
      </c>
      <c r="H119">
        <v>64</v>
      </c>
    </row>
    <row r="120" spans="1:9" ht="13.2" x14ac:dyDescent="0.25">
      <c r="A120" s="28">
        <v>200331</v>
      </c>
      <c r="B120" s="26" t="s">
        <v>16</v>
      </c>
      <c r="C120" s="30"/>
      <c r="D120" s="30" t="s">
        <v>17</v>
      </c>
      <c r="E120" s="27" t="s">
        <v>25</v>
      </c>
      <c r="F120" s="30" t="s">
        <v>21</v>
      </c>
      <c r="G120">
        <v>840</v>
      </c>
      <c r="H120">
        <v>64</v>
      </c>
    </row>
    <row r="121" spans="1:9" ht="13.2" x14ac:dyDescent="0.25">
      <c r="A121" s="28">
        <v>201301</v>
      </c>
      <c r="B121" s="26" t="s">
        <v>31</v>
      </c>
      <c r="C121" s="30"/>
      <c r="D121" s="30" t="s">
        <v>17</v>
      </c>
      <c r="E121" s="30" t="s">
        <v>25</v>
      </c>
      <c r="F121" s="30" t="s">
        <v>21</v>
      </c>
      <c r="G121">
        <v>840</v>
      </c>
      <c r="H121">
        <v>64</v>
      </c>
    </row>
    <row r="122" spans="1:9" ht="13.2" x14ac:dyDescent="0.25">
      <c r="A122" s="28">
        <v>201300</v>
      </c>
      <c r="B122" s="26" t="s">
        <v>31</v>
      </c>
      <c r="C122" s="30"/>
      <c r="D122" s="30" t="s">
        <v>20</v>
      </c>
      <c r="E122" s="27" t="s">
        <v>37</v>
      </c>
      <c r="F122" s="30" t="s">
        <v>21</v>
      </c>
      <c r="G122">
        <v>864</v>
      </c>
      <c r="H122">
        <v>64</v>
      </c>
    </row>
    <row r="123" spans="1:9" ht="13.2" x14ac:dyDescent="0.25">
      <c r="A123" s="28">
        <v>200364</v>
      </c>
      <c r="B123" s="26" t="s">
        <v>16</v>
      </c>
      <c r="C123" s="30"/>
      <c r="D123" s="30" t="s">
        <v>20</v>
      </c>
      <c r="E123" s="30" t="s">
        <v>37</v>
      </c>
      <c r="F123" s="30" t="s">
        <v>40</v>
      </c>
      <c r="G123">
        <v>1080</v>
      </c>
      <c r="H123">
        <v>1000</v>
      </c>
    </row>
    <row r="124" spans="1:9" ht="13.2" x14ac:dyDescent="0.25">
      <c r="A124" s="28">
        <v>201000</v>
      </c>
      <c r="B124" s="26" t="s">
        <v>31</v>
      </c>
      <c r="C124" s="30"/>
      <c r="D124" s="30" t="s">
        <v>20</v>
      </c>
      <c r="E124" s="30" t="s">
        <v>37</v>
      </c>
      <c r="F124" s="30" t="s">
        <v>40</v>
      </c>
      <c r="G124">
        <v>1080</v>
      </c>
      <c r="H124">
        <v>1000</v>
      </c>
    </row>
    <row r="125" spans="1:9" ht="13.2" x14ac:dyDescent="0.25">
      <c r="A125" s="28">
        <v>200000</v>
      </c>
      <c r="B125" s="26" t="s">
        <v>16</v>
      </c>
      <c r="C125" s="30"/>
      <c r="D125" t="s">
        <v>20</v>
      </c>
      <c r="E125" s="30" t="s">
        <v>37</v>
      </c>
      <c r="F125" s="30" t="s">
        <v>40</v>
      </c>
      <c r="G125">
        <v>1080</v>
      </c>
      <c r="H125">
        <v>1000</v>
      </c>
    </row>
    <row r="126" spans="1:9" ht="13.2" x14ac:dyDescent="0.25">
      <c r="A126" s="28">
        <v>201427</v>
      </c>
      <c r="B126" s="26" t="s">
        <v>34</v>
      </c>
      <c r="C126" s="30"/>
      <c r="D126" t="s">
        <v>17</v>
      </c>
      <c r="E126" s="30" t="s">
        <v>25</v>
      </c>
      <c r="F126" s="30" t="s">
        <v>18</v>
      </c>
      <c r="G126">
        <v>420</v>
      </c>
      <c r="H126">
        <v>126</v>
      </c>
    </row>
    <row r="127" spans="1:9" ht="13.2" x14ac:dyDescent="0.25">
      <c r="A127" s="28">
        <v>201007</v>
      </c>
      <c r="B127" s="26" t="s">
        <v>31</v>
      </c>
      <c r="C127" s="30"/>
      <c r="D127" s="30" t="s">
        <v>17</v>
      </c>
      <c r="E127" s="30" t="s">
        <v>25</v>
      </c>
      <c r="F127" s="30" t="s">
        <v>18</v>
      </c>
      <c r="G127">
        <v>420</v>
      </c>
      <c r="H127">
        <v>126</v>
      </c>
    </row>
    <row r="128" spans="1:9" ht="13.2" x14ac:dyDescent="0.25">
      <c r="A128" s="28">
        <v>201452</v>
      </c>
      <c r="B128" s="26" t="s">
        <v>31</v>
      </c>
      <c r="C128" s="30"/>
      <c r="D128" s="30" t="s">
        <v>20</v>
      </c>
      <c r="E128" s="30" t="s">
        <v>25</v>
      </c>
      <c r="F128" s="30" t="s">
        <v>21</v>
      </c>
      <c r="G128">
        <v>864</v>
      </c>
      <c r="H128">
        <v>64</v>
      </c>
    </row>
    <row r="129" spans="1:8" ht="13.2" x14ac:dyDescent="0.25">
      <c r="A129" s="28">
        <v>200451</v>
      </c>
      <c r="B129" s="26" t="s">
        <v>16</v>
      </c>
      <c r="C129" s="30"/>
      <c r="D129" s="30" t="s">
        <v>17</v>
      </c>
      <c r="E129" s="30" t="s">
        <v>25</v>
      </c>
      <c r="F129" s="30" t="s">
        <v>21</v>
      </c>
      <c r="G129">
        <v>840</v>
      </c>
      <c r="H129">
        <v>64</v>
      </c>
    </row>
    <row r="130" spans="1:8" ht="13.2" x14ac:dyDescent="0.25">
      <c r="A130" s="28">
        <v>200356</v>
      </c>
      <c r="B130" s="26" t="s">
        <v>16</v>
      </c>
      <c r="C130" s="30"/>
      <c r="D130" s="30" t="s">
        <v>20</v>
      </c>
      <c r="E130" s="30" t="s">
        <v>32</v>
      </c>
      <c r="F130" s="30" t="s">
        <v>21</v>
      </c>
      <c r="G130">
        <v>720</v>
      </c>
      <c r="H130">
        <v>64</v>
      </c>
    </row>
    <row r="131" spans="1:8" ht="13.2" x14ac:dyDescent="0.25">
      <c r="A131" s="28">
        <v>200347</v>
      </c>
      <c r="B131" s="26" t="s">
        <v>50</v>
      </c>
      <c r="C131" s="30"/>
      <c r="D131" s="30" t="s">
        <v>20</v>
      </c>
      <c r="E131" s="30" t="s">
        <v>37</v>
      </c>
      <c r="F131" s="30" t="s">
        <v>40</v>
      </c>
      <c r="G131">
        <v>1080</v>
      </c>
      <c r="H131">
        <v>1000</v>
      </c>
    </row>
    <row r="132" spans="1:8" ht="13.2" x14ac:dyDescent="0.25">
      <c r="A132" s="28">
        <v>200348</v>
      </c>
      <c r="B132" s="26" t="s">
        <v>16</v>
      </c>
      <c r="C132" s="30"/>
      <c r="D132" s="30" t="s">
        <v>20</v>
      </c>
      <c r="E132" s="30" t="s">
        <v>37</v>
      </c>
      <c r="F132" s="30" t="s">
        <v>40</v>
      </c>
      <c r="G132">
        <v>1080</v>
      </c>
      <c r="H132">
        <v>1000</v>
      </c>
    </row>
    <row r="133" spans="1:8" ht="13.2" x14ac:dyDescent="0.25">
      <c r="A133" s="28">
        <v>201356</v>
      </c>
      <c r="B133" s="26" t="s">
        <v>31</v>
      </c>
      <c r="C133" s="30"/>
      <c r="D133" s="30" t="s">
        <v>20</v>
      </c>
      <c r="E133" s="30" t="s">
        <v>32</v>
      </c>
      <c r="F133" s="30" t="s">
        <v>21</v>
      </c>
      <c r="G133">
        <v>720</v>
      </c>
      <c r="H133">
        <v>64</v>
      </c>
    </row>
    <row r="134" spans="1:8" ht="13.2" x14ac:dyDescent="0.25">
      <c r="A134" s="28">
        <v>200308</v>
      </c>
      <c r="B134" s="26" t="s">
        <v>16</v>
      </c>
      <c r="C134" s="30"/>
      <c r="D134" s="30" t="s">
        <v>20</v>
      </c>
      <c r="E134" s="30" t="s">
        <v>37</v>
      </c>
      <c r="F134" s="30" t="s">
        <v>40</v>
      </c>
      <c r="G134">
        <v>1080</v>
      </c>
      <c r="H134">
        <v>1000</v>
      </c>
    </row>
    <row r="135" spans="1:8" ht="13.2" x14ac:dyDescent="0.25">
      <c r="A135" s="28">
        <v>201308</v>
      </c>
      <c r="B135" s="26" t="s">
        <v>31</v>
      </c>
      <c r="C135" s="30"/>
      <c r="D135" s="30" t="s">
        <v>20</v>
      </c>
      <c r="E135" s="30" t="s">
        <v>37</v>
      </c>
      <c r="F135" s="30" t="s">
        <v>40</v>
      </c>
      <c r="G135">
        <v>1080</v>
      </c>
      <c r="H135">
        <v>1000</v>
      </c>
    </row>
    <row r="136" spans="1:8" ht="13.2" x14ac:dyDescent="0.25">
      <c r="A136" s="28">
        <v>200191</v>
      </c>
      <c r="B136" s="26" t="s">
        <v>16</v>
      </c>
      <c r="C136" s="30"/>
      <c r="D136" s="30" t="s">
        <v>20</v>
      </c>
      <c r="E136" s="30" t="s">
        <v>37</v>
      </c>
      <c r="F136" s="30" t="s">
        <v>40</v>
      </c>
      <c r="G136">
        <v>1080</v>
      </c>
      <c r="H136">
        <v>1000</v>
      </c>
    </row>
    <row r="137" spans="1:8" ht="13.2" x14ac:dyDescent="0.25">
      <c r="A137" s="28">
        <v>201461</v>
      </c>
      <c r="B137" s="26" t="s">
        <v>31</v>
      </c>
      <c r="C137" s="30"/>
      <c r="D137" s="30" t="s">
        <v>20</v>
      </c>
      <c r="E137" s="30" t="s">
        <v>39</v>
      </c>
      <c r="F137" s="30" t="s">
        <v>40</v>
      </c>
      <c r="G137">
        <v>1080</v>
      </c>
      <c r="H137">
        <v>1000</v>
      </c>
    </row>
    <row r="138" spans="1:8" ht="13.2" x14ac:dyDescent="0.25">
      <c r="A138" s="28">
        <v>200461</v>
      </c>
      <c r="B138" s="26" t="s">
        <v>50</v>
      </c>
      <c r="C138" s="30"/>
      <c r="D138" s="30" t="s">
        <v>20</v>
      </c>
      <c r="E138" s="30" t="s">
        <v>39</v>
      </c>
      <c r="F138" s="30" t="s">
        <v>40</v>
      </c>
      <c r="G138">
        <v>1080</v>
      </c>
      <c r="H138">
        <v>1000</v>
      </c>
    </row>
    <row r="139" spans="1:8" ht="13.2" x14ac:dyDescent="0.25">
      <c r="A139" s="28">
        <v>200309</v>
      </c>
      <c r="B139" s="26" t="s">
        <v>50</v>
      </c>
      <c r="C139" s="30"/>
      <c r="D139" s="30" t="s">
        <v>20</v>
      </c>
      <c r="E139" s="30" t="s">
        <v>37</v>
      </c>
      <c r="F139" s="30" t="s">
        <v>40</v>
      </c>
      <c r="G139">
        <v>1080</v>
      </c>
      <c r="H139">
        <v>1000</v>
      </c>
    </row>
    <row r="140" spans="1:8" ht="13.2" x14ac:dyDescent="0.25">
      <c r="A140" s="28">
        <v>201309</v>
      </c>
      <c r="B140" s="26" t="s">
        <v>31</v>
      </c>
      <c r="C140" s="30"/>
      <c r="D140" s="30" t="s">
        <v>20</v>
      </c>
      <c r="E140" s="30" t="s">
        <v>37</v>
      </c>
      <c r="F140" s="30" t="s">
        <v>40</v>
      </c>
      <c r="G140">
        <v>1080</v>
      </c>
      <c r="H140">
        <v>1000</v>
      </c>
    </row>
    <row r="141" spans="1:8" ht="13.2" x14ac:dyDescent="0.25">
      <c r="A141" s="28">
        <v>201472</v>
      </c>
      <c r="B141" s="26" t="s">
        <v>31</v>
      </c>
      <c r="C141" s="30"/>
      <c r="D141" s="30" t="s">
        <v>20</v>
      </c>
      <c r="E141" s="30" t="s">
        <v>37</v>
      </c>
      <c r="F141" s="30" t="s">
        <v>21</v>
      </c>
      <c r="G141">
        <v>864</v>
      </c>
      <c r="H141">
        <v>1000</v>
      </c>
    </row>
    <row r="142" spans="1:8" ht="13.2" x14ac:dyDescent="0.25">
      <c r="A142" s="28">
        <v>200472</v>
      </c>
      <c r="B142" s="26" t="s">
        <v>16</v>
      </c>
      <c r="C142" s="30"/>
      <c r="D142" s="30" t="s">
        <v>20</v>
      </c>
      <c r="E142" s="30" t="s">
        <v>37</v>
      </c>
      <c r="F142" s="30" t="s">
        <v>21</v>
      </c>
      <c r="G142">
        <v>864</v>
      </c>
      <c r="H142">
        <v>1000</v>
      </c>
    </row>
    <row r="143" spans="1:8" ht="13.2" x14ac:dyDescent="0.25">
      <c r="A143" s="28">
        <v>201471</v>
      </c>
      <c r="B143" s="26" t="s">
        <v>31</v>
      </c>
      <c r="C143" s="30"/>
      <c r="D143" s="30" t="s">
        <v>20</v>
      </c>
      <c r="E143" s="30" t="s">
        <v>37</v>
      </c>
      <c r="F143" s="30" t="s">
        <v>40</v>
      </c>
      <c r="G143">
        <v>1080</v>
      </c>
      <c r="H143">
        <v>1000</v>
      </c>
    </row>
    <row r="144" spans="1:8" ht="13.2" x14ac:dyDescent="0.25">
      <c r="A144" s="28">
        <v>200471</v>
      </c>
      <c r="B144" s="26" t="s">
        <v>16</v>
      </c>
      <c r="C144" s="30"/>
      <c r="D144" s="30" t="s">
        <v>20</v>
      </c>
      <c r="E144" s="30" t="s">
        <v>37</v>
      </c>
      <c r="F144" s="30" t="s">
        <v>40</v>
      </c>
      <c r="G144">
        <v>1080</v>
      </c>
      <c r="H144">
        <v>1000</v>
      </c>
    </row>
    <row r="145" spans="1:8" ht="13.2" x14ac:dyDescent="0.25">
      <c r="A145" s="28">
        <v>202349</v>
      </c>
      <c r="B145" s="26" t="s">
        <v>19</v>
      </c>
      <c r="C145" s="30"/>
      <c r="D145" s="30" t="s">
        <v>20</v>
      </c>
      <c r="E145" s="30" t="s">
        <v>37</v>
      </c>
      <c r="F145" s="30" t="s">
        <v>40</v>
      </c>
      <c r="G145">
        <v>1080</v>
      </c>
      <c r="H145">
        <v>1000</v>
      </c>
    </row>
    <row r="146" spans="1:8" ht="13.2" x14ac:dyDescent="0.25">
      <c r="A146" s="28">
        <v>220173</v>
      </c>
      <c r="B146" s="26" t="s">
        <v>50</v>
      </c>
      <c r="C146" s="30"/>
      <c r="D146" s="30" t="s">
        <v>20</v>
      </c>
      <c r="E146" s="30" t="s">
        <v>25</v>
      </c>
      <c r="F146" s="30" t="s">
        <v>18</v>
      </c>
      <c r="G146">
        <v>360</v>
      </c>
      <c r="H146">
        <v>64</v>
      </c>
    </row>
    <row r="147" spans="1:8" ht="13.2" x14ac:dyDescent="0.25">
      <c r="A147" s="28">
        <v>221173</v>
      </c>
      <c r="B147" s="26" t="s">
        <v>31</v>
      </c>
      <c r="C147" s="30"/>
      <c r="D147" s="30" t="s">
        <v>20</v>
      </c>
      <c r="E147" s="30" t="s">
        <v>25</v>
      </c>
      <c r="F147" s="30" t="s">
        <v>18</v>
      </c>
      <c r="G147">
        <v>360</v>
      </c>
      <c r="H147">
        <v>64</v>
      </c>
    </row>
    <row r="148" spans="1:8" ht="13.2" x14ac:dyDescent="0.25">
      <c r="A148" s="28">
        <v>222173</v>
      </c>
      <c r="B148" s="26" t="s">
        <v>19</v>
      </c>
      <c r="C148" s="30"/>
      <c r="D148" s="30" t="s">
        <v>20</v>
      </c>
      <c r="E148" s="30" t="s">
        <v>25</v>
      </c>
      <c r="F148" s="30" t="s">
        <v>18</v>
      </c>
      <c r="G148">
        <v>360</v>
      </c>
      <c r="H148">
        <v>64</v>
      </c>
    </row>
    <row r="149" spans="1:8" ht="13.2" x14ac:dyDescent="0.25">
      <c r="A149" s="28">
        <v>221281</v>
      </c>
      <c r="B149" s="26" t="s">
        <v>31</v>
      </c>
      <c r="C149" s="30"/>
      <c r="D149" s="30" t="s">
        <v>17</v>
      </c>
      <c r="E149" s="30" t="s">
        <v>32</v>
      </c>
      <c r="F149" s="30" t="s">
        <v>21</v>
      </c>
      <c r="G149">
        <v>780</v>
      </c>
      <c r="H149">
        <v>1000</v>
      </c>
    </row>
    <row r="150" spans="1:8" ht="13.2" x14ac:dyDescent="0.25">
      <c r="A150" s="28">
        <v>221282</v>
      </c>
      <c r="B150" s="26" t="s">
        <v>31</v>
      </c>
      <c r="C150" s="30"/>
      <c r="D150" s="30" t="s">
        <v>17</v>
      </c>
      <c r="E150" s="30" t="s">
        <v>32</v>
      </c>
      <c r="F150" s="30" t="s">
        <v>18</v>
      </c>
      <c r="G150">
        <v>390</v>
      </c>
      <c r="H150">
        <v>1000</v>
      </c>
    </row>
    <row r="151" spans="1:8" ht="13.2" x14ac:dyDescent="0.25">
      <c r="A151" s="28">
        <v>220282</v>
      </c>
      <c r="B151" s="26" t="s">
        <v>50</v>
      </c>
      <c r="C151" s="30"/>
      <c r="D151" s="30" t="s">
        <v>17</v>
      </c>
      <c r="E151" s="30" t="s">
        <v>32</v>
      </c>
      <c r="F151" s="30" t="s">
        <v>24</v>
      </c>
      <c r="G151">
        <v>390</v>
      </c>
      <c r="H151">
        <v>1000</v>
      </c>
    </row>
    <row r="152" spans="1:8" ht="13.2" x14ac:dyDescent="0.25">
      <c r="A152" s="28">
        <v>221147</v>
      </c>
      <c r="B152" s="26" t="s">
        <v>33</v>
      </c>
      <c r="C152" s="30"/>
      <c r="D152" s="30" t="s">
        <v>17</v>
      </c>
      <c r="E152" s="30" t="s">
        <v>108</v>
      </c>
      <c r="F152" s="30" t="s">
        <v>18</v>
      </c>
      <c r="G152">
        <v>390</v>
      </c>
      <c r="H152">
        <v>1000</v>
      </c>
    </row>
    <row r="153" spans="1:8" ht="13.2" x14ac:dyDescent="0.25">
      <c r="A153" s="28">
        <v>221142</v>
      </c>
      <c r="B153" s="26" t="s">
        <v>33</v>
      </c>
      <c r="C153" s="30"/>
      <c r="D153" s="30" t="s">
        <v>17</v>
      </c>
      <c r="E153" s="30" t="s">
        <v>25</v>
      </c>
      <c r="F153" s="30" t="s">
        <v>18</v>
      </c>
      <c r="G153">
        <v>390</v>
      </c>
      <c r="H153">
        <v>1000</v>
      </c>
    </row>
    <row r="154" spans="1:8" ht="13.2" x14ac:dyDescent="0.25">
      <c r="A154" s="28">
        <v>220147</v>
      </c>
      <c r="B154" s="26" t="s">
        <v>26</v>
      </c>
      <c r="C154" s="30"/>
      <c r="D154" s="30" t="s">
        <v>17</v>
      </c>
      <c r="E154" s="30" t="s">
        <v>25</v>
      </c>
      <c r="F154" s="30" t="s">
        <v>18</v>
      </c>
      <c r="G154">
        <v>390</v>
      </c>
      <c r="H154">
        <v>1000</v>
      </c>
    </row>
    <row r="155" spans="1:8" ht="13.2" x14ac:dyDescent="0.25">
      <c r="A155" s="28">
        <v>220142</v>
      </c>
      <c r="B155" s="26" t="s">
        <v>26</v>
      </c>
      <c r="C155" s="30"/>
      <c r="D155" s="30" t="s">
        <v>17</v>
      </c>
      <c r="E155" s="30" t="s">
        <v>108</v>
      </c>
      <c r="F155" s="30" t="s">
        <v>18</v>
      </c>
      <c r="G155">
        <v>390</v>
      </c>
      <c r="H155">
        <v>1000</v>
      </c>
    </row>
    <row r="156" spans="1:8" ht="13.2" x14ac:dyDescent="0.25">
      <c r="A156" s="28">
        <v>220441</v>
      </c>
      <c r="B156" s="26" t="s">
        <v>50</v>
      </c>
      <c r="C156" s="30"/>
      <c r="D156" s="30" t="s">
        <v>17</v>
      </c>
      <c r="E156" s="30" t="s">
        <v>39</v>
      </c>
      <c r="F156" s="30" t="s">
        <v>21</v>
      </c>
      <c r="G156">
        <v>780</v>
      </c>
      <c r="H156">
        <v>1000</v>
      </c>
    </row>
    <row r="157" spans="1:8" ht="13.2" x14ac:dyDescent="0.25">
      <c r="A157" s="28">
        <v>221441</v>
      </c>
      <c r="B157" s="26" t="s">
        <v>109</v>
      </c>
      <c r="C157" s="30"/>
      <c r="D157" s="30" t="s">
        <v>17</v>
      </c>
      <c r="E157" s="30" t="s">
        <v>39</v>
      </c>
      <c r="F157" s="30" t="s">
        <v>21</v>
      </c>
      <c r="G157">
        <v>780</v>
      </c>
      <c r="H157">
        <v>1000</v>
      </c>
    </row>
    <row r="158" spans="1:8" ht="13.2" x14ac:dyDescent="0.25">
      <c r="A158" s="28">
        <v>221141</v>
      </c>
      <c r="B158" s="26" t="s">
        <v>33</v>
      </c>
      <c r="C158" s="30"/>
      <c r="D158" s="30" t="s">
        <v>110</v>
      </c>
      <c r="E158" s="30" t="s">
        <v>25</v>
      </c>
      <c r="F158" s="30" t="s">
        <v>22</v>
      </c>
      <c r="G158">
        <v>780</v>
      </c>
      <c r="H158">
        <v>64</v>
      </c>
    </row>
    <row r="159" spans="1:8" ht="13.2" x14ac:dyDescent="0.25">
      <c r="A159" s="28">
        <v>200368</v>
      </c>
      <c r="B159" s="26" t="s">
        <v>50</v>
      </c>
      <c r="C159" s="30"/>
      <c r="D159" s="30" t="s">
        <v>20</v>
      </c>
      <c r="E159" s="30" t="s">
        <v>37</v>
      </c>
      <c r="F159" s="30" t="s">
        <v>40</v>
      </c>
      <c r="G159">
        <v>1080</v>
      </c>
      <c r="H159">
        <v>1000</v>
      </c>
    </row>
    <row r="160" spans="1:8" ht="13.2" x14ac:dyDescent="0.25">
      <c r="A160" s="28">
        <v>201368</v>
      </c>
      <c r="B160" s="26" t="s">
        <v>109</v>
      </c>
      <c r="C160" s="30"/>
      <c r="D160" s="30" t="s">
        <v>20</v>
      </c>
      <c r="E160" s="30" t="s">
        <v>37</v>
      </c>
      <c r="F160" s="30" t="s">
        <v>40</v>
      </c>
      <c r="G160">
        <v>1080</v>
      </c>
      <c r="H160">
        <v>1000</v>
      </c>
    </row>
    <row r="161" spans="1:9" ht="13.2" x14ac:dyDescent="0.25">
      <c r="A161" s="28">
        <v>202368</v>
      </c>
      <c r="B161" s="26" t="s">
        <v>19</v>
      </c>
      <c r="C161" s="30"/>
      <c r="D161" t="s">
        <v>20</v>
      </c>
      <c r="E161" s="30" t="s">
        <v>37</v>
      </c>
      <c r="F161" s="30" t="s">
        <v>40</v>
      </c>
      <c r="G161">
        <v>1080</v>
      </c>
      <c r="H161">
        <v>1000</v>
      </c>
    </row>
    <row r="162" spans="1:9" ht="13.2" x14ac:dyDescent="0.25">
      <c r="A162" s="28">
        <v>220351</v>
      </c>
      <c r="B162" s="26" t="s">
        <v>50</v>
      </c>
      <c r="C162" s="30"/>
      <c r="D162" s="30" t="s">
        <v>17</v>
      </c>
      <c r="E162" s="30" t="s">
        <v>32</v>
      </c>
      <c r="F162" s="30" t="s">
        <v>21</v>
      </c>
      <c r="G162">
        <v>780</v>
      </c>
      <c r="H162">
        <v>64</v>
      </c>
    </row>
    <row r="163" spans="1:9" ht="13.2" x14ac:dyDescent="0.25">
      <c r="A163" s="28">
        <v>220350</v>
      </c>
      <c r="B163" s="26" t="s">
        <v>50</v>
      </c>
      <c r="C163" s="30"/>
      <c r="D163" s="30" t="s">
        <v>20</v>
      </c>
      <c r="E163" s="30" t="s">
        <v>32</v>
      </c>
      <c r="F163" s="30" t="s">
        <v>21</v>
      </c>
      <c r="G163">
        <v>780</v>
      </c>
      <c r="H163">
        <v>64</v>
      </c>
    </row>
    <row r="164" spans="1:9" ht="13.2" x14ac:dyDescent="0.25">
      <c r="A164" s="28">
        <v>221066</v>
      </c>
      <c r="B164" s="26" t="s">
        <v>31</v>
      </c>
      <c r="C164" s="30"/>
      <c r="D164" s="30" t="s">
        <v>17</v>
      </c>
      <c r="E164" s="30" t="s">
        <v>32</v>
      </c>
      <c r="F164" s="30" t="s">
        <v>22</v>
      </c>
      <c r="G164">
        <v>780</v>
      </c>
      <c r="H164">
        <v>64</v>
      </c>
    </row>
    <row r="165" spans="1:9" ht="13.2" x14ac:dyDescent="0.25">
      <c r="A165" s="28">
        <v>221067</v>
      </c>
      <c r="B165" s="26" t="s">
        <v>31</v>
      </c>
      <c r="C165" s="30"/>
      <c r="D165" s="30" t="s">
        <v>17</v>
      </c>
      <c r="E165" s="30" t="s">
        <v>32</v>
      </c>
      <c r="F165" s="30" t="s">
        <v>18</v>
      </c>
      <c r="G165">
        <v>390</v>
      </c>
      <c r="H165">
        <v>128</v>
      </c>
    </row>
    <row r="166" spans="1:9" ht="13.2" x14ac:dyDescent="0.25">
      <c r="A166" s="28">
        <v>221205</v>
      </c>
      <c r="B166" s="26" t="s">
        <v>33</v>
      </c>
      <c r="C166" s="30"/>
      <c r="D166" s="30" t="s">
        <v>20</v>
      </c>
      <c r="E166" s="30" t="s">
        <v>25</v>
      </c>
      <c r="F166" s="30" t="s">
        <v>22</v>
      </c>
      <c r="G166">
        <v>780</v>
      </c>
      <c r="H166">
        <v>64</v>
      </c>
    </row>
    <row r="167" spans="1:9" ht="13.2" x14ac:dyDescent="0.25">
      <c r="A167" s="28">
        <v>221208</v>
      </c>
      <c r="B167" s="26" t="s">
        <v>33</v>
      </c>
      <c r="C167" s="30"/>
      <c r="D167" s="30" t="s">
        <v>20</v>
      </c>
      <c r="E167" s="30" t="s">
        <v>25</v>
      </c>
      <c r="F167" s="30" t="s">
        <v>18</v>
      </c>
      <c r="G167">
        <v>390</v>
      </c>
      <c r="H167">
        <v>128</v>
      </c>
    </row>
    <row r="168" spans="1:9" ht="13.2" x14ac:dyDescent="0.25">
      <c r="A168" s="28">
        <v>221234</v>
      </c>
      <c r="B168" s="26" t="s">
        <v>31</v>
      </c>
      <c r="C168" s="30"/>
      <c r="D168" s="30" t="s">
        <v>20</v>
      </c>
      <c r="E168" s="30" t="s">
        <v>32</v>
      </c>
      <c r="F168" s="30" t="s">
        <v>24</v>
      </c>
      <c r="G168">
        <v>390</v>
      </c>
      <c r="H168">
        <v>128</v>
      </c>
    </row>
    <row r="169" spans="1:9" ht="13.2" x14ac:dyDescent="0.25">
      <c r="A169" s="28">
        <v>220355</v>
      </c>
      <c r="B169" s="26" t="s">
        <v>16</v>
      </c>
      <c r="C169" s="30"/>
      <c r="D169" s="30" t="s">
        <v>20</v>
      </c>
      <c r="E169" s="30" t="s">
        <v>32</v>
      </c>
      <c r="F169" s="30" t="s">
        <v>21</v>
      </c>
      <c r="G169">
        <v>780</v>
      </c>
      <c r="H169">
        <v>64</v>
      </c>
    </row>
    <row r="170" spans="1:9" ht="13.2" x14ac:dyDescent="0.25">
      <c r="A170" s="28">
        <v>221355</v>
      </c>
      <c r="B170" s="26" t="s">
        <v>31</v>
      </c>
      <c r="C170" s="30"/>
      <c r="D170" s="30" t="s">
        <v>20</v>
      </c>
      <c r="E170" s="30" t="s">
        <v>32</v>
      </c>
      <c r="F170" s="30" t="s">
        <v>21</v>
      </c>
      <c r="G170">
        <v>780</v>
      </c>
      <c r="H170">
        <v>64</v>
      </c>
    </row>
    <row r="171" spans="1:9" ht="13.2" x14ac:dyDescent="0.25">
      <c r="A171" s="28">
        <v>220410</v>
      </c>
      <c r="B171" s="29" t="s">
        <v>16</v>
      </c>
      <c r="C171" s="30"/>
      <c r="D171" s="30" t="s">
        <v>20</v>
      </c>
      <c r="E171" s="27" t="s">
        <v>32</v>
      </c>
      <c r="F171" s="30" t="s">
        <v>21</v>
      </c>
      <c r="G171" s="42">
        <v>780</v>
      </c>
      <c r="H171">
        <v>64</v>
      </c>
    </row>
    <row r="172" spans="1:9" ht="13.2" x14ac:dyDescent="0.25">
      <c r="A172" s="28">
        <v>221351</v>
      </c>
      <c r="B172" s="29" t="s">
        <v>31</v>
      </c>
      <c r="C172" s="30"/>
      <c r="D172" s="30" t="s">
        <v>17</v>
      </c>
      <c r="E172" s="27" t="s">
        <v>32</v>
      </c>
      <c r="F172" s="30" t="s">
        <v>21</v>
      </c>
      <c r="G172" s="42">
        <v>780</v>
      </c>
      <c r="H172">
        <v>64</v>
      </c>
    </row>
    <row r="173" spans="1:9" ht="13.2" x14ac:dyDescent="0.25">
      <c r="A173" s="28">
        <v>221372</v>
      </c>
      <c r="B173" s="29" t="s">
        <v>31</v>
      </c>
      <c r="C173" s="30"/>
      <c r="D173" s="30" t="s">
        <v>17</v>
      </c>
      <c r="E173" s="30" t="s">
        <v>32</v>
      </c>
      <c r="F173" s="30" t="s">
        <v>18</v>
      </c>
      <c r="G173">
        <v>360</v>
      </c>
      <c r="H173">
        <v>128</v>
      </c>
      <c r="I173" s="27" t="s">
        <v>105</v>
      </c>
    </row>
    <row r="174" spans="1:9" ht="13.2" x14ac:dyDescent="0.25">
      <c r="A174" s="28">
        <v>220376</v>
      </c>
      <c r="B174" s="29" t="s">
        <v>16</v>
      </c>
      <c r="C174" s="30"/>
      <c r="D174" s="30" t="s">
        <v>111</v>
      </c>
      <c r="E174" s="30" t="s">
        <v>32</v>
      </c>
      <c r="F174" s="30" t="s">
        <v>21</v>
      </c>
      <c r="G174">
        <v>780</v>
      </c>
      <c r="H174">
        <v>64</v>
      </c>
    </row>
    <row r="175" spans="1:9" ht="13.2" x14ac:dyDescent="0.25">
      <c r="A175" s="28">
        <v>221376</v>
      </c>
      <c r="B175" s="26" t="s">
        <v>31</v>
      </c>
      <c r="C175" s="30"/>
      <c r="D175" s="30" t="s">
        <v>20</v>
      </c>
      <c r="E175" s="30" t="s">
        <v>32</v>
      </c>
      <c r="F175" s="30" t="s">
        <v>21</v>
      </c>
      <c r="G175">
        <v>780</v>
      </c>
      <c r="H175">
        <v>64</v>
      </c>
    </row>
    <row r="176" spans="1:9" ht="13.2" x14ac:dyDescent="0.25">
      <c r="A176" s="28">
        <v>221351</v>
      </c>
      <c r="B176" s="26" t="s">
        <v>31</v>
      </c>
      <c r="C176" s="30"/>
      <c r="D176" s="30" t="s">
        <v>17</v>
      </c>
      <c r="E176" s="30" t="s">
        <v>32</v>
      </c>
      <c r="F176" s="30" t="s">
        <v>21</v>
      </c>
      <c r="G176">
        <v>780</v>
      </c>
      <c r="H176">
        <v>64</v>
      </c>
    </row>
    <row r="177" spans="1:8" ht="13.2" x14ac:dyDescent="0.25">
      <c r="A177" s="28">
        <v>220352</v>
      </c>
      <c r="B177" s="26" t="s">
        <v>16</v>
      </c>
      <c r="C177" s="30"/>
      <c r="D177" s="30" t="s">
        <v>111</v>
      </c>
      <c r="E177" s="30" t="s">
        <v>32</v>
      </c>
      <c r="F177" s="30" t="s">
        <v>21</v>
      </c>
      <c r="G177">
        <v>780</v>
      </c>
      <c r="H177">
        <v>64</v>
      </c>
    </row>
    <row r="178" spans="1:8" ht="13.2" x14ac:dyDescent="0.25">
      <c r="A178" s="28">
        <v>221352</v>
      </c>
      <c r="B178" s="26" t="s">
        <v>31</v>
      </c>
      <c r="C178" s="30"/>
      <c r="D178" s="30" t="s">
        <v>111</v>
      </c>
      <c r="E178" s="30" t="s">
        <v>32</v>
      </c>
      <c r="F178" s="30" t="s">
        <v>21</v>
      </c>
      <c r="G178">
        <v>780</v>
      </c>
      <c r="H178">
        <v>64</v>
      </c>
    </row>
    <row r="179" spans="1:8" ht="13.2" x14ac:dyDescent="0.25">
      <c r="A179" s="28">
        <v>221174</v>
      </c>
      <c r="B179" s="26" t="s">
        <v>31</v>
      </c>
      <c r="C179" s="30"/>
      <c r="D179" s="30" t="s">
        <v>111</v>
      </c>
      <c r="E179" s="30" t="s">
        <v>32</v>
      </c>
      <c r="F179" s="30" t="s">
        <v>24</v>
      </c>
      <c r="G179">
        <v>360</v>
      </c>
      <c r="H179">
        <v>128</v>
      </c>
    </row>
    <row r="180" spans="1:8" ht="13.2" x14ac:dyDescent="0.25">
      <c r="A180" s="28">
        <v>221372</v>
      </c>
      <c r="B180" s="26" t="s">
        <v>31</v>
      </c>
      <c r="C180" s="30"/>
      <c r="D180" s="30" t="s">
        <v>17</v>
      </c>
      <c r="E180" s="30" t="s">
        <v>32</v>
      </c>
      <c r="F180" s="30" t="s">
        <v>18</v>
      </c>
      <c r="G180">
        <v>360</v>
      </c>
      <c r="H180">
        <v>128</v>
      </c>
    </row>
    <row r="181" spans="1:8" ht="13.2" x14ac:dyDescent="0.25">
      <c r="A181" s="28">
        <v>201343</v>
      </c>
      <c r="B181" s="26" t="s">
        <v>31</v>
      </c>
      <c r="C181" s="30"/>
      <c r="D181" s="30" t="s">
        <v>17</v>
      </c>
      <c r="E181" s="30" t="s">
        <v>37</v>
      </c>
      <c r="F181" s="30" t="s">
        <v>21</v>
      </c>
      <c r="G181">
        <v>840</v>
      </c>
      <c r="H181">
        <v>1000</v>
      </c>
    </row>
    <row r="182" spans="1:8" ht="13.2" x14ac:dyDescent="0.25">
      <c r="A182" s="28">
        <v>221410</v>
      </c>
      <c r="B182" s="26" t="s">
        <v>31</v>
      </c>
      <c r="C182" s="30"/>
      <c r="D182" s="30" t="s">
        <v>20</v>
      </c>
      <c r="E182" s="27" t="s">
        <v>32</v>
      </c>
      <c r="F182" s="30" t="s">
        <v>21</v>
      </c>
      <c r="G182" s="42">
        <v>780</v>
      </c>
      <c r="H182">
        <v>64</v>
      </c>
    </row>
    <row r="183" spans="1:8" ht="13.2" x14ac:dyDescent="0.25">
      <c r="A183" s="28">
        <v>220032</v>
      </c>
      <c r="B183" s="29" t="s">
        <v>16</v>
      </c>
      <c r="C183" s="30"/>
      <c r="D183" s="30" t="s">
        <v>17</v>
      </c>
      <c r="E183" s="30" t="s">
        <v>37</v>
      </c>
      <c r="F183" s="30" t="s">
        <v>40</v>
      </c>
      <c r="G183">
        <v>1080</v>
      </c>
      <c r="H183">
        <v>1000</v>
      </c>
    </row>
    <row r="184" spans="1:8" ht="13.2" x14ac:dyDescent="0.25">
      <c r="A184" s="28">
        <v>220033</v>
      </c>
      <c r="B184" s="29" t="s">
        <v>16</v>
      </c>
      <c r="C184" s="30"/>
      <c r="D184" s="30" t="s">
        <v>17</v>
      </c>
      <c r="E184" s="30" t="s">
        <v>37</v>
      </c>
      <c r="F184" s="30" t="s">
        <v>40</v>
      </c>
      <c r="G184">
        <v>1080</v>
      </c>
      <c r="H184">
        <v>1000</v>
      </c>
    </row>
    <row r="185" spans="1:8" ht="13.2" x14ac:dyDescent="0.25">
      <c r="A185" s="28">
        <v>222032</v>
      </c>
      <c r="B185" s="26" t="s">
        <v>19</v>
      </c>
      <c r="C185" s="30"/>
      <c r="D185" s="30" t="s">
        <v>17</v>
      </c>
      <c r="E185" s="30" t="s">
        <v>37</v>
      </c>
      <c r="F185" s="30" t="s">
        <v>40</v>
      </c>
      <c r="G185">
        <v>1080</v>
      </c>
      <c r="H185">
        <v>1000</v>
      </c>
    </row>
    <row r="186" spans="1:8" ht="13.2" x14ac:dyDescent="0.25">
      <c r="A186" s="28">
        <v>222033</v>
      </c>
      <c r="B186" s="26" t="s">
        <v>19</v>
      </c>
      <c r="C186" s="30"/>
      <c r="D186" s="30" t="s">
        <v>17</v>
      </c>
      <c r="E186" s="30" t="s">
        <v>37</v>
      </c>
      <c r="F186" s="30" t="s">
        <v>40</v>
      </c>
      <c r="G186">
        <v>1080</v>
      </c>
      <c r="H186">
        <v>1000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75EC2-9277-4CA8-86D9-455B777AA84F}">
  <dimension ref="A6:M215"/>
  <sheetViews>
    <sheetView tabSelected="1" topLeftCell="A55" workbookViewId="0">
      <selection activeCell="H81" sqref="H81"/>
    </sheetView>
  </sheetViews>
  <sheetFormatPr baseColWidth="10" defaultRowHeight="12" x14ac:dyDescent="0.2"/>
  <cols>
    <col min="1" max="1" width="11.5546875" style="43"/>
    <col min="3" max="3" width="11.5546875" style="47"/>
    <col min="4" max="4" width="11.5546875" style="43"/>
    <col min="6" max="7" width="11.5546875" style="43"/>
    <col min="9" max="9" width="11.5546875" style="43"/>
  </cols>
  <sheetData>
    <row r="6" spans="1:13" ht="31.2" x14ac:dyDescent="0.2">
      <c r="A6" s="50" t="s">
        <v>44</v>
      </c>
      <c r="B6" s="46" t="s">
        <v>45</v>
      </c>
      <c r="C6" s="46" t="s">
        <v>45</v>
      </c>
      <c r="D6" s="50" t="s">
        <v>46</v>
      </c>
      <c r="E6" s="32" t="s">
        <v>47</v>
      </c>
      <c r="F6" s="50" t="s">
        <v>43</v>
      </c>
      <c r="G6" s="50" t="s">
        <v>48</v>
      </c>
      <c r="H6" s="32" t="s">
        <v>49</v>
      </c>
    </row>
    <row r="7" spans="1:13" x14ac:dyDescent="0.2">
      <c r="A7" s="53">
        <v>27</v>
      </c>
      <c r="B7" s="34">
        <v>192490</v>
      </c>
      <c r="C7" s="57">
        <v>43648.002083333333</v>
      </c>
      <c r="D7" s="51">
        <v>1905163</v>
      </c>
      <c r="E7" t="s">
        <v>119</v>
      </c>
      <c r="F7" s="43">
        <v>27140</v>
      </c>
      <c r="G7" s="43">
        <v>259</v>
      </c>
      <c r="I7" s="43">
        <v>201022</v>
      </c>
      <c r="J7" t="s">
        <v>115</v>
      </c>
      <c r="K7" s="2">
        <v>62</v>
      </c>
      <c r="L7" t="s">
        <v>120</v>
      </c>
      <c r="M7" t="s">
        <v>117</v>
      </c>
    </row>
    <row r="8" spans="1:13" x14ac:dyDescent="0.2">
      <c r="A8" s="53">
        <v>27</v>
      </c>
      <c r="B8" s="34">
        <v>192490</v>
      </c>
      <c r="C8" s="57">
        <v>43648.002083333333</v>
      </c>
      <c r="D8" s="51">
        <v>1905163</v>
      </c>
      <c r="E8" t="s">
        <v>113</v>
      </c>
      <c r="F8" s="43">
        <v>27140</v>
      </c>
      <c r="G8" s="43">
        <v>259</v>
      </c>
      <c r="I8" s="43">
        <v>201022</v>
      </c>
      <c r="J8" t="s">
        <v>115</v>
      </c>
      <c r="K8" s="2">
        <v>2</v>
      </c>
      <c r="L8" t="s">
        <v>113</v>
      </c>
      <c r="M8" t="s">
        <v>117</v>
      </c>
    </row>
    <row r="9" spans="1:13" x14ac:dyDescent="0.2">
      <c r="A9" s="53">
        <v>27</v>
      </c>
      <c r="B9" s="34">
        <v>192491</v>
      </c>
      <c r="C9" s="57">
        <v>43648.002083333333</v>
      </c>
      <c r="D9" s="51">
        <v>1905164</v>
      </c>
      <c r="E9" t="s">
        <v>119</v>
      </c>
      <c r="F9" s="43">
        <v>54008</v>
      </c>
      <c r="G9" s="43">
        <v>226</v>
      </c>
      <c r="I9" s="43">
        <v>201472</v>
      </c>
      <c r="J9" t="s">
        <v>112</v>
      </c>
      <c r="K9" s="2">
        <v>32</v>
      </c>
      <c r="L9" t="s">
        <v>121</v>
      </c>
      <c r="M9" t="s">
        <v>116</v>
      </c>
    </row>
    <row r="10" spans="1:13" x14ac:dyDescent="0.2">
      <c r="A10" s="53">
        <v>27</v>
      </c>
      <c r="B10" s="34">
        <v>192491</v>
      </c>
      <c r="C10" s="57">
        <v>43648.002083333333</v>
      </c>
      <c r="D10" s="51">
        <v>1905164</v>
      </c>
      <c r="E10" t="s">
        <v>119</v>
      </c>
      <c r="F10" s="43">
        <v>54008</v>
      </c>
      <c r="G10" s="43">
        <v>226</v>
      </c>
      <c r="I10" s="43">
        <v>201472</v>
      </c>
      <c r="J10" t="s">
        <v>112</v>
      </c>
      <c r="K10" s="2">
        <v>30</v>
      </c>
      <c r="L10" t="s">
        <v>122</v>
      </c>
      <c r="M10" t="s">
        <v>116</v>
      </c>
    </row>
    <row r="11" spans="1:13" x14ac:dyDescent="0.2">
      <c r="A11" s="53">
        <v>27</v>
      </c>
      <c r="B11" s="34">
        <v>192492</v>
      </c>
      <c r="C11" s="57">
        <v>43648.00277777778</v>
      </c>
      <c r="D11" s="51">
        <v>1905165</v>
      </c>
      <c r="E11" t="s">
        <v>119</v>
      </c>
      <c r="F11" s="43">
        <v>8434</v>
      </c>
      <c r="G11" s="43">
        <v>104</v>
      </c>
      <c r="I11" s="43">
        <v>221372</v>
      </c>
      <c r="J11" t="s">
        <v>123</v>
      </c>
      <c r="K11" s="2">
        <v>20</v>
      </c>
      <c r="L11" t="s">
        <v>124</v>
      </c>
      <c r="M11" t="s">
        <v>125</v>
      </c>
    </row>
    <row r="12" spans="1:13" x14ac:dyDescent="0.2">
      <c r="A12" s="53">
        <v>27</v>
      </c>
      <c r="B12" s="34">
        <v>192493</v>
      </c>
      <c r="C12" s="57">
        <v>43648.004861111112</v>
      </c>
      <c r="D12" s="51">
        <v>1905166</v>
      </c>
      <c r="E12" t="s">
        <v>119</v>
      </c>
      <c r="F12" s="43">
        <v>54152</v>
      </c>
      <c r="G12" s="43">
        <v>376</v>
      </c>
      <c r="I12" s="43">
        <v>200190</v>
      </c>
      <c r="J12" t="s">
        <v>112</v>
      </c>
      <c r="K12" s="2">
        <v>30</v>
      </c>
      <c r="L12" t="s">
        <v>126</v>
      </c>
      <c r="M12" t="s">
        <v>118</v>
      </c>
    </row>
    <row r="13" spans="1:13" x14ac:dyDescent="0.2">
      <c r="A13" s="53">
        <v>27</v>
      </c>
      <c r="B13" s="34">
        <v>192493</v>
      </c>
      <c r="C13" s="57">
        <v>43648.004861111112</v>
      </c>
      <c r="D13" s="51">
        <v>1905166</v>
      </c>
      <c r="E13" t="s">
        <v>119</v>
      </c>
      <c r="F13" s="43">
        <v>54152</v>
      </c>
      <c r="G13" s="43">
        <v>376</v>
      </c>
      <c r="I13" s="43">
        <v>200190</v>
      </c>
      <c r="J13" t="s">
        <v>112</v>
      </c>
      <c r="K13" s="2">
        <v>32</v>
      </c>
      <c r="L13" t="s">
        <v>127</v>
      </c>
      <c r="M13" t="s">
        <v>118</v>
      </c>
    </row>
    <row r="14" spans="1:13" x14ac:dyDescent="0.2">
      <c r="A14" s="53">
        <v>27</v>
      </c>
      <c r="B14" s="34">
        <v>192493</v>
      </c>
      <c r="C14" s="57">
        <v>43648.004861111112</v>
      </c>
      <c r="D14" s="51">
        <v>1905166</v>
      </c>
      <c r="E14" t="s">
        <v>113</v>
      </c>
      <c r="F14" s="43">
        <v>54152</v>
      </c>
      <c r="G14" s="43">
        <v>376</v>
      </c>
      <c r="I14" s="43">
        <v>200190</v>
      </c>
      <c r="J14" t="s">
        <v>112</v>
      </c>
      <c r="K14" s="2">
        <v>1</v>
      </c>
      <c r="L14" t="s">
        <v>113</v>
      </c>
      <c r="M14" t="s">
        <v>118</v>
      </c>
    </row>
    <row r="15" spans="1:13" x14ac:dyDescent="0.2">
      <c r="A15" s="53">
        <v>27</v>
      </c>
      <c r="B15" s="34">
        <v>192494</v>
      </c>
      <c r="C15" s="57">
        <v>43648.056250000001</v>
      </c>
      <c r="D15" s="51">
        <v>1905167</v>
      </c>
      <c r="E15" t="s">
        <v>119</v>
      </c>
      <c r="F15" s="43">
        <v>49148</v>
      </c>
      <c r="G15" s="43">
        <v>198</v>
      </c>
      <c r="I15" s="43">
        <v>221066</v>
      </c>
      <c r="J15" t="s">
        <v>128</v>
      </c>
      <c r="K15" s="2">
        <v>32</v>
      </c>
      <c r="L15" t="s">
        <v>129</v>
      </c>
      <c r="M15" t="s">
        <v>125</v>
      </c>
    </row>
    <row r="16" spans="1:13" x14ac:dyDescent="0.2">
      <c r="A16" s="53">
        <v>27</v>
      </c>
      <c r="B16" s="34">
        <v>192494</v>
      </c>
      <c r="C16" s="57">
        <v>43648.056250000001</v>
      </c>
      <c r="D16" s="51">
        <v>1905167</v>
      </c>
      <c r="E16" t="s">
        <v>119</v>
      </c>
      <c r="F16" s="43">
        <v>49148</v>
      </c>
      <c r="G16" s="43">
        <v>198</v>
      </c>
      <c r="I16" s="43">
        <v>221066</v>
      </c>
      <c r="J16" t="s">
        <v>128</v>
      </c>
      <c r="K16" s="2">
        <v>29</v>
      </c>
      <c r="L16" t="s">
        <v>130</v>
      </c>
      <c r="M16" t="s">
        <v>125</v>
      </c>
    </row>
    <row r="17" spans="1:13" x14ac:dyDescent="0.2">
      <c r="A17" s="53">
        <v>27</v>
      </c>
      <c r="B17" s="34">
        <v>192494</v>
      </c>
      <c r="C17" s="57">
        <v>43648.056250000001</v>
      </c>
      <c r="D17" s="51">
        <v>1905167</v>
      </c>
      <c r="E17" t="s">
        <v>113</v>
      </c>
      <c r="F17" s="43">
        <v>49148</v>
      </c>
      <c r="G17" s="43">
        <v>198</v>
      </c>
      <c r="I17" s="43">
        <v>221066</v>
      </c>
      <c r="J17" t="s">
        <v>128</v>
      </c>
      <c r="K17" s="2">
        <v>2</v>
      </c>
      <c r="L17" t="s">
        <v>113</v>
      </c>
      <c r="M17" t="s">
        <v>125</v>
      </c>
    </row>
    <row r="18" spans="1:13" x14ac:dyDescent="0.2">
      <c r="A18" s="53">
        <v>27</v>
      </c>
      <c r="B18" s="34">
        <v>192495</v>
      </c>
      <c r="C18" s="57">
        <v>43648.149305555555</v>
      </c>
      <c r="D18" s="51">
        <v>1905189</v>
      </c>
      <c r="E18" t="s">
        <v>119</v>
      </c>
      <c r="F18" s="43">
        <v>54143</v>
      </c>
      <c r="G18" s="43">
        <v>215</v>
      </c>
      <c r="I18" s="43">
        <v>201190</v>
      </c>
      <c r="J18" t="s">
        <v>112</v>
      </c>
      <c r="K18" s="2">
        <v>32</v>
      </c>
      <c r="L18" t="s">
        <v>131</v>
      </c>
      <c r="M18" t="s">
        <v>117</v>
      </c>
    </row>
    <row r="19" spans="1:13" x14ac:dyDescent="0.2">
      <c r="A19" s="53">
        <v>27</v>
      </c>
      <c r="B19" s="34">
        <v>192495</v>
      </c>
      <c r="C19" s="57">
        <v>43648.149305555555</v>
      </c>
      <c r="D19" s="51">
        <v>1905189</v>
      </c>
      <c r="E19" t="s">
        <v>119</v>
      </c>
      <c r="F19" s="43">
        <v>54143</v>
      </c>
      <c r="G19" s="43">
        <v>215</v>
      </c>
      <c r="I19" s="43">
        <v>201190</v>
      </c>
      <c r="J19" t="s">
        <v>112</v>
      </c>
      <c r="K19" s="2">
        <v>29</v>
      </c>
      <c r="L19" t="s">
        <v>132</v>
      </c>
      <c r="M19" t="s">
        <v>117</v>
      </c>
    </row>
    <row r="20" spans="1:13" x14ac:dyDescent="0.2">
      <c r="A20" s="53">
        <v>27</v>
      </c>
      <c r="B20" s="34">
        <v>192495</v>
      </c>
      <c r="C20" s="57">
        <v>43648.149305555555</v>
      </c>
      <c r="D20" s="51">
        <v>1905189</v>
      </c>
      <c r="E20" t="s">
        <v>113</v>
      </c>
      <c r="F20" s="43">
        <v>54143</v>
      </c>
      <c r="G20" s="43">
        <v>215</v>
      </c>
      <c r="I20" s="43">
        <v>201190</v>
      </c>
      <c r="J20" t="s">
        <v>112</v>
      </c>
      <c r="K20" s="2">
        <v>1</v>
      </c>
      <c r="L20" t="s">
        <v>113</v>
      </c>
      <c r="M20" t="s">
        <v>117</v>
      </c>
    </row>
    <row r="21" spans="1:13" x14ac:dyDescent="0.2">
      <c r="A21" s="53">
        <v>27</v>
      </c>
      <c r="B21" s="34">
        <v>192496</v>
      </c>
      <c r="C21" s="57">
        <v>43648.224999999999</v>
      </c>
      <c r="D21" s="51">
        <v>1905190</v>
      </c>
      <c r="E21" t="s">
        <v>119</v>
      </c>
      <c r="F21" s="43">
        <v>35920</v>
      </c>
      <c r="G21" s="43">
        <v>89</v>
      </c>
      <c r="I21" s="43">
        <v>201472</v>
      </c>
      <c r="J21" t="s">
        <v>112</v>
      </c>
      <c r="K21" s="2">
        <v>8</v>
      </c>
      <c r="L21" t="s">
        <v>133</v>
      </c>
      <c r="M21" t="s">
        <v>116</v>
      </c>
    </row>
    <row r="22" spans="1:13" x14ac:dyDescent="0.2">
      <c r="A22" s="53">
        <v>27</v>
      </c>
      <c r="B22" s="34">
        <v>192496</v>
      </c>
      <c r="C22" s="57">
        <v>43648.224999999999</v>
      </c>
      <c r="D22" s="51">
        <v>1905190</v>
      </c>
      <c r="E22" t="s">
        <v>119</v>
      </c>
      <c r="F22" s="43">
        <v>35920</v>
      </c>
      <c r="G22" s="43">
        <v>89</v>
      </c>
      <c r="I22" s="43">
        <v>201472</v>
      </c>
      <c r="J22" t="s">
        <v>112</v>
      </c>
      <c r="K22" s="2">
        <v>32</v>
      </c>
      <c r="L22" t="s">
        <v>134</v>
      </c>
      <c r="M22" t="s">
        <v>116</v>
      </c>
    </row>
    <row r="23" spans="1:13" x14ac:dyDescent="0.2">
      <c r="A23" s="53">
        <v>27</v>
      </c>
      <c r="B23" s="34">
        <v>192496</v>
      </c>
      <c r="C23" s="57">
        <v>43648.224999999999</v>
      </c>
      <c r="D23" s="51">
        <v>1905190</v>
      </c>
      <c r="E23" t="s">
        <v>113</v>
      </c>
      <c r="F23" s="43">
        <v>35920</v>
      </c>
      <c r="G23" s="43">
        <v>89</v>
      </c>
      <c r="I23" s="43">
        <v>201472</v>
      </c>
      <c r="J23" t="s">
        <v>112</v>
      </c>
      <c r="K23" s="2">
        <v>1</v>
      </c>
      <c r="L23" t="s">
        <v>113</v>
      </c>
      <c r="M23" t="s">
        <v>116</v>
      </c>
    </row>
    <row r="24" spans="1:13" x14ac:dyDescent="0.2">
      <c r="A24" s="53">
        <v>27</v>
      </c>
      <c r="B24" s="34">
        <v>192497</v>
      </c>
      <c r="C24" s="57">
        <v>43648.251388888886</v>
      </c>
      <c r="D24" s="51">
        <v>1905168</v>
      </c>
      <c r="E24" t="s">
        <v>119</v>
      </c>
      <c r="F24" s="43">
        <v>6426</v>
      </c>
      <c r="G24" s="43">
        <v>48</v>
      </c>
      <c r="I24" s="43">
        <v>200190</v>
      </c>
      <c r="J24" t="s">
        <v>112</v>
      </c>
      <c r="K24" s="2">
        <v>6</v>
      </c>
      <c r="L24" t="s">
        <v>135</v>
      </c>
      <c r="M24" t="s">
        <v>118</v>
      </c>
    </row>
    <row r="25" spans="1:13" x14ac:dyDescent="0.2">
      <c r="A25" s="53">
        <v>27</v>
      </c>
      <c r="B25" s="34">
        <v>192497</v>
      </c>
      <c r="C25" s="57">
        <v>43648.251388888886</v>
      </c>
      <c r="D25" s="51">
        <v>1905168</v>
      </c>
      <c r="E25" t="s">
        <v>113</v>
      </c>
      <c r="F25" s="43">
        <v>6426</v>
      </c>
      <c r="G25" s="43">
        <v>48</v>
      </c>
      <c r="I25" s="43">
        <v>200190</v>
      </c>
      <c r="J25" t="s">
        <v>112</v>
      </c>
      <c r="K25" s="2">
        <v>1</v>
      </c>
      <c r="L25" t="s">
        <v>113</v>
      </c>
      <c r="M25" t="s">
        <v>118</v>
      </c>
    </row>
    <row r="26" spans="1:13" x14ac:dyDescent="0.2">
      <c r="A26" s="53">
        <v>27</v>
      </c>
      <c r="B26" s="34">
        <v>192498</v>
      </c>
      <c r="C26" s="57">
        <v>43648.319444444445</v>
      </c>
      <c r="D26" s="51">
        <v>1905191</v>
      </c>
      <c r="E26" t="s">
        <v>119</v>
      </c>
      <c r="F26" s="43">
        <v>27017</v>
      </c>
      <c r="G26" s="43">
        <v>311</v>
      </c>
      <c r="I26" s="43">
        <v>221066</v>
      </c>
      <c r="J26" t="s">
        <v>128</v>
      </c>
      <c r="K26" s="2">
        <v>32</v>
      </c>
      <c r="L26" t="s">
        <v>136</v>
      </c>
      <c r="M26" t="s">
        <v>125</v>
      </c>
    </row>
    <row r="27" spans="1:13" x14ac:dyDescent="0.2">
      <c r="A27" s="53">
        <v>27</v>
      </c>
      <c r="B27" s="34">
        <v>192498</v>
      </c>
      <c r="C27" s="57">
        <v>43648.319444444445</v>
      </c>
      <c r="D27" s="51">
        <v>1905191</v>
      </c>
      <c r="E27" t="s">
        <v>119</v>
      </c>
      <c r="F27" s="43">
        <v>27017</v>
      </c>
      <c r="G27" s="43">
        <v>311</v>
      </c>
      <c r="I27" s="43">
        <v>221066</v>
      </c>
      <c r="J27" t="s">
        <v>128</v>
      </c>
      <c r="K27" s="2">
        <v>2</v>
      </c>
      <c r="L27" t="s">
        <v>137</v>
      </c>
      <c r="M27" t="s">
        <v>125</v>
      </c>
    </row>
    <row r="28" spans="1:13" x14ac:dyDescent="0.2">
      <c r="A28" s="53">
        <v>27</v>
      </c>
      <c r="B28" s="34">
        <v>192498</v>
      </c>
      <c r="C28" s="57">
        <v>43648.319444444445</v>
      </c>
      <c r="D28" s="51">
        <v>1905191</v>
      </c>
      <c r="E28" t="s">
        <v>113</v>
      </c>
      <c r="F28" s="43">
        <v>27017</v>
      </c>
      <c r="G28" s="43">
        <v>311</v>
      </c>
      <c r="I28" s="43">
        <v>221066</v>
      </c>
      <c r="J28" t="s">
        <v>128</v>
      </c>
      <c r="K28" s="2">
        <v>1</v>
      </c>
      <c r="L28" t="s">
        <v>113</v>
      </c>
      <c r="M28" t="s">
        <v>125</v>
      </c>
    </row>
    <row r="29" spans="1:13" x14ac:dyDescent="0.2">
      <c r="A29" s="53">
        <v>27</v>
      </c>
      <c r="B29" s="34">
        <v>192499</v>
      </c>
      <c r="C29" s="57">
        <v>43648.356944444444</v>
      </c>
      <c r="D29" s="51">
        <v>1905192</v>
      </c>
      <c r="E29" t="s">
        <v>119</v>
      </c>
      <c r="F29" s="43">
        <v>54225</v>
      </c>
      <c r="G29" s="43">
        <v>872</v>
      </c>
      <c r="I29" s="43">
        <v>201320</v>
      </c>
      <c r="J29" t="s">
        <v>112</v>
      </c>
      <c r="K29" s="2">
        <v>32</v>
      </c>
      <c r="L29" t="s">
        <v>138</v>
      </c>
      <c r="M29" t="s">
        <v>116</v>
      </c>
    </row>
    <row r="30" spans="1:13" x14ac:dyDescent="0.2">
      <c r="A30" s="53">
        <v>27</v>
      </c>
      <c r="B30" s="34">
        <v>192499</v>
      </c>
      <c r="C30" s="57">
        <v>43648.356944444444</v>
      </c>
      <c r="D30" s="51">
        <v>1905192</v>
      </c>
      <c r="E30" t="s">
        <v>119</v>
      </c>
      <c r="F30" s="43">
        <v>54225</v>
      </c>
      <c r="G30" s="43">
        <v>872</v>
      </c>
      <c r="I30" s="43">
        <v>201320</v>
      </c>
      <c r="J30" t="s">
        <v>112</v>
      </c>
      <c r="K30" s="2">
        <v>29</v>
      </c>
      <c r="L30" t="s">
        <v>139</v>
      </c>
      <c r="M30" t="s">
        <v>116</v>
      </c>
    </row>
    <row r="31" spans="1:13" x14ac:dyDescent="0.2">
      <c r="A31" s="53">
        <v>27</v>
      </c>
      <c r="B31" s="34">
        <v>192499</v>
      </c>
      <c r="C31" s="57">
        <v>43648.356944444444</v>
      </c>
      <c r="D31" s="51">
        <v>1905192</v>
      </c>
      <c r="E31" t="s">
        <v>113</v>
      </c>
      <c r="F31" s="43">
        <v>54225</v>
      </c>
      <c r="G31" s="43">
        <v>872</v>
      </c>
      <c r="I31" s="43">
        <v>201320</v>
      </c>
      <c r="J31" t="s">
        <v>112</v>
      </c>
      <c r="K31" s="2">
        <v>1</v>
      </c>
      <c r="L31" t="s">
        <v>113</v>
      </c>
      <c r="M31" t="s">
        <v>116</v>
      </c>
    </row>
    <row r="32" spans="1:13" x14ac:dyDescent="0.2">
      <c r="A32" s="53">
        <v>27</v>
      </c>
      <c r="B32" s="34">
        <v>192500</v>
      </c>
      <c r="C32" s="57">
        <v>43648.433333333334</v>
      </c>
      <c r="D32" s="51">
        <v>1905193</v>
      </c>
      <c r="E32" t="s">
        <v>119</v>
      </c>
      <c r="F32" s="43">
        <v>23689</v>
      </c>
      <c r="G32" s="43">
        <v>506</v>
      </c>
      <c r="I32" s="43">
        <v>200349</v>
      </c>
      <c r="J32" t="s">
        <v>140</v>
      </c>
      <c r="K32" s="2">
        <v>21</v>
      </c>
      <c r="L32" t="s">
        <v>141</v>
      </c>
      <c r="M32" t="s">
        <v>118</v>
      </c>
    </row>
    <row r="33" spans="1:13" x14ac:dyDescent="0.2">
      <c r="A33" s="53">
        <v>27</v>
      </c>
      <c r="B33" s="34">
        <v>192500</v>
      </c>
      <c r="C33" s="57">
        <v>43648.433333333334</v>
      </c>
      <c r="D33" s="51">
        <v>1905193</v>
      </c>
      <c r="E33" t="s">
        <v>113</v>
      </c>
      <c r="F33" s="43">
        <v>23689</v>
      </c>
      <c r="G33" s="43">
        <v>506</v>
      </c>
      <c r="I33" s="43">
        <v>200349</v>
      </c>
      <c r="J33" t="s">
        <v>140</v>
      </c>
      <c r="K33" s="2">
        <v>1</v>
      </c>
      <c r="L33" t="s">
        <v>113</v>
      </c>
      <c r="M33" t="s">
        <v>118</v>
      </c>
    </row>
    <row r="34" spans="1:13" x14ac:dyDescent="0.2">
      <c r="A34" s="53">
        <v>27</v>
      </c>
      <c r="B34" s="34">
        <v>192501</v>
      </c>
      <c r="C34" s="57">
        <v>43648.49722222222</v>
      </c>
      <c r="D34" s="51">
        <v>1905194</v>
      </c>
      <c r="E34" t="s">
        <v>119</v>
      </c>
      <c r="F34" s="43">
        <v>28362</v>
      </c>
      <c r="G34" s="43">
        <v>494</v>
      </c>
      <c r="I34" s="43">
        <v>220173</v>
      </c>
      <c r="J34" t="s">
        <v>142</v>
      </c>
      <c r="K34" s="2">
        <v>12</v>
      </c>
      <c r="L34" t="s">
        <v>143</v>
      </c>
      <c r="M34" t="s">
        <v>125</v>
      </c>
    </row>
    <row r="35" spans="1:13" x14ac:dyDescent="0.2">
      <c r="A35" s="53">
        <v>27</v>
      </c>
      <c r="B35" s="34">
        <v>192501</v>
      </c>
      <c r="C35" s="57">
        <v>43648.49722222222</v>
      </c>
      <c r="D35" s="51">
        <v>1905194</v>
      </c>
      <c r="E35" t="s">
        <v>119</v>
      </c>
      <c r="F35" s="43">
        <v>28362</v>
      </c>
      <c r="G35" s="43">
        <v>494</v>
      </c>
      <c r="I35" s="43">
        <v>220173</v>
      </c>
      <c r="J35" t="s">
        <v>142</v>
      </c>
      <c r="K35" s="2">
        <v>64</v>
      </c>
      <c r="L35" t="s">
        <v>144</v>
      </c>
      <c r="M35" t="s">
        <v>125</v>
      </c>
    </row>
    <row r="36" spans="1:13" x14ac:dyDescent="0.2">
      <c r="A36" s="53">
        <v>27</v>
      </c>
      <c r="B36" s="34">
        <v>192501</v>
      </c>
      <c r="C36" s="57">
        <v>43648.49722222222</v>
      </c>
      <c r="D36" s="51">
        <v>1905194</v>
      </c>
      <c r="E36" t="s">
        <v>113</v>
      </c>
      <c r="F36" s="43">
        <v>28362</v>
      </c>
      <c r="G36" s="43">
        <v>494</v>
      </c>
      <c r="I36" s="43">
        <v>220173</v>
      </c>
      <c r="J36" t="s">
        <v>142</v>
      </c>
      <c r="K36" s="2">
        <v>2</v>
      </c>
      <c r="L36" t="s">
        <v>113</v>
      </c>
      <c r="M36" t="s">
        <v>125</v>
      </c>
    </row>
    <row r="37" spans="1:13" x14ac:dyDescent="0.2">
      <c r="A37" s="53">
        <v>27</v>
      </c>
      <c r="B37" s="34">
        <v>192502</v>
      </c>
      <c r="C37" s="57">
        <v>43648.504861111112</v>
      </c>
      <c r="D37" s="51">
        <v>1905195</v>
      </c>
      <c r="E37" t="s">
        <v>119</v>
      </c>
      <c r="F37" s="43">
        <v>55455</v>
      </c>
      <c r="G37" s="43">
        <v>141</v>
      </c>
      <c r="I37" s="43">
        <v>201190</v>
      </c>
      <c r="J37" t="s">
        <v>112</v>
      </c>
      <c r="K37" s="2">
        <v>31</v>
      </c>
      <c r="L37" t="s">
        <v>145</v>
      </c>
      <c r="M37" t="s">
        <v>117</v>
      </c>
    </row>
    <row r="38" spans="1:13" x14ac:dyDescent="0.2">
      <c r="A38" s="53">
        <v>27</v>
      </c>
      <c r="B38" s="34">
        <v>192502</v>
      </c>
      <c r="C38" s="57">
        <v>43648.504861111112</v>
      </c>
      <c r="D38" s="51">
        <v>1905195</v>
      </c>
      <c r="E38" t="s">
        <v>119</v>
      </c>
      <c r="F38" s="43">
        <v>55455</v>
      </c>
      <c r="G38" s="43">
        <v>141</v>
      </c>
      <c r="I38" s="43">
        <v>201190</v>
      </c>
      <c r="J38" t="s">
        <v>112</v>
      </c>
      <c r="K38" s="2">
        <v>32</v>
      </c>
      <c r="L38" t="s">
        <v>146</v>
      </c>
      <c r="M38" t="s">
        <v>117</v>
      </c>
    </row>
    <row r="39" spans="1:13" x14ac:dyDescent="0.2">
      <c r="A39" s="53">
        <v>27</v>
      </c>
      <c r="B39" s="34">
        <v>192502</v>
      </c>
      <c r="C39" s="57">
        <v>43648.504861111112</v>
      </c>
      <c r="D39" s="51">
        <v>1905195</v>
      </c>
      <c r="E39" t="s">
        <v>113</v>
      </c>
      <c r="F39" s="43">
        <v>55455</v>
      </c>
      <c r="G39" s="43">
        <v>141</v>
      </c>
      <c r="I39" s="43">
        <v>201190</v>
      </c>
      <c r="J39" t="s">
        <v>112</v>
      </c>
      <c r="K39" s="2">
        <v>1</v>
      </c>
      <c r="L39" t="s">
        <v>113</v>
      </c>
      <c r="M39" t="s">
        <v>117</v>
      </c>
    </row>
    <row r="40" spans="1:13" x14ac:dyDescent="0.2">
      <c r="A40" s="53">
        <v>27</v>
      </c>
      <c r="B40" s="34">
        <v>192503</v>
      </c>
      <c r="C40" s="57">
        <v>43648.560416666667</v>
      </c>
      <c r="D40" s="51">
        <v>1905196</v>
      </c>
      <c r="E40" t="s">
        <v>119</v>
      </c>
      <c r="F40" s="43">
        <v>70484</v>
      </c>
      <c r="G40" s="43">
        <v>267</v>
      </c>
      <c r="I40" s="43">
        <v>200268</v>
      </c>
      <c r="J40" t="s">
        <v>114</v>
      </c>
      <c r="K40" s="2">
        <v>2</v>
      </c>
      <c r="L40" t="s">
        <v>147</v>
      </c>
      <c r="M40" t="s">
        <v>118</v>
      </c>
    </row>
    <row r="41" spans="1:13" x14ac:dyDescent="0.2">
      <c r="A41" s="53">
        <v>27</v>
      </c>
      <c r="B41" s="34">
        <v>192503</v>
      </c>
      <c r="C41" s="57">
        <v>43648.560416666667</v>
      </c>
      <c r="D41" s="51">
        <v>1905196</v>
      </c>
      <c r="E41" t="s">
        <v>119</v>
      </c>
      <c r="F41" s="43">
        <v>70484</v>
      </c>
      <c r="G41" s="43">
        <v>267</v>
      </c>
      <c r="I41" s="43">
        <v>200268</v>
      </c>
      <c r="J41" t="s">
        <v>114</v>
      </c>
      <c r="K41" s="2">
        <v>80</v>
      </c>
      <c r="L41" t="s">
        <v>148</v>
      </c>
      <c r="M41" t="s">
        <v>118</v>
      </c>
    </row>
    <row r="42" spans="1:13" x14ac:dyDescent="0.2">
      <c r="A42" s="53">
        <v>27</v>
      </c>
      <c r="B42" s="34">
        <v>192503</v>
      </c>
      <c r="C42" s="57">
        <v>43648.560416666667</v>
      </c>
      <c r="D42" s="51">
        <v>1905196</v>
      </c>
      <c r="E42" t="s">
        <v>119</v>
      </c>
      <c r="F42" s="43">
        <v>70484</v>
      </c>
      <c r="G42" s="43">
        <v>267</v>
      </c>
      <c r="I42" s="43">
        <v>200268</v>
      </c>
      <c r="J42" t="s">
        <v>114</v>
      </c>
      <c r="K42" s="2">
        <v>78</v>
      </c>
      <c r="L42" t="s">
        <v>149</v>
      </c>
      <c r="M42" t="s">
        <v>118</v>
      </c>
    </row>
    <row r="43" spans="1:13" x14ac:dyDescent="0.2">
      <c r="A43" s="53">
        <v>27</v>
      </c>
      <c r="B43" s="34">
        <v>192503</v>
      </c>
      <c r="C43" s="57">
        <v>43648.560416666667</v>
      </c>
      <c r="D43" s="51">
        <v>1905196</v>
      </c>
      <c r="E43" t="s">
        <v>113</v>
      </c>
      <c r="F43" s="43">
        <v>70484</v>
      </c>
      <c r="G43" s="43">
        <v>267</v>
      </c>
      <c r="I43" s="43">
        <v>200268</v>
      </c>
      <c r="J43" t="s">
        <v>114</v>
      </c>
      <c r="K43" s="2">
        <v>2</v>
      </c>
      <c r="L43" t="s">
        <v>113</v>
      </c>
      <c r="M43" t="s">
        <v>118</v>
      </c>
    </row>
    <row r="44" spans="1:13" x14ac:dyDescent="0.2">
      <c r="A44" s="53">
        <v>27</v>
      </c>
      <c r="B44" s="34">
        <v>192504</v>
      </c>
      <c r="C44" s="57">
        <v>43648.665972222225</v>
      </c>
      <c r="D44" s="51">
        <v>1905197</v>
      </c>
      <c r="E44" t="s">
        <v>119</v>
      </c>
      <c r="F44" s="43">
        <v>26991</v>
      </c>
      <c r="G44" s="43">
        <v>190</v>
      </c>
      <c r="I44" s="43">
        <v>201320</v>
      </c>
      <c r="J44" t="s">
        <v>112</v>
      </c>
      <c r="K44" s="2">
        <v>30</v>
      </c>
      <c r="L44" t="s">
        <v>150</v>
      </c>
      <c r="M44" t="s">
        <v>116</v>
      </c>
    </row>
    <row r="45" spans="1:13" x14ac:dyDescent="0.2">
      <c r="A45" s="53">
        <v>27</v>
      </c>
      <c r="B45" s="34">
        <v>192504</v>
      </c>
      <c r="C45" s="57">
        <v>43648.665972222225</v>
      </c>
      <c r="D45" s="51">
        <v>1905197</v>
      </c>
      <c r="E45" t="s">
        <v>113</v>
      </c>
      <c r="F45" s="43">
        <v>26991</v>
      </c>
      <c r="G45" s="43">
        <v>190</v>
      </c>
      <c r="I45" s="43">
        <v>201320</v>
      </c>
      <c r="J45" t="s">
        <v>112</v>
      </c>
      <c r="K45" s="2">
        <v>1</v>
      </c>
      <c r="L45" t="s">
        <v>113</v>
      </c>
      <c r="M45" t="s">
        <v>116</v>
      </c>
    </row>
    <row r="46" spans="1:13" x14ac:dyDescent="0.2">
      <c r="A46" s="53">
        <v>27</v>
      </c>
      <c r="B46" s="34">
        <v>192505</v>
      </c>
      <c r="C46" s="57">
        <v>43648.71597222222</v>
      </c>
      <c r="D46" s="51">
        <v>1905198</v>
      </c>
      <c r="E46" t="s">
        <v>119</v>
      </c>
      <c r="F46" s="43">
        <v>54169</v>
      </c>
      <c r="G46" s="43">
        <v>167</v>
      </c>
      <c r="I46" s="43">
        <v>201190</v>
      </c>
      <c r="J46" t="s">
        <v>112</v>
      </c>
      <c r="K46" s="2">
        <v>30</v>
      </c>
      <c r="L46" t="s">
        <v>151</v>
      </c>
      <c r="M46" t="s">
        <v>117</v>
      </c>
    </row>
    <row r="47" spans="1:13" x14ac:dyDescent="0.2">
      <c r="A47" s="53">
        <v>27</v>
      </c>
      <c r="B47" s="34">
        <v>192505</v>
      </c>
      <c r="C47" s="57">
        <v>43648.71597222222</v>
      </c>
      <c r="D47" s="51">
        <v>1905198</v>
      </c>
      <c r="E47" t="s">
        <v>119</v>
      </c>
      <c r="F47" s="43">
        <v>54169</v>
      </c>
      <c r="G47" s="43">
        <v>167</v>
      </c>
      <c r="I47" s="43">
        <v>201190</v>
      </c>
      <c r="J47" t="s">
        <v>112</v>
      </c>
      <c r="K47" s="2">
        <v>32</v>
      </c>
      <c r="L47" t="s">
        <v>152</v>
      </c>
      <c r="M47" t="s">
        <v>117</v>
      </c>
    </row>
    <row r="48" spans="1:13" x14ac:dyDescent="0.2">
      <c r="A48" s="53">
        <v>27</v>
      </c>
      <c r="B48" s="34">
        <v>192505</v>
      </c>
      <c r="C48" s="57">
        <v>43648.71597222222</v>
      </c>
      <c r="D48" s="51">
        <v>1905198</v>
      </c>
      <c r="E48" t="s">
        <v>113</v>
      </c>
      <c r="F48" s="43">
        <v>54169</v>
      </c>
      <c r="G48" s="43">
        <v>167</v>
      </c>
      <c r="I48" s="43">
        <v>201190</v>
      </c>
      <c r="J48" t="s">
        <v>112</v>
      </c>
      <c r="K48" s="2">
        <v>1</v>
      </c>
      <c r="L48" t="s">
        <v>113</v>
      </c>
      <c r="M48" t="s">
        <v>117</v>
      </c>
    </row>
    <row r="49" spans="1:13" x14ac:dyDescent="0.2">
      <c r="A49" s="53">
        <v>27</v>
      </c>
      <c r="B49" s="34">
        <v>192506</v>
      </c>
      <c r="C49" s="57">
        <v>43648.773611111108</v>
      </c>
      <c r="D49" s="51">
        <v>1905199</v>
      </c>
      <c r="E49" t="s">
        <v>119</v>
      </c>
      <c r="F49" s="43">
        <v>23393</v>
      </c>
      <c r="G49" s="43">
        <v>106</v>
      </c>
      <c r="I49" s="43">
        <v>201300</v>
      </c>
      <c r="J49" t="s">
        <v>112</v>
      </c>
      <c r="K49" s="2">
        <v>27</v>
      </c>
      <c r="L49" t="s">
        <v>153</v>
      </c>
      <c r="M49" t="s">
        <v>116</v>
      </c>
    </row>
    <row r="50" spans="1:13" x14ac:dyDescent="0.2">
      <c r="A50" s="53">
        <v>27</v>
      </c>
      <c r="B50" s="34">
        <v>192506</v>
      </c>
      <c r="C50" s="57">
        <v>43648.773611111108</v>
      </c>
      <c r="D50" s="51">
        <v>1905199</v>
      </c>
      <c r="E50" t="s">
        <v>113</v>
      </c>
      <c r="F50" s="43">
        <v>23393</v>
      </c>
      <c r="G50" s="43">
        <v>106</v>
      </c>
      <c r="I50" s="43">
        <v>201300</v>
      </c>
      <c r="J50" t="s">
        <v>112</v>
      </c>
      <c r="K50" s="2">
        <v>1</v>
      </c>
      <c r="L50" t="s">
        <v>113</v>
      </c>
      <c r="M50" t="s">
        <v>116</v>
      </c>
    </row>
    <row r="51" spans="1:13" x14ac:dyDescent="0.2">
      <c r="A51" s="53">
        <v>27</v>
      </c>
      <c r="B51" s="34">
        <v>192507</v>
      </c>
      <c r="C51" s="57">
        <v>43648.793055555558</v>
      </c>
      <c r="D51" s="51">
        <v>1905200</v>
      </c>
      <c r="E51" t="s">
        <v>119</v>
      </c>
      <c r="F51" s="43">
        <v>33457</v>
      </c>
      <c r="G51" s="43">
        <v>251</v>
      </c>
      <c r="I51" s="43">
        <v>221173</v>
      </c>
      <c r="J51" t="s">
        <v>142</v>
      </c>
      <c r="K51" s="2">
        <v>64</v>
      </c>
      <c r="L51" t="s">
        <v>154</v>
      </c>
      <c r="M51" t="s">
        <v>125</v>
      </c>
    </row>
    <row r="52" spans="1:13" x14ac:dyDescent="0.2">
      <c r="A52" s="53">
        <v>27</v>
      </c>
      <c r="B52" s="34">
        <v>192507</v>
      </c>
      <c r="C52" s="57">
        <v>43648.793055555558</v>
      </c>
      <c r="D52" s="51">
        <v>1905200</v>
      </c>
      <c r="E52" t="s">
        <v>119</v>
      </c>
      <c r="F52" s="43">
        <v>33457</v>
      </c>
      <c r="G52" s="43">
        <v>251</v>
      </c>
      <c r="I52" s="43">
        <v>221173</v>
      </c>
      <c r="J52" t="s">
        <v>142</v>
      </c>
      <c r="K52" s="2">
        <v>28</v>
      </c>
      <c r="L52" t="s">
        <v>155</v>
      </c>
      <c r="M52" t="s">
        <v>125</v>
      </c>
    </row>
    <row r="53" spans="1:13" x14ac:dyDescent="0.2">
      <c r="A53" s="53">
        <v>27</v>
      </c>
      <c r="B53" s="34">
        <v>192507</v>
      </c>
      <c r="C53" s="57">
        <v>43648.793055555558</v>
      </c>
      <c r="D53" s="51">
        <v>1905200</v>
      </c>
      <c r="E53" t="s">
        <v>113</v>
      </c>
      <c r="F53" s="43">
        <v>33457</v>
      </c>
      <c r="G53" s="43">
        <v>251</v>
      </c>
      <c r="I53" s="43">
        <v>221173</v>
      </c>
      <c r="J53" t="s">
        <v>142</v>
      </c>
      <c r="K53" s="2">
        <v>2</v>
      </c>
      <c r="L53" t="s">
        <v>113</v>
      </c>
      <c r="M53" t="s">
        <v>125</v>
      </c>
    </row>
    <row r="54" spans="1:13" x14ac:dyDescent="0.2">
      <c r="A54" s="53">
        <v>27</v>
      </c>
      <c r="B54" s="34">
        <v>192508</v>
      </c>
      <c r="C54" s="57">
        <v>43648.832638888889</v>
      </c>
      <c r="D54" s="51">
        <v>1905201</v>
      </c>
      <c r="E54" t="s">
        <v>119</v>
      </c>
      <c r="F54" s="43">
        <v>32713</v>
      </c>
      <c r="G54" s="43">
        <v>338</v>
      </c>
      <c r="I54" s="43">
        <v>200200</v>
      </c>
      <c r="J54" t="s">
        <v>112</v>
      </c>
      <c r="K54" s="2">
        <v>32</v>
      </c>
      <c r="L54" t="s">
        <v>156</v>
      </c>
      <c r="M54" t="s">
        <v>118</v>
      </c>
    </row>
    <row r="55" spans="1:13" x14ac:dyDescent="0.2">
      <c r="A55" s="53">
        <v>27</v>
      </c>
      <c r="B55" s="34">
        <v>192508</v>
      </c>
      <c r="C55" s="57">
        <v>43648.832638888889</v>
      </c>
      <c r="D55" s="51">
        <v>1905201</v>
      </c>
      <c r="E55" t="s">
        <v>119</v>
      </c>
      <c r="F55" s="43">
        <v>32713</v>
      </c>
      <c r="G55" s="43">
        <v>338</v>
      </c>
      <c r="I55" s="43">
        <v>200200</v>
      </c>
      <c r="J55" t="s">
        <v>112</v>
      </c>
      <c r="K55" s="2">
        <v>4</v>
      </c>
      <c r="L55" t="s">
        <v>157</v>
      </c>
      <c r="M55" t="s">
        <v>118</v>
      </c>
    </row>
    <row r="56" spans="1:13" x14ac:dyDescent="0.2">
      <c r="A56" s="53">
        <v>27</v>
      </c>
      <c r="B56" s="34">
        <v>192508</v>
      </c>
      <c r="C56" s="57">
        <v>43648.832638888889</v>
      </c>
      <c r="D56" s="51">
        <v>1905201</v>
      </c>
      <c r="E56" t="s">
        <v>113</v>
      </c>
      <c r="F56" s="43">
        <v>32713</v>
      </c>
      <c r="G56" s="43">
        <v>338</v>
      </c>
      <c r="I56" s="43">
        <v>200200</v>
      </c>
      <c r="J56" t="s">
        <v>112</v>
      </c>
      <c r="K56" s="2">
        <v>1</v>
      </c>
      <c r="L56" t="s">
        <v>113</v>
      </c>
      <c r="M56" t="s">
        <v>118</v>
      </c>
    </row>
    <row r="57" spans="1:13" x14ac:dyDescent="0.2">
      <c r="A57" s="53">
        <v>27</v>
      </c>
      <c r="B57" s="34">
        <v>192509</v>
      </c>
      <c r="C57" s="57">
        <v>43648.918749999997</v>
      </c>
      <c r="D57" s="51">
        <v>1905202</v>
      </c>
      <c r="E57" t="s">
        <v>119</v>
      </c>
      <c r="F57" s="43">
        <v>21544</v>
      </c>
      <c r="G57" s="43">
        <v>178</v>
      </c>
      <c r="I57" s="43">
        <v>201190</v>
      </c>
      <c r="J57" t="s">
        <v>112</v>
      </c>
      <c r="K57" s="2">
        <v>24</v>
      </c>
      <c r="L57" t="s">
        <v>158</v>
      </c>
      <c r="M57" t="s">
        <v>117</v>
      </c>
    </row>
    <row r="58" spans="1:13" x14ac:dyDescent="0.2">
      <c r="A58" s="53">
        <v>27</v>
      </c>
      <c r="B58" s="34">
        <v>192509</v>
      </c>
      <c r="C58" s="57">
        <v>43648.918749999997</v>
      </c>
      <c r="D58" s="51">
        <v>1905202</v>
      </c>
      <c r="E58" t="s">
        <v>113</v>
      </c>
      <c r="F58" s="43">
        <v>21544</v>
      </c>
      <c r="G58" s="43">
        <v>178</v>
      </c>
      <c r="I58" s="43">
        <v>201190</v>
      </c>
      <c r="J58" t="s">
        <v>112</v>
      </c>
      <c r="K58" s="2">
        <v>1</v>
      </c>
      <c r="L58" t="s">
        <v>113</v>
      </c>
      <c r="M58" t="s">
        <v>117</v>
      </c>
    </row>
    <row r="59" spans="1:13" x14ac:dyDescent="0.2">
      <c r="A59" s="53">
        <v>27</v>
      </c>
      <c r="B59" s="34">
        <v>192510</v>
      </c>
      <c r="C59" s="57">
        <v>43649.001388888886</v>
      </c>
      <c r="D59" s="51">
        <v>1905203</v>
      </c>
      <c r="E59" t="s">
        <v>119</v>
      </c>
      <c r="F59" s="43">
        <v>18369</v>
      </c>
      <c r="G59" s="43">
        <v>145</v>
      </c>
      <c r="I59" s="43">
        <v>200200</v>
      </c>
      <c r="J59" t="s">
        <v>112</v>
      </c>
      <c r="K59" s="2">
        <v>20</v>
      </c>
      <c r="L59" t="s">
        <v>159</v>
      </c>
      <c r="M59" t="s">
        <v>118</v>
      </c>
    </row>
    <row r="60" spans="1:13" x14ac:dyDescent="0.2">
      <c r="A60" s="53">
        <v>27</v>
      </c>
      <c r="B60" s="34">
        <v>192510</v>
      </c>
      <c r="C60" s="57">
        <v>43649.001388888886</v>
      </c>
      <c r="D60" s="51">
        <v>1905203</v>
      </c>
      <c r="E60" t="s">
        <v>113</v>
      </c>
      <c r="F60" s="43">
        <v>18369</v>
      </c>
      <c r="G60" s="43">
        <v>145</v>
      </c>
      <c r="I60" s="43">
        <v>200200</v>
      </c>
      <c r="J60" t="s">
        <v>112</v>
      </c>
      <c r="K60" s="2">
        <v>1</v>
      </c>
      <c r="L60" t="s">
        <v>113</v>
      </c>
      <c r="M60" t="s">
        <v>118</v>
      </c>
    </row>
    <row r="61" spans="1:13" x14ac:dyDescent="0.2">
      <c r="A61" s="53">
        <v>27</v>
      </c>
      <c r="B61" s="34">
        <v>192511</v>
      </c>
      <c r="C61" s="57">
        <v>43649.004166666666</v>
      </c>
      <c r="D61" s="51">
        <v>1905204</v>
      </c>
      <c r="E61" t="s">
        <v>119</v>
      </c>
      <c r="F61" s="43">
        <v>46036</v>
      </c>
      <c r="G61" s="43">
        <v>286</v>
      </c>
      <c r="I61" s="43">
        <v>221173</v>
      </c>
      <c r="J61" t="s">
        <v>142</v>
      </c>
      <c r="K61" s="2">
        <v>62</v>
      </c>
      <c r="L61" t="s">
        <v>160</v>
      </c>
      <c r="M61" t="s">
        <v>125</v>
      </c>
    </row>
    <row r="62" spans="1:13" x14ac:dyDescent="0.2">
      <c r="A62" s="53">
        <v>27</v>
      </c>
      <c r="B62" s="34">
        <v>192511</v>
      </c>
      <c r="C62" s="57">
        <v>43649.004166666666</v>
      </c>
      <c r="D62" s="51">
        <v>1905204</v>
      </c>
      <c r="E62" t="s">
        <v>119</v>
      </c>
      <c r="F62" s="43">
        <v>46036</v>
      </c>
      <c r="G62" s="43">
        <v>286</v>
      </c>
      <c r="I62" s="43">
        <v>221173</v>
      </c>
      <c r="J62" t="s">
        <v>142</v>
      </c>
      <c r="K62" s="2">
        <v>64</v>
      </c>
      <c r="L62" t="s">
        <v>161</v>
      </c>
      <c r="M62" t="s">
        <v>125</v>
      </c>
    </row>
    <row r="63" spans="1:13" x14ac:dyDescent="0.2">
      <c r="A63" s="53">
        <v>27</v>
      </c>
      <c r="B63" s="34">
        <v>192511</v>
      </c>
      <c r="C63" s="57">
        <v>43649.004166666666</v>
      </c>
      <c r="D63" s="51">
        <v>1905204</v>
      </c>
      <c r="E63" t="s">
        <v>113</v>
      </c>
      <c r="F63" s="43">
        <v>46036</v>
      </c>
      <c r="G63" s="43">
        <v>286</v>
      </c>
      <c r="I63" s="43">
        <v>221173</v>
      </c>
      <c r="J63" t="s">
        <v>142</v>
      </c>
      <c r="K63" s="2">
        <v>2</v>
      </c>
      <c r="L63" t="s">
        <v>113</v>
      </c>
      <c r="M63" t="s">
        <v>125</v>
      </c>
    </row>
    <row r="64" spans="1:13" x14ac:dyDescent="0.2">
      <c r="A64" s="53">
        <v>27</v>
      </c>
      <c r="B64" s="34">
        <v>192512</v>
      </c>
      <c r="C64" s="57">
        <v>43649.013194444444</v>
      </c>
      <c r="D64" s="51">
        <v>1905205</v>
      </c>
      <c r="E64" t="s">
        <v>119</v>
      </c>
      <c r="F64" s="43">
        <v>54137</v>
      </c>
      <c r="G64" s="43">
        <v>229</v>
      </c>
      <c r="I64" s="43">
        <v>200021</v>
      </c>
      <c r="J64" t="s">
        <v>162</v>
      </c>
      <c r="K64" s="2">
        <v>32</v>
      </c>
      <c r="L64" t="s">
        <v>163</v>
      </c>
      <c r="M64" t="s">
        <v>117</v>
      </c>
    </row>
    <row r="65" spans="1:13" x14ac:dyDescent="0.2">
      <c r="A65" s="53">
        <v>27</v>
      </c>
      <c r="B65" s="34">
        <v>192512</v>
      </c>
      <c r="C65" s="57">
        <v>43649.013194444444</v>
      </c>
      <c r="D65" s="51">
        <v>1905205</v>
      </c>
      <c r="E65" t="s">
        <v>119</v>
      </c>
      <c r="F65" s="43">
        <v>54137</v>
      </c>
      <c r="G65" s="43">
        <v>229</v>
      </c>
      <c r="I65" s="43">
        <v>200021</v>
      </c>
      <c r="J65" t="s">
        <v>162</v>
      </c>
      <c r="K65" s="2">
        <v>32</v>
      </c>
      <c r="L65" t="s">
        <v>164</v>
      </c>
      <c r="M65" t="s">
        <v>117</v>
      </c>
    </row>
    <row r="66" spans="1:13" x14ac:dyDescent="0.2">
      <c r="A66" s="53">
        <v>27</v>
      </c>
      <c r="B66" s="34">
        <v>192513</v>
      </c>
      <c r="C66" s="57">
        <v>43649.030555555553</v>
      </c>
      <c r="D66" s="51">
        <v>1905206</v>
      </c>
      <c r="E66" t="s">
        <v>119</v>
      </c>
      <c r="F66" s="43">
        <v>54371</v>
      </c>
      <c r="G66" s="43">
        <v>263</v>
      </c>
      <c r="I66" s="43">
        <v>200320</v>
      </c>
      <c r="J66" t="s">
        <v>112</v>
      </c>
      <c r="K66" s="2">
        <v>32</v>
      </c>
      <c r="L66" t="s">
        <v>165</v>
      </c>
      <c r="M66" t="s">
        <v>116</v>
      </c>
    </row>
    <row r="67" spans="1:13" x14ac:dyDescent="0.2">
      <c r="A67" s="53">
        <v>27</v>
      </c>
      <c r="B67" s="34">
        <v>192513</v>
      </c>
      <c r="C67" s="57">
        <v>43649.030555555553</v>
      </c>
      <c r="D67" s="51">
        <v>1905206</v>
      </c>
      <c r="E67" t="s">
        <v>119</v>
      </c>
      <c r="F67" s="43">
        <v>54371</v>
      </c>
      <c r="G67" s="43">
        <v>263</v>
      </c>
      <c r="I67" s="43">
        <v>200320</v>
      </c>
      <c r="J67" t="s">
        <v>112</v>
      </c>
      <c r="K67" s="2">
        <v>29</v>
      </c>
      <c r="L67" t="s">
        <v>166</v>
      </c>
      <c r="M67" t="s">
        <v>116</v>
      </c>
    </row>
    <row r="68" spans="1:13" x14ac:dyDescent="0.2">
      <c r="A68" s="53">
        <v>27</v>
      </c>
      <c r="B68" s="34">
        <v>192513</v>
      </c>
      <c r="C68" s="57">
        <v>43649.030555555553</v>
      </c>
      <c r="D68" s="51">
        <v>1905206</v>
      </c>
      <c r="E68" t="s">
        <v>113</v>
      </c>
      <c r="F68" s="43">
        <v>54371</v>
      </c>
      <c r="G68" s="43">
        <v>263</v>
      </c>
      <c r="I68" s="43">
        <v>200320</v>
      </c>
      <c r="J68" t="s">
        <v>112</v>
      </c>
      <c r="K68" s="2">
        <v>1</v>
      </c>
      <c r="L68" t="s">
        <v>113</v>
      </c>
      <c r="M68" t="s">
        <v>116</v>
      </c>
    </row>
    <row r="69" spans="1:13" x14ac:dyDescent="0.2">
      <c r="A69" s="53">
        <v>27</v>
      </c>
      <c r="B69" s="34">
        <v>192514</v>
      </c>
      <c r="C69" s="57">
        <v>43649.089583333334</v>
      </c>
      <c r="D69" s="51">
        <v>1905207</v>
      </c>
      <c r="E69" t="s">
        <v>119</v>
      </c>
      <c r="F69" s="43">
        <v>14707</v>
      </c>
      <c r="G69" s="43">
        <v>200</v>
      </c>
      <c r="I69" s="43">
        <v>202190</v>
      </c>
      <c r="J69" t="s">
        <v>112</v>
      </c>
      <c r="K69" s="2">
        <v>16</v>
      </c>
      <c r="L69" t="s">
        <v>167</v>
      </c>
      <c r="M69" t="s">
        <v>118</v>
      </c>
    </row>
    <row r="70" spans="1:13" x14ac:dyDescent="0.2">
      <c r="A70" s="53">
        <v>27</v>
      </c>
      <c r="B70" s="34">
        <v>192514</v>
      </c>
      <c r="C70" s="57">
        <v>43649.089583333334</v>
      </c>
      <c r="D70" s="51">
        <v>1905207</v>
      </c>
      <c r="E70" t="s">
        <v>113</v>
      </c>
      <c r="F70" s="43">
        <v>14707</v>
      </c>
      <c r="G70" s="43">
        <v>200</v>
      </c>
      <c r="I70" s="43">
        <v>202190</v>
      </c>
      <c r="J70" t="s">
        <v>112</v>
      </c>
      <c r="K70" s="2">
        <v>1</v>
      </c>
      <c r="L70" t="s">
        <v>113</v>
      </c>
      <c r="M70" t="s">
        <v>118</v>
      </c>
    </row>
    <row r="71" spans="1:13" x14ac:dyDescent="0.2">
      <c r="A71" s="53">
        <v>27</v>
      </c>
      <c r="B71" s="34">
        <v>192515</v>
      </c>
      <c r="C71" s="57">
        <v>43649.181250000001</v>
      </c>
      <c r="D71" s="51">
        <v>1905208</v>
      </c>
      <c r="E71" t="s">
        <v>119</v>
      </c>
      <c r="F71" s="43">
        <v>16061</v>
      </c>
      <c r="G71" s="43">
        <v>74</v>
      </c>
      <c r="I71" s="43">
        <v>202190</v>
      </c>
      <c r="J71" t="s">
        <v>112</v>
      </c>
      <c r="K71" s="2">
        <v>18</v>
      </c>
      <c r="L71" t="s">
        <v>168</v>
      </c>
      <c r="M71" t="s">
        <v>118</v>
      </c>
    </row>
    <row r="72" spans="1:13" x14ac:dyDescent="0.2">
      <c r="A72" s="53">
        <v>27</v>
      </c>
      <c r="B72" s="34">
        <v>192515</v>
      </c>
      <c r="C72" s="57">
        <v>43649.181250000001</v>
      </c>
      <c r="D72" s="51">
        <v>1905208</v>
      </c>
      <c r="E72" t="s">
        <v>113</v>
      </c>
      <c r="F72" s="43">
        <v>16061</v>
      </c>
      <c r="G72" s="43">
        <v>74</v>
      </c>
      <c r="I72" s="43">
        <v>202190</v>
      </c>
      <c r="J72" t="s">
        <v>112</v>
      </c>
      <c r="K72" s="2">
        <v>1</v>
      </c>
      <c r="L72" t="s">
        <v>113</v>
      </c>
      <c r="M72" t="s">
        <v>118</v>
      </c>
    </row>
    <row r="73" spans="1:13" x14ac:dyDescent="0.2">
      <c r="A73" s="53">
        <v>27</v>
      </c>
      <c r="B73" s="34">
        <v>192518</v>
      </c>
      <c r="C73" s="57">
        <v>43649.249305555553</v>
      </c>
      <c r="D73" s="51">
        <v>1905209</v>
      </c>
      <c r="E73" t="s">
        <v>119</v>
      </c>
      <c r="F73" s="43">
        <v>27520</v>
      </c>
      <c r="G73" s="43">
        <v>158</v>
      </c>
      <c r="I73" s="43">
        <v>200320</v>
      </c>
      <c r="J73" t="s">
        <v>112</v>
      </c>
      <c r="K73" s="2">
        <v>31</v>
      </c>
      <c r="L73" t="s">
        <v>169</v>
      </c>
      <c r="M73" t="s">
        <v>116</v>
      </c>
    </row>
    <row r="74" spans="1:13" x14ac:dyDescent="0.2">
      <c r="A74" s="53">
        <v>27</v>
      </c>
      <c r="B74" s="34">
        <v>192518</v>
      </c>
      <c r="C74" s="57">
        <v>43649.249305555553</v>
      </c>
      <c r="D74" s="51">
        <v>1905209</v>
      </c>
      <c r="E74" t="s">
        <v>113</v>
      </c>
      <c r="F74" s="43">
        <v>27520</v>
      </c>
      <c r="G74" s="43">
        <v>158</v>
      </c>
      <c r="I74" s="43">
        <v>200320</v>
      </c>
      <c r="J74" t="s">
        <v>112</v>
      </c>
      <c r="K74" s="2">
        <v>1</v>
      </c>
      <c r="L74" t="s">
        <v>113</v>
      </c>
      <c r="M74" t="s">
        <v>116</v>
      </c>
    </row>
    <row r="75" spans="1:13" x14ac:dyDescent="0.2">
      <c r="A75" s="53"/>
      <c r="B75" s="34"/>
      <c r="C75" s="57"/>
      <c r="D75" s="51"/>
    </row>
    <row r="76" spans="1:13" x14ac:dyDescent="0.2">
      <c r="A76" s="53"/>
      <c r="B76" s="34"/>
      <c r="C76" s="57"/>
      <c r="D76" s="51"/>
    </row>
    <row r="77" spans="1:13" x14ac:dyDescent="0.2">
      <c r="A77" s="53"/>
      <c r="B77" s="34"/>
      <c r="C77" s="57"/>
      <c r="D77" s="51"/>
    </row>
    <row r="78" spans="1:13" x14ac:dyDescent="0.2">
      <c r="A78" s="53"/>
      <c r="B78" s="34"/>
      <c r="C78" s="57"/>
      <c r="D78" s="51"/>
    </row>
    <row r="79" spans="1:13" x14ac:dyDescent="0.2">
      <c r="A79" s="53"/>
      <c r="B79" s="34"/>
      <c r="C79" s="57"/>
      <c r="D79" s="51"/>
    </row>
    <row r="80" spans="1:13" x14ac:dyDescent="0.2">
      <c r="A80" s="53"/>
      <c r="B80" s="34"/>
      <c r="C80" s="57"/>
      <c r="D80" s="51"/>
    </row>
    <row r="81" spans="1:4" x14ac:dyDescent="0.2">
      <c r="A81" s="53"/>
      <c r="B81" s="34"/>
      <c r="C81" s="57"/>
      <c r="D81" s="51"/>
    </row>
    <row r="82" spans="1:4" x14ac:dyDescent="0.2">
      <c r="A82" s="53"/>
      <c r="B82" s="34"/>
      <c r="C82" s="57"/>
      <c r="D82" s="51"/>
    </row>
    <row r="83" spans="1:4" x14ac:dyDescent="0.2">
      <c r="A83" s="53"/>
      <c r="B83" s="34"/>
      <c r="C83" s="57"/>
      <c r="D83" s="51"/>
    </row>
    <row r="84" spans="1:4" x14ac:dyDescent="0.2">
      <c r="A84" s="53"/>
      <c r="B84" s="34"/>
      <c r="C84" s="57"/>
      <c r="D84" s="51"/>
    </row>
    <row r="85" spans="1:4" x14ac:dyDescent="0.2">
      <c r="A85" s="53"/>
      <c r="B85" s="34"/>
      <c r="C85" s="57"/>
      <c r="D85" s="51"/>
    </row>
    <row r="86" spans="1:4" x14ac:dyDescent="0.2">
      <c r="A86" s="53"/>
      <c r="B86" s="34"/>
      <c r="C86" s="57"/>
      <c r="D86" s="51"/>
    </row>
    <row r="87" spans="1:4" x14ac:dyDescent="0.2">
      <c r="A87" s="53"/>
      <c r="B87" s="34"/>
      <c r="C87" s="57"/>
      <c r="D87" s="51"/>
    </row>
    <row r="88" spans="1:4" x14ac:dyDescent="0.2">
      <c r="A88" s="53"/>
      <c r="B88" s="34"/>
      <c r="C88" s="57"/>
      <c r="D88" s="51"/>
    </row>
    <row r="89" spans="1:4" x14ac:dyDescent="0.2">
      <c r="A89" s="53"/>
      <c r="B89" s="34"/>
      <c r="C89" s="57"/>
      <c r="D89" s="51"/>
    </row>
    <row r="90" spans="1:4" x14ac:dyDescent="0.2">
      <c r="A90" s="53"/>
      <c r="B90" s="34"/>
      <c r="C90" s="57"/>
      <c r="D90" s="51"/>
    </row>
    <row r="91" spans="1:4" x14ac:dyDescent="0.2">
      <c r="A91" s="53"/>
      <c r="B91" s="34"/>
      <c r="C91" s="57"/>
      <c r="D91" s="51"/>
    </row>
    <row r="92" spans="1:4" x14ac:dyDescent="0.2">
      <c r="A92" s="53"/>
      <c r="B92" s="34"/>
      <c r="C92" s="57"/>
      <c r="D92" s="51"/>
    </row>
    <row r="93" spans="1:4" x14ac:dyDescent="0.2">
      <c r="A93" s="53"/>
      <c r="B93" s="34"/>
      <c r="C93" s="57"/>
      <c r="D93" s="51"/>
    </row>
    <row r="94" spans="1:4" x14ac:dyDescent="0.2">
      <c r="A94" s="53"/>
      <c r="B94" s="34"/>
      <c r="C94" s="57"/>
      <c r="D94" s="51"/>
    </row>
    <row r="95" spans="1:4" x14ac:dyDescent="0.2">
      <c r="A95" s="53"/>
      <c r="B95" s="34"/>
      <c r="C95" s="57"/>
      <c r="D95" s="51"/>
    </row>
    <row r="96" spans="1:4" x14ac:dyDescent="0.2">
      <c r="A96" s="53"/>
      <c r="B96" s="34"/>
      <c r="C96" s="57"/>
      <c r="D96" s="51"/>
    </row>
    <row r="97" spans="1:4" x14ac:dyDescent="0.2">
      <c r="A97" s="53"/>
      <c r="B97" s="34"/>
      <c r="C97" s="57"/>
      <c r="D97" s="51"/>
    </row>
    <row r="98" spans="1:4" x14ac:dyDescent="0.2">
      <c r="A98" s="53"/>
      <c r="B98" s="34"/>
      <c r="C98" s="57"/>
      <c r="D98" s="51"/>
    </row>
    <row r="99" spans="1:4" x14ac:dyDescent="0.2">
      <c r="A99" s="53"/>
      <c r="B99" s="34"/>
      <c r="C99" s="57"/>
      <c r="D99" s="51"/>
    </row>
    <row r="100" spans="1:4" x14ac:dyDescent="0.2">
      <c r="A100" s="53"/>
      <c r="B100" s="34"/>
      <c r="C100" s="57"/>
      <c r="D100" s="51"/>
    </row>
    <row r="101" spans="1:4" x14ac:dyDescent="0.2">
      <c r="A101" s="53"/>
      <c r="B101" s="34"/>
      <c r="C101" s="57"/>
      <c r="D101" s="51"/>
    </row>
    <row r="102" spans="1:4" x14ac:dyDescent="0.2">
      <c r="A102" s="53"/>
      <c r="B102" s="34"/>
      <c r="C102" s="57"/>
      <c r="D102" s="51"/>
    </row>
    <row r="103" spans="1:4" x14ac:dyDescent="0.2">
      <c r="A103" s="53"/>
      <c r="B103" s="34"/>
      <c r="C103" s="57"/>
      <c r="D103" s="51"/>
    </row>
    <row r="104" spans="1:4" x14ac:dyDescent="0.2">
      <c r="A104" s="53"/>
      <c r="B104" s="34"/>
      <c r="C104" s="57"/>
      <c r="D104" s="51"/>
    </row>
    <row r="105" spans="1:4" x14ac:dyDescent="0.2">
      <c r="A105" s="53"/>
      <c r="B105" s="34"/>
      <c r="C105" s="57"/>
      <c r="D105" s="51"/>
    </row>
    <row r="106" spans="1:4" x14ac:dyDescent="0.2">
      <c r="A106" s="53"/>
      <c r="B106" s="34"/>
      <c r="C106" s="57"/>
      <c r="D106" s="51"/>
    </row>
    <row r="107" spans="1:4" x14ac:dyDescent="0.2">
      <c r="A107" s="53"/>
      <c r="B107" s="34"/>
      <c r="C107" s="57"/>
      <c r="D107" s="51"/>
    </row>
    <row r="108" spans="1:4" x14ac:dyDescent="0.2">
      <c r="A108" s="53"/>
      <c r="B108" s="34"/>
      <c r="C108" s="57"/>
      <c r="D108" s="51"/>
    </row>
    <row r="109" spans="1:4" x14ac:dyDescent="0.2">
      <c r="A109" s="53"/>
      <c r="B109" s="34"/>
      <c r="C109" s="57"/>
      <c r="D109" s="51"/>
    </row>
    <row r="110" spans="1:4" x14ac:dyDescent="0.2">
      <c r="A110" s="53"/>
      <c r="B110" s="34"/>
      <c r="C110" s="57"/>
      <c r="D110" s="51"/>
    </row>
    <row r="111" spans="1:4" x14ac:dyDescent="0.2">
      <c r="A111" s="53"/>
      <c r="B111" s="34"/>
      <c r="C111" s="57"/>
      <c r="D111" s="51"/>
    </row>
    <row r="112" spans="1:4" x14ac:dyDescent="0.2">
      <c r="A112" s="53"/>
      <c r="B112" s="34"/>
      <c r="C112" s="57"/>
      <c r="D112" s="51"/>
    </row>
    <row r="113" spans="1:4" x14ac:dyDescent="0.2">
      <c r="A113" s="53"/>
      <c r="B113" s="34"/>
      <c r="C113" s="57"/>
      <c r="D113" s="51"/>
    </row>
    <row r="114" spans="1:4" x14ac:dyDescent="0.2">
      <c r="A114" s="53"/>
      <c r="B114" s="34"/>
      <c r="C114" s="57"/>
      <c r="D114" s="51"/>
    </row>
    <row r="115" spans="1:4" x14ac:dyDescent="0.2">
      <c r="A115" s="53"/>
      <c r="B115" s="34"/>
      <c r="C115" s="57"/>
      <c r="D115" s="51"/>
    </row>
    <row r="116" spans="1:4" x14ac:dyDescent="0.2">
      <c r="A116" s="53"/>
      <c r="B116" s="34"/>
      <c r="C116" s="57"/>
      <c r="D116" s="51"/>
    </row>
    <row r="117" spans="1:4" x14ac:dyDescent="0.2">
      <c r="A117" s="53"/>
      <c r="B117" s="34"/>
      <c r="C117" s="57"/>
      <c r="D117" s="51"/>
    </row>
    <row r="118" spans="1:4" x14ac:dyDescent="0.2">
      <c r="A118" s="53"/>
      <c r="B118" s="34"/>
      <c r="C118" s="57"/>
      <c r="D118" s="51"/>
    </row>
    <row r="119" spans="1:4" x14ac:dyDescent="0.2">
      <c r="A119" s="53"/>
      <c r="B119" s="34"/>
      <c r="C119" s="57"/>
      <c r="D119" s="51"/>
    </row>
    <row r="120" spans="1:4" x14ac:dyDescent="0.2">
      <c r="A120" s="53"/>
      <c r="B120" s="34"/>
      <c r="C120" s="57"/>
      <c r="D120" s="51"/>
    </row>
    <row r="121" spans="1:4" x14ac:dyDescent="0.2">
      <c r="A121" s="53"/>
      <c r="B121" s="34"/>
      <c r="C121" s="57"/>
      <c r="D121" s="51"/>
    </row>
    <row r="122" spans="1:4" x14ac:dyDescent="0.2">
      <c r="A122" s="53"/>
      <c r="B122" s="34"/>
      <c r="C122" s="57"/>
      <c r="D122" s="51"/>
    </row>
    <row r="123" spans="1:4" x14ac:dyDescent="0.2">
      <c r="A123" s="53"/>
      <c r="B123" s="34"/>
      <c r="C123" s="57"/>
      <c r="D123" s="51"/>
    </row>
    <row r="124" spans="1:4" x14ac:dyDescent="0.2">
      <c r="A124" s="53"/>
      <c r="B124" s="34"/>
      <c r="C124" s="57"/>
      <c r="D124" s="51"/>
    </row>
    <row r="125" spans="1:4" x14ac:dyDescent="0.2">
      <c r="A125" s="53"/>
      <c r="B125" s="34"/>
      <c r="C125" s="57"/>
      <c r="D125" s="51"/>
    </row>
    <row r="126" spans="1:4" x14ac:dyDescent="0.2">
      <c r="A126" s="53"/>
      <c r="B126" s="34"/>
      <c r="C126" s="57"/>
      <c r="D126" s="51"/>
    </row>
    <row r="127" spans="1:4" x14ac:dyDescent="0.2">
      <c r="A127" s="53"/>
      <c r="B127" s="34"/>
      <c r="C127" s="57"/>
      <c r="D127" s="51"/>
    </row>
    <row r="128" spans="1:4" x14ac:dyDescent="0.2">
      <c r="A128" s="53"/>
      <c r="B128" s="34"/>
      <c r="C128" s="57"/>
      <c r="D128" s="51"/>
    </row>
    <row r="129" spans="1:6" x14ac:dyDescent="0.2">
      <c r="A129" s="53"/>
      <c r="B129" s="34"/>
      <c r="C129" s="57"/>
      <c r="D129" s="51"/>
    </row>
    <row r="130" spans="1:6" x14ac:dyDescent="0.2">
      <c r="A130" s="53"/>
      <c r="B130" s="34"/>
      <c r="C130" s="57"/>
      <c r="D130" s="51"/>
    </row>
    <row r="131" spans="1:6" x14ac:dyDescent="0.2">
      <c r="A131" s="53"/>
      <c r="B131" s="34"/>
      <c r="C131" s="57"/>
      <c r="D131" s="51"/>
    </row>
    <row r="132" spans="1:6" x14ac:dyDescent="0.2">
      <c r="A132" s="53"/>
      <c r="B132" s="34"/>
      <c r="C132" s="57"/>
      <c r="D132" s="51"/>
    </row>
    <row r="133" spans="1:6" x14ac:dyDescent="0.2">
      <c r="A133" s="53"/>
      <c r="B133" s="34"/>
      <c r="C133" s="57"/>
      <c r="D133" s="51"/>
    </row>
    <row r="134" spans="1:6" x14ac:dyDescent="0.2">
      <c r="A134" s="53"/>
      <c r="B134" s="34"/>
      <c r="C134" s="57"/>
      <c r="D134" s="51"/>
    </row>
    <row r="135" spans="1:6" x14ac:dyDescent="0.2">
      <c r="A135" s="53"/>
      <c r="B135" s="34"/>
      <c r="C135" s="57"/>
      <c r="D135" s="51"/>
    </row>
    <row r="136" spans="1:6" x14ac:dyDescent="0.2">
      <c r="A136" s="53"/>
      <c r="B136" s="34"/>
      <c r="C136" s="57"/>
      <c r="D136" s="52"/>
    </row>
    <row r="137" spans="1:6" x14ac:dyDescent="0.2">
      <c r="A137" s="53"/>
      <c r="B137" s="34"/>
      <c r="C137" s="57"/>
      <c r="D137" s="52"/>
    </row>
    <row r="138" spans="1:6" x14ac:dyDescent="0.2">
      <c r="A138" s="53"/>
      <c r="B138" s="34"/>
      <c r="C138" s="57"/>
      <c r="D138" s="52"/>
    </row>
    <row r="139" spans="1:6" x14ac:dyDescent="0.2">
      <c r="A139" s="53"/>
      <c r="B139" s="34"/>
      <c r="C139" s="57"/>
      <c r="D139" s="52"/>
      <c r="E139" s="37"/>
    </row>
    <row r="140" spans="1:6" x14ac:dyDescent="0.2">
      <c r="A140" s="53"/>
      <c r="B140" s="34"/>
      <c r="C140" s="57"/>
      <c r="D140" s="52"/>
      <c r="E140" s="37"/>
    </row>
    <row r="141" spans="1:6" x14ac:dyDescent="0.2">
      <c r="A141" s="53"/>
      <c r="B141" s="34"/>
      <c r="C141" s="57"/>
      <c r="D141" s="53"/>
      <c r="E141" s="36"/>
      <c r="F141" s="52"/>
    </row>
    <row r="142" spans="1:6" x14ac:dyDescent="0.2">
      <c r="A142" s="53"/>
      <c r="B142" s="34"/>
      <c r="C142" s="57"/>
      <c r="D142" s="53"/>
      <c r="E142" s="36"/>
      <c r="F142" s="52"/>
    </row>
    <row r="143" spans="1:6" x14ac:dyDescent="0.2">
      <c r="A143" s="53"/>
      <c r="B143" s="34"/>
      <c r="C143" s="57"/>
      <c r="D143" s="53"/>
      <c r="E143" s="36"/>
      <c r="F143" s="52"/>
    </row>
    <row r="144" spans="1:6" x14ac:dyDescent="0.2">
      <c r="A144" s="53"/>
      <c r="B144" s="34"/>
      <c r="C144" s="57"/>
      <c r="D144" s="53"/>
      <c r="E144" s="36"/>
      <c r="F144" s="52"/>
    </row>
    <row r="145" spans="1:6" x14ac:dyDescent="0.2">
      <c r="A145" s="53"/>
      <c r="B145" s="34"/>
      <c r="C145" s="57"/>
      <c r="D145" s="53"/>
      <c r="E145" s="36"/>
      <c r="F145" s="52"/>
    </row>
    <row r="146" spans="1:6" x14ac:dyDescent="0.2">
      <c r="A146" s="53"/>
      <c r="B146" s="34"/>
      <c r="C146" s="57"/>
      <c r="D146" s="53"/>
      <c r="E146" s="36"/>
      <c r="F146" s="52"/>
    </row>
    <row r="147" spans="1:6" x14ac:dyDescent="0.2">
      <c r="A147" s="53"/>
      <c r="B147" s="34"/>
      <c r="C147" s="57"/>
      <c r="D147" s="53"/>
      <c r="E147" s="36"/>
      <c r="F147" s="52"/>
    </row>
    <row r="148" spans="1:6" x14ac:dyDescent="0.2">
      <c r="A148" s="53"/>
      <c r="B148" s="34"/>
      <c r="C148" s="57"/>
      <c r="D148" s="53"/>
      <c r="E148" s="36"/>
      <c r="F148" s="52"/>
    </row>
    <row r="149" spans="1:6" x14ac:dyDescent="0.2">
      <c r="A149" s="53"/>
      <c r="B149" s="34"/>
      <c r="C149" s="57"/>
      <c r="D149" s="53"/>
      <c r="E149" s="36"/>
      <c r="F149" s="52"/>
    </row>
    <row r="150" spans="1:6" x14ac:dyDescent="0.2">
      <c r="A150" s="53"/>
      <c r="B150" s="34"/>
      <c r="C150" s="57"/>
      <c r="D150" s="53"/>
      <c r="E150" s="36"/>
      <c r="F150" s="52"/>
    </row>
    <row r="151" spans="1:6" x14ac:dyDescent="0.2">
      <c r="A151" s="53"/>
      <c r="B151" s="34"/>
      <c r="C151" s="57"/>
      <c r="D151" s="53"/>
      <c r="E151" s="36"/>
      <c r="F151" s="52"/>
    </row>
    <row r="152" spans="1:6" x14ac:dyDescent="0.2">
      <c r="A152" s="53"/>
      <c r="B152" s="34"/>
      <c r="C152" s="57"/>
      <c r="D152" s="53"/>
      <c r="E152" s="36"/>
      <c r="F152" s="52"/>
    </row>
    <row r="153" spans="1:6" x14ac:dyDescent="0.2">
      <c r="A153" s="53"/>
      <c r="B153" s="34"/>
      <c r="C153" s="57"/>
      <c r="D153" s="53"/>
      <c r="E153" s="36"/>
      <c r="F153" s="52"/>
    </row>
    <row r="154" spans="1:6" x14ac:dyDescent="0.2">
      <c r="A154" s="53"/>
      <c r="B154" s="34"/>
      <c r="C154" s="57"/>
      <c r="D154" s="53"/>
      <c r="E154" s="36"/>
      <c r="F154" s="52"/>
    </row>
    <row r="155" spans="1:6" x14ac:dyDescent="0.2">
      <c r="A155" s="53"/>
      <c r="B155" s="34"/>
      <c r="C155" s="57"/>
      <c r="D155" s="53"/>
      <c r="E155" s="36"/>
      <c r="F155" s="52"/>
    </row>
    <row r="156" spans="1:6" x14ac:dyDescent="0.2">
      <c r="A156" s="53"/>
      <c r="B156" s="34"/>
      <c r="C156" s="57"/>
      <c r="D156" s="53"/>
      <c r="E156" s="36"/>
      <c r="F156" s="52"/>
    </row>
    <row r="157" spans="1:6" x14ac:dyDescent="0.2">
      <c r="A157" s="53"/>
      <c r="B157" s="34"/>
      <c r="C157" s="57"/>
      <c r="D157" s="53"/>
      <c r="E157" s="36"/>
      <c r="F157" s="52"/>
    </row>
    <row r="158" spans="1:6" x14ac:dyDescent="0.2">
      <c r="A158" s="53"/>
      <c r="B158" s="34"/>
      <c r="C158" s="57"/>
      <c r="D158" s="53"/>
      <c r="E158" s="36"/>
      <c r="F158" s="52"/>
    </row>
    <row r="159" spans="1:6" x14ac:dyDescent="0.2">
      <c r="A159" s="53"/>
      <c r="B159" s="34"/>
      <c r="C159" s="57"/>
      <c r="D159" s="53"/>
      <c r="E159" s="36"/>
      <c r="F159" s="52"/>
    </row>
    <row r="160" spans="1:6" x14ac:dyDescent="0.2">
      <c r="A160" s="53"/>
      <c r="B160" s="34"/>
      <c r="C160" s="57"/>
      <c r="D160" s="53"/>
      <c r="E160" s="36"/>
      <c r="F160" s="52"/>
    </row>
    <row r="161" spans="1:6" x14ac:dyDescent="0.2">
      <c r="A161" s="53"/>
      <c r="B161" s="34"/>
      <c r="C161" s="57"/>
      <c r="D161" s="53"/>
      <c r="E161" s="36"/>
      <c r="F161" s="52"/>
    </row>
    <row r="162" spans="1:6" x14ac:dyDescent="0.2">
      <c r="A162" s="53"/>
      <c r="B162" s="34"/>
      <c r="C162" s="57"/>
      <c r="D162" s="53"/>
      <c r="E162" s="36"/>
      <c r="F162" s="52"/>
    </row>
    <row r="163" spans="1:6" x14ac:dyDescent="0.2">
      <c r="A163" s="53"/>
      <c r="B163" s="34"/>
      <c r="C163" s="57"/>
      <c r="D163" s="53"/>
      <c r="E163" s="36"/>
      <c r="F163" s="52"/>
    </row>
    <row r="164" spans="1:6" x14ac:dyDescent="0.2">
      <c r="A164" s="53"/>
      <c r="B164" s="34"/>
      <c r="C164" s="57"/>
      <c r="D164" s="53"/>
      <c r="E164" s="36"/>
      <c r="F164" s="52"/>
    </row>
    <row r="165" spans="1:6" x14ac:dyDescent="0.2">
      <c r="A165" s="53"/>
      <c r="B165" s="34"/>
      <c r="C165" s="57"/>
      <c r="D165" s="53"/>
      <c r="E165" s="36"/>
      <c r="F165" s="52"/>
    </row>
    <row r="166" spans="1:6" x14ac:dyDescent="0.2">
      <c r="A166" s="53"/>
      <c r="B166" s="34"/>
      <c r="C166" s="57"/>
      <c r="D166" s="53"/>
      <c r="E166" s="36"/>
      <c r="F166" s="52"/>
    </row>
    <row r="167" spans="1:6" x14ac:dyDescent="0.2">
      <c r="A167" s="53"/>
      <c r="B167" s="34"/>
      <c r="C167" s="57"/>
      <c r="D167" s="53"/>
      <c r="E167" s="36"/>
      <c r="F167" s="52"/>
    </row>
    <row r="168" spans="1:6" x14ac:dyDescent="0.2">
      <c r="A168" s="53"/>
      <c r="B168" s="34"/>
      <c r="C168" s="57"/>
      <c r="D168" s="53"/>
      <c r="E168" s="36"/>
      <c r="F168" s="52"/>
    </row>
    <row r="169" spans="1:6" x14ac:dyDescent="0.2">
      <c r="A169" s="53"/>
      <c r="B169" s="34"/>
      <c r="C169" s="57"/>
      <c r="D169" s="53"/>
      <c r="E169" s="36"/>
      <c r="F169" s="52"/>
    </row>
    <row r="170" spans="1:6" x14ac:dyDescent="0.2">
      <c r="A170" s="53"/>
      <c r="B170" s="34"/>
      <c r="C170" s="57"/>
      <c r="D170" s="53"/>
      <c r="E170" s="36"/>
      <c r="F170" s="52"/>
    </row>
    <row r="171" spans="1:6" x14ac:dyDescent="0.2">
      <c r="A171" s="53"/>
      <c r="B171" s="34"/>
      <c r="C171" s="57"/>
      <c r="D171" s="53"/>
      <c r="E171" s="36"/>
      <c r="F171" s="52"/>
    </row>
    <row r="172" spans="1:6" x14ac:dyDescent="0.2">
      <c r="A172" s="53"/>
      <c r="B172" s="34"/>
      <c r="C172" s="57"/>
      <c r="D172" s="53"/>
      <c r="E172" s="36"/>
      <c r="F172" s="52"/>
    </row>
    <row r="173" spans="1:6" x14ac:dyDescent="0.2">
      <c r="A173" s="53"/>
      <c r="B173" s="34"/>
      <c r="C173" s="57"/>
      <c r="D173" s="53"/>
      <c r="E173" s="36"/>
      <c r="F173" s="52"/>
    </row>
    <row r="174" spans="1:6" x14ac:dyDescent="0.2">
      <c r="A174" s="53"/>
      <c r="B174" s="34"/>
      <c r="C174" s="57"/>
      <c r="D174" s="53"/>
      <c r="E174" s="36"/>
      <c r="F174" s="52"/>
    </row>
    <row r="175" spans="1:6" x14ac:dyDescent="0.2">
      <c r="A175" s="53"/>
      <c r="B175" s="34"/>
      <c r="C175" s="57"/>
      <c r="D175" s="53"/>
      <c r="E175" s="36"/>
      <c r="F175" s="52"/>
    </row>
    <row r="176" spans="1:6" x14ac:dyDescent="0.2">
      <c r="A176" s="53"/>
      <c r="B176" s="34"/>
      <c r="C176" s="57"/>
      <c r="D176" s="53"/>
      <c r="E176" s="36"/>
      <c r="F176" s="52"/>
    </row>
    <row r="177" spans="1:8" x14ac:dyDescent="0.2">
      <c r="A177" s="53"/>
      <c r="B177" s="34"/>
      <c r="C177" s="57"/>
      <c r="D177" s="53"/>
      <c r="E177" s="33"/>
      <c r="F177" s="52"/>
      <c r="G177" s="52"/>
    </row>
    <row r="178" spans="1:8" x14ac:dyDescent="0.2">
      <c r="A178" s="53"/>
      <c r="B178" s="34"/>
      <c r="C178" s="57"/>
      <c r="D178" s="53"/>
      <c r="E178" s="33"/>
      <c r="F178" s="52"/>
      <c r="G178" s="52"/>
    </row>
    <row r="179" spans="1:8" x14ac:dyDescent="0.2">
      <c r="A179" s="53"/>
      <c r="B179" s="34"/>
      <c r="C179" s="57"/>
      <c r="D179" s="53"/>
      <c r="E179" s="33"/>
      <c r="F179" s="52"/>
      <c r="G179" s="52"/>
    </row>
    <row r="180" spans="1:8" x14ac:dyDescent="0.2">
      <c r="A180" s="53"/>
      <c r="B180" s="34"/>
      <c r="C180" s="57"/>
      <c r="D180" s="51"/>
      <c r="E180" s="35"/>
      <c r="F180" s="53"/>
      <c r="G180" s="52"/>
      <c r="H180" s="37"/>
    </row>
    <row r="181" spans="1:8" x14ac:dyDescent="0.2">
      <c r="A181" s="53"/>
      <c r="B181" s="34"/>
      <c r="C181" s="57"/>
      <c r="D181" s="51"/>
      <c r="E181" s="35"/>
      <c r="F181" s="53"/>
      <c r="G181" s="52"/>
      <c r="H181" s="37"/>
    </row>
    <row r="182" spans="1:8" x14ac:dyDescent="0.2">
      <c r="A182" s="53"/>
      <c r="B182" s="34"/>
      <c r="C182" s="57"/>
      <c r="D182" s="51"/>
      <c r="E182" s="35"/>
      <c r="F182" s="53"/>
      <c r="G182" s="52"/>
      <c r="H182" s="37"/>
    </row>
    <row r="183" spans="1:8" x14ac:dyDescent="0.2">
      <c r="A183" s="53"/>
      <c r="B183" s="34"/>
      <c r="C183" s="57"/>
      <c r="D183" s="51"/>
      <c r="E183" s="35"/>
      <c r="F183" s="53"/>
      <c r="G183" s="52"/>
      <c r="H183" s="37"/>
    </row>
    <row r="184" spans="1:8" x14ac:dyDescent="0.2">
      <c r="A184" s="53"/>
      <c r="B184" s="34"/>
      <c r="C184" s="57"/>
      <c r="D184" s="51"/>
      <c r="E184" s="35"/>
      <c r="F184" s="53"/>
      <c r="G184" s="52"/>
      <c r="H184" s="37"/>
    </row>
    <row r="185" spans="1:8" x14ac:dyDescent="0.2">
      <c r="A185" s="53"/>
      <c r="B185" s="34"/>
      <c r="C185" s="57"/>
      <c r="D185" s="51"/>
      <c r="E185" s="35"/>
      <c r="F185" s="53"/>
      <c r="G185" s="52"/>
      <c r="H185" s="37"/>
    </row>
    <row r="186" spans="1:8" x14ac:dyDescent="0.2">
      <c r="A186" s="53"/>
      <c r="B186" s="34"/>
      <c r="C186" s="57"/>
      <c r="D186" s="51"/>
      <c r="E186" s="35"/>
      <c r="F186" s="53"/>
      <c r="G186" s="52"/>
      <c r="H186" s="37"/>
    </row>
    <row r="187" spans="1:8" x14ac:dyDescent="0.2">
      <c r="A187" s="53"/>
      <c r="B187" s="34"/>
      <c r="C187" s="57"/>
      <c r="D187" s="51"/>
      <c r="E187" s="35"/>
      <c r="F187" s="53"/>
      <c r="G187" s="52"/>
      <c r="H187" s="37"/>
    </row>
    <row r="188" spans="1:8" x14ac:dyDescent="0.2">
      <c r="A188" s="53"/>
      <c r="B188" s="34"/>
      <c r="C188" s="57"/>
      <c r="D188" s="51"/>
      <c r="E188" s="35"/>
      <c r="F188" s="53"/>
      <c r="G188" s="52"/>
      <c r="H188" s="37"/>
    </row>
    <row r="189" spans="1:8" x14ac:dyDescent="0.2">
      <c r="A189" s="53"/>
      <c r="B189" s="34"/>
      <c r="C189" s="57"/>
      <c r="D189" s="51"/>
      <c r="E189" s="35"/>
      <c r="F189" s="53"/>
      <c r="G189" s="52"/>
      <c r="H189" s="37"/>
    </row>
    <row r="190" spans="1:8" x14ac:dyDescent="0.2">
      <c r="A190" s="53"/>
      <c r="B190" s="34"/>
      <c r="C190" s="57"/>
      <c r="D190" s="51"/>
      <c r="E190" s="35"/>
      <c r="F190" s="53"/>
      <c r="G190" s="52"/>
      <c r="H190" s="37"/>
    </row>
    <row r="191" spans="1:8" x14ac:dyDescent="0.2">
      <c r="A191" s="53"/>
      <c r="B191" s="34"/>
      <c r="C191" s="57"/>
      <c r="E191" s="35"/>
      <c r="F191" s="53"/>
      <c r="G191" s="52"/>
      <c r="H191" s="37"/>
    </row>
    <row r="192" spans="1:8" x14ac:dyDescent="0.2">
      <c r="A192" s="53"/>
      <c r="B192" s="34"/>
      <c r="C192" s="57"/>
      <c r="E192" s="35"/>
      <c r="F192" s="53"/>
      <c r="G192" s="52"/>
      <c r="H192" s="37"/>
    </row>
    <row r="202" spans="1:8" ht="14.4" x14ac:dyDescent="0.2">
      <c r="D202" s="54"/>
    </row>
    <row r="203" spans="1:8" ht="14.4" x14ac:dyDescent="0.3">
      <c r="A203" s="58"/>
      <c r="B203" s="45"/>
      <c r="C203" s="48"/>
      <c r="D203" s="55"/>
      <c r="E203" s="45"/>
      <c r="F203" s="55"/>
      <c r="G203" s="55"/>
      <c r="H203" s="45"/>
    </row>
    <row r="204" spans="1:8" ht="14.4" x14ac:dyDescent="0.3">
      <c r="A204" s="59"/>
      <c r="B204" s="44"/>
      <c r="C204" s="49"/>
      <c r="D204" s="56"/>
      <c r="E204" s="44"/>
      <c r="F204" s="56"/>
      <c r="G204" s="56"/>
      <c r="H204" s="44"/>
    </row>
    <row r="205" spans="1:8" ht="14.4" x14ac:dyDescent="0.3">
      <c r="A205" s="59"/>
      <c r="B205" s="44"/>
      <c r="C205" s="49"/>
      <c r="D205" s="56"/>
      <c r="E205" s="44"/>
      <c r="F205" s="56"/>
      <c r="G205" s="56"/>
      <c r="H205" s="44"/>
    </row>
    <row r="206" spans="1:8" ht="14.4" x14ac:dyDescent="0.3">
      <c r="A206" s="59"/>
      <c r="B206" s="44"/>
      <c r="C206" s="49"/>
      <c r="D206" s="56"/>
      <c r="E206" s="44"/>
      <c r="F206" s="56"/>
      <c r="G206" s="56"/>
      <c r="H206" s="44"/>
    </row>
    <row r="207" spans="1:8" ht="14.4" x14ac:dyDescent="0.3">
      <c r="A207" s="59"/>
      <c r="B207" s="44"/>
      <c r="C207" s="49"/>
      <c r="D207" s="56"/>
      <c r="E207" s="44"/>
      <c r="F207" s="56"/>
      <c r="G207" s="56"/>
      <c r="H207" s="44"/>
    </row>
    <row r="208" spans="1:8" ht="14.4" x14ac:dyDescent="0.3">
      <c r="A208" s="59"/>
      <c r="B208" s="44"/>
      <c r="C208" s="49"/>
      <c r="D208" s="56"/>
      <c r="E208" s="44"/>
      <c r="F208" s="56"/>
      <c r="G208" s="56"/>
      <c r="H208" s="44"/>
    </row>
    <row r="209" spans="1:8" ht="14.4" x14ac:dyDescent="0.3">
      <c r="A209" s="59"/>
      <c r="B209" s="44"/>
      <c r="C209" s="49"/>
      <c r="D209" s="56"/>
      <c r="E209" s="44"/>
      <c r="F209" s="56"/>
      <c r="G209" s="56"/>
      <c r="H209" s="44"/>
    </row>
    <row r="210" spans="1:8" ht="14.4" x14ac:dyDescent="0.3">
      <c r="A210" s="59"/>
      <c r="B210" s="44"/>
      <c r="C210" s="49"/>
      <c r="D210" s="56"/>
      <c r="E210" s="44"/>
      <c r="F210" s="56"/>
      <c r="G210" s="56"/>
      <c r="H210" s="44"/>
    </row>
    <row r="211" spans="1:8" ht="14.4" x14ac:dyDescent="0.3">
      <c r="A211" s="59"/>
      <c r="B211" s="44"/>
      <c r="C211" s="49"/>
      <c r="D211" s="56"/>
      <c r="E211" s="44"/>
      <c r="F211" s="56"/>
      <c r="G211" s="56"/>
      <c r="H211" s="44"/>
    </row>
    <row r="212" spans="1:8" ht="14.4" x14ac:dyDescent="0.3">
      <c r="A212" s="59"/>
      <c r="B212" s="44"/>
      <c r="C212" s="49"/>
      <c r="D212" s="56"/>
      <c r="E212" s="44"/>
      <c r="F212" s="56"/>
      <c r="G212" s="56"/>
      <c r="H212" s="44"/>
    </row>
    <row r="213" spans="1:8" ht="14.4" x14ac:dyDescent="0.3">
      <c r="A213" s="59"/>
      <c r="B213" s="44"/>
      <c r="C213" s="49"/>
      <c r="D213" s="56"/>
      <c r="E213" s="44"/>
      <c r="F213" s="56"/>
      <c r="G213" s="56"/>
      <c r="H213" s="44"/>
    </row>
    <row r="214" spans="1:8" ht="14.4" x14ac:dyDescent="0.3">
      <c r="A214" s="59"/>
      <c r="B214" s="44"/>
      <c r="C214" s="49"/>
      <c r="D214" s="56"/>
      <c r="E214" s="44"/>
      <c r="F214" s="56"/>
      <c r="G214" s="56"/>
      <c r="H214" s="44"/>
    </row>
    <row r="215" spans="1:8" ht="14.4" x14ac:dyDescent="0.3">
      <c r="A215" s="59"/>
      <c r="B215" s="44"/>
      <c r="C215" s="49"/>
      <c r="D215" s="56"/>
      <c r="E215" s="44"/>
      <c r="F215" s="56"/>
      <c r="G215" s="56"/>
      <c r="H215" s="44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192262-12 (2)</vt:lpstr>
      <vt:lpstr>articles</vt:lpstr>
      <vt:lpstr>13</vt:lpstr>
      <vt:lpstr>'192262-12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Pedro Dudesson</cp:lastModifiedBy>
  <cp:lastPrinted>2019-06-13T09:31:35Z</cp:lastPrinted>
  <dcterms:created xsi:type="dcterms:W3CDTF">2013-12-16T10:08:48Z</dcterms:created>
  <dcterms:modified xsi:type="dcterms:W3CDTF">2019-07-14T20:42:34Z</dcterms:modified>
</cp:coreProperties>
</file>