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guyot\Desktop\"/>
    </mc:Choice>
  </mc:AlternateContent>
  <bookViews>
    <workbookView xWindow="0" yWindow="0" windowWidth="28800" windowHeight="12435"/>
  </bookViews>
  <sheets>
    <sheet name="01-2018" sheetId="1" r:id="rId1"/>
    <sheet name="&gt;02-2018" sheetId="11" r:id="rId2"/>
    <sheet name="Feuil2" sheetId="2" r:id="rId3"/>
    <sheet name="Feuil3" sheetId="3" r:id="rId4"/>
    <sheet name="Jours Fériés 2018" sheetId="9" r:id="rId5"/>
  </sheets>
  <functionGroups builtInGroupCount="18"/>
  <externalReferences>
    <externalReference r:id="rId6"/>
  </externalReferences>
  <definedNames>
    <definedName name="Paques">'Jours Fériés 2018'!$C$4</definedName>
    <definedName name="Pâques">'Jours Fériés 2018'!$B$10</definedName>
    <definedName name="Saisir_Année">'Jours Fériés 2018'!$C$2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1" l="1"/>
  <c r="C3" i="11"/>
  <c r="H31" i="11" s="1"/>
  <c r="F31" i="11"/>
  <c r="G31" i="11" s="1"/>
  <c r="H12" i="11"/>
  <c r="H10" i="11"/>
  <c r="H6" i="11"/>
  <c r="I5" i="11"/>
  <c r="H5" i="11"/>
  <c r="H3" i="11"/>
  <c r="N2" i="11"/>
  <c r="N1" i="11"/>
  <c r="C4" i="11" l="1"/>
  <c r="B3" i="11"/>
  <c r="C4" i="9"/>
  <c r="C5" i="9" s="1"/>
  <c r="C3" i="9"/>
  <c r="C7" i="9"/>
  <c r="C6" i="9"/>
  <c r="C13" i="9"/>
  <c r="C12" i="9"/>
  <c r="C11" i="9"/>
  <c r="C14" i="9"/>
  <c r="C15" i="9"/>
  <c r="N1" i="1"/>
  <c r="N2" i="1"/>
  <c r="G33" i="1"/>
  <c r="H33" i="1" s="1"/>
  <c r="B33" i="1"/>
  <c r="H34" i="1"/>
  <c r="H3" i="1"/>
  <c r="H4" i="1"/>
  <c r="H5" i="1"/>
  <c r="H6" i="1"/>
  <c r="H10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G7" i="1"/>
  <c r="H7" i="1" s="1"/>
  <c r="B3" i="1"/>
  <c r="B4" i="1"/>
  <c r="B5" i="1"/>
  <c r="I5" i="1"/>
  <c r="B6" i="1"/>
  <c r="B7" i="1"/>
  <c r="B8" i="1"/>
  <c r="G8" i="1" s="1"/>
  <c r="H8" i="1" s="1"/>
  <c r="B9" i="1"/>
  <c r="G9" i="1" s="1"/>
  <c r="H9" i="1" s="1"/>
  <c r="B10" i="1"/>
  <c r="B11" i="1"/>
  <c r="G11" i="1" s="1"/>
  <c r="H11" i="1" s="1"/>
  <c r="B12" i="1"/>
  <c r="B13" i="1"/>
  <c r="G13" i="1" s="1"/>
  <c r="B14" i="1"/>
  <c r="G14" i="1" s="1"/>
  <c r="B15" i="1"/>
  <c r="G15" i="1" s="1"/>
  <c r="B16" i="1"/>
  <c r="G16" i="1" s="1"/>
  <c r="B17" i="1"/>
  <c r="G17" i="1" s="1"/>
  <c r="B18" i="1"/>
  <c r="G18" i="1" s="1"/>
  <c r="B19" i="1"/>
  <c r="G19" i="1" s="1"/>
  <c r="B20" i="1"/>
  <c r="G20" i="1" s="1"/>
  <c r="B21" i="1"/>
  <c r="G21" i="1" s="1"/>
  <c r="B22" i="1"/>
  <c r="G22" i="1" s="1"/>
  <c r="B23" i="1"/>
  <c r="G23" i="1" s="1"/>
  <c r="B24" i="1"/>
  <c r="G24" i="1" s="1"/>
  <c r="B25" i="1"/>
  <c r="G25" i="1" s="1"/>
  <c r="B26" i="1"/>
  <c r="G26" i="1" s="1"/>
  <c r="B27" i="1"/>
  <c r="G27" i="1" s="1"/>
  <c r="B28" i="1"/>
  <c r="G28" i="1" s="1"/>
  <c r="B29" i="1"/>
  <c r="G29" i="1" s="1"/>
  <c r="B30" i="1"/>
  <c r="G30" i="1" s="1"/>
  <c r="B31" i="1"/>
  <c r="B32" i="1"/>
  <c r="G32" i="1"/>
  <c r="F34" i="1"/>
  <c r="G34" i="1" s="1"/>
  <c r="C5" i="11" l="1"/>
  <c r="B4" i="11"/>
  <c r="G4" i="11" s="1"/>
  <c r="H4" i="11" s="1"/>
  <c r="C8" i="9"/>
  <c r="C9" i="9"/>
  <c r="C10" i="9"/>
  <c r="C6" i="11" l="1"/>
  <c r="B5" i="11"/>
  <c r="C7" i="11" l="1"/>
  <c r="B6" i="11"/>
  <c r="B7" i="11" l="1"/>
  <c r="H7" i="11" s="1"/>
  <c r="C8" i="11"/>
  <c r="C9" i="11" l="1"/>
  <c r="B8" i="11"/>
  <c r="G8" i="11" s="1"/>
  <c r="H8" i="11" s="1"/>
  <c r="C10" i="11" l="1"/>
  <c r="B9" i="11"/>
  <c r="G9" i="11" s="1"/>
  <c r="H9" i="11" s="1"/>
  <c r="C11" i="11" l="1"/>
  <c r="B10" i="11"/>
  <c r="B11" i="11" l="1"/>
  <c r="G11" i="11" s="1"/>
  <c r="H11" i="11" s="1"/>
  <c r="C12" i="11"/>
  <c r="C13" i="11" l="1"/>
  <c r="B12" i="11"/>
  <c r="B13" i="11" l="1"/>
  <c r="G13" i="11" s="1"/>
  <c r="H13" i="11" s="1"/>
  <c r="C14" i="11"/>
  <c r="C15" i="11" l="1"/>
  <c r="B14" i="11"/>
  <c r="G14" i="11" l="1"/>
  <c r="H14" i="11" s="1"/>
  <c r="B15" i="11"/>
  <c r="G15" i="11" s="1"/>
  <c r="H15" i="11" s="1"/>
  <c r="C16" i="11"/>
  <c r="C17" i="11" l="1"/>
  <c r="B16" i="11"/>
  <c r="G16" i="11" s="1"/>
  <c r="H16" i="11" s="1"/>
  <c r="C18" i="11" l="1"/>
  <c r="B17" i="11"/>
  <c r="G17" i="11" s="1"/>
  <c r="H17" i="11" s="1"/>
  <c r="C19" i="11" l="1"/>
  <c r="B18" i="11"/>
  <c r="G18" i="11" s="1"/>
  <c r="H18" i="11" s="1"/>
  <c r="B19" i="11" l="1"/>
  <c r="G19" i="11" s="1"/>
  <c r="H19" i="11" s="1"/>
  <c r="C20" i="11"/>
  <c r="C21" i="11" l="1"/>
  <c r="B20" i="11"/>
  <c r="G20" i="11" s="1"/>
  <c r="H20" i="11" s="1"/>
  <c r="C22" i="11" l="1"/>
  <c r="B21" i="11"/>
  <c r="G21" i="11" l="1"/>
  <c r="H21" i="11" s="1"/>
  <c r="B22" i="11"/>
  <c r="G22" i="11" s="1"/>
  <c r="H22" i="11" s="1"/>
  <c r="C23" i="11"/>
  <c r="C24" i="11" l="1"/>
  <c r="B23" i="11"/>
  <c r="G23" i="11" s="1"/>
  <c r="H23" i="11" s="1"/>
  <c r="C25" i="11" l="1"/>
  <c r="B24" i="11"/>
  <c r="G24" i="11" s="1"/>
  <c r="H24" i="11" s="1"/>
  <c r="C26" i="11" l="1"/>
  <c r="B25" i="11"/>
  <c r="G25" i="11" s="1"/>
  <c r="H25" i="11" s="1"/>
  <c r="B26" i="11" l="1"/>
  <c r="G26" i="11" s="1"/>
  <c r="H26" i="11" s="1"/>
  <c r="C27" i="11"/>
  <c r="B27" i="11" l="1"/>
  <c r="C28" i="11"/>
  <c r="C29" i="11" l="1"/>
  <c r="B28" i="11"/>
  <c r="G27" i="11"/>
  <c r="H27" i="11" s="1"/>
  <c r="G28" i="11" l="1"/>
  <c r="H28" i="11" s="1"/>
  <c r="B29" i="11"/>
  <c r="C30" i="11"/>
  <c r="B30" i="11" s="1"/>
  <c r="G29" i="11" l="1"/>
  <c r="H29" i="11" s="1"/>
  <c r="G30" i="11"/>
  <c r="H30" i="11" s="1"/>
</calcChain>
</file>

<file path=xl/sharedStrings.xml><?xml version="1.0" encoding="utf-8"?>
<sst xmlns="http://schemas.openxmlformats.org/spreadsheetml/2006/main" count="36" uniqueCount="25">
  <si>
    <t>TOTAL =</t>
  </si>
  <si>
    <t>169 H/MOIS</t>
  </si>
  <si>
    <t>FÉRIÉ</t>
  </si>
  <si>
    <t>39 H/SEMAINE</t>
  </si>
  <si>
    <t>TOTAL</t>
  </si>
  <si>
    <t>APREM</t>
  </si>
  <si>
    <t>MATIN</t>
  </si>
  <si>
    <t>DATE</t>
  </si>
  <si>
    <t>JOUR</t>
  </si>
  <si>
    <t>Mois en cours</t>
  </si>
  <si>
    <t>Mois suivant</t>
  </si>
  <si>
    <t>Jours Fériés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</si>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</sst>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70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9C0006"/>
      <name val="Calibri"/>
      <family val="2"/>
      <scheme val="minor"/>
    </font>
    <font>
      <sz val="12"/>
      <color rgb="FF000000"/>
      <name val="Segoe U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Segoe UI"/>
      <family val="2"/>
    </font>
    <font>
      <sz val="12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2" fontId="0" fillId="0" borderId="0" xfId="0" applyNumberFormat="1"/>
    <xf numFmtId="2" fontId="3" fillId="0" borderId="0" xfId="0" applyNumberFormat="1" applyFont="1"/>
    <xf numFmtId="2" fontId="3" fillId="4" borderId="1" xfId="0" applyNumberFormat="1" applyFont="1" applyFill="1" applyBorder="1"/>
    <xf numFmtId="0" fontId="3" fillId="4" borderId="2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2" fontId="4" fillId="5" borderId="4" xfId="1" applyNumberFormat="1" applyFont="1" applyFill="1" applyBorder="1"/>
    <xf numFmtId="0" fontId="5" fillId="0" borderId="5" xfId="1" applyFont="1" applyFill="1" applyBorder="1"/>
    <xf numFmtId="164" fontId="5" fillId="0" borderId="5" xfId="1" applyNumberFormat="1" applyFont="1" applyFill="1" applyBorder="1"/>
    <xf numFmtId="0" fontId="0" fillId="0" borderId="6" xfId="0" applyBorder="1"/>
    <xf numFmtId="2" fontId="4" fillId="5" borderId="4" xfId="0" applyNumberFormat="1" applyFont="1" applyFill="1" applyBorder="1"/>
    <xf numFmtId="2" fontId="1" fillId="2" borderId="4" xfId="1" applyNumberFormat="1" applyBorder="1"/>
    <xf numFmtId="20" fontId="1" fillId="2" borderId="5" xfId="1" applyNumberFormat="1" applyBorder="1"/>
    <xf numFmtId="0" fontId="1" fillId="2" borderId="5" xfId="1" applyBorder="1"/>
    <xf numFmtId="164" fontId="1" fillId="2" borderId="5" xfId="1" applyNumberFormat="1" applyBorder="1"/>
    <xf numFmtId="0" fontId="3" fillId="0" borderId="1" xfId="0" applyFont="1" applyBorder="1"/>
    <xf numFmtId="0" fontId="5" fillId="0" borderId="5" xfId="0" applyFont="1" applyFill="1" applyBorder="1"/>
    <xf numFmtId="0" fontId="4" fillId="0" borderId="5" xfId="1" applyFont="1" applyFill="1" applyBorder="1" applyAlignment="1">
      <alignment horizontal="center"/>
    </xf>
    <xf numFmtId="0" fontId="1" fillId="2" borderId="6" xfId="1" applyBorder="1"/>
    <xf numFmtId="0" fontId="4" fillId="0" borderId="5" xfId="2" applyFont="1" applyFill="1" applyBorder="1" applyAlignment="1">
      <alignment horizontal="center"/>
    </xf>
    <xf numFmtId="20" fontId="5" fillId="0" borderId="5" xfId="1" applyNumberFormat="1" applyFont="1" applyFill="1" applyBorder="1"/>
    <xf numFmtId="20" fontId="5" fillId="0" borderId="5" xfId="0" applyNumberFormat="1" applyFont="1" applyFill="1" applyBorder="1"/>
    <xf numFmtId="0" fontId="3" fillId="6" borderId="7" xfId="0" applyFont="1" applyFill="1" applyBorder="1" applyAlignment="1">
      <alignment horizontal="center"/>
    </xf>
    <xf numFmtId="0" fontId="6" fillId="2" borderId="5" xfId="1" applyFont="1" applyBorder="1" applyAlignment="1">
      <alignment horizontal="center"/>
    </xf>
    <xf numFmtId="0" fontId="3" fillId="6" borderId="8" xfId="0" applyFont="1" applyFill="1" applyBorder="1" applyAlignment="1">
      <alignment horizontal="center"/>
    </xf>
    <xf numFmtId="2" fontId="3" fillId="0" borderId="9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17" fontId="0" fillId="0" borderId="0" xfId="0" applyNumberFormat="1"/>
    <xf numFmtId="14" fontId="7" fillId="0" borderId="0" xfId="0" applyNumberFormat="1" applyFont="1"/>
    <xf numFmtId="14" fontId="9" fillId="0" borderId="12" xfId="0" applyNumberFormat="1" applyFont="1" applyBorder="1"/>
    <xf numFmtId="0" fontId="8" fillId="0" borderId="13" xfId="0" applyFont="1" applyBorder="1" applyAlignment="1">
      <alignment horizontal="center"/>
    </xf>
    <xf numFmtId="14" fontId="7" fillId="0" borderId="6" xfId="0" applyNumberFormat="1" applyFont="1" applyBorder="1"/>
    <xf numFmtId="14" fontId="7" fillId="0" borderId="14" xfId="0" applyNumberFormat="1" applyFont="1" applyBorder="1"/>
    <xf numFmtId="170" fontId="10" fillId="0" borderId="4" xfId="0" applyNumberFormat="1" applyFont="1" applyBorder="1"/>
    <xf numFmtId="170" fontId="10" fillId="0" borderId="15" xfId="0" applyNumberFormat="1" applyFont="1" applyBorder="1"/>
    <xf numFmtId="0" fontId="1" fillId="2" borderId="5" xfId="1" applyBorder="1" applyAlignment="1">
      <alignment horizontal="center"/>
    </xf>
  </cellXfs>
  <cellStyles count="3">
    <cellStyle name="Insatisfaisant" xfId="1" builtinId="27"/>
    <cellStyle name="Neutre" xfId="2" builtinId="28"/>
    <cellStyle name="Normal" xfId="0" builtinId="0"/>
  </cellStyles>
  <dxfs count="8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6</xdr:row>
          <xdr:rowOff>19050</xdr:rowOff>
        </xdr:from>
        <xdr:to>
          <xdr:col>10</xdr:col>
          <xdr:colOff>219075</xdr:colOff>
          <xdr:row>7</xdr:row>
          <xdr:rowOff>171450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AP%20HEURES%20TRAVAILLEE%20CD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7-2017"/>
      <sheetName val="08-2017"/>
      <sheetName val="09-2017"/>
      <sheetName val="10-2017"/>
      <sheetName val="11-2017"/>
      <sheetName val="12-2017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4"/>
  <sheetViews>
    <sheetView tabSelected="1" workbookViewId="0">
      <selection activeCell="G28" sqref="G28"/>
    </sheetView>
  </sheetViews>
  <sheetFormatPr baseColWidth="10" defaultRowHeight="15" x14ac:dyDescent="0.25"/>
  <cols>
    <col min="4" max="4" width="9.85546875" bestFit="1" customWidth="1"/>
    <col min="6" max="6" width="11.42578125" style="3"/>
    <col min="7" max="7" width="11.42578125" style="2"/>
    <col min="8" max="8" width="13.7109375" style="1" bestFit="1" customWidth="1"/>
    <col min="9" max="9" width="11.5703125" customWidth="1"/>
    <col min="10" max="10" width="13.7109375" bestFit="1" customWidth="1"/>
    <col min="13" max="13" width="13.140625" bestFit="1" customWidth="1"/>
  </cols>
  <sheetData>
    <row r="1" spans="1:14" ht="15.75" thickBot="1" x14ac:dyDescent="0.3">
      <c r="A1" s="30"/>
      <c r="M1" t="s">
        <v>9</v>
      </c>
      <c r="N1" s="30" t="str">
        <f>"01-2018"</f>
        <v>01-2018</v>
      </c>
    </row>
    <row r="2" spans="1:14" ht="15.75" thickBot="1" x14ac:dyDescent="0.3">
      <c r="B2" s="29" t="s">
        <v>8</v>
      </c>
      <c r="C2" s="28" t="s">
        <v>7</v>
      </c>
      <c r="D2" s="28" t="s">
        <v>6</v>
      </c>
      <c r="E2" s="28" t="s">
        <v>5</v>
      </c>
      <c r="F2" s="27" t="s">
        <v>4</v>
      </c>
      <c r="J2" s="26" t="s">
        <v>3</v>
      </c>
      <c r="M2" t="s">
        <v>10</v>
      </c>
      <c r="N2" s="30" t="str">
        <f>"02-2018"</f>
        <v>02-2018</v>
      </c>
    </row>
    <row r="3" spans="1:14" ht="15.75" thickBot="1" x14ac:dyDescent="0.3">
      <c r="B3" s="11" t="str">
        <f>TEXT(C3,"jjjj")</f>
        <v>lundi</v>
      </c>
      <c r="C3" s="16">
        <v>43101</v>
      </c>
      <c r="D3" s="25" t="s">
        <v>2</v>
      </c>
      <c r="E3" s="25" t="s">
        <v>2</v>
      </c>
      <c r="F3" s="13"/>
      <c r="H3" s="1" t="str">
        <f>IF(G3&lt;&gt;"",IF(OR(#REF!="FÉRIÉ",#REF!="FÉRIÉ",D1="FÉRIÉ",D2="FÉRIÉ",D3="FÉRIÉ"),G3+(COUNTIF(#REF!,"FÉRIÉ")*8)-39,SUM(#REF!)-39),"")</f>
        <v/>
      </c>
      <c r="J3" s="24" t="s">
        <v>1</v>
      </c>
    </row>
    <row r="4" spans="1:14" x14ac:dyDescent="0.25">
      <c r="B4" s="11" t="str">
        <f>TEXT(C4,"jjjj")</f>
        <v>mardi</v>
      </c>
      <c r="C4" s="10">
        <v>43102</v>
      </c>
      <c r="D4" s="9"/>
      <c r="E4" s="9"/>
      <c r="F4" s="8"/>
      <c r="H4" s="1" t="str">
        <f>IF(G4&lt;&gt;"",IF(OR(#REF!="FÉRIÉ",D1="FÉRIÉ",D2="FÉRIÉ",D3="FÉRIÉ",D4="FÉRIÉ"),G4+(COUNTIF(#REF!,"FÉRIÉ")*8)-39,SUM(#REF!)-39),"")</f>
        <v/>
      </c>
    </row>
    <row r="5" spans="1:14" x14ac:dyDescent="0.25">
      <c r="B5" s="11" t="str">
        <f>TEXT(C5,"jjjj")</f>
        <v>mercredi</v>
      </c>
      <c r="C5" s="10">
        <v>43103</v>
      </c>
      <c r="D5" s="9"/>
      <c r="E5" s="9"/>
      <c r="F5" s="8"/>
      <c r="H5" s="1" t="str">
        <f t="shared" ref="H5:H6" si="0">IF(G5&lt;&gt;"",IF(OR(D1="FÉRIÉ",D2="FÉRIÉ",D3="FÉRIÉ",D4="FÉRIÉ",D5="FÉRIÉ"),G5+(COUNTIF(D1:D5,"FÉRIÉ")*8)-39,SUM(F1:F5)-39),"")</f>
        <v/>
      </c>
      <c r="I5" s="2" t="str">
        <f>IF(AND(D2&lt;&gt;"Lundi",D4="Vendredi"),SUM(H2:H4)+SUM('[1]10-2017'!H31:H32),IF(D4="Vendredi",SUM('01-2018'!H2:H4),""))</f>
        <v/>
      </c>
    </row>
    <row r="6" spans="1:14" ht="15.75" thickBot="1" x14ac:dyDescent="0.3">
      <c r="B6" s="11" t="str">
        <f>TEXT(C6,"jjjj")</f>
        <v>jeudi</v>
      </c>
      <c r="C6" s="10">
        <v>43104</v>
      </c>
      <c r="D6" s="18"/>
      <c r="E6" s="18"/>
      <c r="F6" s="12"/>
      <c r="H6" s="1" t="str">
        <f t="shared" si="0"/>
        <v/>
      </c>
    </row>
    <row r="7" spans="1:14" ht="15.75" thickBot="1" x14ac:dyDescent="0.3">
      <c r="B7" s="11" t="str">
        <f>TEXT(C7,"jjjj")</f>
        <v>vendredi</v>
      </c>
      <c r="C7" s="10">
        <v>43105</v>
      </c>
      <c r="D7" s="18"/>
      <c r="E7" s="18"/>
      <c r="F7" s="12"/>
      <c r="G7" s="17">
        <f>IF(B7="vendredi",SUM(F3:F7),"")</f>
        <v>0</v>
      </c>
      <c r="H7" s="1">
        <f>IF(G7&lt;&gt;"",IF(OR(D3="FÉRIÉ",D4="FÉRIÉ",D5="FÉRIÉ",D6="FÉRIÉ",D7="FÉRIÉ"),G7+(COUNTIF(D3:D7,"FÉRIÉ")*8)-39,SUM(F3:F7)-39),"")</f>
        <v>-31</v>
      </c>
      <c r="I7" s="1"/>
    </row>
    <row r="8" spans="1:14" x14ac:dyDescent="0.25">
      <c r="B8" s="20" t="str">
        <f>TEXT(C8,"jjjj")</f>
        <v>samedi</v>
      </c>
      <c r="C8" s="16">
        <v>43106</v>
      </c>
      <c r="D8" s="15"/>
      <c r="E8" s="15"/>
      <c r="F8" s="13"/>
      <c r="G8" s="2" t="str">
        <f>IF(B8="vendredi",SUM(F4:F8),"")</f>
        <v/>
      </c>
      <c r="H8" s="1" t="str">
        <f t="shared" ref="H8:H32" si="1">IF(G8&lt;&gt;"",IF(OR(D4="FÉRIÉ",D5="FÉRIÉ",D6="FÉRIÉ",D7="FÉRIÉ",D8="FÉRIÉ"),G8+(COUNTIF(D4:D8,"FÉRIÉ")*8)-39,SUM(F4:F8)-39),"")</f>
        <v/>
      </c>
    </row>
    <row r="9" spans="1:14" x14ac:dyDescent="0.25">
      <c r="B9" s="20" t="str">
        <f>TEXT(C9,"jjjj")</f>
        <v>dimanche</v>
      </c>
      <c r="C9" s="16">
        <v>43107</v>
      </c>
      <c r="D9" s="15"/>
      <c r="E9" s="15"/>
      <c r="F9" s="13"/>
      <c r="G9" s="2" t="str">
        <f>IF(B9="vendredi",SUM(F5:F9),"")</f>
        <v/>
      </c>
      <c r="H9" s="1" t="str">
        <f t="shared" si="1"/>
        <v/>
      </c>
    </row>
    <row r="10" spans="1:14" x14ac:dyDescent="0.25">
      <c r="B10" s="11" t="str">
        <f>TEXT(C10,"jjjj")</f>
        <v>lundi</v>
      </c>
      <c r="C10" s="10">
        <v>43108</v>
      </c>
      <c r="D10" s="18"/>
      <c r="E10" s="18"/>
      <c r="F10" s="12"/>
      <c r="H10" s="1" t="str">
        <f t="shared" si="1"/>
        <v/>
      </c>
    </row>
    <row r="11" spans="1:14" x14ac:dyDescent="0.25">
      <c r="B11" s="11" t="str">
        <f>TEXT(C11,"jjjj")</f>
        <v>mardi</v>
      </c>
      <c r="C11" s="10">
        <v>43109</v>
      </c>
      <c r="D11" s="9"/>
      <c r="E11" s="9"/>
      <c r="F11" s="8"/>
      <c r="G11" s="2" t="str">
        <f>IF(B11="vendredi",SUM(F7:F11),"")</f>
        <v/>
      </c>
      <c r="H11" s="1" t="str">
        <f t="shared" si="1"/>
        <v/>
      </c>
    </row>
    <row r="12" spans="1:14" x14ac:dyDescent="0.25">
      <c r="B12" s="11" t="str">
        <f>TEXT(C12,"jjjj")</f>
        <v>mercredi</v>
      </c>
      <c r="C12" s="10">
        <v>43110</v>
      </c>
      <c r="D12" s="9"/>
      <c r="E12" s="9"/>
      <c r="F12" s="8"/>
      <c r="H12" s="1" t="str">
        <f t="shared" si="1"/>
        <v/>
      </c>
    </row>
    <row r="13" spans="1:14" ht="15.75" thickBot="1" x14ac:dyDescent="0.3">
      <c r="B13" s="11" t="str">
        <f>TEXT(C13,"jjjj")</f>
        <v>jeudi</v>
      </c>
      <c r="C13" s="10">
        <v>43111</v>
      </c>
      <c r="D13" s="23"/>
      <c r="E13" s="18"/>
      <c r="F13" s="12"/>
      <c r="G13" s="2" t="str">
        <f>IF(B13="vendredi",SUM(F9:F13),"")</f>
        <v/>
      </c>
      <c r="H13" s="1" t="str">
        <f t="shared" si="1"/>
        <v/>
      </c>
    </row>
    <row r="14" spans="1:14" ht="15.75" thickBot="1" x14ac:dyDescent="0.3">
      <c r="B14" s="11" t="str">
        <f>TEXT(C14,"jjjj")</f>
        <v>vendredi</v>
      </c>
      <c r="C14" s="10">
        <v>43112</v>
      </c>
      <c r="D14" s="23"/>
      <c r="E14" s="18"/>
      <c r="F14" s="12"/>
      <c r="G14" s="17">
        <f>IF(B14="vendredi",SUM(F10:F14),"")</f>
        <v>0</v>
      </c>
      <c r="H14" s="1">
        <f t="shared" si="1"/>
        <v>-39</v>
      </c>
    </row>
    <row r="15" spans="1:14" x14ac:dyDescent="0.25">
      <c r="B15" s="20" t="str">
        <f>TEXT(C15,"jjjj")</f>
        <v>samedi</v>
      </c>
      <c r="C15" s="16">
        <v>43113</v>
      </c>
      <c r="D15" s="14"/>
      <c r="E15" s="15"/>
      <c r="F15" s="13"/>
      <c r="G15" s="2" t="str">
        <f>IF(B15="vendredi",SUM(F11:F15),"")</f>
        <v/>
      </c>
      <c r="H15" s="1" t="str">
        <f t="shared" si="1"/>
        <v/>
      </c>
    </row>
    <row r="16" spans="1:14" x14ac:dyDescent="0.25">
      <c r="B16" s="20" t="str">
        <f>TEXT(C16,"jjjj")</f>
        <v>dimanche</v>
      </c>
      <c r="C16" s="16">
        <v>43114</v>
      </c>
      <c r="D16" s="15"/>
      <c r="E16" s="15"/>
      <c r="F16" s="13"/>
      <c r="G16" s="2" t="str">
        <f>IF(B16="vendredi",SUM(F12:F16),"")</f>
        <v/>
      </c>
      <c r="H16" s="1" t="str">
        <f t="shared" si="1"/>
        <v/>
      </c>
    </row>
    <row r="17" spans="2:8" x14ac:dyDescent="0.25">
      <c r="B17" s="11" t="str">
        <f>TEXT(C17,"jjjj")</f>
        <v>lundi</v>
      </c>
      <c r="C17" s="10">
        <v>43115</v>
      </c>
      <c r="D17" s="9"/>
      <c r="E17" s="9"/>
      <c r="F17" s="12"/>
      <c r="G17" s="2" t="str">
        <f>IF(B17="vendredi",SUM(F13:F17),"")</f>
        <v/>
      </c>
      <c r="H17" s="1" t="str">
        <f t="shared" si="1"/>
        <v/>
      </c>
    </row>
    <row r="18" spans="2:8" x14ac:dyDescent="0.25">
      <c r="B18" s="11" t="str">
        <f>TEXT(C18,"jjjj")</f>
        <v>mardi</v>
      </c>
      <c r="C18" s="10">
        <v>43116</v>
      </c>
      <c r="D18" s="22"/>
      <c r="E18" s="22"/>
      <c r="F18" s="8"/>
      <c r="G18" s="2" t="str">
        <f>IF(B18="vendredi",SUM(F14:F18),"")</f>
        <v/>
      </c>
      <c r="H18" s="1" t="str">
        <f t="shared" si="1"/>
        <v/>
      </c>
    </row>
    <row r="19" spans="2:8" x14ac:dyDescent="0.25">
      <c r="B19" s="11" t="str">
        <f>TEXT(C19,"jjjj")</f>
        <v>mercredi</v>
      </c>
      <c r="C19" s="10">
        <v>43117</v>
      </c>
      <c r="D19" s="9"/>
      <c r="E19" s="9"/>
      <c r="F19" s="8"/>
      <c r="G19" s="2" t="str">
        <f>IF(B19="vendredi",SUM(F15:F19),"")</f>
        <v/>
      </c>
      <c r="H19" s="1" t="str">
        <f t="shared" si="1"/>
        <v/>
      </c>
    </row>
    <row r="20" spans="2:8" ht="15.75" thickBot="1" x14ac:dyDescent="0.3">
      <c r="B20" s="11" t="str">
        <f>TEXT(C20,"jjjj")</f>
        <v>jeudi</v>
      </c>
      <c r="C20" s="10">
        <v>43118</v>
      </c>
      <c r="D20" s="21"/>
      <c r="E20" s="18"/>
      <c r="F20" s="12"/>
      <c r="G20" s="2" t="str">
        <f>IF(B20="vendredi",SUM(F16:F20),"")</f>
        <v/>
      </c>
      <c r="H20" s="1" t="str">
        <f t="shared" si="1"/>
        <v/>
      </c>
    </row>
    <row r="21" spans="2:8" ht="15.75" thickBot="1" x14ac:dyDescent="0.3">
      <c r="B21" s="11" t="str">
        <f>TEXT(C21,"jjjj")</f>
        <v>vendredi</v>
      </c>
      <c r="C21" s="10">
        <v>43119</v>
      </c>
      <c r="D21" s="18"/>
      <c r="E21" s="18"/>
      <c r="F21" s="12"/>
      <c r="G21" s="17">
        <f>IF(B21="vendredi",SUM(F17:F21),"")</f>
        <v>0</v>
      </c>
      <c r="H21" s="1">
        <f t="shared" si="1"/>
        <v>-39</v>
      </c>
    </row>
    <row r="22" spans="2:8" x14ac:dyDescent="0.25">
      <c r="B22" s="20" t="str">
        <f>TEXT(C22,"jjjj")</f>
        <v>samedi</v>
      </c>
      <c r="C22" s="16">
        <v>43120</v>
      </c>
      <c r="D22" s="15"/>
      <c r="E22" s="15"/>
      <c r="F22" s="13"/>
      <c r="G22" s="2" t="str">
        <f>IF(B22="vendredi",SUM(F18:F22),"")</f>
        <v/>
      </c>
      <c r="H22" s="1" t="str">
        <f t="shared" si="1"/>
        <v/>
      </c>
    </row>
    <row r="23" spans="2:8" x14ac:dyDescent="0.25">
      <c r="B23" s="20" t="str">
        <f>TEXT(C23,"jjjj")</f>
        <v>dimanche</v>
      </c>
      <c r="C23" s="16">
        <v>43121</v>
      </c>
      <c r="D23" s="15"/>
      <c r="E23" s="15"/>
      <c r="F23" s="13"/>
      <c r="G23" s="2" t="str">
        <f>IF(B23="vendredi",SUM(F19:F23),"")</f>
        <v/>
      </c>
      <c r="H23" s="1" t="str">
        <f t="shared" si="1"/>
        <v/>
      </c>
    </row>
    <row r="24" spans="2:8" x14ac:dyDescent="0.25">
      <c r="B24" s="11" t="str">
        <f>TEXT(C24,"jjjj")</f>
        <v>lundi</v>
      </c>
      <c r="C24" s="10">
        <v>43122</v>
      </c>
      <c r="D24" s="9"/>
      <c r="E24" s="9"/>
      <c r="F24" s="12"/>
      <c r="G24" s="2" t="str">
        <f>IF(B24="vendredi",SUM(F20:F24),"")</f>
        <v/>
      </c>
      <c r="H24" s="1" t="str">
        <f t="shared" si="1"/>
        <v/>
      </c>
    </row>
    <row r="25" spans="2:8" x14ac:dyDescent="0.25">
      <c r="B25" s="11" t="str">
        <f>TEXT(C25,"jjjj")</f>
        <v>mardi</v>
      </c>
      <c r="C25" s="10">
        <v>43123</v>
      </c>
      <c r="D25" s="9"/>
      <c r="E25" s="9"/>
      <c r="F25" s="8"/>
      <c r="G25" s="2" t="str">
        <f>IF(B25="vendredi",SUM(F21:F25),"")</f>
        <v/>
      </c>
      <c r="H25" s="1" t="str">
        <f t="shared" si="1"/>
        <v/>
      </c>
    </row>
    <row r="26" spans="2:8" x14ac:dyDescent="0.25">
      <c r="B26" s="11" t="str">
        <f>TEXT(C26,"jjjj")</f>
        <v>mercredi</v>
      </c>
      <c r="C26" s="10">
        <v>43124</v>
      </c>
      <c r="D26" s="9"/>
      <c r="E26" s="9"/>
      <c r="F26" s="8"/>
      <c r="G26" s="2" t="str">
        <f>IF(B26="vendredi",SUM(F22:F26),"")</f>
        <v/>
      </c>
      <c r="H26" s="1" t="str">
        <f t="shared" si="1"/>
        <v/>
      </c>
    </row>
    <row r="27" spans="2:8" ht="15.75" thickBot="1" x14ac:dyDescent="0.3">
      <c r="B27" s="11" t="str">
        <f>TEXT(C27,"jjjj")</f>
        <v>jeudi</v>
      </c>
      <c r="C27" s="10">
        <v>43125</v>
      </c>
      <c r="D27" s="19"/>
      <c r="E27" s="19"/>
      <c r="F27" s="8"/>
      <c r="G27" s="2" t="str">
        <f>IF(B27="vendredi",SUM(F23:F27),"")</f>
        <v/>
      </c>
      <c r="H27" s="1" t="str">
        <f t="shared" si="1"/>
        <v/>
      </c>
    </row>
    <row r="28" spans="2:8" ht="15.75" thickBot="1" x14ac:dyDescent="0.3">
      <c r="B28" s="11" t="str">
        <f>TEXT(C28,"jjjj")</f>
        <v>vendredi</v>
      </c>
      <c r="C28" s="10">
        <v>43126</v>
      </c>
      <c r="D28" s="18"/>
      <c r="E28" s="18"/>
      <c r="F28" s="12"/>
      <c r="G28" s="17">
        <f>IF(B28="vendredi",SUM(F24:F28),"")</f>
        <v>0</v>
      </c>
      <c r="H28" s="1">
        <f t="shared" si="1"/>
        <v>-39</v>
      </c>
    </row>
    <row r="29" spans="2:8" x14ac:dyDescent="0.25">
      <c r="B29" s="11" t="str">
        <f>TEXT(C29,"jjjj")</f>
        <v>samedi</v>
      </c>
      <c r="C29" s="16">
        <v>43127</v>
      </c>
      <c r="D29" s="15"/>
      <c r="E29" s="15"/>
      <c r="F29" s="13"/>
      <c r="G29" s="2" t="str">
        <f>IF(B29="vendredi",SUM(F25:F29),"")</f>
        <v/>
      </c>
      <c r="H29" s="1" t="str">
        <f t="shared" si="1"/>
        <v/>
      </c>
    </row>
    <row r="30" spans="2:8" x14ac:dyDescent="0.25">
      <c r="B30" s="11" t="str">
        <f>TEXT(C30,"jjjj")</f>
        <v>dimanche</v>
      </c>
      <c r="C30" s="16">
        <v>43128</v>
      </c>
      <c r="D30" s="15"/>
      <c r="E30" s="14"/>
      <c r="F30" s="13"/>
      <c r="G30" s="2" t="str">
        <f>IF(B30="vendredi",SUM(F26:F30),"")</f>
        <v/>
      </c>
      <c r="H30" s="1" t="str">
        <f t="shared" si="1"/>
        <v/>
      </c>
    </row>
    <row r="31" spans="2:8" x14ac:dyDescent="0.25">
      <c r="B31" s="11" t="str">
        <f>TEXT(C31,"jjjj")</f>
        <v>lundi</v>
      </c>
      <c r="C31" s="10">
        <v>43129</v>
      </c>
      <c r="D31" s="9"/>
      <c r="E31" s="9"/>
      <c r="F31" s="12"/>
      <c r="H31" s="1" t="str">
        <f t="shared" si="1"/>
        <v/>
      </c>
    </row>
    <row r="32" spans="2:8" x14ac:dyDescent="0.25">
      <c r="B32" s="11" t="str">
        <f>TEXT(C32,"jjjj")</f>
        <v>mardi</v>
      </c>
      <c r="C32" s="10">
        <v>43130</v>
      </c>
      <c r="D32" s="9"/>
      <c r="E32" s="9"/>
      <c r="F32" s="8"/>
      <c r="G32" s="2" t="str">
        <f>IF(B32="vendredi",SUM(F28:F32),"")</f>
        <v/>
      </c>
      <c r="H32" s="1" t="str">
        <f t="shared" si="1"/>
        <v/>
      </c>
    </row>
    <row r="33" spans="2:8" ht="15.75" thickBot="1" x14ac:dyDescent="0.3">
      <c r="B33" s="11" t="str">
        <f>TEXT(C33,"jjjj")</f>
        <v>mercredi</v>
      </c>
      <c r="C33" s="10">
        <v>43131</v>
      </c>
      <c r="D33" s="9"/>
      <c r="E33" s="9"/>
      <c r="F33" s="8"/>
      <c r="G33" s="2" t="str">
        <f>IF(B33="vendredi",SUM(F29:F33),"")</f>
        <v/>
      </c>
      <c r="H33" s="1" t="str">
        <f t="shared" ref="H33" si="2">IF(G33&lt;&gt;"",IF(OR(D29="FÉRIÉ",D30="FÉRIÉ",D31="FÉRIÉ",D32="FÉRIÉ",D33="FÉRIÉ"),G33+(COUNTIF(D29:D33,"FÉRIÉ")*8)-39,SUM(F29:F33)-39),"")</f>
        <v/>
      </c>
    </row>
    <row r="34" spans="2:8" ht="15.75" thickBot="1" x14ac:dyDescent="0.3">
      <c r="B34" s="7" t="s">
        <v>0</v>
      </c>
      <c r="C34" s="6"/>
      <c r="D34" s="6"/>
      <c r="E34" s="6"/>
      <c r="F34" s="5">
        <f>SUM(F3:F32)</f>
        <v>0</v>
      </c>
      <c r="G34" s="4">
        <f>+F34-169</f>
        <v>-169</v>
      </c>
      <c r="H34" s="1" t="str">
        <f>"H.SUP"&amp;" "&amp;TEXT(MONTH(C3),"jj")&amp;"/"&amp;TEXT(DATE(2018,1,1),"aaaa")</f>
        <v>H.SUP 01/2018</v>
      </c>
    </row>
  </sheetData>
  <mergeCells count="1">
    <mergeCell ref="B34:E34"/>
  </mergeCells>
  <conditionalFormatting sqref="B2:F2 B4:B5 D4:F5 D8:F12 B8:B12 B15:B19 D15:F19 D22:F26 B22:B27 F27 D29:E29 B29:B33 D30:F33">
    <cfRule type="containsText" dxfId="57" priority="15" operator="containsText" text="dimanche">
      <formula>NOT(ISERROR(SEARCH("dimanche",B2)))</formula>
    </cfRule>
    <cfRule type="containsText" dxfId="56" priority="16" operator="containsText" text="samedi">
      <formula>NOT(ISERROR(SEARCH("samedi",B2)))</formula>
    </cfRule>
  </conditionalFormatting>
  <conditionalFormatting sqref="B3:F3 C4:C33">
    <cfRule type="containsText" dxfId="55" priority="13" operator="containsText" text="dimanche">
      <formula>NOT(ISERROR(SEARCH("dimanche",B3)))</formula>
    </cfRule>
    <cfRule type="containsText" dxfId="54" priority="14" operator="containsText" text="samedi">
      <formula>NOT(ISERROR(SEARCH("samedi",B3)))</formula>
    </cfRule>
  </conditionalFormatting>
  <conditionalFormatting sqref="D6:F7 B6:B7">
    <cfRule type="containsText" dxfId="53" priority="11" operator="containsText" text="dimanche">
      <formula>NOT(ISERROR(SEARCH("dimanche",B6)))</formula>
    </cfRule>
    <cfRule type="containsText" dxfId="52" priority="12" operator="containsText" text="samedi">
      <formula>NOT(ISERROR(SEARCH("samedi",B6)))</formula>
    </cfRule>
  </conditionalFormatting>
  <conditionalFormatting sqref="B13:B14 D13:F14">
    <cfRule type="containsText" dxfId="51" priority="9" operator="containsText" text="dimanche">
      <formula>NOT(ISERROR(SEARCH("dimanche",B13)))</formula>
    </cfRule>
    <cfRule type="containsText" dxfId="50" priority="10" operator="containsText" text="samedi">
      <formula>NOT(ISERROR(SEARCH("samedi",B13)))</formula>
    </cfRule>
  </conditionalFormatting>
  <conditionalFormatting sqref="D20:F21 B20:B21">
    <cfRule type="containsText" dxfId="49" priority="7" operator="containsText" text="dimanche">
      <formula>NOT(ISERROR(SEARCH("dimanche",B20)))</formula>
    </cfRule>
    <cfRule type="containsText" dxfId="48" priority="8" operator="containsText" text="samedi">
      <formula>NOT(ISERROR(SEARCH("samedi",B20)))</formula>
    </cfRule>
  </conditionalFormatting>
  <conditionalFormatting sqref="B28 D28:F28">
    <cfRule type="containsText" dxfId="47" priority="5" operator="containsText" text="dimanche">
      <formula>NOT(ISERROR(SEARCH("dimanche",B28)))</formula>
    </cfRule>
    <cfRule type="containsText" dxfId="46" priority="6" operator="containsText" text="samedi">
      <formula>NOT(ISERROR(SEARCH("samedi",B28)))</formula>
    </cfRule>
  </conditionalFormatting>
  <conditionalFormatting sqref="D27:E27">
    <cfRule type="containsText" dxfId="45" priority="3" operator="containsText" text="dimanche">
      <formula>NOT(ISERROR(SEARCH("dimanche",D27)))</formula>
    </cfRule>
    <cfRule type="containsText" dxfId="44" priority="4" operator="containsText" text="samedi">
      <formula>NOT(ISERROR(SEARCH("samedi",D27)))</formula>
    </cfRule>
  </conditionalFormatting>
  <conditionalFormatting sqref="F29">
    <cfRule type="containsText" dxfId="43" priority="1" operator="containsText" text="dimanche">
      <formula>NOT(ISERROR(SEARCH("dimanche",F29)))</formula>
    </cfRule>
    <cfRule type="containsText" dxfId="42" priority="2" operator="containsText" text="samedi">
      <formula>NOT(ISERROR(SEARCH("samedi",F29)))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9</xdr:col>
                <xdr:colOff>19050</xdr:colOff>
                <xdr:row>6</xdr:row>
                <xdr:rowOff>19050</xdr:rowOff>
              </from>
              <to>
                <xdr:col>10</xdr:col>
                <xdr:colOff>219075</xdr:colOff>
                <xdr:row>7</xdr:row>
                <xdr:rowOff>171450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1"/>
  <sheetViews>
    <sheetView workbookViewId="0">
      <selection activeCell="K20" sqref="K20"/>
    </sheetView>
  </sheetViews>
  <sheetFormatPr baseColWidth="10" defaultRowHeight="15" x14ac:dyDescent="0.25"/>
  <cols>
    <col min="4" max="4" width="9.85546875" bestFit="1" customWidth="1"/>
    <col min="6" max="6" width="11.42578125" style="3"/>
    <col min="7" max="7" width="11.42578125" style="2"/>
    <col min="8" max="8" width="13.7109375" style="1" bestFit="1" customWidth="1"/>
    <col min="9" max="9" width="11.5703125" customWidth="1"/>
    <col min="10" max="10" width="13.7109375" bestFit="1" customWidth="1"/>
    <col min="13" max="13" width="13.140625" bestFit="1" customWidth="1"/>
  </cols>
  <sheetData>
    <row r="1" spans="1:14" ht="15.75" thickBot="1" x14ac:dyDescent="0.3">
      <c r="A1" s="30"/>
      <c r="M1" t="s">
        <v>9</v>
      </c>
      <c r="N1" s="30" t="str">
        <f>"01-2018"</f>
        <v>01-2018</v>
      </c>
    </row>
    <row r="2" spans="1:14" ht="15.75" thickBot="1" x14ac:dyDescent="0.3">
      <c r="B2" s="29" t="s">
        <v>8</v>
      </c>
      <c r="C2" s="28" t="s">
        <v>7</v>
      </c>
      <c r="D2" s="28" t="s">
        <v>6</v>
      </c>
      <c r="E2" s="28" t="s">
        <v>5</v>
      </c>
      <c r="F2" s="27" t="s">
        <v>4</v>
      </c>
      <c r="J2" s="26" t="s">
        <v>3</v>
      </c>
      <c r="M2" t="s">
        <v>10</v>
      </c>
      <c r="N2" s="30" t="str">
        <f>"02-2018"</f>
        <v>02-2018</v>
      </c>
    </row>
    <row r="3" spans="1:14" ht="15.75" thickBot="1" x14ac:dyDescent="0.3">
      <c r="B3" s="11" t="str">
        <f>TEXT(C3,"jjjj")</f>
        <v>jeudi</v>
      </c>
      <c r="C3" s="10">
        <f>'01-2018'!C33+1</f>
        <v>43132</v>
      </c>
      <c r="D3" s="9"/>
      <c r="E3" s="9"/>
      <c r="F3" s="8"/>
      <c r="H3" s="1" t="str">
        <f>IF(G3&lt;&gt;"",IF(OR(#REF!="FÉRIÉ",#REF!="FÉRIÉ",D1="FÉRIÉ",D2="FÉRIÉ",D3="FÉRIÉ"),G3+(COUNTIF(#REF!,"FÉRIÉ")*8)-39,SUM(#REF!)-39),"")</f>
        <v/>
      </c>
      <c r="J3" s="24" t="s">
        <v>1</v>
      </c>
    </row>
    <row r="4" spans="1:14" ht="15.75" thickBot="1" x14ac:dyDescent="0.3">
      <c r="B4" s="11" t="str">
        <f>TEXT(C4,"jjjj")</f>
        <v>vendredi</v>
      </c>
      <c r="C4" s="10">
        <f>+C3+1</f>
        <v>43133</v>
      </c>
      <c r="D4" s="9"/>
      <c r="E4" s="9"/>
      <c r="F4" s="8"/>
      <c r="G4" s="17" t="e">
        <f>IF(B4="vendredi",SUM(#REF!),"")</f>
        <v>#REF!</v>
      </c>
      <c r="H4" s="1" t="e">
        <f>IF(G4&lt;&gt;"",IF(OR(#REF!="FÉRIÉ",D1="FÉRIÉ",D2="FÉRIÉ",D3="FÉRIÉ",D4="FÉRIÉ"),G4+(COUNTIF(#REF!,"FÉRIÉ")*8)-39,SUM(#REF!)-39),"")</f>
        <v>#REF!</v>
      </c>
    </row>
    <row r="5" spans="1:14" x14ac:dyDescent="0.25">
      <c r="B5" s="11" t="str">
        <f>TEXT(C5,"jjjj")</f>
        <v>samedi</v>
      </c>
      <c r="C5" s="16">
        <f t="shared" ref="C5:C30" si="0">+C4+1</f>
        <v>43134</v>
      </c>
      <c r="D5" s="15"/>
      <c r="E5" s="15"/>
      <c r="F5" s="13"/>
      <c r="H5" s="1" t="str">
        <f t="shared" ref="H5:H6" si="1">IF(G5&lt;&gt;"",IF(OR(D1="FÉRIÉ",D2="FÉRIÉ",D3="FÉRIÉ",D4="FÉRIÉ",D5="FÉRIÉ"),G5+(COUNTIF(D1:D5,"FÉRIÉ")*8)-39,SUM(F1:F5)-39),"")</f>
        <v/>
      </c>
      <c r="I5" s="2" t="str">
        <f>IF(AND(D2&lt;&gt;"Lundi",D4="Vendredi"),SUM(H2:H4)+SUM('[1]10-2017'!H31:H32),IF(D4="Vendredi",SUM('&gt;02-2018'!H2:H4),""))</f>
        <v/>
      </c>
    </row>
    <row r="6" spans="1:14" x14ac:dyDescent="0.25">
      <c r="B6" s="11" t="str">
        <f>TEXT(C6,"jjjj")</f>
        <v>dimanche</v>
      </c>
      <c r="C6" s="16">
        <f t="shared" si="0"/>
        <v>43135</v>
      </c>
      <c r="D6" s="15"/>
      <c r="E6" s="15"/>
      <c r="F6" s="13"/>
      <c r="H6" s="1" t="str">
        <f t="shared" si="1"/>
        <v/>
      </c>
    </row>
    <row r="7" spans="1:14" x14ac:dyDescent="0.25">
      <c r="B7" s="11" t="str">
        <f>TEXT(C7,"jjjj")</f>
        <v>lundi</v>
      </c>
      <c r="C7" s="10">
        <f t="shared" si="0"/>
        <v>43136</v>
      </c>
      <c r="D7" s="18"/>
      <c r="E7" s="18"/>
      <c r="F7" s="12"/>
      <c r="G7" s="1" t="str">
        <f>IF(F7&lt;&gt;"",IF(OR(C3="FÉRIÉ",C4="FÉRIÉ",C5="FÉRIÉ",C6="FÉRIÉ",C7="FÉRIÉ"),F7+(COUNTIF(C3:C7,"FÉRIÉ")*8)-39,SUM(E3:E7)-39),"")</f>
        <v/>
      </c>
      <c r="H7" s="1" t="str">
        <f>IF(G7&lt;&gt;"",IF(OR(D3="FÉRIÉ",D4="FÉRIÉ",D5="FÉRIÉ",D6="FÉRIÉ",D7="FÉRIÉ"),G7+(COUNTIF(D3:D7,"FÉRIÉ")*8)-39,SUM(F3:F7)-39),"")</f>
        <v/>
      </c>
      <c r="I7" s="1"/>
    </row>
    <row r="8" spans="1:14" x14ac:dyDescent="0.25">
      <c r="B8" s="11" t="str">
        <f>TEXT(C8,"jjjj")</f>
        <v>mardi</v>
      </c>
      <c r="C8" s="10">
        <f t="shared" si="0"/>
        <v>43137</v>
      </c>
      <c r="D8" s="18"/>
      <c r="E8" s="18"/>
      <c r="F8" s="12"/>
      <c r="G8" s="2" t="str">
        <f>IF(B8="vendredi",SUM(F4:F8),"")</f>
        <v/>
      </c>
      <c r="H8" s="1" t="str">
        <f t="shared" ref="H8:H30" si="2">IF(G8&lt;&gt;"",IF(OR(D4="FÉRIÉ",D5="FÉRIÉ",D6="FÉRIÉ",D7="FÉRIÉ",D8="FÉRIÉ"),G8+(COUNTIF(D4:D8,"FÉRIÉ")*8)-39,SUM(F4:F8)-39),"")</f>
        <v/>
      </c>
    </row>
    <row r="9" spans="1:14" x14ac:dyDescent="0.25">
      <c r="B9" s="11" t="str">
        <f>TEXT(C9,"jjjj")</f>
        <v>mercredi</v>
      </c>
      <c r="C9" s="10">
        <f t="shared" si="0"/>
        <v>43138</v>
      </c>
      <c r="D9" s="18"/>
      <c r="E9" s="18"/>
      <c r="F9" s="12"/>
      <c r="G9" s="2" t="str">
        <f>IF(B9="vendredi",SUM(F5:F9),"")</f>
        <v/>
      </c>
      <c r="H9" s="1" t="str">
        <f t="shared" si="2"/>
        <v/>
      </c>
    </row>
    <row r="10" spans="1:14" ht="15.75" thickBot="1" x14ac:dyDescent="0.3">
      <c r="B10" s="11" t="str">
        <f>TEXT(C10,"jjjj")</f>
        <v>jeudi</v>
      </c>
      <c r="C10" s="10">
        <f t="shared" si="0"/>
        <v>43139</v>
      </c>
      <c r="D10" s="18"/>
      <c r="E10" s="18"/>
      <c r="F10" s="12"/>
      <c r="H10" s="1" t="str">
        <f t="shared" si="2"/>
        <v/>
      </c>
    </row>
    <row r="11" spans="1:14" ht="15.75" thickBot="1" x14ac:dyDescent="0.3">
      <c r="B11" s="11" t="str">
        <f>TEXT(C11,"jjjj")</f>
        <v>vendredi</v>
      </c>
      <c r="C11" s="10">
        <f t="shared" si="0"/>
        <v>43140</v>
      </c>
      <c r="D11" s="9"/>
      <c r="E11" s="9"/>
      <c r="F11" s="8"/>
      <c r="G11" s="17">
        <f>IF(B11="vendredi",SUM(F7:F11),"")</f>
        <v>0</v>
      </c>
      <c r="H11" s="1">
        <f t="shared" si="2"/>
        <v>-39</v>
      </c>
    </row>
    <row r="12" spans="1:14" x14ac:dyDescent="0.25">
      <c r="B12" s="11" t="str">
        <f>TEXT(C12,"jjjj")</f>
        <v>samedi</v>
      </c>
      <c r="C12" s="16">
        <f t="shared" si="0"/>
        <v>43141</v>
      </c>
      <c r="D12" s="15"/>
      <c r="E12" s="15"/>
      <c r="F12" s="13"/>
      <c r="H12" s="1" t="str">
        <f t="shared" si="2"/>
        <v/>
      </c>
    </row>
    <row r="13" spans="1:14" x14ac:dyDescent="0.25">
      <c r="B13" s="11" t="str">
        <f>TEXT(C13,"jjjj")</f>
        <v>dimanche</v>
      </c>
      <c r="C13" s="16">
        <f t="shared" si="0"/>
        <v>43142</v>
      </c>
      <c r="D13" s="14"/>
      <c r="E13" s="15"/>
      <c r="F13" s="13"/>
      <c r="G13" s="2" t="str">
        <f>IF(B13="vendredi",SUM(F9:F13),"")</f>
        <v/>
      </c>
      <c r="H13" s="1" t="str">
        <f t="shared" si="2"/>
        <v/>
      </c>
    </row>
    <row r="14" spans="1:14" x14ac:dyDescent="0.25">
      <c r="B14" s="11" t="str">
        <f>TEXT(C14,"jjjj")</f>
        <v>lundi</v>
      </c>
      <c r="C14" s="10">
        <f t="shared" si="0"/>
        <v>43143</v>
      </c>
      <c r="D14" s="23"/>
      <c r="E14" s="18"/>
      <c r="F14" s="12"/>
      <c r="G14" s="2" t="str">
        <f>IF(B14="vendredi",SUM(F10:F14),"")</f>
        <v/>
      </c>
      <c r="H14" s="1" t="str">
        <f t="shared" si="2"/>
        <v/>
      </c>
    </row>
    <row r="15" spans="1:14" x14ac:dyDescent="0.25">
      <c r="B15" s="11" t="str">
        <f>TEXT(C15,"jjjj")</f>
        <v>mardi</v>
      </c>
      <c r="C15" s="10">
        <f t="shared" si="0"/>
        <v>43144</v>
      </c>
      <c r="D15" s="23"/>
      <c r="E15" s="18"/>
      <c r="F15" s="12"/>
      <c r="G15" s="2" t="str">
        <f>IF(B15="vendredi",SUM(F11:F15),"")</f>
        <v/>
      </c>
      <c r="H15" s="1" t="str">
        <f t="shared" si="2"/>
        <v/>
      </c>
    </row>
    <row r="16" spans="1:14" x14ac:dyDescent="0.25">
      <c r="B16" s="11" t="str">
        <f>TEXT(C16,"jjjj")</f>
        <v>mercredi</v>
      </c>
      <c r="C16" s="10">
        <f t="shared" si="0"/>
        <v>43145</v>
      </c>
      <c r="D16" s="23"/>
      <c r="E16" s="18"/>
      <c r="F16" s="12"/>
      <c r="G16" s="2" t="str">
        <f>IF(B16="vendredi",SUM(F12:F16),"")</f>
        <v/>
      </c>
      <c r="H16" s="1" t="str">
        <f t="shared" si="2"/>
        <v/>
      </c>
    </row>
    <row r="17" spans="2:8" ht="15.75" thickBot="1" x14ac:dyDescent="0.3">
      <c r="B17" s="11" t="str">
        <f>TEXT(C17,"jjjj")</f>
        <v>jeudi</v>
      </c>
      <c r="C17" s="10">
        <f t="shared" si="0"/>
        <v>43146</v>
      </c>
      <c r="D17" s="9"/>
      <c r="E17" s="9"/>
      <c r="F17" s="12"/>
      <c r="G17" s="2" t="str">
        <f>IF(B17="vendredi",SUM(F13:F17),"")</f>
        <v/>
      </c>
      <c r="H17" s="1" t="str">
        <f t="shared" si="2"/>
        <v/>
      </c>
    </row>
    <row r="18" spans="2:8" ht="15.75" thickBot="1" x14ac:dyDescent="0.3">
      <c r="B18" s="11" t="str">
        <f>TEXT(C18,"jjjj")</f>
        <v>vendredi</v>
      </c>
      <c r="C18" s="10">
        <f t="shared" si="0"/>
        <v>43147</v>
      </c>
      <c r="D18" s="22"/>
      <c r="E18" s="22"/>
      <c r="F18" s="8"/>
      <c r="G18" s="17">
        <f>IF(B18="vendredi",SUM(F14:F18),"")</f>
        <v>0</v>
      </c>
      <c r="H18" s="1">
        <f t="shared" si="2"/>
        <v>-39</v>
      </c>
    </row>
    <row r="19" spans="2:8" x14ac:dyDescent="0.25">
      <c r="B19" s="11" t="str">
        <f>TEXT(C19,"jjjj")</f>
        <v>samedi</v>
      </c>
      <c r="C19" s="16">
        <f t="shared" si="0"/>
        <v>43148</v>
      </c>
      <c r="D19" s="15"/>
      <c r="E19" s="15"/>
      <c r="F19" s="13"/>
      <c r="G19" s="2" t="str">
        <f>IF(B19="vendredi",SUM(F15:F19),"")</f>
        <v/>
      </c>
      <c r="H19" s="1" t="str">
        <f t="shared" si="2"/>
        <v/>
      </c>
    </row>
    <row r="20" spans="2:8" x14ac:dyDescent="0.25">
      <c r="B20" s="11" t="str">
        <f>TEXT(C20,"jjjj")</f>
        <v>dimanche</v>
      </c>
      <c r="C20" s="16">
        <f t="shared" si="0"/>
        <v>43149</v>
      </c>
      <c r="D20" s="38"/>
      <c r="E20" s="15"/>
      <c r="F20" s="13"/>
      <c r="G20" s="2" t="str">
        <f>IF(B20="vendredi",SUM(F16:F20),"")</f>
        <v/>
      </c>
      <c r="H20" s="1" t="str">
        <f t="shared" si="2"/>
        <v/>
      </c>
    </row>
    <row r="21" spans="2:8" x14ac:dyDescent="0.25">
      <c r="B21" s="11" t="str">
        <f>TEXT(C21,"jjjj")</f>
        <v>lundi</v>
      </c>
      <c r="C21" s="10">
        <f t="shared" si="0"/>
        <v>43150</v>
      </c>
      <c r="D21" s="18"/>
      <c r="E21" s="18"/>
      <c r="F21" s="12"/>
      <c r="G21" s="2" t="str">
        <f>IF(B21="vendredi",SUM(F17:F21),"")</f>
        <v/>
      </c>
      <c r="H21" s="1" t="str">
        <f t="shared" si="2"/>
        <v/>
      </c>
    </row>
    <row r="22" spans="2:8" x14ac:dyDescent="0.25">
      <c r="B22" s="11" t="str">
        <f>TEXT(C22,"jjjj")</f>
        <v>mardi</v>
      </c>
      <c r="C22" s="10">
        <f t="shared" si="0"/>
        <v>43151</v>
      </c>
      <c r="D22" s="23"/>
      <c r="E22" s="18"/>
      <c r="F22" s="12"/>
      <c r="G22" s="2" t="str">
        <f>IF(B22="vendredi",SUM(F18:F22),"")</f>
        <v/>
      </c>
      <c r="H22" s="1" t="str">
        <f t="shared" si="2"/>
        <v/>
      </c>
    </row>
    <row r="23" spans="2:8" x14ac:dyDescent="0.25">
      <c r="B23" s="11" t="str">
        <f>TEXT(C23,"jjjj")</f>
        <v>mercredi</v>
      </c>
      <c r="C23" s="10">
        <f t="shared" si="0"/>
        <v>43152</v>
      </c>
      <c r="D23" s="23"/>
      <c r="E23" s="18"/>
      <c r="F23" s="12"/>
      <c r="G23" s="2" t="str">
        <f>IF(B23="vendredi",SUM(F19:F23),"")</f>
        <v/>
      </c>
      <c r="H23" s="1" t="str">
        <f t="shared" si="2"/>
        <v/>
      </c>
    </row>
    <row r="24" spans="2:8" ht="15.75" thickBot="1" x14ac:dyDescent="0.3">
      <c r="B24" s="11" t="str">
        <f>TEXT(C24,"jjjj")</f>
        <v>jeudi</v>
      </c>
      <c r="C24" s="10">
        <f t="shared" si="0"/>
        <v>43153</v>
      </c>
      <c r="D24" s="9"/>
      <c r="E24" s="9"/>
      <c r="F24" s="12"/>
      <c r="G24" s="2" t="str">
        <f>IF(B24="vendredi",SUM(F20:F24),"")</f>
        <v/>
      </c>
      <c r="H24" s="1" t="str">
        <f t="shared" si="2"/>
        <v/>
      </c>
    </row>
    <row r="25" spans="2:8" ht="15.75" thickBot="1" x14ac:dyDescent="0.3">
      <c r="B25" s="11" t="str">
        <f>TEXT(C25,"jjjj")</f>
        <v>vendredi</v>
      </c>
      <c r="C25" s="10">
        <f t="shared" si="0"/>
        <v>43154</v>
      </c>
      <c r="D25" s="9"/>
      <c r="E25" s="9"/>
      <c r="F25" s="8"/>
      <c r="G25" s="17">
        <f>IF(B25="vendredi",SUM(F21:F25),"")</f>
        <v>0</v>
      </c>
      <c r="H25" s="1">
        <f t="shared" si="2"/>
        <v>-39</v>
      </c>
    </row>
    <row r="26" spans="2:8" x14ac:dyDescent="0.25">
      <c r="B26" s="11" t="str">
        <f>TEXT(C26,"jjjj")</f>
        <v>samedi</v>
      </c>
      <c r="C26" s="16">
        <f t="shared" si="0"/>
        <v>43155</v>
      </c>
      <c r="D26" s="15"/>
      <c r="E26" s="15"/>
      <c r="F26" s="13"/>
      <c r="G26" s="2" t="str">
        <f>IF(B26="vendredi",SUM(F22:F26),"")</f>
        <v/>
      </c>
      <c r="H26" s="1" t="str">
        <f t="shared" si="2"/>
        <v/>
      </c>
    </row>
    <row r="27" spans="2:8" x14ac:dyDescent="0.25">
      <c r="B27" s="11" t="str">
        <f>TEXT(C27,"jjjj")</f>
        <v>dimanche</v>
      </c>
      <c r="C27" s="16">
        <f t="shared" si="0"/>
        <v>43156</v>
      </c>
      <c r="D27" s="38"/>
      <c r="E27" s="38"/>
      <c r="F27" s="13"/>
      <c r="G27" s="2" t="str">
        <f>IF(B27="vendredi",SUM(F23:F27),"")</f>
        <v/>
      </c>
      <c r="H27" s="1" t="str">
        <f t="shared" si="2"/>
        <v/>
      </c>
    </row>
    <row r="28" spans="2:8" x14ac:dyDescent="0.25">
      <c r="B28" s="11" t="str">
        <f>TEXT(C28,"jjjj")</f>
        <v>lundi</v>
      </c>
      <c r="C28" s="10">
        <f t="shared" si="0"/>
        <v>43157</v>
      </c>
      <c r="D28" s="18"/>
      <c r="E28" s="18"/>
      <c r="F28" s="12"/>
      <c r="G28" s="2" t="str">
        <f t="shared" ref="G28:G30" si="3">IF(B28="vendredi",SUM(F24:F28),"")</f>
        <v/>
      </c>
      <c r="H28" s="1" t="str">
        <f t="shared" si="2"/>
        <v/>
      </c>
    </row>
    <row r="29" spans="2:8" x14ac:dyDescent="0.25">
      <c r="B29" s="11" t="str">
        <f>TEXT(C29,"jjjj")</f>
        <v>mardi</v>
      </c>
      <c r="C29" s="10">
        <f t="shared" si="0"/>
        <v>43158</v>
      </c>
      <c r="D29" s="23"/>
      <c r="E29" s="18"/>
      <c r="F29" s="12"/>
      <c r="G29" s="2" t="str">
        <f t="shared" si="3"/>
        <v/>
      </c>
      <c r="H29" s="1" t="str">
        <f t="shared" si="2"/>
        <v/>
      </c>
    </row>
    <row r="30" spans="2:8" ht="15.75" thickBot="1" x14ac:dyDescent="0.3">
      <c r="B30" s="11" t="str">
        <f>TEXT(C30,"jjjj")</f>
        <v>mercredi</v>
      </c>
      <c r="C30" s="10">
        <f t="shared" si="0"/>
        <v>43159</v>
      </c>
      <c r="D30" s="23"/>
      <c r="E30" s="18"/>
      <c r="F30" s="12"/>
      <c r="G30" s="2" t="str">
        <f t="shared" si="3"/>
        <v/>
      </c>
      <c r="H30" s="1" t="str">
        <f t="shared" si="2"/>
        <v/>
      </c>
    </row>
    <row r="31" spans="2:8" ht="15.75" thickBot="1" x14ac:dyDescent="0.3">
      <c r="B31" s="7" t="s">
        <v>0</v>
      </c>
      <c r="C31" s="6"/>
      <c r="D31" s="6"/>
      <c r="E31" s="6"/>
      <c r="F31" s="5">
        <f>SUM(F3:F30)</f>
        <v>0</v>
      </c>
      <c r="G31" s="4">
        <f>+F31-169</f>
        <v>-169</v>
      </c>
      <c r="H31" s="1" t="str">
        <f>"H.SUP"&amp;" "&amp;TEXT(MONTH(C3),"jj")&amp;"/"&amp;TEXT(DATE(2018,1,1),"aaaa")</f>
        <v>H.SUP 02/2018</v>
      </c>
    </row>
  </sheetData>
  <mergeCells count="1">
    <mergeCell ref="B31:E31"/>
  </mergeCells>
  <conditionalFormatting sqref="B2:F2 B4:B5 D4:F5 D10:F12 B10:B12 B17:B19 D17:F19 D24:F26 B24:B27 F27">
    <cfRule type="containsText" dxfId="41" priority="35" operator="containsText" text="dimanche">
      <formula>NOT(ISERROR(SEARCH("dimanche",B2)))</formula>
    </cfRule>
    <cfRule type="containsText" dxfId="40" priority="36" operator="containsText" text="samedi">
      <formula>NOT(ISERROR(SEARCH("samedi",B2)))</formula>
    </cfRule>
  </conditionalFormatting>
  <conditionalFormatting sqref="B3 C4:C7 C10:C14 C17:C21 C24:C28">
    <cfRule type="containsText" dxfId="39" priority="33" operator="containsText" text="dimanche">
      <formula>NOT(ISERROR(SEARCH("dimanche",B3)))</formula>
    </cfRule>
    <cfRule type="containsText" dxfId="38" priority="34" operator="containsText" text="samedi">
      <formula>NOT(ISERROR(SEARCH("samedi",B3)))</formula>
    </cfRule>
  </conditionalFormatting>
  <conditionalFormatting sqref="D6:F7 B6:B7">
    <cfRule type="containsText" dxfId="37" priority="31" operator="containsText" text="dimanche">
      <formula>NOT(ISERROR(SEARCH("dimanche",B6)))</formula>
    </cfRule>
    <cfRule type="containsText" dxfId="36" priority="32" operator="containsText" text="samedi">
      <formula>NOT(ISERROR(SEARCH("samedi",B6)))</formula>
    </cfRule>
  </conditionalFormatting>
  <conditionalFormatting sqref="B13:B14 D13:F14">
    <cfRule type="containsText" dxfId="35" priority="29" operator="containsText" text="dimanche">
      <formula>NOT(ISERROR(SEARCH("dimanche",B13)))</formula>
    </cfRule>
    <cfRule type="containsText" dxfId="34" priority="30" operator="containsText" text="samedi">
      <formula>NOT(ISERROR(SEARCH("samedi",B13)))</formula>
    </cfRule>
  </conditionalFormatting>
  <conditionalFormatting sqref="D20:F21 B20:B21">
    <cfRule type="containsText" dxfId="33" priority="27" operator="containsText" text="dimanche">
      <formula>NOT(ISERROR(SEARCH("dimanche",B20)))</formula>
    </cfRule>
    <cfRule type="containsText" dxfId="32" priority="28" operator="containsText" text="samedi">
      <formula>NOT(ISERROR(SEARCH("samedi",B20)))</formula>
    </cfRule>
  </conditionalFormatting>
  <conditionalFormatting sqref="B28 D28:F28">
    <cfRule type="containsText" dxfId="31" priority="25" operator="containsText" text="dimanche">
      <formula>NOT(ISERROR(SEARCH("dimanche",B28)))</formula>
    </cfRule>
    <cfRule type="containsText" dxfId="30" priority="26" operator="containsText" text="samedi">
      <formula>NOT(ISERROR(SEARCH("samedi",B28)))</formula>
    </cfRule>
  </conditionalFormatting>
  <conditionalFormatting sqref="D27:E27">
    <cfRule type="containsText" dxfId="29" priority="23" operator="containsText" text="dimanche">
      <formula>NOT(ISERROR(SEARCH("dimanche",D27)))</formula>
    </cfRule>
    <cfRule type="containsText" dxfId="28" priority="24" operator="containsText" text="samedi">
      <formula>NOT(ISERROR(SEARCH("samedi",D27)))</formula>
    </cfRule>
  </conditionalFormatting>
  <conditionalFormatting sqref="C3">
    <cfRule type="containsText" dxfId="27" priority="17" operator="containsText" text="dimanche">
      <formula>NOT(ISERROR(SEARCH("dimanche",C3)))</formula>
    </cfRule>
    <cfRule type="containsText" dxfId="26" priority="18" operator="containsText" text="samedi">
      <formula>NOT(ISERROR(SEARCH("samedi",C3)))</formula>
    </cfRule>
  </conditionalFormatting>
  <conditionalFormatting sqref="D3:F3">
    <cfRule type="containsText" dxfId="25" priority="19" operator="containsText" text="dimanche">
      <formula>NOT(ISERROR(SEARCH("dimanche",D3)))</formula>
    </cfRule>
    <cfRule type="containsText" dxfId="24" priority="20" operator="containsText" text="samedi">
      <formula>NOT(ISERROR(SEARCH("samedi",D3)))</formula>
    </cfRule>
  </conditionalFormatting>
  <conditionalFormatting sqref="C8:C9">
    <cfRule type="containsText" dxfId="21" priority="15" operator="containsText" text="dimanche">
      <formula>NOT(ISERROR(SEARCH("dimanche",C8)))</formula>
    </cfRule>
    <cfRule type="containsText" dxfId="20" priority="16" operator="containsText" text="samedi">
      <formula>NOT(ISERROR(SEARCH("samedi",C8)))</formula>
    </cfRule>
  </conditionalFormatting>
  <conditionalFormatting sqref="D8:F9 B8:B9">
    <cfRule type="containsText" dxfId="19" priority="13" operator="containsText" text="dimanche">
      <formula>NOT(ISERROR(SEARCH("dimanche",B8)))</formula>
    </cfRule>
    <cfRule type="containsText" dxfId="18" priority="14" operator="containsText" text="samedi">
      <formula>NOT(ISERROR(SEARCH("samedi",B8)))</formula>
    </cfRule>
  </conditionalFormatting>
  <conditionalFormatting sqref="C15:C16">
    <cfRule type="containsText" dxfId="17" priority="11" operator="containsText" text="dimanche">
      <formula>NOT(ISERROR(SEARCH("dimanche",C15)))</formula>
    </cfRule>
    <cfRule type="containsText" dxfId="16" priority="12" operator="containsText" text="samedi">
      <formula>NOT(ISERROR(SEARCH("samedi",C15)))</formula>
    </cfRule>
  </conditionalFormatting>
  <conditionalFormatting sqref="B15:B16 D15:F16">
    <cfRule type="containsText" dxfId="15" priority="9" operator="containsText" text="dimanche">
      <formula>NOT(ISERROR(SEARCH("dimanche",B15)))</formula>
    </cfRule>
    <cfRule type="containsText" dxfId="14" priority="10" operator="containsText" text="samedi">
      <formula>NOT(ISERROR(SEARCH("samedi",B15)))</formula>
    </cfRule>
  </conditionalFormatting>
  <conditionalFormatting sqref="C22:C23">
    <cfRule type="containsText" dxfId="13" priority="7" operator="containsText" text="dimanche">
      <formula>NOT(ISERROR(SEARCH("dimanche",C22)))</formula>
    </cfRule>
    <cfRule type="containsText" dxfId="12" priority="8" operator="containsText" text="samedi">
      <formula>NOT(ISERROR(SEARCH("samedi",C22)))</formula>
    </cfRule>
  </conditionalFormatting>
  <conditionalFormatting sqref="B22:B23 D22:F23">
    <cfRule type="containsText" dxfId="11" priority="5" operator="containsText" text="dimanche">
      <formula>NOT(ISERROR(SEARCH("dimanche",B22)))</formula>
    </cfRule>
    <cfRule type="containsText" dxfId="10" priority="6" operator="containsText" text="samedi">
      <formula>NOT(ISERROR(SEARCH("samedi",B22)))</formula>
    </cfRule>
  </conditionalFormatting>
  <conditionalFormatting sqref="C29:C30">
    <cfRule type="containsText" dxfId="9" priority="3" operator="containsText" text="dimanche">
      <formula>NOT(ISERROR(SEARCH("dimanche",C29)))</formula>
    </cfRule>
    <cfRule type="containsText" dxfId="8" priority="4" operator="containsText" text="samedi">
      <formula>NOT(ISERROR(SEARCH("samedi",C29)))</formula>
    </cfRule>
  </conditionalFormatting>
  <conditionalFormatting sqref="B29:B30 D29:F30">
    <cfRule type="containsText" dxfId="7" priority="1" operator="containsText" text="dimanche">
      <formula>NOT(ISERROR(SEARCH("dimanche",B29)))</formula>
    </cfRule>
    <cfRule type="containsText" dxfId="6" priority="2" operator="containsText" text="samedi">
      <formula>NOT(ISERROR(SEARCH("samedi",B29)))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40" sqref="C4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C16"/>
  <sheetViews>
    <sheetView workbookViewId="0">
      <selection activeCell="C9" sqref="C9"/>
    </sheetView>
  </sheetViews>
  <sheetFormatPr baseColWidth="10" defaultRowHeight="15" x14ac:dyDescent="0.25"/>
  <cols>
    <col min="2" max="2" width="20.28515625" bestFit="1" customWidth="1"/>
    <col min="3" max="3" width="31" bestFit="1" customWidth="1"/>
  </cols>
  <sheetData>
    <row r="1" spans="2:3" ht="15.75" thickBot="1" x14ac:dyDescent="0.3"/>
    <row r="2" spans="2:3" ht="25.5" x14ac:dyDescent="0.5">
      <c r="B2" s="32" t="s">
        <v>11</v>
      </c>
      <c r="C2" s="33">
        <v>2018</v>
      </c>
    </row>
    <row r="3" spans="2:3" ht="17.25" x14ac:dyDescent="0.3">
      <c r="B3" s="34" t="s">
        <v>12</v>
      </c>
      <c r="C3" s="36">
        <f>DATE(Saisir_Année,1,1)</f>
        <v>43101</v>
      </c>
    </row>
    <row r="4" spans="2:3" ht="17.25" x14ac:dyDescent="0.3">
      <c r="B4" s="34" t="s">
        <v>13</v>
      </c>
      <c r="C4" s="36">
        <f>ROUND(DATE(Saisir_Année,4,MOD(234-11*MOD(Saisir_Année,19),30))/7,0)*7-6</f>
        <v>43191</v>
      </c>
    </row>
    <row r="5" spans="2:3" ht="17.25" x14ac:dyDescent="0.3">
      <c r="B5" s="34" t="s">
        <v>14</v>
      </c>
      <c r="C5" s="36">
        <f>Paques+1</f>
        <v>43192</v>
      </c>
    </row>
    <row r="6" spans="2:3" ht="17.25" x14ac:dyDescent="0.3">
      <c r="B6" s="34" t="s">
        <v>15</v>
      </c>
      <c r="C6" s="36">
        <f>DATE(Saisir_Année,5,1)</f>
        <v>43221</v>
      </c>
    </row>
    <row r="7" spans="2:3" ht="17.25" x14ac:dyDescent="0.3">
      <c r="B7" s="34" t="s">
        <v>16</v>
      </c>
      <c r="C7" s="36">
        <f>DATE(Saisir_Année,5,8)</f>
        <v>43228</v>
      </c>
    </row>
    <row r="8" spans="2:3" ht="17.25" x14ac:dyDescent="0.3">
      <c r="B8" s="34" t="s">
        <v>17</v>
      </c>
      <c r="C8" s="36">
        <f>Paques+39</f>
        <v>43230</v>
      </c>
    </row>
    <row r="9" spans="2:3" ht="17.25" x14ac:dyDescent="0.3">
      <c r="B9" s="34" t="s">
        <v>18</v>
      </c>
      <c r="C9" s="36">
        <f>Paques+49</f>
        <v>43240</v>
      </c>
    </row>
    <row r="10" spans="2:3" ht="17.25" x14ac:dyDescent="0.3">
      <c r="B10" s="34" t="s">
        <v>19</v>
      </c>
      <c r="C10" s="36">
        <f>Paques+50</f>
        <v>43241</v>
      </c>
    </row>
    <row r="11" spans="2:3" ht="17.25" x14ac:dyDescent="0.3">
      <c r="B11" s="34" t="s">
        <v>20</v>
      </c>
      <c r="C11" s="36">
        <f>DATE(Saisir_Année,7,14)</f>
        <v>43295</v>
      </c>
    </row>
    <row r="12" spans="2:3" ht="17.25" x14ac:dyDescent="0.3">
      <c r="B12" s="34" t="s">
        <v>21</v>
      </c>
      <c r="C12" s="36">
        <f>DATE(Saisir_Année,8,15)</f>
        <v>43327</v>
      </c>
    </row>
    <row r="13" spans="2:3" ht="17.25" x14ac:dyDescent="0.3">
      <c r="B13" s="34" t="s">
        <v>22</v>
      </c>
      <c r="C13" s="36">
        <f>DATE(Saisir_Année,11,1)</f>
        <v>43405</v>
      </c>
    </row>
    <row r="14" spans="2:3" ht="17.25" x14ac:dyDescent="0.3">
      <c r="B14" s="34" t="s">
        <v>23</v>
      </c>
      <c r="C14" s="36">
        <f>DATE(Saisir_Année,11,11)</f>
        <v>43415</v>
      </c>
    </row>
    <row r="15" spans="2:3" ht="18" thickBot="1" x14ac:dyDescent="0.35">
      <c r="B15" s="35" t="s">
        <v>24</v>
      </c>
      <c r="C15" s="37">
        <f>DATE(Saisir_Année,12,25)</f>
        <v>43459</v>
      </c>
    </row>
    <row r="16" spans="2:3" ht="17.25" x14ac:dyDescent="0.3">
      <c r="B16" s="3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01-2018</vt:lpstr>
      <vt:lpstr>&gt;02-2018</vt:lpstr>
      <vt:lpstr>Feuil2</vt:lpstr>
      <vt:lpstr>Feuil3</vt:lpstr>
      <vt:lpstr>Jours Fériés 2018</vt:lpstr>
      <vt:lpstr>Paques</vt:lpstr>
      <vt:lpstr>Pâques</vt:lpstr>
      <vt:lpstr>Saisir_Année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2018-01-03T08:10:03Z</dcterms:created>
  <dcterms:modified xsi:type="dcterms:W3CDTF">2018-01-03T10:08:54Z</dcterms:modified>
</cp:coreProperties>
</file>