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1203076-2D4D-A25B-A398-973B695A806A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.cambot\Desktop\"/>
    </mc:Choice>
  </mc:AlternateContent>
  <bookViews>
    <workbookView xWindow="240" yWindow="72" windowWidth="14736" windowHeight="9312" xr2:uid="{00000000-000D-0000-FFFF-FFFF00000000}"/>
  </bookViews>
  <sheets>
    <sheet name="SITUATION 1" sheetId="64" r:id="rId1"/>
  </sheets>
  <definedNames>
    <definedName name="_xlnm.Print_Area" localSheetId="0">'SITUATION 1'!$A$1:$G$72</definedName>
  </definedNames>
  <calcPr calcId="171027"/>
  <fileRecoveryPr autoRecover="0"/>
</workbook>
</file>

<file path=xl/calcChain.xml><?xml version="1.0" encoding="utf-8"?>
<calcChain xmlns="http://schemas.openxmlformats.org/spreadsheetml/2006/main">
  <c r="B69" i="64" l="1"/>
  <c r="B50" i="64"/>
  <c r="F17" i="64" l="1"/>
  <c r="F18" i="64"/>
  <c r="F19" i="64"/>
  <c r="F20" i="64"/>
  <c r="F21" i="64"/>
  <c r="F16" i="64"/>
  <c r="F62" i="64" l="1"/>
  <c r="F63" i="64"/>
  <c r="J30" i="64"/>
  <c r="J32" i="64" l="1"/>
  <c r="J33" i="64" s="1"/>
  <c r="A32" i="64" s="1"/>
  <c r="F61" i="64" l="1"/>
  <c r="F60" i="64"/>
  <c r="F58" i="64"/>
  <c r="B41" i="64"/>
  <c r="B44" i="64" s="1"/>
  <c r="F39" i="64"/>
  <c r="F37" i="64"/>
  <c r="F35" i="64"/>
  <c r="F32" i="64"/>
  <c r="B23" i="64"/>
  <c r="B46" i="64" l="1"/>
  <c r="B49" i="64" s="1"/>
  <c r="F23" i="64"/>
  <c r="F26" i="64" s="1"/>
  <c r="F41" i="64"/>
  <c r="F44" i="64" s="1"/>
  <c r="F50" i="64" l="1"/>
  <c r="F46" i="64"/>
  <c r="F49" i="64"/>
  <c r="B51" i="64" l="1"/>
  <c r="F51" i="64" s="1"/>
  <c r="B52" i="64" l="1"/>
  <c r="B59" i="64" s="1"/>
  <c r="F59" i="64" s="1"/>
  <c r="B66" i="64" l="1"/>
  <c r="D72" i="64" s="1"/>
  <c r="F52" i="64"/>
  <c r="F54" i="64"/>
  <c r="F66" i="64" l="1"/>
</calcChain>
</file>

<file path=xl/sharedStrings.xml><?xml version="1.0" encoding="utf-8"?>
<sst xmlns="http://schemas.openxmlformats.org/spreadsheetml/2006/main" count="62" uniqueCount="56">
  <si>
    <t xml:space="preserve">   Marché de Base.....HT :</t>
  </si>
  <si>
    <t>TTC :</t>
  </si>
  <si>
    <t xml:space="preserve">   Avenant n°2.............HT :</t>
  </si>
  <si>
    <t xml:space="preserve">   Avenant n°3.............HT :</t>
  </si>
  <si>
    <t xml:space="preserve">   Avenant n°4.............HT :</t>
  </si>
  <si>
    <t xml:space="preserve">   Avenant n°5.............HT :</t>
  </si>
  <si>
    <t xml:space="preserve">   Cumul.......................HT :</t>
  </si>
  <si>
    <t xml:space="preserve">   Cumul............TTC :</t>
  </si>
  <si>
    <t>CUMUL MOIS DE :</t>
  </si>
  <si>
    <t>A  DEDUIRE</t>
  </si>
  <si>
    <t>SITUATION MOIS DE :</t>
  </si>
  <si>
    <t>Cumul Précédent</t>
  </si>
  <si>
    <t>TRAVAUX MARCHE H.T : …</t>
  </si>
  <si>
    <t>REVISION DE PRIX HT :.....</t>
  </si>
  <si>
    <t>TOTAL  HT   (A) :</t>
  </si>
  <si>
    <t>TOTAL TTC..............................</t>
  </si>
  <si>
    <t xml:space="preserve"> - Caution Reçue :...................</t>
  </si>
  <si>
    <t xml:space="preserve">   Avenant n°1.............HT : </t>
  </si>
  <si>
    <t xml:space="preserve">Mode d'emploi : </t>
  </si>
  <si>
    <t>Saisir uniquement le cumul et les zones en bleue</t>
  </si>
  <si>
    <t>Cliquer sur le bouton ci-dessous pour passer à la situation suivante</t>
  </si>
  <si>
    <t xml:space="preserve">   SITUATION  N° </t>
  </si>
  <si>
    <t>Montant Caution T.T.C :</t>
  </si>
  <si>
    <t>Montant Acte Spécial TTC :</t>
  </si>
  <si>
    <t>TRAVAUX SUP. (AVENANTS)  HT :...........</t>
  </si>
  <si>
    <t xml:space="preserve"> - RG 5 % du TTC  :.................</t>
  </si>
  <si>
    <t>RETENUE DE GARANTIE :</t>
  </si>
  <si>
    <t xml:space="preserve"> - RG à déduire (B) :.....................</t>
  </si>
  <si>
    <t>ACOMPTE A DELIVRER  (C = A - B)</t>
  </si>
  <si>
    <t xml:space="preserve"> - Paiement Direct ..........</t>
  </si>
  <si>
    <t xml:space="preserve"> - Autres déductions : (préciser la nature ci-dessous)</t>
  </si>
  <si>
    <t>Contrôle de la bonne répartition des Paiements et Déductions :</t>
  </si>
  <si>
    <t>……………………………………….</t>
  </si>
  <si>
    <t>………………………………………..</t>
  </si>
  <si>
    <t>………………………………………….</t>
  </si>
  <si>
    <t>CERTIFICAT DE PAIEMENT</t>
  </si>
  <si>
    <t>MAÎTRISE D'OUVRAGE</t>
  </si>
  <si>
    <t>MAÎTRISE D'ŒUVRE</t>
  </si>
  <si>
    <t>LOT(S)</t>
  </si>
  <si>
    <t>ENTREPRISE</t>
  </si>
  <si>
    <t>OPERATON</t>
  </si>
  <si>
    <t>Nombre de Logements</t>
  </si>
  <si>
    <t>Directeur Service Tvx - MP</t>
  </si>
  <si>
    <t>TVA 20%…………………………..</t>
  </si>
  <si>
    <t>- Paiement au Titulaire du Marché :</t>
  </si>
  <si>
    <t>Responble Programmes - JC</t>
  </si>
  <si>
    <t>ECHEANCE</t>
  </si>
  <si>
    <t>REGLEMENT PAR</t>
  </si>
  <si>
    <t>Virement</t>
  </si>
  <si>
    <t>RETENUES  APPLIQUEES :</t>
  </si>
  <si>
    <t>- PRORATA 1,5%</t>
  </si>
  <si>
    <t>01 - DEMOLITION</t>
  </si>
  <si>
    <t>SCCV TINTIN</t>
  </si>
  <si>
    <t>Eric POULVORD</t>
  </si>
  <si>
    <t>HADDOCK</t>
  </si>
  <si>
    <t>RESIDENCE O'CEANE
16 Rue Marcel SAMBA
32560 Périgueux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</si>
</sst>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#,##0.00;[Red]\-#,##0.00"/>
    <numFmt numFmtId="166" formatCode="_-* #,##0.00\ [$€-1]_-;\-* #,##0.00\ [$€-1]_-;_-* &quot;-&quot;??\ [$€-1]_-"/>
    <numFmt numFmtId="167" formatCode="[$-40C]mmmm\-yy;@"/>
    <numFmt numFmtId="168" formatCode="#,##0.00\ &quot;€&quot;"/>
    <numFmt numFmtId="169" formatCode="0.00&quot; € TTC&quot;"/>
    <numFmt numFmtId="170" formatCode="[$-40C]mmm\-yy;@"/>
  </numFmts>
  <fonts count="17" x14ac:knownFonts="1">
    <font>
      <sz val="8"/>
      <name val="Arial"/>
    </font>
    <font>
      <sz val="8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10"/>
      <name val="Bell MT"/>
      <family val="1"/>
    </font>
    <font>
      <sz val="14"/>
      <name val="Bell MT"/>
      <family val="1"/>
    </font>
    <font>
      <b/>
      <u/>
      <sz val="12"/>
      <name val="Bell MT"/>
      <family val="1"/>
    </font>
    <font>
      <b/>
      <sz val="10"/>
      <name val="Bell MT"/>
      <family val="1"/>
    </font>
    <font>
      <b/>
      <sz val="10"/>
      <color rgb="FF0070C0"/>
      <name val="Bell MT"/>
      <family val="1"/>
    </font>
    <font>
      <b/>
      <sz val="9"/>
      <name val="Bell MT"/>
      <family val="1"/>
    </font>
    <font>
      <b/>
      <sz val="10"/>
      <color theme="3" tint="-0.499984740745262"/>
      <name val="Bell MT"/>
      <family val="1"/>
    </font>
    <font>
      <b/>
      <i/>
      <sz val="10"/>
      <color rgb="FF0070C0"/>
      <name val="Bell MT"/>
      <family val="1"/>
    </font>
    <font>
      <sz val="10"/>
      <color theme="0"/>
      <name val="Bell MT"/>
      <family val="1"/>
    </font>
    <font>
      <sz val="12"/>
      <name val="Bell MT"/>
      <family val="1"/>
    </font>
    <font>
      <sz val="10"/>
      <color rgb="FF0070C0"/>
      <name val="Bell MT"/>
      <family val="1"/>
    </font>
    <font>
      <b/>
      <i/>
      <sz val="9"/>
      <color rgb="FF0070C0"/>
      <name val="Bell MT"/>
      <family val="1"/>
    </font>
    <font>
      <b/>
      <i/>
      <sz val="9"/>
      <name val="Bell MT"/>
      <family val="1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9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" xfId="0" applyFont="1" applyBorder="1"/>
    <xf numFmtId="0" fontId="4" fillId="0" borderId="0" xfId="0" applyFont="1" applyBorder="1"/>
    <xf numFmtId="164" fontId="8" fillId="0" borderId="0" xfId="2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Continuous"/>
    </xf>
    <xf numFmtId="164" fontId="8" fillId="0" borderId="15" xfId="2" applyFont="1" applyBorder="1" applyAlignment="1" applyProtection="1">
      <alignment horizontal="center"/>
      <protection locked="0"/>
    </xf>
    <xf numFmtId="0" fontId="7" fillId="0" borderId="3" xfId="0" applyFont="1" applyBorder="1" applyAlignment="1"/>
    <xf numFmtId="0" fontId="9" fillId="0" borderId="2" xfId="0" applyFont="1" applyBorder="1" applyAlignment="1">
      <alignment horizontal="center"/>
    </xf>
    <xf numFmtId="0" fontId="10" fillId="5" borderId="30" xfId="0" applyFont="1" applyFill="1" applyBorder="1" applyAlignment="1" applyProtection="1">
      <alignment horizontal="center"/>
      <protection locked="0"/>
    </xf>
    <xf numFmtId="0" fontId="7" fillId="0" borderId="3" xfId="0" applyFont="1" applyBorder="1"/>
    <xf numFmtId="0" fontId="9" fillId="0" borderId="2" xfId="0" applyFont="1" applyBorder="1" applyAlignment="1">
      <alignment horizontal="right"/>
    </xf>
    <xf numFmtId="0" fontId="10" fillId="0" borderId="0" xfId="0" applyFont="1" applyBorder="1" applyProtection="1">
      <protection locked="0"/>
    </xf>
    <xf numFmtId="0" fontId="10" fillId="0" borderId="0" xfId="0" applyFont="1" applyBorder="1"/>
    <xf numFmtId="0" fontId="10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10" fillId="5" borderId="30" xfId="0" quotePrefix="1" applyFont="1" applyFill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9" fillId="0" borderId="2" xfId="0" applyFont="1" applyBorder="1" applyAlignment="1">
      <alignment horizontal="right" vertical="center"/>
    </xf>
    <xf numFmtId="0" fontId="10" fillId="5" borderId="30" xfId="0" applyFont="1" applyFill="1" applyBorder="1" applyAlignment="1" applyProtection="1">
      <alignment horizont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10" fillId="5" borderId="3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protection locked="0"/>
    </xf>
    <xf numFmtId="0" fontId="7" fillId="0" borderId="0" xfId="0" applyFont="1" applyBorder="1"/>
    <xf numFmtId="164" fontId="8" fillId="0" borderId="0" xfId="2" applyFont="1" applyBorder="1" applyProtection="1">
      <protection locked="0"/>
    </xf>
    <xf numFmtId="164" fontId="4" fillId="0" borderId="0" xfId="2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164" fontId="4" fillId="0" borderId="3" xfId="2" applyFont="1" applyBorder="1" applyAlignment="1">
      <alignment horizontal="center"/>
    </xf>
    <xf numFmtId="0" fontId="4" fillId="0" borderId="2" xfId="0" applyFont="1" applyBorder="1"/>
    <xf numFmtId="164" fontId="7" fillId="0" borderId="0" xfId="2" applyFont="1" applyBorder="1"/>
    <xf numFmtId="164" fontId="7" fillId="0" borderId="0" xfId="2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5" xfId="0" applyFont="1" applyBorder="1" applyAlignment="1">
      <alignment horizontal="center" vertical="center"/>
    </xf>
    <xf numFmtId="169" fontId="7" fillId="6" borderId="33" xfId="0" applyNumberFormat="1" applyFont="1" applyFill="1" applyBorder="1" applyAlignment="1">
      <alignment horizontal="center"/>
    </xf>
    <xf numFmtId="169" fontId="7" fillId="6" borderId="34" xfId="0" applyNumberFormat="1" applyFont="1" applyFill="1" applyBorder="1" applyAlignment="1">
      <alignment horizontal="center"/>
    </xf>
    <xf numFmtId="169" fontId="4" fillId="0" borderId="36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1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7" xfId="0" applyFont="1" applyBorder="1" applyProtection="1"/>
    <xf numFmtId="0" fontId="4" fillId="0" borderId="9" xfId="0" applyFont="1" applyBorder="1"/>
    <xf numFmtId="0" fontId="11" fillId="0" borderId="2" xfId="0" applyFont="1" applyBorder="1" applyAlignment="1" applyProtection="1">
      <alignment horizontal="center"/>
      <protection locked="0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 applyProtection="1">
      <alignment horizontal="center"/>
    </xf>
    <xf numFmtId="0" fontId="4" fillId="0" borderId="3" xfId="0" applyFont="1" applyBorder="1" applyAlignment="1">
      <alignment horizontal="center"/>
    </xf>
    <xf numFmtId="0" fontId="12" fillId="0" borderId="0" xfId="0" applyFont="1"/>
    <xf numFmtId="0" fontId="13" fillId="0" borderId="2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Protection="1"/>
    <xf numFmtId="167" fontId="10" fillId="6" borderId="10" xfId="0" applyNumberFormat="1" applyFont="1" applyFill="1" applyBorder="1" applyAlignment="1" applyProtection="1">
      <alignment horizontal="center"/>
      <protection locked="0"/>
    </xf>
    <xf numFmtId="17" fontId="7" fillId="6" borderId="11" xfId="0" applyNumberFormat="1" applyFont="1" applyFill="1" applyBorder="1" applyAlignment="1">
      <alignment horizontal="center"/>
    </xf>
    <xf numFmtId="17" fontId="7" fillId="0" borderId="11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7" fontId="7" fillId="0" borderId="3" xfId="0" applyNumberFormat="1" applyFont="1" applyBorder="1" applyAlignment="1">
      <alignment horizontal="center"/>
    </xf>
    <xf numFmtId="14" fontId="12" fillId="0" borderId="0" xfId="0" applyNumberFormat="1" applyFont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3" xfId="0" applyFont="1" applyBorder="1" applyProtection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164" fontId="4" fillId="0" borderId="10" xfId="2" applyFont="1" applyBorder="1"/>
    <xf numFmtId="164" fontId="4" fillId="0" borderId="11" xfId="2" applyFont="1" applyBorder="1"/>
    <xf numFmtId="164" fontId="4" fillId="0" borderId="10" xfId="2" applyFont="1" applyBorder="1" applyProtection="1"/>
    <xf numFmtId="164" fontId="4" fillId="0" borderId="0" xfId="2" applyFont="1" applyBorder="1"/>
    <xf numFmtId="164" fontId="4" fillId="0" borderId="3" xfId="2" applyFont="1" applyBorder="1"/>
    <xf numFmtId="164" fontId="14" fillId="0" borderId="10" xfId="2" applyFont="1" applyBorder="1" applyProtection="1">
      <protection locked="0"/>
    </xf>
    <xf numFmtId="0" fontId="4" fillId="0" borderId="18" xfId="0" applyFont="1" applyBorder="1"/>
    <xf numFmtId="164" fontId="14" fillId="0" borderId="13" xfId="2" applyFont="1" applyBorder="1" applyProtection="1">
      <protection locked="0"/>
    </xf>
    <xf numFmtId="164" fontId="4" fillId="0" borderId="13" xfId="2" applyFont="1" applyBorder="1" applyProtection="1"/>
    <xf numFmtId="164" fontId="4" fillId="0" borderId="13" xfId="2" applyFont="1" applyBorder="1"/>
    <xf numFmtId="164" fontId="4" fillId="0" borderId="28" xfId="2" applyFont="1" applyBorder="1"/>
    <xf numFmtId="164" fontId="4" fillId="0" borderId="29" xfId="2" applyFont="1" applyBorder="1"/>
    <xf numFmtId="0" fontId="7" fillId="0" borderId="17" xfId="0" applyFont="1" applyBorder="1"/>
    <xf numFmtId="164" fontId="7" fillId="0" borderId="10" xfId="2" applyFont="1" applyBorder="1"/>
    <xf numFmtId="164" fontId="7" fillId="0" borderId="11" xfId="2" applyFont="1" applyBorder="1"/>
    <xf numFmtId="164" fontId="7" fillId="0" borderId="10" xfId="2" applyFont="1" applyBorder="1" applyProtection="1"/>
    <xf numFmtId="164" fontId="7" fillId="0" borderId="3" xfId="2" applyFont="1" applyBorder="1"/>
    <xf numFmtId="164" fontId="4" fillId="0" borderId="14" xfId="2" applyFont="1" applyBorder="1"/>
    <xf numFmtId="164" fontId="4" fillId="0" borderId="15" xfId="2" applyFont="1" applyBorder="1"/>
    <xf numFmtId="164" fontId="4" fillId="0" borderId="16" xfId="2" applyFont="1" applyBorder="1"/>
    <xf numFmtId="0" fontId="7" fillId="0" borderId="18" xfId="0" applyFont="1" applyBorder="1"/>
    <xf numFmtId="164" fontId="7" fillId="0" borderId="13" xfId="2" applyFont="1" applyBorder="1"/>
    <xf numFmtId="164" fontId="7" fillId="0" borderId="14" xfId="2" applyFont="1" applyBorder="1"/>
    <xf numFmtId="164" fontId="7" fillId="0" borderId="13" xfId="2" applyFont="1" applyBorder="1" applyProtection="1"/>
    <xf numFmtId="164" fontId="7" fillId="0" borderId="16" xfId="2" applyFont="1" applyBorder="1"/>
    <xf numFmtId="0" fontId="7" fillId="0" borderId="0" xfId="0" applyFont="1"/>
    <xf numFmtId="164" fontId="4" fillId="3" borderId="10" xfId="2" applyFont="1" applyFill="1" applyBorder="1"/>
    <xf numFmtId="164" fontId="4" fillId="3" borderId="11" xfId="2" applyFont="1" applyFill="1" applyBorder="1"/>
    <xf numFmtId="164" fontId="4" fillId="3" borderId="10" xfId="2" applyFont="1" applyFill="1" applyBorder="1" applyProtection="1"/>
    <xf numFmtId="164" fontId="7" fillId="3" borderId="3" xfId="2" applyFont="1" applyFill="1" applyBorder="1"/>
    <xf numFmtId="168" fontId="4" fillId="3" borderId="10" xfId="2" applyNumberFormat="1" applyFont="1" applyFill="1" applyBorder="1"/>
    <xf numFmtId="168" fontId="4" fillId="3" borderId="10" xfId="2" applyNumberFormat="1" applyFont="1" applyFill="1" applyBorder="1" applyProtection="1"/>
    <xf numFmtId="164" fontId="4" fillId="3" borderId="13" xfId="2" applyFont="1" applyFill="1" applyBorder="1" applyAlignment="1">
      <alignment horizontal="center"/>
    </xf>
    <xf numFmtId="164" fontId="4" fillId="3" borderId="14" xfId="2" applyFont="1" applyFill="1" applyBorder="1"/>
    <xf numFmtId="164" fontId="4" fillId="3" borderId="13" xfId="2" applyFont="1" applyFill="1" applyBorder="1" applyAlignment="1" applyProtection="1">
      <alignment horizontal="center"/>
    </xf>
    <xf numFmtId="164" fontId="7" fillId="3" borderId="16" xfId="2" applyFont="1" applyFill="1" applyBorder="1"/>
    <xf numFmtId="0" fontId="7" fillId="0" borderId="18" xfId="0" applyFont="1" applyBorder="1" applyAlignment="1">
      <alignment horizontal="left"/>
    </xf>
    <xf numFmtId="164" fontId="7" fillId="0" borderId="19" xfId="2" applyFont="1" applyBorder="1"/>
    <xf numFmtId="164" fontId="7" fillId="0" borderId="20" xfId="2" applyFont="1" applyBorder="1"/>
    <xf numFmtId="164" fontId="7" fillId="0" borderId="19" xfId="2" applyFont="1" applyBorder="1" applyProtection="1"/>
    <xf numFmtId="164" fontId="7" fillId="0" borderId="21" xfId="2" applyFont="1" applyBorder="1"/>
    <xf numFmtId="164" fontId="4" fillId="0" borderId="0" xfId="2" applyFont="1" applyBorder="1" applyProtection="1"/>
    <xf numFmtId="164" fontId="14" fillId="2" borderId="0" xfId="2" applyFont="1" applyFill="1" applyBorder="1" applyProtection="1">
      <protection locked="0"/>
    </xf>
    <xf numFmtId="164" fontId="4" fillId="2" borderId="11" xfId="2" applyFont="1" applyFill="1" applyBorder="1"/>
    <xf numFmtId="164" fontId="4" fillId="2" borderId="0" xfId="2" applyFont="1" applyFill="1" applyBorder="1" applyProtection="1"/>
    <xf numFmtId="164" fontId="4" fillId="2" borderId="0" xfId="2" applyFont="1" applyFill="1" applyBorder="1"/>
    <xf numFmtId="164" fontId="4" fillId="2" borderId="3" xfId="2" applyFont="1" applyFill="1" applyBorder="1"/>
    <xf numFmtId="0" fontId="7" fillId="0" borderId="17" xfId="0" applyFont="1" applyFill="1" applyBorder="1"/>
    <xf numFmtId="164" fontId="8" fillId="0" borderId="0" xfId="2" applyFont="1" applyFill="1" applyBorder="1" applyProtection="1">
      <protection locked="0"/>
    </xf>
    <xf numFmtId="164" fontId="4" fillId="0" borderId="11" xfId="2" applyFont="1" applyFill="1" applyBorder="1"/>
    <xf numFmtId="164" fontId="4" fillId="0" borderId="0" xfId="2" applyFont="1" applyFill="1" applyBorder="1" applyProtection="1"/>
    <xf numFmtId="164" fontId="4" fillId="0" borderId="0" xfId="2" applyFont="1" applyFill="1" applyBorder="1"/>
    <xf numFmtId="164" fontId="4" fillId="0" borderId="3" xfId="2" applyFont="1" applyFill="1" applyBorder="1"/>
    <xf numFmtId="0" fontId="4" fillId="0" borderId="0" xfId="0" applyFont="1" applyFill="1"/>
    <xf numFmtId="164" fontId="14" fillId="0" borderId="0" xfId="2" applyFont="1" applyBorder="1" applyProtection="1">
      <protection locked="0"/>
    </xf>
    <xf numFmtId="0" fontId="4" fillId="0" borderId="17" xfId="0" quotePrefix="1" applyFont="1" applyBorder="1"/>
    <xf numFmtId="0" fontId="4" fillId="0" borderId="22" xfId="0" applyFont="1" applyBorder="1"/>
    <xf numFmtId="164" fontId="14" fillId="0" borderId="5" xfId="2" applyFont="1" applyBorder="1" applyProtection="1">
      <protection locked="0"/>
    </xf>
    <xf numFmtId="164" fontId="4" fillId="0" borderId="23" xfId="2" applyFont="1" applyBorder="1"/>
    <xf numFmtId="164" fontId="4" fillId="0" borderId="5" xfId="2" applyFont="1" applyBorder="1" applyProtection="1"/>
    <xf numFmtId="164" fontId="4" fillId="0" borderId="5" xfId="2" applyFont="1" applyBorder="1"/>
    <xf numFmtId="164" fontId="4" fillId="0" borderId="6" xfId="2" applyFont="1" applyBorder="1"/>
    <xf numFmtId="0" fontId="7" fillId="4" borderId="17" xfId="0" quotePrefix="1" applyFont="1" applyFill="1" applyBorder="1"/>
    <xf numFmtId="164" fontId="7" fillId="4" borderId="0" xfId="2" applyFont="1" applyFill="1" applyBorder="1" applyProtection="1"/>
    <xf numFmtId="166" fontId="7" fillId="4" borderId="11" xfId="1" applyFont="1" applyFill="1" applyBorder="1" applyProtection="1"/>
    <xf numFmtId="164" fontId="4" fillId="4" borderId="3" xfId="2" applyFont="1" applyFill="1" applyBorder="1" applyProtection="1"/>
    <xf numFmtId="164" fontId="4" fillId="0" borderId="23" xfId="2" applyFont="1" applyBorder="1" applyProtection="1"/>
    <xf numFmtId="164" fontId="4" fillId="0" borderId="6" xfId="2" applyFont="1" applyBorder="1" applyProtection="1"/>
    <xf numFmtId="0" fontId="15" fillId="0" borderId="24" xfId="0" applyFont="1" applyBorder="1" applyAlignment="1" applyProtection="1">
      <alignment horizontal="center"/>
      <protection locked="0"/>
    </xf>
    <xf numFmtId="0" fontId="16" fillId="0" borderId="24" xfId="0" applyFont="1" applyBorder="1" applyAlignment="1">
      <alignment horizontal="center"/>
    </xf>
    <xf numFmtId="0" fontId="16" fillId="0" borderId="9" xfId="0" applyFont="1" applyBorder="1"/>
    <xf numFmtId="0" fontId="4" fillId="0" borderId="37" xfId="0" applyFont="1" applyBorder="1" applyAlignment="1" applyProtection="1">
      <alignment horizontal="right"/>
    </xf>
    <xf numFmtId="170" fontId="16" fillId="4" borderId="30" xfId="0" applyNumberFormat="1" applyFont="1" applyFill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15" fillId="0" borderId="25" xfId="0" applyFont="1" applyBorder="1" applyAlignment="1" applyProtection="1">
      <alignment horizontal="center"/>
    </xf>
    <xf numFmtId="0" fontId="16" fillId="0" borderId="0" xfId="0" applyFont="1" applyBorder="1" applyProtection="1"/>
    <xf numFmtId="0" fontId="16" fillId="0" borderId="3" xfId="0" applyFont="1" applyBorder="1" applyAlignment="1" applyProtection="1">
      <alignment horizontal="center"/>
    </xf>
    <xf numFmtId="0" fontId="4" fillId="0" borderId="12" xfId="0" applyFont="1" applyBorder="1" applyAlignment="1" applyProtection="1">
      <alignment horizontal="right"/>
    </xf>
    <xf numFmtId="0" fontId="16" fillId="4" borderId="30" xfId="0" applyFont="1" applyFill="1" applyBorder="1" applyAlignment="1" applyProtection="1">
      <alignment horizontal="center"/>
    </xf>
    <xf numFmtId="0" fontId="15" fillId="0" borderId="26" xfId="0" applyFont="1" applyBorder="1" applyAlignment="1" applyProtection="1">
      <alignment horizontal="center"/>
    </xf>
    <xf numFmtId="0" fontId="4" fillId="0" borderId="2" xfId="0" applyFont="1" applyBorder="1" applyProtection="1"/>
    <xf numFmtId="0" fontId="15" fillId="0" borderId="0" xfId="0" applyFont="1" applyBorder="1" applyAlignment="1" applyProtection="1">
      <alignment horizontal="center"/>
    </xf>
    <xf numFmtId="0" fontId="15" fillId="0" borderId="27" xfId="0" applyFont="1" applyBorder="1" applyAlignment="1" applyProtection="1">
      <alignment horizontal="center"/>
    </xf>
    <xf numFmtId="0" fontId="4" fillId="0" borderId="4" xfId="0" applyFont="1" applyBorder="1" applyProtection="1"/>
    <xf numFmtId="0" fontId="16" fillId="0" borderId="5" xfId="0" applyFont="1" applyBorder="1" applyAlignment="1" applyProtection="1">
      <alignment horizontal="right"/>
    </xf>
    <xf numFmtId="0" fontId="16" fillId="0" borderId="5" xfId="0" applyFont="1" applyBorder="1" applyProtection="1"/>
    <xf numFmtId="0" fontId="4" fillId="0" borderId="5" xfId="0" applyFont="1" applyBorder="1" applyProtection="1"/>
    <xf numFmtId="0" fontId="16" fillId="0" borderId="5" xfId="0" applyFont="1" applyBorder="1" applyAlignment="1" applyProtection="1">
      <alignment horizontal="center"/>
    </xf>
    <xf numFmtId="0" fontId="16" fillId="0" borderId="6" xfId="0" applyFont="1" applyBorder="1" applyProtection="1"/>
    <xf numFmtId="164" fontId="14" fillId="6" borderId="10" xfId="2" applyFont="1" applyFill="1" applyBorder="1" applyProtection="1">
      <protection locked="0"/>
    </xf>
    <xf numFmtId="164" fontId="4" fillId="6" borderId="11" xfId="2" applyFont="1" applyFill="1" applyBorder="1"/>
  </cellXfs>
  <cellStyles count="3">
    <cellStyle name="Euro" xfId="1" xr:uid="{00000000-0005-0000-0000-000000000000}"/>
    <cellStyle name="Milliers" xfId="2" builtinId="3"/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251460</xdr:colOff>
          <xdr:row>10</xdr:row>
          <xdr:rowOff>7620</xdr:rowOff>
        </xdr:from>
        <xdr:to>
          <xdr:col>10</xdr:col>
          <xdr:colOff>388620</xdr:colOff>
          <xdr:row>11</xdr:row>
          <xdr:rowOff>144780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0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 D'avancement suivant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3:J73"/>
  <sheetViews>
    <sheetView tabSelected="1" topLeftCell="A4" zoomScale="70" zoomScaleNormal="70" workbookViewId="0">
      <selection activeCell="K25" sqref="K25"/>
    </sheetView>
  </sheetViews>
  <sheetFormatPr baseColWidth="10" defaultColWidth="12" defaultRowHeight="13.8" x14ac:dyDescent="0.3"/>
  <cols>
    <col min="1" max="1" width="49.42578125" style="1" customWidth="1"/>
    <col min="2" max="2" width="24.140625" style="1" customWidth="1"/>
    <col min="3" max="3" width="3.42578125" style="1" customWidth="1"/>
    <col min="4" max="4" width="26.42578125" style="1" customWidth="1"/>
    <col min="5" max="5" width="3.42578125" style="1" customWidth="1"/>
    <col min="6" max="6" width="30" style="1" customWidth="1"/>
    <col min="7" max="7" width="3.42578125" style="1" customWidth="1"/>
    <col min="8" max="8" width="4.42578125" style="1" customWidth="1"/>
    <col min="9" max="9" width="12" style="1"/>
    <col min="10" max="10" width="12.85546875" style="1" bestFit="1" customWidth="1"/>
    <col min="11" max="16384" width="12" style="1"/>
  </cols>
  <sheetData>
    <row r="3" spans="1:9" ht="19.5" customHeight="1" thickBot="1" x14ac:dyDescent="0.4">
      <c r="I3" s="2" t="s">
        <v>18</v>
      </c>
    </row>
    <row r="4" spans="1:9" s="7" customFormat="1" ht="19.5" customHeight="1" thickTop="1" x14ac:dyDescent="0.2">
      <c r="A4" s="3" t="s">
        <v>35</v>
      </c>
      <c r="B4" s="4"/>
      <c r="C4" s="4"/>
      <c r="D4" s="5"/>
      <c r="E4" s="5"/>
      <c r="F4" s="5"/>
      <c r="G4" s="6"/>
      <c r="I4" s="8" t="s">
        <v>19</v>
      </c>
    </row>
    <row r="5" spans="1:9" ht="13.65" customHeight="1" x14ac:dyDescent="0.35">
      <c r="A5" s="9"/>
      <c r="B5" s="10"/>
      <c r="C5" s="10"/>
      <c r="D5" s="11"/>
      <c r="E5" s="12"/>
      <c r="F5" s="13"/>
      <c r="G5" s="14"/>
    </row>
    <row r="6" spans="1:9" ht="13.65" customHeight="1" x14ac:dyDescent="0.35">
      <c r="A6" s="15" t="s">
        <v>36</v>
      </c>
      <c r="B6" s="16" t="s">
        <v>52</v>
      </c>
      <c r="C6" s="16"/>
      <c r="D6" s="16"/>
      <c r="E6" s="16"/>
      <c r="F6" s="16"/>
      <c r="G6" s="17"/>
      <c r="I6" s="2" t="s">
        <v>20</v>
      </c>
    </row>
    <row r="7" spans="1:9" ht="13.65" customHeight="1" x14ac:dyDescent="0.35">
      <c r="A7" s="15" t="s">
        <v>37</v>
      </c>
      <c r="B7" s="16" t="s">
        <v>53</v>
      </c>
      <c r="C7" s="16"/>
      <c r="D7" s="16"/>
      <c r="E7" s="16"/>
      <c r="F7" s="16"/>
      <c r="G7" s="17"/>
    </row>
    <row r="8" spans="1:9" ht="13.65" customHeight="1" x14ac:dyDescent="0.35">
      <c r="A8" s="18"/>
      <c r="B8" s="19"/>
      <c r="C8" s="20"/>
      <c r="D8" s="20"/>
      <c r="E8" s="21"/>
      <c r="F8" s="22"/>
      <c r="G8" s="17"/>
      <c r="I8" s="2"/>
    </row>
    <row r="9" spans="1:9" ht="13.65" customHeight="1" x14ac:dyDescent="0.35">
      <c r="A9" s="18" t="s">
        <v>38</v>
      </c>
      <c r="B9" s="23" t="s">
        <v>51</v>
      </c>
      <c r="C9" s="16"/>
      <c r="D9" s="16"/>
      <c r="E9" s="16"/>
      <c r="F9" s="16"/>
      <c r="G9" s="17"/>
    </row>
    <row r="10" spans="1:9" ht="13.65" customHeight="1" x14ac:dyDescent="0.35">
      <c r="A10" s="18" t="s">
        <v>39</v>
      </c>
      <c r="B10" s="16" t="s">
        <v>54</v>
      </c>
      <c r="C10" s="16"/>
      <c r="D10" s="16"/>
      <c r="E10" s="16"/>
      <c r="F10" s="16"/>
      <c r="G10" s="17"/>
      <c r="I10" s="2"/>
    </row>
    <row r="11" spans="1:9" ht="13.65" customHeight="1" x14ac:dyDescent="0.35">
      <c r="A11" s="18"/>
      <c r="B11" s="24"/>
      <c r="C11" s="24"/>
      <c r="D11" s="24"/>
      <c r="E11" s="24"/>
      <c r="F11" s="24"/>
      <c r="G11" s="17"/>
    </row>
    <row r="12" spans="1:9" ht="43.2" customHeight="1" x14ac:dyDescent="0.35">
      <c r="A12" s="25" t="s">
        <v>40</v>
      </c>
      <c r="B12" s="26" t="s">
        <v>55</v>
      </c>
      <c r="C12" s="16"/>
      <c r="D12" s="16"/>
      <c r="E12" s="16"/>
      <c r="F12" s="16"/>
      <c r="G12" s="17"/>
    </row>
    <row r="13" spans="1:9" ht="13.65" customHeight="1" x14ac:dyDescent="0.35">
      <c r="A13" s="18"/>
      <c r="B13" s="27"/>
      <c r="C13" s="27"/>
      <c r="D13" s="27"/>
      <c r="E13" s="27"/>
      <c r="F13" s="27"/>
      <c r="G13" s="17"/>
      <c r="I13" s="2"/>
    </row>
    <row r="14" spans="1:9" ht="13.65" customHeight="1" x14ac:dyDescent="0.35">
      <c r="A14" s="18" t="s">
        <v>41</v>
      </c>
      <c r="B14" s="28">
        <v>21</v>
      </c>
      <c r="C14" s="29"/>
      <c r="D14" s="29"/>
      <c r="E14" s="29"/>
      <c r="F14" s="29"/>
      <c r="G14" s="17"/>
    </row>
    <row r="15" spans="1:9" ht="13.65" customHeight="1" x14ac:dyDescent="0.35">
      <c r="A15" s="9"/>
      <c r="B15" s="30"/>
      <c r="C15" s="30"/>
      <c r="D15" s="30"/>
      <c r="E15" s="30"/>
      <c r="F15" s="10"/>
      <c r="G15" s="17"/>
    </row>
    <row r="16" spans="1:9" ht="13.65" customHeight="1" x14ac:dyDescent="0.35">
      <c r="A16" s="9" t="s">
        <v>0</v>
      </c>
      <c r="B16" s="31">
        <v>48500</v>
      </c>
      <c r="C16" s="32"/>
      <c r="D16" s="33" t="s">
        <v>1</v>
      </c>
      <c r="E16" s="32"/>
      <c r="F16" s="32">
        <f>B16*1.2</f>
        <v>58200</v>
      </c>
      <c r="G16" s="34"/>
    </row>
    <row r="17" spans="1:10" ht="13.65" customHeight="1" x14ac:dyDescent="0.35">
      <c r="A17" s="9" t="s">
        <v>17</v>
      </c>
      <c r="B17" s="31">
        <v>0</v>
      </c>
      <c r="C17" s="32"/>
      <c r="D17" s="33" t="s">
        <v>1</v>
      </c>
      <c r="E17" s="32"/>
      <c r="F17" s="32">
        <f t="shared" ref="F17:F21" si="0">B17*1.2</f>
        <v>0</v>
      </c>
      <c r="G17" s="34"/>
    </row>
    <row r="18" spans="1:10" ht="13.65" customHeight="1" x14ac:dyDescent="0.35">
      <c r="A18" s="9" t="s">
        <v>2</v>
      </c>
      <c r="B18" s="31">
        <v>0</v>
      </c>
      <c r="C18" s="32"/>
      <c r="D18" s="33" t="s">
        <v>1</v>
      </c>
      <c r="E18" s="32"/>
      <c r="F18" s="32">
        <f t="shared" si="0"/>
        <v>0</v>
      </c>
      <c r="G18" s="34"/>
    </row>
    <row r="19" spans="1:10" ht="13.65" customHeight="1" x14ac:dyDescent="0.35">
      <c r="A19" s="9" t="s">
        <v>3</v>
      </c>
      <c r="B19" s="31">
        <v>0</v>
      </c>
      <c r="C19" s="32"/>
      <c r="D19" s="33" t="s">
        <v>1</v>
      </c>
      <c r="E19" s="32"/>
      <c r="F19" s="32">
        <f t="shared" si="0"/>
        <v>0</v>
      </c>
      <c r="G19" s="34"/>
    </row>
    <row r="20" spans="1:10" ht="13.65" customHeight="1" x14ac:dyDescent="0.35">
      <c r="A20" s="9" t="s">
        <v>4</v>
      </c>
      <c r="B20" s="31">
        <v>0</v>
      </c>
      <c r="C20" s="32"/>
      <c r="D20" s="33" t="s">
        <v>1</v>
      </c>
      <c r="E20" s="32"/>
      <c r="F20" s="32">
        <f t="shared" si="0"/>
        <v>0</v>
      </c>
      <c r="G20" s="34"/>
    </row>
    <row r="21" spans="1:10" ht="13.65" customHeight="1" x14ac:dyDescent="0.35">
      <c r="A21" s="9" t="s">
        <v>5</v>
      </c>
      <c r="B21" s="31">
        <v>0</v>
      </c>
      <c r="C21" s="32"/>
      <c r="D21" s="33" t="s">
        <v>1</v>
      </c>
      <c r="E21" s="32"/>
      <c r="F21" s="32">
        <f t="shared" si="0"/>
        <v>0</v>
      </c>
      <c r="G21" s="34"/>
    </row>
    <row r="22" spans="1:10" ht="13.65" customHeight="1" x14ac:dyDescent="0.35">
      <c r="A22" s="35"/>
      <c r="B22" s="36"/>
      <c r="C22" s="32"/>
      <c r="D22" s="10"/>
      <c r="E22" s="32"/>
      <c r="F22" s="32"/>
      <c r="G22" s="34"/>
    </row>
    <row r="23" spans="1:10" ht="13.65" customHeight="1" x14ac:dyDescent="0.35">
      <c r="A23" s="9" t="s">
        <v>6</v>
      </c>
      <c r="B23" s="37">
        <f>SUM(B16:B22)</f>
        <v>48500</v>
      </c>
      <c r="C23" s="38"/>
      <c r="D23" s="30" t="s">
        <v>7</v>
      </c>
      <c r="E23" s="38"/>
      <c r="F23" s="37">
        <f>SUM(F16:F22)</f>
        <v>58200</v>
      </c>
      <c r="G23" s="39"/>
    </row>
    <row r="24" spans="1:10" ht="13.65" customHeight="1" thickBot="1" x14ac:dyDescent="0.4">
      <c r="A24" s="9"/>
      <c r="B24" s="30"/>
      <c r="C24" s="30"/>
      <c r="D24" s="30"/>
      <c r="E24" s="30"/>
      <c r="F24" s="10"/>
      <c r="G24" s="17"/>
    </row>
    <row r="25" spans="1:10" ht="13.65" customHeight="1" x14ac:dyDescent="0.35">
      <c r="A25" s="9"/>
      <c r="B25" s="40" t="s">
        <v>22</v>
      </c>
      <c r="C25" s="41"/>
      <c r="D25" s="30"/>
      <c r="E25" s="30"/>
      <c r="F25" s="42" t="s">
        <v>23</v>
      </c>
      <c r="G25" s="17"/>
    </row>
    <row r="26" spans="1:10" ht="13.65" customHeight="1" thickBot="1" x14ac:dyDescent="0.4">
      <c r="A26" s="9"/>
      <c r="B26" s="43">
        <v>0</v>
      </c>
      <c r="C26" s="44"/>
      <c r="D26" s="30"/>
      <c r="E26" s="30"/>
      <c r="F26" s="45">
        <f>F23</f>
        <v>58200</v>
      </c>
      <c r="G26" s="17"/>
    </row>
    <row r="27" spans="1:10" ht="14.4" thickBot="1" x14ac:dyDescent="0.35">
      <c r="A27" s="46"/>
      <c r="B27" s="47"/>
      <c r="C27" s="47"/>
      <c r="D27" s="47"/>
      <c r="E27" s="47"/>
      <c r="F27" s="47"/>
      <c r="G27" s="48"/>
    </row>
    <row r="28" spans="1:10" ht="15" thickTop="1" thickBot="1" x14ac:dyDescent="0.35">
      <c r="A28" s="35"/>
      <c r="B28" s="10"/>
      <c r="C28" s="10"/>
      <c r="D28" s="10"/>
      <c r="E28" s="10"/>
      <c r="F28" s="10"/>
      <c r="G28" s="49"/>
    </row>
    <row r="29" spans="1:10" ht="14.4" thickTop="1" x14ac:dyDescent="0.3">
      <c r="A29" s="50"/>
      <c r="B29" s="51"/>
      <c r="C29" s="52"/>
      <c r="D29" s="53"/>
      <c r="E29" s="52"/>
      <c r="F29" s="51"/>
      <c r="G29" s="54"/>
    </row>
    <row r="30" spans="1:10" ht="14.4" x14ac:dyDescent="0.35">
      <c r="A30" s="55" t="s">
        <v>21</v>
      </c>
      <c r="B30" s="56" t="s">
        <v>8</v>
      </c>
      <c r="C30" s="57"/>
      <c r="D30" s="58" t="s">
        <v>9</v>
      </c>
      <c r="E30" s="57"/>
      <c r="F30" s="56" t="s">
        <v>10</v>
      </c>
      <c r="G30" s="59"/>
      <c r="J30" s="60" t="str">
        <f>+CONCATENATE(A30,A31)</f>
        <v xml:space="preserve">   SITUATION  N° 1</v>
      </c>
    </row>
    <row r="31" spans="1:10" ht="15.6" x14ac:dyDescent="0.3">
      <c r="A31" s="61">
        <v>1</v>
      </c>
      <c r="B31" s="62"/>
      <c r="C31" s="63"/>
      <c r="D31" s="64"/>
      <c r="E31" s="63"/>
      <c r="F31" s="62"/>
      <c r="G31" s="49"/>
    </row>
    <row r="32" spans="1:10" ht="14.4" x14ac:dyDescent="0.35">
      <c r="A32" s="55" t="str">
        <f ca="1">+"Date d'envoi : "&amp;J33</f>
        <v>Date d'envoi : 19/10/2017</v>
      </c>
      <c r="B32" s="65">
        <v>42675</v>
      </c>
      <c r="C32" s="66"/>
      <c r="D32" s="58" t="s">
        <v>11</v>
      </c>
      <c r="E32" s="67"/>
      <c r="F32" s="68">
        <f>B32</f>
        <v>42675</v>
      </c>
      <c r="G32" s="69"/>
      <c r="J32" s="70">
        <f ca="1">+TODAY()</f>
        <v>43027</v>
      </c>
    </row>
    <row r="33" spans="1:10" x14ac:dyDescent="0.3">
      <c r="A33" s="71"/>
      <c r="B33" s="72"/>
      <c r="C33" s="73"/>
      <c r="D33" s="74"/>
      <c r="E33" s="73"/>
      <c r="F33" s="75"/>
      <c r="G33" s="76"/>
      <c r="J33" s="60" t="str">
        <f ca="1">+TEXT(J32,"jj/mm/aaaa")</f>
        <v>19/10/2017</v>
      </c>
    </row>
    <row r="34" spans="1:10" x14ac:dyDescent="0.3">
      <c r="A34" s="77"/>
      <c r="B34" s="78"/>
      <c r="C34" s="79"/>
      <c r="D34" s="80"/>
      <c r="E34" s="79"/>
      <c r="F34" s="81"/>
      <c r="G34" s="82"/>
      <c r="J34" s="60"/>
    </row>
    <row r="35" spans="1:10" x14ac:dyDescent="0.3">
      <c r="A35" s="77" t="s">
        <v>12</v>
      </c>
      <c r="B35" s="167">
        <v>17000</v>
      </c>
      <c r="C35" s="168"/>
      <c r="D35" s="80">
        <v>0</v>
      </c>
      <c r="E35" s="79"/>
      <c r="F35" s="81">
        <f>B35-D35</f>
        <v>17000</v>
      </c>
      <c r="G35" s="82"/>
    </row>
    <row r="36" spans="1:10" x14ac:dyDescent="0.3">
      <c r="A36" s="77"/>
      <c r="B36" s="83"/>
      <c r="C36" s="79"/>
      <c r="D36" s="80"/>
      <c r="E36" s="79"/>
      <c r="F36" s="81"/>
      <c r="G36" s="82"/>
    </row>
    <row r="37" spans="1:10" x14ac:dyDescent="0.3">
      <c r="A37" s="77" t="s">
        <v>24</v>
      </c>
      <c r="B37" s="83">
        <v>0</v>
      </c>
      <c r="C37" s="79"/>
      <c r="D37" s="80">
        <v>0</v>
      </c>
      <c r="E37" s="79"/>
      <c r="F37" s="81">
        <f t="shared" ref="F37:F39" si="1">B37-D37</f>
        <v>0</v>
      </c>
      <c r="G37" s="82"/>
    </row>
    <row r="38" spans="1:10" x14ac:dyDescent="0.3">
      <c r="A38" s="77"/>
      <c r="B38" s="78"/>
      <c r="C38" s="79"/>
      <c r="D38" s="80"/>
      <c r="E38" s="79"/>
      <c r="F38" s="81"/>
      <c r="G38" s="82"/>
    </row>
    <row r="39" spans="1:10" x14ac:dyDescent="0.3">
      <c r="A39" s="84" t="s">
        <v>13</v>
      </c>
      <c r="B39" s="85">
        <v>0</v>
      </c>
      <c r="C39" s="79"/>
      <c r="D39" s="86">
        <v>0</v>
      </c>
      <c r="E39" s="79"/>
      <c r="F39" s="87">
        <f t="shared" si="1"/>
        <v>0</v>
      </c>
      <c r="G39" s="79"/>
    </row>
    <row r="40" spans="1:10" x14ac:dyDescent="0.3">
      <c r="A40" s="77"/>
      <c r="B40" s="78"/>
      <c r="C40" s="88"/>
      <c r="D40" s="80"/>
      <c r="E40" s="88"/>
      <c r="F40" s="81"/>
      <c r="G40" s="89"/>
    </row>
    <row r="41" spans="1:10" ht="14.4" x14ac:dyDescent="0.35">
      <c r="A41" s="90" t="s">
        <v>14</v>
      </c>
      <c r="B41" s="91">
        <f>SUM(B35:B39)</f>
        <v>17000</v>
      </c>
      <c r="C41" s="92"/>
      <c r="D41" s="93">
        <v>0</v>
      </c>
      <c r="E41" s="92"/>
      <c r="F41" s="91">
        <f>SUM(F35:F39)</f>
        <v>17000</v>
      </c>
      <c r="G41" s="94"/>
    </row>
    <row r="42" spans="1:10" ht="7.5" customHeight="1" x14ac:dyDescent="0.3">
      <c r="A42" s="84"/>
      <c r="B42" s="87"/>
      <c r="C42" s="95"/>
      <c r="D42" s="86"/>
      <c r="E42" s="95"/>
      <c r="F42" s="96"/>
      <c r="G42" s="97"/>
    </row>
    <row r="43" spans="1:10" ht="4.5" customHeight="1" x14ac:dyDescent="0.3">
      <c r="A43" s="77"/>
      <c r="B43" s="78"/>
      <c r="C43" s="79"/>
      <c r="D43" s="80"/>
      <c r="E43" s="79"/>
      <c r="F43" s="81"/>
      <c r="G43" s="82"/>
    </row>
    <row r="44" spans="1:10" x14ac:dyDescent="0.3">
      <c r="A44" s="77" t="s">
        <v>43</v>
      </c>
      <c r="B44" s="78">
        <f>B41*0.2</f>
        <v>3400</v>
      </c>
      <c r="C44" s="79"/>
      <c r="D44" s="80">
        <v>0</v>
      </c>
      <c r="E44" s="79"/>
      <c r="F44" s="78">
        <f>F41*0.2</f>
        <v>3400</v>
      </c>
      <c r="G44" s="82"/>
    </row>
    <row r="45" spans="1:10" x14ac:dyDescent="0.3">
      <c r="A45" s="77"/>
      <c r="B45" s="78"/>
      <c r="C45" s="79"/>
      <c r="D45" s="80"/>
      <c r="E45" s="79"/>
      <c r="F45" s="78"/>
      <c r="G45" s="82"/>
    </row>
    <row r="46" spans="1:10" s="103" customFormat="1" ht="14.4" x14ac:dyDescent="0.35">
      <c r="A46" s="98" t="s">
        <v>15</v>
      </c>
      <c r="B46" s="99">
        <f>+B44+B41</f>
        <v>20400</v>
      </c>
      <c r="C46" s="100"/>
      <c r="D46" s="101">
        <v>0</v>
      </c>
      <c r="E46" s="100"/>
      <c r="F46" s="99">
        <f>+F44+F41</f>
        <v>20400</v>
      </c>
      <c r="G46" s="102"/>
    </row>
    <row r="47" spans="1:10" x14ac:dyDescent="0.3">
      <c r="A47" s="77" t="s">
        <v>26</v>
      </c>
      <c r="B47" s="78"/>
      <c r="C47" s="79"/>
      <c r="D47" s="80"/>
      <c r="E47" s="79"/>
      <c r="F47" s="81"/>
      <c r="G47" s="82"/>
    </row>
    <row r="48" spans="1:10" ht="6.75" customHeight="1" x14ac:dyDescent="0.3">
      <c r="A48" s="77"/>
      <c r="B48" s="78"/>
      <c r="C48" s="79"/>
      <c r="D48" s="80"/>
      <c r="E48" s="79"/>
      <c r="F48" s="81"/>
      <c r="G48" s="82"/>
    </row>
    <row r="49" spans="1:7" ht="14.4" x14ac:dyDescent="0.35">
      <c r="A49" s="77" t="s">
        <v>25</v>
      </c>
      <c r="B49" s="104">
        <f>+B46*0.05</f>
        <v>1020</v>
      </c>
      <c r="C49" s="105"/>
      <c r="D49" s="106">
        <v>0</v>
      </c>
      <c r="E49" s="105"/>
      <c r="F49" s="104">
        <f>B49-D49</f>
        <v>1020</v>
      </c>
      <c r="G49" s="107"/>
    </row>
    <row r="50" spans="1:7" ht="14.4" x14ac:dyDescent="0.35">
      <c r="A50" s="77" t="s">
        <v>16</v>
      </c>
      <c r="B50" s="108">
        <f>+B26</f>
        <v>0</v>
      </c>
      <c r="C50" s="105"/>
      <c r="D50" s="109">
        <v>0</v>
      </c>
      <c r="E50" s="105"/>
      <c r="F50" s="108">
        <f>B50-D50</f>
        <v>0</v>
      </c>
      <c r="G50" s="107"/>
    </row>
    <row r="51" spans="1:7" ht="14.4" x14ac:dyDescent="0.35">
      <c r="A51" s="84" t="s">
        <v>27</v>
      </c>
      <c r="B51" s="110">
        <f>+IF(B49&lt;B50,0,B49-B50)</f>
        <v>1020</v>
      </c>
      <c r="C51" s="111"/>
      <c r="D51" s="112">
        <v>0</v>
      </c>
      <c r="E51" s="111"/>
      <c r="F51" s="110">
        <f>B51-D51</f>
        <v>1020</v>
      </c>
      <c r="G51" s="113"/>
    </row>
    <row r="52" spans="1:7" ht="14.4" x14ac:dyDescent="0.35">
      <c r="A52" s="114" t="s">
        <v>28</v>
      </c>
      <c r="B52" s="115">
        <f>IF(B50&gt;=B49,B46,B46-B51)</f>
        <v>19380</v>
      </c>
      <c r="C52" s="116"/>
      <c r="D52" s="117">
        <v>0</v>
      </c>
      <c r="E52" s="116"/>
      <c r="F52" s="115">
        <f>+B52-D52</f>
        <v>19380</v>
      </c>
      <c r="G52" s="118"/>
    </row>
    <row r="53" spans="1:7" x14ac:dyDescent="0.3">
      <c r="A53" s="77"/>
      <c r="B53" s="81"/>
      <c r="C53" s="79"/>
      <c r="D53" s="119"/>
      <c r="E53" s="79"/>
      <c r="F53" s="81"/>
      <c r="G53" s="82"/>
    </row>
    <row r="54" spans="1:7" ht="14.4" x14ac:dyDescent="0.35">
      <c r="A54" s="90" t="s">
        <v>29</v>
      </c>
      <c r="B54" s="120">
        <v>0</v>
      </c>
      <c r="C54" s="121"/>
      <c r="D54" s="122">
        <v>0</v>
      </c>
      <c r="E54" s="121"/>
      <c r="F54" s="123">
        <f>B54-D54</f>
        <v>0</v>
      </c>
      <c r="G54" s="124"/>
    </row>
    <row r="55" spans="1:7" s="131" customFormat="1" ht="14.4" x14ac:dyDescent="0.35">
      <c r="A55" s="125"/>
      <c r="B55" s="126"/>
      <c r="C55" s="127"/>
      <c r="D55" s="128"/>
      <c r="E55" s="127"/>
      <c r="F55" s="129"/>
      <c r="G55" s="130"/>
    </row>
    <row r="56" spans="1:7" s="131" customFormat="1" ht="14.4" x14ac:dyDescent="0.35">
      <c r="A56" s="125" t="s">
        <v>49</v>
      </c>
      <c r="B56" s="126"/>
      <c r="C56" s="127"/>
      <c r="D56" s="128"/>
      <c r="E56" s="127"/>
      <c r="F56" s="129"/>
      <c r="G56" s="130"/>
    </row>
    <row r="57" spans="1:7" s="131" customFormat="1" ht="7.5" customHeight="1" x14ac:dyDescent="0.35">
      <c r="A57" s="125"/>
      <c r="B57" s="126"/>
      <c r="C57" s="127"/>
      <c r="D57" s="128"/>
      <c r="E57" s="127"/>
      <c r="F57" s="129"/>
      <c r="G57" s="130"/>
    </row>
    <row r="58" spans="1:7" x14ac:dyDescent="0.3">
      <c r="A58" s="77" t="s">
        <v>30</v>
      </c>
      <c r="B58" s="132">
        <v>0</v>
      </c>
      <c r="C58" s="79"/>
      <c r="D58" s="119">
        <v>0</v>
      </c>
      <c r="E58" s="79"/>
      <c r="F58" s="81">
        <f t="shared" ref="F58:F63" si="2">B58-D58</f>
        <v>0</v>
      </c>
      <c r="G58" s="82"/>
    </row>
    <row r="59" spans="1:7" x14ac:dyDescent="0.3">
      <c r="A59" s="133" t="s">
        <v>50</v>
      </c>
      <c r="B59" s="132">
        <f>0.015*B52</f>
        <v>290.7</v>
      </c>
      <c r="C59" s="79"/>
      <c r="D59" s="119">
        <v>0</v>
      </c>
      <c r="E59" s="79"/>
      <c r="F59" s="81">
        <f t="shared" si="2"/>
        <v>290.7</v>
      </c>
      <c r="G59" s="82"/>
    </row>
    <row r="60" spans="1:7" x14ac:dyDescent="0.3">
      <c r="A60" s="77" t="s">
        <v>32</v>
      </c>
      <c r="B60" s="132">
        <v>0</v>
      </c>
      <c r="C60" s="79"/>
      <c r="D60" s="119">
        <v>0</v>
      </c>
      <c r="E60" s="79"/>
      <c r="F60" s="81">
        <f t="shared" si="2"/>
        <v>0</v>
      </c>
      <c r="G60" s="82"/>
    </row>
    <row r="61" spans="1:7" x14ac:dyDescent="0.3">
      <c r="A61" s="77" t="s">
        <v>32</v>
      </c>
      <c r="B61" s="132">
        <v>0</v>
      </c>
      <c r="C61" s="79"/>
      <c r="D61" s="119">
        <v>0</v>
      </c>
      <c r="E61" s="79"/>
      <c r="F61" s="81">
        <f t="shared" si="2"/>
        <v>0</v>
      </c>
      <c r="G61" s="82"/>
    </row>
    <row r="62" spans="1:7" x14ac:dyDescent="0.3">
      <c r="A62" s="77" t="s">
        <v>33</v>
      </c>
      <c r="B62" s="132">
        <v>0</v>
      </c>
      <c r="C62" s="79"/>
      <c r="D62" s="119">
        <v>0</v>
      </c>
      <c r="E62" s="79"/>
      <c r="F62" s="81">
        <f t="shared" si="2"/>
        <v>0</v>
      </c>
      <c r="G62" s="82"/>
    </row>
    <row r="63" spans="1:7" x14ac:dyDescent="0.3">
      <c r="A63" s="77" t="s">
        <v>34</v>
      </c>
      <c r="B63" s="132">
        <v>0</v>
      </c>
      <c r="C63" s="79"/>
      <c r="D63" s="119">
        <v>0</v>
      </c>
      <c r="E63" s="79"/>
      <c r="F63" s="81">
        <f t="shared" si="2"/>
        <v>0</v>
      </c>
      <c r="G63" s="82"/>
    </row>
    <row r="64" spans="1:7" ht="14.4" thickBot="1" x14ac:dyDescent="0.35">
      <c r="A64" s="134"/>
      <c r="B64" s="135"/>
      <c r="C64" s="136"/>
      <c r="D64" s="137"/>
      <c r="E64" s="136"/>
      <c r="F64" s="138"/>
      <c r="G64" s="139"/>
    </row>
    <row r="65" spans="1:7" ht="14.4" thickTop="1" x14ac:dyDescent="0.3">
      <c r="A65" s="77"/>
      <c r="B65" s="81"/>
      <c r="C65" s="79"/>
      <c r="D65" s="119"/>
      <c r="E65" s="79"/>
      <c r="F65" s="81"/>
      <c r="G65" s="82"/>
    </row>
    <row r="66" spans="1:7" ht="14.4" x14ac:dyDescent="0.35">
      <c r="A66" s="140" t="s">
        <v>44</v>
      </c>
      <c r="B66" s="141">
        <f>B52-B54-SUM(B57:B64)</f>
        <v>19089.3</v>
      </c>
      <c r="C66" s="142"/>
      <c r="D66" s="141">
        <v>0</v>
      </c>
      <c r="E66" s="142"/>
      <c r="F66" s="141">
        <f>F52-F54-SUM(F57:F64)</f>
        <v>19089.3</v>
      </c>
      <c r="G66" s="143"/>
    </row>
    <row r="67" spans="1:7" ht="14.4" thickBot="1" x14ac:dyDescent="0.35">
      <c r="A67" s="134"/>
      <c r="B67" s="137"/>
      <c r="C67" s="144"/>
      <c r="D67" s="137"/>
      <c r="E67" s="144"/>
      <c r="F67" s="137"/>
      <c r="G67" s="145"/>
    </row>
    <row r="68" spans="1:7" ht="14.4" thickTop="1" x14ac:dyDescent="0.3">
      <c r="A68" s="50"/>
      <c r="B68" s="146"/>
      <c r="C68" s="146"/>
      <c r="D68" s="146" t="s">
        <v>45</v>
      </c>
      <c r="E68" s="147"/>
      <c r="F68" s="147" t="s">
        <v>42</v>
      </c>
      <c r="G68" s="148"/>
    </row>
    <row r="69" spans="1:7" x14ac:dyDescent="0.3">
      <c r="A69" s="149" t="s">
        <v>46</v>
      </c>
      <c r="B69" s="150">
        <f>EDATE(B32,1)</f>
        <v>42705</v>
      </c>
      <c r="C69" s="151"/>
      <c r="D69" s="152"/>
      <c r="E69" s="153"/>
      <c r="F69" s="152"/>
      <c r="G69" s="154"/>
    </row>
    <row r="70" spans="1:7" x14ac:dyDescent="0.3">
      <c r="A70" s="155" t="s">
        <v>47</v>
      </c>
      <c r="B70" s="156" t="s">
        <v>48</v>
      </c>
      <c r="C70" s="151"/>
      <c r="D70" s="157"/>
      <c r="E70" s="153"/>
      <c r="F70" s="157"/>
      <c r="G70" s="154"/>
    </row>
    <row r="71" spans="1:7" x14ac:dyDescent="0.3">
      <c r="A71" s="158"/>
      <c r="B71" s="159"/>
      <c r="C71" s="151"/>
      <c r="D71" s="160"/>
      <c r="E71" s="153"/>
      <c r="F71" s="160"/>
      <c r="G71" s="154"/>
    </row>
    <row r="72" spans="1:7" ht="14.4" thickBot="1" x14ac:dyDescent="0.35">
      <c r="A72" s="161"/>
      <c r="B72" s="162" t="s">
        <v>31</v>
      </c>
      <c r="C72" s="163"/>
      <c r="D72" s="164" t="str">
        <f>+IF(B52=SUM(B54:B66),"OK","ERREUR REPARTITION")</f>
        <v>OK</v>
      </c>
      <c r="E72" s="163"/>
      <c r="F72" s="165"/>
      <c r="G72" s="166"/>
    </row>
    <row r="73" spans="1:7" s="10" customFormat="1" ht="15" thickTop="1" x14ac:dyDescent="0.35">
      <c r="A73" s="30"/>
      <c r="D73" s="30"/>
    </row>
  </sheetData>
  <mergeCells count="11">
    <mergeCell ref="D69:D71"/>
    <mergeCell ref="F69:F71"/>
    <mergeCell ref="B6:F6"/>
    <mergeCell ref="B13:F13"/>
    <mergeCell ref="B12:F12"/>
    <mergeCell ref="B11:F11"/>
    <mergeCell ref="B10:F10"/>
    <mergeCell ref="B9:F9"/>
    <mergeCell ref="B7:F7"/>
    <mergeCell ref="B25:C25"/>
    <mergeCell ref="B26:C26"/>
  </mergeCells>
  <conditionalFormatting sqref="B41">
    <cfRule type="cellIs" dxfId="1" priority="2" operator="greaterThan">
      <formula>$B$23</formula>
    </cfRule>
  </conditionalFormatting>
  <conditionalFormatting sqref="B54">
    <cfRule type="cellIs" dxfId="0" priority="1" operator="greaterThan">
      <formula>$D$5</formula>
    </cfRule>
  </conditionalFormatting>
  <printOptions horizontalCentered="1"/>
  <pageMargins left="0.196850393700787" right="0" top="0.39370078740157499" bottom="0.196850393700787" header="0.511811023622047" footer="0.511811023622047"/>
  <pageSetup paperSize="9" scale="7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situsup">
                <anchor moveWithCells="1" sizeWithCells="1">
                  <from>
                    <xdr:col>8</xdr:col>
                    <xdr:colOff>251460</xdr:colOff>
                    <xdr:row>10</xdr:row>
                    <xdr:rowOff>7620</xdr:rowOff>
                  </from>
                  <to>
                    <xdr:col>10</xdr:col>
                    <xdr:colOff>388620</xdr:colOff>
                    <xdr:row>11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SITUATION 1</vt:lpstr>
      <vt:lpstr>'SITUATION 1'!Zone_d_impression</vt:lpstr>
    </vt:vector>
  </TitlesOfParts>
  <Manager>ETELIN Ludovic</Manager>
  <Company>SEG FAYAT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CADRE DE PAIEMENT</dc:title>
  <dc:subject>Bureau d'étude Béton</dc:subject>
  <dc:creator>Etelin Ludovic</dc:creator>
  <cp:lastModifiedBy>Julien CAMBOT</cp:lastModifiedBy>
  <cp:lastPrinted>2017-10-13T09:29:25Z</cp:lastPrinted>
  <dcterms:created xsi:type="dcterms:W3CDTF">2002-07-18T07:43:15Z</dcterms:created>
  <dcterms:modified xsi:type="dcterms:W3CDTF">2017-10-19T07:25:08Z</dcterms:modified>
</cp:coreProperties>
</file>