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1203076-2D4D-A25B-A398-973B695A806A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j.cambot\Desktop\"/>
    </mc:Choice>
  </mc:AlternateContent>
  <bookViews>
    <workbookView xWindow="240" yWindow="132" windowWidth="14736" windowHeight="9252" activeTab="1" xr2:uid="{00000000-000D-0000-FFFF-FFFF00000000}"/>
  </bookViews>
  <sheets>
    <sheet name="   SITUATION  N° 2" sheetId="74" r:id="rId1"/>
    <sheet name="SITUATION 1" sheetId="64" r:id="rId2"/>
  </sheets>
  <definedNames>
    <definedName name="_xlnm.Print_Area" localSheetId="0">'   SITUATION  N° 2'!$A$1:$G$62</definedName>
    <definedName name="_xlnm.Print_Area" localSheetId="1">'SITUATION 1'!$A$1:$G$62</definedName>
  </definedNames>
  <calcPr calcId="171027"/>
</workbook>
</file>

<file path=xl/calcChain.xml><?xml version="1.0" encoding="utf-8"?>
<calcChain xmlns="http://schemas.openxmlformats.org/spreadsheetml/2006/main">
  <c r="F53" i="74" l="1"/>
  <c r="F52" i="74"/>
  <c r="F51" i="74"/>
  <c r="F50" i="74"/>
  <c r="F49" i="74"/>
  <c r="F48" i="74"/>
  <c r="F44" i="74"/>
  <c r="B31" i="74"/>
  <c r="B34" i="74" s="1"/>
  <c r="B36" i="74" s="1"/>
  <c r="B39" i="74" s="1"/>
  <c r="F29" i="74"/>
  <c r="F27" i="74"/>
  <c r="F25" i="74"/>
  <c r="F31" i="74" s="1"/>
  <c r="F34" i="74" s="1"/>
  <c r="F36" i="74" s="1"/>
  <c r="J22" i="74"/>
  <c r="J23" i="74" s="1"/>
  <c r="A22" i="74" s="1"/>
  <c r="F22" i="74"/>
  <c r="J20" i="74"/>
  <c r="B16" i="74"/>
  <c r="F14" i="74"/>
  <c r="F13" i="74"/>
  <c r="F12" i="74"/>
  <c r="F11" i="74"/>
  <c r="F10" i="74"/>
  <c r="F9" i="74"/>
  <c r="F16" i="74" s="1"/>
  <c r="F39" i="74" l="1"/>
  <c r="F5" i="74"/>
  <c r="B40" i="74" s="1"/>
  <c r="D5" i="74"/>
  <c r="F10" i="64"/>
  <c r="F11" i="64"/>
  <c r="F12" i="64"/>
  <c r="F13" i="64"/>
  <c r="F14" i="64"/>
  <c r="F9" i="64"/>
  <c r="F40" i="74" l="1"/>
  <c r="B42" i="74"/>
  <c r="B41" i="74"/>
  <c r="F41" i="74" s="1"/>
  <c r="F52" i="64"/>
  <c r="F53" i="64"/>
  <c r="J20" i="64"/>
  <c r="B56" i="74" l="1"/>
  <c r="D62" i="74" s="1"/>
  <c r="F42" i="74"/>
  <c r="F56" i="74" s="1"/>
  <c r="J22" i="64"/>
  <c r="J23" i="64" s="1"/>
  <c r="A22" i="64" s="1"/>
  <c r="F51" i="64" l="1"/>
  <c r="F50" i="64"/>
  <c r="F49" i="64"/>
  <c r="F48" i="64"/>
  <c r="B31" i="64"/>
  <c r="F29" i="64"/>
  <c r="F27" i="64"/>
  <c r="F25" i="64"/>
  <c r="F22" i="64"/>
  <c r="B16" i="64"/>
  <c r="B36" i="64" l="1"/>
  <c r="B39" i="64" s="1"/>
  <c r="B34" i="64"/>
  <c r="F16" i="64"/>
  <c r="F31" i="64"/>
  <c r="D5" i="64" l="1"/>
  <c r="F5" i="64"/>
  <c r="B40" i="64" s="1"/>
  <c r="F40" i="64" s="1"/>
  <c r="F34" i="64"/>
  <c r="F36" i="64" s="1"/>
  <c r="B41" i="64"/>
  <c r="F39" i="64"/>
  <c r="F41" i="64" l="1"/>
  <c r="B42" i="64"/>
  <c r="B56" i="64" l="1"/>
  <c r="D62" i="64" s="1"/>
  <c r="F42" i="64"/>
  <c r="F44" i="64" l="1"/>
  <c r="F56" i="64" s="1"/>
</calcChain>
</file>

<file path=xl/sharedStrings.xml><?xml version="1.0" encoding="utf-8"?>
<sst xmlns="http://schemas.openxmlformats.org/spreadsheetml/2006/main" count="112" uniqueCount="50">
  <si>
    <t xml:space="preserve">   Sous - Traitant :</t>
  </si>
  <si>
    <t xml:space="preserve">   Chantier            :</t>
  </si>
  <si>
    <t xml:space="preserve">   Marché de Base.....HT :</t>
  </si>
  <si>
    <t>TTC :</t>
  </si>
  <si>
    <t xml:space="preserve">   Avenant n°2.............HT :</t>
  </si>
  <si>
    <t xml:space="preserve">   Avenant n°3.............HT :</t>
  </si>
  <si>
    <t xml:space="preserve">   Avenant n°4.............HT :</t>
  </si>
  <si>
    <t xml:space="preserve">   Avenant n°5.............HT :</t>
  </si>
  <si>
    <t xml:space="preserve">   Cumul.......................HT :</t>
  </si>
  <si>
    <t xml:space="preserve">   Cumul............TTC :</t>
  </si>
  <si>
    <t>CUMUL MOIS DE :</t>
  </si>
  <si>
    <t>A  DEDUIRE</t>
  </si>
  <si>
    <t>SITUATION MOIS DE :</t>
  </si>
  <si>
    <t>Cumul Précédent</t>
  </si>
  <si>
    <t>TRAVAUX MARCHE H.T : …</t>
  </si>
  <si>
    <t>REVISION DE PRIX HT :.....</t>
  </si>
  <si>
    <t>TOTAL  HT   (A) :</t>
  </si>
  <si>
    <t>TOTAL TTC..............................</t>
  </si>
  <si>
    <t xml:space="preserve"> - Caution Reçue :...................</t>
  </si>
  <si>
    <t xml:space="preserve">   Avenant n°1.............HT : </t>
  </si>
  <si>
    <t>Conducteur de Travaux</t>
  </si>
  <si>
    <t>Conditions de paiements :</t>
  </si>
  <si>
    <t xml:space="preserve">Mode d'emploi : </t>
  </si>
  <si>
    <t>Saisir uniquement le cumul et les zones en bleue</t>
  </si>
  <si>
    <t>Cliquer sur le bouton ci-dessous pour passer à la situation suivante</t>
  </si>
  <si>
    <t xml:space="preserve">   SITUATION  N° </t>
  </si>
  <si>
    <t>45 jours fin de mois</t>
  </si>
  <si>
    <t>BON D'AVANCEMENT SOUS TRAITANT</t>
  </si>
  <si>
    <t>Montant Caution T.T.C :</t>
  </si>
  <si>
    <t>Montant Acte Spécial TTC :</t>
  </si>
  <si>
    <t>Référence du BA :</t>
  </si>
  <si>
    <t>TRAVAUX SUP. (AVENANTS)  HT :...........</t>
  </si>
  <si>
    <t xml:space="preserve"> - RG 5 % du TTC  :.................</t>
  </si>
  <si>
    <t>RETENUE DE GARANTIE :</t>
  </si>
  <si>
    <t xml:space="preserve"> - RG à déduire (B) :.....................</t>
  </si>
  <si>
    <t>ACOMPTE A DELIVRER  (C = A - B)</t>
  </si>
  <si>
    <t xml:space="preserve"> - Paiement Direct ..........</t>
  </si>
  <si>
    <t>Chef d'Agence</t>
  </si>
  <si>
    <t>RETENUES PROVISOIRES APPLIQUEES :</t>
  </si>
  <si>
    <t xml:space="preserve"> - Autres déductions : (préciser la nature ci-dessous)</t>
  </si>
  <si>
    <t>Contrôle de la bonne répartition des Paiements et Déductions :</t>
  </si>
  <si>
    <t>………………………………………</t>
  </si>
  <si>
    <t>……………………………………….</t>
  </si>
  <si>
    <t>………………………………………..</t>
  </si>
  <si>
    <t>………………………………………….</t>
  </si>
  <si>
    <t>- Paiement CARI FAYAT :</t>
  </si>
  <si>
    <t>Chef d'exploitation</t>
  </si>
  <si>
    <t>TVA 0%…………………………..</t>
  </si>
  <si>
    <t xml:space="preserve">Jacques </t>
  </si>
  <si>
    <t>AUSONE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</si>
</sst>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#,##0.00;[Red]\-#,##0.00"/>
    <numFmt numFmtId="166" formatCode="_-* #,##0.00\ [$€-1]_-;\-* #,##0.00\ [$€-1]_-;_-* &quot;-&quot;??\ [$€-1]_-"/>
    <numFmt numFmtId="167" formatCode="[$-40C]mmmm\-yy;@"/>
    <numFmt numFmtId="168" formatCode="#,##0.00\ &quot;€&quot;"/>
  </numFmts>
  <fonts count="15" x14ac:knownFonts="1">
    <font>
      <sz val="8"/>
      <name val="Arial"/>
    </font>
    <font>
      <sz val="8"/>
      <name val="Arial"/>
      <family val="2"/>
    </font>
    <font>
      <sz val="10"/>
      <name val="Bell MT"/>
      <family val="1"/>
    </font>
    <font>
      <b/>
      <sz val="10"/>
      <name val="Bell MT"/>
      <family val="1"/>
    </font>
    <font>
      <sz val="10"/>
      <name val="Arial"/>
      <family val="2"/>
    </font>
    <font>
      <b/>
      <i/>
      <sz val="9"/>
      <name val="Bell MT"/>
      <family val="1"/>
    </font>
    <font>
      <b/>
      <sz val="14"/>
      <name val="Bell MT"/>
      <family val="1"/>
    </font>
    <font>
      <b/>
      <sz val="10"/>
      <color rgb="FF0070C0"/>
      <name val="Bell MT"/>
      <family val="1"/>
    </font>
    <font>
      <sz val="10"/>
      <color rgb="FF0070C0"/>
      <name val="Bell MT"/>
      <family val="1"/>
    </font>
    <font>
      <b/>
      <i/>
      <sz val="10"/>
      <color rgb="FF0070C0"/>
      <name val="Bell MT"/>
      <family val="1"/>
    </font>
    <font>
      <b/>
      <i/>
      <sz val="9"/>
      <color rgb="FF0070C0"/>
      <name val="Bell MT"/>
      <family val="1"/>
    </font>
    <font>
      <sz val="14"/>
      <name val="Bell MT"/>
      <family val="1"/>
    </font>
    <font>
      <sz val="10"/>
      <color theme="0"/>
      <name val="Bell MT"/>
      <family val="1"/>
    </font>
    <font>
      <sz val="12"/>
      <name val="Bell MT"/>
      <family val="1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6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2" xfId="0" applyFont="1" applyBorder="1"/>
    <xf numFmtId="0" fontId="2" fillId="0" borderId="0" xfId="0" applyFont="1" applyBorder="1"/>
    <xf numFmtId="0" fontId="3" fillId="0" borderId="0" xfId="0" applyFont="1" applyBorder="1"/>
    <xf numFmtId="0" fontId="2" fillId="0" borderId="3" xfId="0" applyFont="1" applyBorder="1"/>
    <xf numFmtId="0" fontId="3" fillId="0" borderId="3" xfId="0" applyFont="1" applyBorder="1"/>
    <xf numFmtId="0" fontId="2" fillId="0" borderId="2" xfId="0" applyFont="1" applyBorder="1"/>
    <xf numFmtId="164" fontId="2" fillId="0" borderId="0" xfId="2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164" fontId="2" fillId="0" borderId="3" xfId="2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17" fontId="3" fillId="0" borderId="11" xfId="0" applyNumberFormat="1" applyFont="1" applyBorder="1" applyAlignment="1">
      <alignment horizontal="center"/>
    </xf>
    <xf numFmtId="17" fontId="3" fillId="0" borderId="3" xfId="0" applyNumberFormat="1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164" fontId="2" fillId="0" borderId="10" xfId="2" applyFont="1" applyBorder="1"/>
    <xf numFmtId="164" fontId="2" fillId="0" borderId="11" xfId="2" applyFont="1" applyBorder="1"/>
    <xf numFmtId="164" fontId="2" fillId="0" borderId="0" xfId="2" applyFont="1" applyBorder="1"/>
    <xf numFmtId="164" fontId="2" fillId="0" borderId="3" xfId="2" applyFont="1" applyBorder="1"/>
    <xf numFmtId="0" fontId="2" fillId="0" borderId="18" xfId="0" applyFont="1" applyBorder="1"/>
    <xf numFmtId="164" fontId="2" fillId="0" borderId="13" xfId="2" applyFont="1" applyBorder="1"/>
    <xf numFmtId="164" fontId="2" fillId="0" borderId="14" xfId="2" applyFont="1" applyBorder="1"/>
    <xf numFmtId="164" fontId="2" fillId="0" borderId="16" xfId="2" applyFont="1" applyBorder="1"/>
    <xf numFmtId="164" fontId="2" fillId="0" borderId="15" xfId="2" applyFont="1" applyBorder="1"/>
    <xf numFmtId="0" fontId="2" fillId="0" borderId="22" xfId="0" applyFont="1" applyBorder="1"/>
    <xf numFmtId="164" fontId="2" fillId="0" borderId="5" xfId="2" applyFont="1" applyBorder="1"/>
    <xf numFmtId="164" fontId="2" fillId="0" borderId="23" xfId="2" applyFont="1" applyBorder="1"/>
    <xf numFmtId="164" fontId="2" fillId="0" borderId="6" xfId="2" applyFont="1" applyBorder="1"/>
    <xf numFmtId="0" fontId="5" fillId="0" borderId="9" xfId="0" applyFont="1" applyBorder="1"/>
    <xf numFmtId="164" fontId="3" fillId="0" borderId="0" xfId="2" applyFont="1" applyBorder="1"/>
    <xf numFmtId="164" fontId="3" fillId="0" borderId="0" xfId="2" applyFont="1" applyBorder="1" applyAlignment="1">
      <alignment horizontal="center"/>
    </xf>
    <xf numFmtId="167" fontId="3" fillId="0" borderId="10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3" fillId="0" borderId="17" xfId="0" applyFont="1" applyBorder="1"/>
    <xf numFmtId="164" fontId="2" fillId="2" borderId="0" xfId="2" applyFont="1" applyFill="1" applyBorder="1"/>
    <xf numFmtId="164" fontId="2" fillId="2" borderId="11" xfId="2" applyFont="1" applyFill="1" applyBorder="1"/>
    <xf numFmtId="164" fontId="2" fillId="2" borderId="3" xfId="2" applyFont="1" applyFill="1" applyBorder="1"/>
    <xf numFmtId="164" fontId="2" fillId="3" borderId="10" xfId="2" applyFont="1" applyFill="1" applyBorder="1"/>
    <xf numFmtId="164" fontId="2" fillId="3" borderId="11" xfId="2" applyFont="1" applyFill="1" applyBorder="1"/>
    <xf numFmtId="164" fontId="3" fillId="3" borderId="3" xfId="2" applyFont="1" applyFill="1" applyBorder="1"/>
    <xf numFmtId="164" fontId="2" fillId="3" borderId="13" xfId="2" applyFont="1" applyFill="1" applyBorder="1" applyAlignment="1">
      <alignment horizontal="center"/>
    </xf>
    <xf numFmtId="164" fontId="2" fillId="3" borderId="14" xfId="2" applyFont="1" applyFill="1" applyBorder="1"/>
    <xf numFmtId="164" fontId="3" fillId="3" borderId="16" xfId="2" applyFont="1" applyFill="1" applyBorder="1"/>
    <xf numFmtId="168" fontId="2" fillId="3" borderId="10" xfId="2" applyNumberFormat="1" applyFont="1" applyFill="1" applyBorder="1"/>
    <xf numFmtId="0" fontId="5" fillId="0" borderId="24" xfId="0" applyFont="1" applyBorder="1" applyAlignment="1">
      <alignment horizontal="center"/>
    </xf>
    <xf numFmtId="164" fontId="2" fillId="0" borderId="28" xfId="2" applyFont="1" applyBorder="1"/>
    <xf numFmtId="164" fontId="2" fillId="0" borderId="29" xfId="2" applyFont="1" applyBorder="1"/>
    <xf numFmtId="0" fontId="7" fillId="0" borderId="0" xfId="0" applyFont="1" applyBorder="1" applyProtection="1">
      <protection locked="0"/>
    </xf>
    <xf numFmtId="164" fontId="7" fillId="0" borderId="0" xfId="2" applyFont="1" applyBorder="1" applyProtection="1">
      <protection locked="0"/>
    </xf>
    <xf numFmtId="167" fontId="7" fillId="0" borderId="10" xfId="0" applyNumberFormat="1" applyFont="1" applyBorder="1" applyAlignment="1" applyProtection="1">
      <alignment horizontal="center"/>
      <protection locked="0"/>
    </xf>
    <xf numFmtId="164" fontId="8" fillId="0" borderId="10" xfId="2" applyFont="1" applyBorder="1" applyProtection="1">
      <protection locked="0"/>
    </xf>
    <xf numFmtId="164" fontId="8" fillId="0" borderId="13" xfId="2" applyFont="1" applyBorder="1" applyProtection="1">
      <protection locked="0"/>
    </xf>
    <xf numFmtId="164" fontId="8" fillId="0" borderId="0" xfId="2" applyFont="1" applyBorder="1" applyProtection="1">
      <protection locked="0"/>
    </xf>
    <xf numFmtId="164" fontId="8" fillId="0" borderId="5" xfId="2" applyFont="1" applyBorder="1" applyProtection="1">
      <protection locked="0"/>
    </xf>
    <xf numFmtId="0" fontId="11" fillId="0" borderId="0" xfId="0" applyFont="1"/>
    <xf numFmtId="0" fontId="3" fillId="0" borderId="0" xfId="0" applyFont="1" applyFill="1" applyBorder="1"/>
    <xf numFmtId="0" fontId="7" fillId="0" borderId="0" xfId="0" applyFont="1" applyFill="1" applyBorder="1" applyProtection="1">
      <protection locked="0"/>
    </xf>
    <xf numFmtId="0" fontId="3" fillId="0" borderId="14" xfId="0" applyFont="1" applyBorder="1" applyAlignment="1">
      <alignment horizontal="centerContinuous"/>
    </xf>
    <xf numFmtId="0" fontId="3" fillId="0" borderId="16" xfId="0" applyFont="1" applyBorder="1" applyAlignment="1"/>
    <xf numFmtId="0" fontId="9" fillId="0" borderId="2" xfId="0" applyFont="1" applyBorder="1" applyAlignment="1" applyProtection="1">
      <alignment horizontal="center"/>
      <protection locked="0"/>
    </xf>
    <xf numFmtId="14" fontId="12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/>
    </xf>
    <xf numFmtId="164" fontId="3" fillId="0" borderId="10" xfId="2" applyFont="1" applyBorder="1"/>
    <xf numFmtId="164" fontId="3" fillId="0" borderId="11" xfId="2" applyFont="1" applyBorder="1"/>
    <xf numFmtId="164" fontId="3" fillId="0" borderId="3" xfId="2" applyFont="1" applyBorder="1"/>
    <xf numFmtId="0" fontId="3" fillId="0" borderId="18" xfId="0" applyFont="1" applyBorder="1"/>
    <xf numFmtId="164" fontId="3" fillId="0" borderId="13" xfId="2" applyFont="1" applyBorder="1"/>
    <xf numFmtId="164" fontId="3" fillId="0" borderId="14" xfId="2" applyFont="1" applyBorder="1"/>
    <xf numFmtId="164" fontId="3" fillId="0" borderId="16" xfId="2" applyFont="1" applyBorder="1"/>
    <xf numFmtId="0" fontId="3" fillId="0" borderId="0" xfId="0" applyFont="1"/>
    <xf numFmtId="0" fontId="3" fillId="0" borderId="18" xfId="0" applyFont="1" applyBorder="1" applyAlignment="1">
      <alignment horizontal="left"/>
    </xf>
    <xf numFmtId="164" fontId="3" fillId="0" borderId="19" xfId="2" applyFont="1" applyBorder="1"/>
    <xf numFmtId="164" fontId="3" fillId="0" borderId="20" xfId="2" applyFont="1" applyBorder="1"/>
    <xf numFmtId="164" fontId="3" fillId="0" borderId="21" xfId="2" applyFont="1" applyBorder="1"/>
    <xf numFmtId="0" fontId="3" fillId="0" borderId="17" xfId="0" applyFont="1" applyFill="1" applyBorder="1"/>
    <xf numFmtId="164" fontId="7" fillId="0" borderId="0" xfId="2" applyFont="1" applyFill="1" applyBorder="1" applyProtection="1">
      <protection locked="0"/>
    </xf>
    <xf numFmtId="164" fontId="2" fillId="0" borderId="11" xfId="2" applyFont="1" applyFill="1" applyBorder="1"/>
    <xf numFmtId="164" fontId="2" fillId="0" borderId="0" xfId="2" applyFont="1" applyFill="1" applyBorder="1"/>
    <xf numFmtId="164" fontId="2" fillId="0" borderId="3" xfId="2" applyFont="1" applyFill="1" applyBorder="1"/>
    <xf numFmtId="0" fontId="2" fillId="0" borderId="0" xfId="0" applyFont="1" applyFill="1"/>
    <xf numFmtId="0" fontId="3" fillId="0" borderId="17" xfId="0" quotePrefix="1" applyFont="1" applyBorder="1"/>
    <xf numFmtId="164" fontId="8" fillId="2" borderId="0" xfId="2" applyFont="1" applyFill="1" applyBorder="1" applyProtection="1">
      <protection locked="0"/>
    </xf>
    <xf numFmtId="0" fontId="3" fillId="0" borderId="24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4" fontId="7" fillId="0" borderId="15" xfId="2" applyFont="1" applyBorder="1" applyAlignment="1" applyProtection="1">
      <alignment horizontal="center"/>
      <protection locked="0"/>
    </xf>
    <xf numFmtId="164" fontId="7" fillId="0" borderId="13" xfId="2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/>
      <protection locked="0"/>
    </xf>
    <xf numFmtId="0" fontId="2" fillId="0" borderId="2" xfId="0" applyFont="1" applyBorder="1" applyProtection="1"/>
    <xf numFmtId="0" fontId="5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5" fillId="0" borderId="3" xfId="0" applyFont="1" applyBorder="1" applyAlignment="1" applyProtection="1">
      <alignment horizontal="center"/>
    </xf>
    <xf numFmtId="0" fontId="2" fillId="0" borderId="4" xfId="0" applyFont="1" applyBorder="1" applyProtection="1"/>
    <xf numFmtId="0" fontId="5" fillId="0" borderId="5" xfId="0" applyFont="1" applyBorder="1" applyAlignment="1" applyProtection="1">
      <alignment horizontal="right"/>
    </xf>
    <xf numFmtId="0" fontId="5" fillId="0" borderId="5" xfId="0" applyFont="1" applyBorder="1" applyProtection="1"/>
    <xf numFmtId="0" fontId="2" fillId="0" borderId="5" xfId="0" applyFont="1" applyBorder="1" applyProtection="1"/>
    <xf numFmtId="0" fontId="5" fillId="0" borderId="5" xfId="0" applyFont="1" applyBorder="1" applyAlignment="1" applyProtection="1">
      <alignment horizontal="center"/>
    </xf>
    <xf numFmtId="0" fontId="5" fillId="0" borderId="6" xfId="0" applyFont="1" applyBorder="1" applyProtection="1"/>
    <xf numFmtId="164" fontId="3" fillId="0" borderId="0" xfId="2" applyFont="1" applyBorder="1" applyProtection="1"/>
    <xf numFmtId="166" fontId="3" fillId="0" borderId="11" xfId="1" applyFont="1" applyBorder="1" applyProtection="1"/>
    <xf numFmtId="164" fontId="2" fillId="0" borderId="3" xfId="2" applyFont="1" applyBorder="1" applyProtection="1"/>
    <xf numFmtId="164" fontId="2" fillId="0" borderId="5" xfId="2" applyFont="1" applyBorder="1" applyProtection="1"/>
    <xf numFmtId="164" fontId="2" fillId="0" borderId="23" xfId="2" applyFont="1" applyBorder="1" applyProtection="1"/>
    <xf numFmtId="164" fontId="2" fillId="0" borderId="6" xfId="2" applyFont="1" applyBorder="1" applyProtection="1"/>
    <xf numFmtId="0" fontId="2" fillId="0" borderId="7" xfId="0" applyFont="1" applyBorder="1" applyProtection="1"/>
    <xf numFmtId="0" fontId="2" fillId="0" borderId="10" xfId="0" applyFont="1" applyBorder="1" applyAlignment="1" applyProtection="1">
      <alignment horizontal="center"/>
    </xf>
    <xf numFmtId="0" fontId="2" fillId="0" borderId="10" xfId="0" applyFont="1" applyBorder="1" applyProtection="1"/>
    <xf numFmtId="0" fontId="2" fillId="0" borderId="13" xfId="0" applyFont="1" applyBorder="1" applyProtection="1"/>
    <xf numFmtId="164" fontId="2" fillId="0" borderId="10" xfId="2" applyFont="1" applyBorder="1" applyProtection="1"/>
    <xf numFmtId="164" fontId="2" fillId="0" borderId="13" xfId="2" applyFont="1" applyBorder="1" applyProtection="1"/>
    <xf numFmtId="164" fontId="3" fillId="0" borderId="10" xfId="2" applyFont="1" applyBorder="1" applyProtection="1"/>
    <xf numFmtId="164" fontId="3" fillId="0" borderId="13" xfId="2" applyFont="1" applyBorder="1" applyProtection="1"/>
    <xf numFmtId="164" fontId="2" fillId="3" borderId="10" xfId="2" applyFont="1" applyFill="1" applyBorder="1" applyProtection="1"/>
    <xf numFmtId="168" fontId="2" fillId="3" borderId="10" xfId="2" applyNumberFormat="1" applyFont="1" applyFill="1" applyBorder="1" applyProtection="1"/>
    <xf numFmtId="164" fontId="2" fillId="3" borderId="13" xfId="2" applyFont="1" applyFill="1" applyBorder="1" applyAlignment="1" applyProtection="1">
      <alignment horizontal="center"/>
    </xf>
    <xf numFmtId="164" fontId="3" fillId="0" borderId="19" xfId="2" applyFont="1" applyBorder="1" applyProtection="1"/>
    <xf numFmtId="164" fontId="2" fillId="0" borderId="0" xfId="2" applyFont="1" applyBorder="1" applyProtection="1"/>
    <xf numFmtId="164" fontId="2" fillId="2" borderId="0" xfId="2" applyFont="1" applyFill="1" applyBorder="1" applyProtection="1"/>
    <xf numFmtId="164" fontId="2" fillId="0" borderId="0" xfId="2" applyFont="1" applyFill="1" applyBorder="1" applyProtection="1"/>
    <xf numFmtId="164" fontId="2" fillId="4" borderId="11" xfId="2" applyFont="1" applyFill="1" applyBorder="1"/>
    <xf numFmtId="164" fontId="7" fillId="4" borderId="10" xfId="2" applyFont="1" applyFill="1" applyBorder="1" applyProtection="1">
      <protection locked="0"/>
    </xf>
    <xf numFmtId="0" fontId="10" fillId="0" borderId="25" xfId="0" applyFont="1" applyBorder="1" applyAlignment="1" applyProtection="1">
      <alignment horizontal="center"/>
    </xf>
    <xf numFmtId="0" fontId="10" fillId="0" borderId="26" xfId="0" applyFont="1" applyBorder="1" applyAlignment="1" applyProtection="1">
      <alignment horizontal="center"/>
    </xf>
    <xf numFmtId="0" fontId="10" fillId="0" borderId="27" xfId="0" applyFont="1" applyBorder="1" applyAlignment="1" applyProtection="1">
      <alignment horizontal="center"/>
    </xf>
    <xf numFmtId="164" fontId="7" fillId="4" borderId="0" xfId="2" applyFont="1" applyFill="1" applyBorder="1" applyProtection="1">
      <protection locked="0"/>
    </xf>
  </cellXfs>
  <cellStyles count="3">
    <cellStyle name="Euro" xfId="1" xr:uid="{00000000-0005-0000-0000-000000000000}"/>
    <cellStyle name="Milliers" xfId="2" builtinId="3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6</xdr:row>
          <xdr:rowOff>106680</xdr:rowOff>
        </xdr:from>
        <xdr:to>
          <xdr:col>10</xdr:col>
          <xdr:colOff>251460</xdr:colOff>
          <xdr:row>8</xdr:row>
          <xdr:rowOff>76200</xdr:rowOff>
        </xdr:to>
        <xdr:sp macro="" textlink="">
          <xdr:nvSpPr>
            <xdr:cNvPr id="84993" name="Button 1" hidden="1">
              <a:extLst>
                <a:ext uri="{63B3BB69-23CF-44E3-9099-C40C66FF867C}">
                  <a14:compatExt spid="_x0000_s84993"/>
                </a:ext>
                <a:ext uri="{FF2B5EF4-FFF2-40B4-BE49-F238E27FC236}">
                  <a16:creationId xmlns:a16="http://schemas.microsoft.com/office/drawing/2014/main" id="{00000000-0008-0000-0000-0000014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 D'avancement suivant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6</xdr:row>
          <xdr:rowOff>106680</xdr:rowOff>
        </xdr:from>
        <xdr:to>
          <xdr:col>10</xdr:col>
          <xdr:colOff>251460</xdr:colOff>
          <xdr:row>8</xdr:row>
          <xdr:rowOff>76200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1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 D'avancement suivant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87FD8-C4D1-4FE5-948E-D0944FBC7AD3}">
  <sheetPr>
    <pageSetUpPr fitToPage="1"/>
  </sheetPr>
  <dimension ref="A3:J63"/>
  <sheetViews>
    <sheetView topLeftCell="A4" zoomScale="70" zoomScaleNormal="70" workbookViewId="0">
      <selection activeCell="B22" sqref="B22"/>
    </sheetView>
  </sheetViews>
  <sheetFormatPr baseColWidth="10" defaultColWidth="12" defaultRowHeight="13.8" x14ac:dyDescent="0.3"/>
  <cols>
    <col min="1" max="1" width="49.42578125" style="2" customWidth="1"/>
    <col min="2" max="2" width="24.140625" style="2" customWidth="1"/>
    <col min="3" max="3" width="3.42578125" style="2" customWidth="1"/>
    <col min="4" max="4" width="26.42578125" style="2" customWidth="1"/>
    <col min="5" max="5" width="3.42578125" style="2" customWidth="1"/>
    <col min="6" max="6" width="30" style="2" customWidth="1"/>
    <col min="7" max="7" width="3.42578125" style="2" customWidth="1"/>
    <col min="8" max="8" width="4.42578125" style="2" customWidth="1"/>
    <col min="9" max="9" width="12" style="2"/>
    <col min="10" max="10" width="14.140625" style="2" bestFit="1" customWidth="1"/>
    <col min="11" max="16384" width="12" style="2"/>
  </cols>
  <sheetData>
    <row r="3" spans="1:9" ht="19.5" customHeight="1" thickBot="1" x14ac:dyDescent="0.4">
      <c r="I3" s="72" t="s">
        <v>22</v>
      </c>
    </row>
    <row r="4" spans="1:9" s="106" customFormat="1" ht="19.5" customHeight="1" thickTop="1" x14ac:dyDescent="0.2">
      <c r="A4" s="50" t="s">
        <v>27</v>
      </c>
      <c r="B4" s="101"/>
      <c r="C4" s="102"/>
      <c r="D4" s="103" t="s">
        <v>29</v>
      </c>
      <c r="E4" s="104"/>
      <c r="F4" s="103" t="s">
        <v>28</v>
      </c>
      <c r="G4" s="105"/>
      <c r="I4" s="107" t="s">
        <v>23</v>
      </c>
    </row>
    <row r="5" spans="1:9" ht="13.65" customHeight="1" x14ac:dyDescent="0.35">
      <c r="A5" s="3"/>
      <c r="B5" s="4"/>
      <c r="C5" s="24"/>
      <c r="D5" s="109">
        <f>+F16</f>
        <v>457000</v>
      </c>
      <c r="E5" s="75"/>
      <c r="F5" s="108">
        <f>0.05*F16</f>
        <v>22850</v>
      </c>
      <c r="G5" s="76"/>
    </row>
    <row r="6" spans="1:9" ht="13.65" customHeight="1" x14ac:dyDescent="0.35">
      <c r="A6" s="3" t="s">
        <v>0</v>
      </c>
      <c r="B6" s="65" t="s">
        <v>48</v>
      </c>
      <c r="C6" s="5"/>
      <c r="D6" s="5" t="s">
        <v>30</v>
      </c>
      <c r="E6" s="73"/>
      <c r="F6" s="74"/>
      <c r="G6" s="7"/>
      <c r="I6" s="72" t="s">
        <v>24</v>
      </c>
    </row>
    <row r="7" spans="1:9" ht="13.65" customHeight="1" x14ac:dyDescent="0.35">
      <c r="A7" s="3" t="s">
        <v>1</v>
      </c>
      <c r="B7" s="65" t="s">
        <v>49</v>
      </c>
      <c r="C7" s="5"/>
      <c r="D7" s="5" t="s">
        <v>21</v>
      </c>
      <c r="E7" s="73"/>
      <c r="F7" s="74" t="s">
        <v>26</v>
      </c>
      <c r="G7" s="7"/>
    </row>
    <row r="8" spans="1:9" ht="13.65" customHeight="1" x14ac:dyDescent="0.35">
      <c r="A8" s="3"/>
      <c r="B8" s="5"/>
      <c r="C8" s="5"/>
      <c r="D8" s="5"/>
      <c r="E8" s="5"/>
      <c r="F8" s="4"/>
      <c r="G8" s="7"/>
    </row>
    <row r="9" spans="1:9" ht="13.65" customHeight="1" x14ac:dyDescent="0.35">
      <c r="A9" s="3" t="s">
        <v>2</v>
      </c>
      <c r="B9" s="66">
        <v>457000</v>
      </c>
      <c r="C9" s="9"/>
      <c r="D9" s="10" t="s">
        <v>3</v>
      </c>
      <c r="E9" s="9"/>
      <c r="F9" s="9">
        <f>B9*1</f>
        <v>457000</v>
      </c>
      <c r="G9" s="11"/>
    </row>
    <row r="10" spans="1:9" ht="13.65" customHeight="1" x14ac:dyDescent="0.35">
      <c r="A10" s="3" t="s">
        <v>19</v>
      </c>
      <c r="B10" s="66">
        <v>0</v>
      </c>
      <c r="C10" s="9"/>
      <c r="D10" s="10" t="s">
        <v>3</v>
      </c>
      <c r="E10" s="9"/>
      <c r="F10" s="9">
        <f t="shared" ref="F10:F14" si="0">B10*1</f>
        <v>0</v>
      </c>
      <c r="G10" s="11"/>
    </row>
    <row r="11" spans="1:9" ht="13.65" customHeight="1" x14ac:dyDescent="0.35">
      <c r="A11" s="3" t="s">
        <v>4</v>
      </c>
      <c r="B11" s="66">
        <v>0</v>
      </c>
      <c r="C11" s="9"/>
      <c r="D11" s="10" t="s">
        <v>3</v>
      </c>
      <c r="E11" s="9"/>
      <c r="F11" s="9">
        <f t="shared" si="0"/>
        <v>0</v>
      </c>
      <c r="G11" s="11"/>
    </row>
    <row r="12" spans="1:9" ht="13.65" customHeight="1" x14ac:dyDescent="0.35">
      <c r="A12" s="3" t="s">
        <v>5</v>
      </c>
      <c r="B12" s="66">
        <v>0</v>
      </c>
      <c r="C12" s="9"/>
      <c r="D12" s="10" t="s">
        <v>3</v>
      </c>
      <c r="E12" s="9"/>
      <c r="F12" s="9">
        <f t="shared" si="0"/>
        <v>0</v>
      </c>
      <c r="G12" s="11"/>
    </row>
    <row r="13" spans="1:9" ht="13.65" customHeight="1" x14ac:dyDescent="0.35">
      <c r="A13" s="3" t="s">
        <v>6</v>
      </c>
      <c r="B13" s="66">
        <v>0</v>
      </c>
      <c r="C13" s="9"/>
      <c r="D13" s="10" t="s">
        <v>3</v>
      </c>
      <c r="E13" s="9"/>
      <c r="F13" s="9">
        <f t="shared" si="0"/>
        <v>0</v>
      </c>
      <c r="G13" s="11"/>
    </row>
    <row r="14" spans="1:9" ht="13.65" customHeight="1" x14ac:dyDescent="0.35">
      <c r="A14" s="3" t="s">
        <v>7</v>
      </c>
      <c r="B14" s="66">
        <v>0</v>
      </c>
      <c r="C14" s="9"/>
      <c r="D14" s="10" t="s">
        <v>3</v>
      </c>
      <c r="E14" s="9"/>
      <c r="F14" s="9">
        <f t="shared" si="0"/>
        <v>0</v>
      </c>
      <c r="G14" s="11"/>
    </row>
    <row r="15" spans="1:9" ht="13.65" customHeight="1" x14ac:dyDescent="0.35">
      <c r="A15" s="8"/>
      <c r="B15" s="47"/>
      <c r="C15" s="9"/>
      <c r="D15" s="4"/>
      <c r="E15" s="9"/>
      <c r="F15" s="9"/>
      <c r="G15" s="11"/>
    </row>
    <row r="16" spans="1:9" ht="13.65" customHeight="1" x14ac:dyDescent="0.35">
      <c r="A16" s="3" t="s">
        <v>8</v>
      </c>
      <c r="B16" s="48">
        <f>SUM(B9:B15)</f>
        <v>457000</v>
      </c>
      <c r="C16" s="12"/>
      <c r="D16" s="5" t="s">
        <v>9</v>
      </c>
      <c r="E16" s="12"/>
      <c r="F16" s="48">
        <f>SUM(F9:F15)</f>
        <v>457000</v>
      </c>
      <c r="G16" s="13"/>
    </row>
    <row r="17" spans="1:10" ht="14.4" thickBot="1" x14ac:dyDescent="0.35">
      <c r="A17" s="14"/>
      <c r="B17" s="15"/>
      <c r="C17" s="15"/>
      <c r="D17" s="15"/>
      <c r="E17" s="15"/>
      <c r="F17" s="15"/>
      <c r="G17" s="16"/>
    </row>
    <row r="18" spans="1:10" ht="15" thickTop="1" thickBot="1" x14ac:dyDescent="0.35">
      <c r="A18" s="8"/>
      <c r="B18" s="4"/>
      <c r="C18" s="4"/>
      <c r="D18" s="4"/>
      <c r="E18" s="4"/>
      <c r="F18" s="4"/>
      <c r="G18" s="6"/>
    </row>
    <row r="19" spans="1:10" ht="14.4" thickTop="1" x14ac:dyDescent="0.3">
      <c r="A19" s="1"/>
      <c r="B19" s="17"/>
      <c r="C19" s="18"/>
      <c r="D19" s="127"/>
      <c r="E19" s="18"/>
      <c r="F19" s="17"/>
      <c r="G19" s="19"/>
    </row>
    <row r="20" spans="1:10" ht="14.4" x14ac:dyDescent="0.35">
      <c r="A20" s="77" t="s">
        <v>25</v>
      </c>
      <c r="B20" s="20" t="s">
        <v>10</v>
      </c>
      <c r="C20" s="21"/>
      <c r="D20" s="128" t="s">
        <v>11</v>
      </c>
      <c r="E20" s="21"/>
      <c r="F20" s="20" t="s">
        <v>12</v>
      </c>
      <c r="G20" s="22"/>
      <c r="J20" s="79" t="str">
        <f>+CONCATENATE(A20,A21)</f>
        <v xml:space="preserve">   SITUATION  N° 2</v>
      </c>
    </row>
    <row r="21" spans="1:10" ht="15.6" x14ac:dyDescent="0.3">
      <c r="A21" s="80">
        <v>2</v>
      </c>
      <c r="B21" s="23"/>
      <c r="C21" s="24"/>
      <c r="D21" s="129"/>
      <c r="E21" s="24"/>
      <c r="F21" s="23"/>
      <c r="G21" s="6"/>
    </row>
    <row r="22" spans="1:10" ht="14.4" x14ac:dyDescent="0.35">
      <c r="A22" s="77" t="str">
        <f ca="1">+"Date d'envoi : "&amp;J23</f>
        <v>Date d'envoi : 19/10/2017</v>
      </c>
      <c r="B22" s="67">
        <v>42461</v>
      </c>
      <c r="C22" s="25"/>
      <c r="D22" s="128" t="s">
        <v>13</v>
      </c>
      <c r="E22" s="25"/>
      <c r="F22" s="49">
        <f>B22</f>
        <v>42461</v>
      </c>
      <c r="G22" s="26"/>
      <c r="J22" s="78">
        <f ca="1">+TODAY()</f>
        <v>43027</v>
      </c>
    </row>
    <row r="23" spans="1:10" x14ac:dyDescent="0.3">
      <c r="A23" s="27"/>
      <c r="B23" s="28"/>
      <c r="C23" s="29"/>
      <c r="D23" s="130"/>
      <c r="E23" s="29"/>
      <c r="F23" s="30"/>
      <c r="G23" s="31"/>
      <c r="J23" s="79" t="str">
        <f ca="1">+TEXT(J22,"jj/mm/aaaa")</f>
        <v>19/10/2017</v>
      </c>
    </row>
    <row r="24" spans="1:10" x14ac:dyDescent="0.3">
      <c r="A24" s="32"/>
      <c r="B24" s="33"/>
      <c r="C24" s="34"/>
      <c r="D24" s="131"/>
      <c r="E24" s="34"/>
      <c r="F24" s="35"/>
      <c r="G24" s="36"/>
      <c r="J24" s="79"/>
    </row>
    <row r="25" spans="1:10" ht="14.4" x14ac:dyDescent="0.35">
      <c r="A25" s="32" t="s">
        <v>14</v>
      </c>
      <c r="B25" s="143">
        <v>14123.35</v>
      </c>
      <c r="C25" s="142"/>
      <c r="D25" s="131">
        <v>14123.35</v>
      </c>
      <c r="E25" s="34"/>
      <c r="F25" s="35">
        <f>B25-D25</f>
        <v>0</v>
      </c>
      <c r="G25" s="36"/>
    </row>
    <row r="26" spans="1:10" x14ac:dyDescent="0.3">
      <c r="A26" s="32"/>
      <c r="B26" s="68"/>
      <c r="C26" s="34"/>
      <c r="D26" s="131"/>
      <c r="E26" s="34"/>
      <c r="F26" s="35"/>
      <c r="G26" s="36"/>
    </row>
    <row r="27" spans="1:10" x14ac:dyDescent="0.3">
      <c r="A27" s="32" t="s">
        <v>31</v>
      </c>
      <c r="B27" s="68">
        <v>0</v>
      </c>
      <c r="C27" s="34"/>
      <c r="D27" s="131">
        <v>0</v>
      </c>
      <c r="E27" s="34"/>
      <c r="F27" s="35">
        <f t="shared" ref="F27:F29" si="1">B27-D27</f>
        <v>0</v>
      </c>
      <c r="G27" s="36"/>
    </row>
    <row r="28" spans="1:10" x14ac:dyDescent="0.3">
      <c r="A28" s="32"/>
      <c r="B28" s="33"/>
      <c r="C28" s="34"/>
      <c r="D28" s="131"/>
      <c r="E28" s="34"/>
      <c r="F28" s="35"/>
      <c r="G28" s="36"/>
    </row>
    <row r="29" spans="1:10" x14ac:dyDescent="0.3">
      <c r="A29" s="37" t="s">
        <v>15</v>
      </c>
      <c r="B29" s="69">
        <v>0</v>
      </c>
      <c r="C29" s="34"/>
      <c r="D29" s="132">
        <v>0</v>
      </c>
      <c r="E29" s="34"/>
      <c r="F29" s="38">
        <f t="shared" si="1"/>
        <v>0</v>
      </c>
      <c r="G29" s="34"/>
    </row>
    <row r="30" spans="1:10" x14ac:dyDescent="0.3">
      <c r="A30" s="32"/>
      <c r="B30" s="33"/>
      <c r="C30" s="63"/>
      <c r="D30" s="131"/>
      <c r="E30" s="63"/>
      <c r="F30" s="35"/>
      <c r="G30" s="64"/>
    </row>
    <row r="31" spans="1:10" ht="14.4" x14ac:dyDescent="0.35">
      <c r="A31" s="51" t="s">
        <v>16</v>
      </c>
      <c r="B31" s="81">
        <f>SUM(B25:B29)</f>
        <v>14123.35</v>
      </c>
      <c r="C31" s="82"/>
      <c r="D31" s="133">
        <v>14123.35</v>
      </c>
      <c r="E31" s="82"/>
      <c r="F31" s="81">
        <f>SUM(F25:F29)</f>
        <v>0</v>
      </c>
      <c r="G31" s="83"/>
    </row>
    <row r="32" spans="1:10" ht="7.5" customHeight="1" x14ac:dyDescent="0.3">
      <c r="A32" s="37"/>
      <c r="B32" s="38"/>
      <c r="C32" s="39"/>
      <c r="D32" s="132"/>
      <c r="E32" s="39"/>
      <c r="F32" s="41"/>
      <c r="G32" s="40"/>
    </row>
    <row r="33" spans="1:7" ht="4.5" customHeight="1" x14ac:dyDescent="0.3">
      <c r="A33" s="32"/>
      <c r="B33" s="33"/>
      <c r="C33" s="34"/>
      <c r="D33" s="131"/>
      <c r="E33" s="34"/>
      <c r="F33" s="35"/>
      <c r="G33" s="36"/>
    </row>
    <row r="34" spans="1:7" x14ac:dyDescent="0.3">
      <c r="A34" s="32" t="s">
        <v>47</v>
      </c>
      <c r="B34" s="33">
        <f>B31*0</f>
        <v>0</v>
      </c>
      <c r="C34" s="34"/>
      <c r="D34" s="131">
        <v>0</v>
      </c>
      <c r="E34" s="34"/>
      <c r="F34" s="33">
        <f>F31*0</f>
        <v>0</v>
      </c>
      <c r="G34" s="36"/>
    </row>
    <row r="35" spans="1:7" x14ac:dyDescent="0.3">
      <c r="A35" s="32"/>
      <c r="B35" s="33"/>
      <c r="C35" s="34"/>
      <c r="D35" s="131"/>
      <c r="E35" s="34"/>
      <c r="F35" s="33"/>
      <c r="G35" s="36"/>
    </row>
    <row r="36" spans="1:7" s="88" customFormat="1" ht="14.4" x14ac:dyDescent="0.35">
      <c r="A36" s="84" t="s">
        <v>17</v>
      </c>
      <c r="B36" s="85">
        <f>+B34+B31</f>
        <v>14123.35</v>
      </c>
      <c r="C36" s="86"/>
      <c r="D36" s="134">
        <v>14123.35</v>
      </c>
      <c r="E36" s="86"/>
      <c r="F36" s="85">
        <f>+F34+F31</f>
        <v>0</v>
      </c>
      <c r="G36" s="87"/>
    </row>
    <row r="37" spans="1:7" x14ac:dyDescent="0.3">
      <c r="A37" s="32" t="s">
        <v>33</v>
      </c>
      <c r="B37" s="33"/>
      <c r="C37" s="34"/>
      <c r="D37" s="131"/>
      <c r="E37" s="34"/>
      <c r="F37" s="35"/>
      <c r="G37" s="36"/>
    </row>
    <row r="38" spans="1:7" ht="6.75" customHeight="1" x14ac:dyDescent="0.3">
      <c r="A38" s="32"/>
      <c r="B38" s="33"/>
      <c r="C38" s="34"/>
      <c r="D38" s="131"/>
      <c r="E38" s="34"/>
      <c r="F38" s="35"/>
      <c r="G38" s="36"/>
    </row>
    <row r="39" spans="1:7" ht="14.4" x14ac:dyDescent="0.35">
      <c r="A39" s="32" t="s">
        <v>32</v>
      </c>
      <c r="B39" s="55">
        <f>+B36*0.05</f>
        <v>706.16750000000002</v>
      </c>
      <c r="C39" s="56"/>
      <c r="D39" s="135">
        <v>706.16750000000002</v>
      </c>
      <c r="E39" s="56"/>
      <c r="F39" s="55">
        <f>B39-D39</f>
        <v>0</v>
      </c>
      <c r="G39" s="57"/>
    </row>
    <row r="40" spans="1:7" ht="14.4" x14ac:dyDescent="0.35">
      <c r="A40" s="32" t="s">
        <v>18</v>
      </c>
      <c r="B40" s="61">
        <f>+F5</f>
        <v>22850</v>
      </c>
      <c r="C40" s="56"/>
      <c r="D40" s="136">
        <v>22850</v>
      </c>
      <c r="E40" s="56"/>
      <c r="F40" s="61">
        <f>B40-D40</f>
        <v>0</v>
      </c>
      <c r="G40" s="57"/>
    </row>
    <row r="41" spans="1:7" ht="14.4" x14ac:dyDescent="0.35">
      <c r="A41" s="37" t="s">
        <v>34</v>
      </c>
      <c r="B41" s="58">
        <f>+IF(B39&lt;B40,0,B39-B40)</f>
        <v>0</v>
      </c>
      <c r="C41" s="59"/>
      <c r="D41" s="137">
        <v>0</v>
      </c>
      <c r="E41" s="59"/>
      <c r="F41" s="58">
        <f>B41-D41</f>
        <v>0</v>
      </c>
      <c r="G41" s="60"/>
    </row>
    <row r="42" spans="1:7" ht="14.4" x14ac:dyDescent="0.35">
      <c r="A42" s="89" t="s">
        <v>35</v>
      </c>
      <c r="B42" s="90">
        <f>IF(B40&gt;=B39,B36,B36-B41)</f>
        <v>14123.35</v>
      </c>
      <c r="C42" s="91"/>
      <c r="D42" s="138">
        <v>14123.35</v>
      </c>
      <c r="E42" s="91"/>
      <c r="F42" s="90">
        <f>+B42-D42</f>
        <v>0</v>
      </c>
      <c r="G42" s="92"/>
    </row>
    <row r="43" spans="1:7" x14ac:dyDescent="0.3">
      <c r="A43" s="32"/>
      <c r="B43" s="35"/>
      <c r="C43" s="34"/>
      <c r="D43" s="139"/>
      <c r="E43" s="34"/>
      <c r="F43" s="35"/>
      <c r="G43" s="36"/>
    </row>
    <row r="44" spans="1:7" ht="14.4" x14ac:dyDescent="0.35">
      <c r="A44" s="51" t="s">
        <v>36</v>
      </c>
      <c r="B44" s="100">
        <v>0</v>
      </c>
      <c r="C44" s="53"/>
      <c r="D44" s="140">
        <v>0</v>
      </c>
      <c r="E44" s="53"/>
      <c r="F44" s="52">
        <f>B44-D44</f>
        <v>0</v>
      </c>
      <c r="G44" s="54"/>
    </row>
    <row r="45" spans="1:7" s="98" customFormat="1" ht="14.4" x14ac:dyDescent="0.35">
      <c r="A45" s="93"/>
      <c r="B45" s="94"/>
      <c r="C45" s="95"/>
      <c r="D45" s="141"/>
      <c r="E45" s="95"/>
      <c r="F45" s="96"/>
      <c r="G45" s="97"/>
    </row>
    <row r="46" spans="1:7" s="98" customFormat="1" ht="14.4" x14ac:dyDescent="0.35">
      <c r="A46" s="93" t="s">
        <v>38</v>
      </c>
      <c r="B46" s="94"/>
      <c r="C46" s="95"/>
      <c r="D46" s="141"/>
      <c r="E46" s="95"/>
      <c r="F46" s="96"/>
      <c r="G46" s="97"/>
    </row>
    <row r="47" spans="1:7" s="98" customFormat="1" ht="7.5" customHeight="1" x14ac:dyDescent="0.35">
      <c r="A47" s="93"/>
      <c r="B47" s="94"/>
      <c r="C47" s="95"/>
      <c r="D47" s="141"/>
      <c r="E47" s="95"/>
      <c r="F47" s="96"/>
      <c r="G47" s="97"/>
    </row>
    <row r="48" spans="1:7" x14ac:dyDescent="0.3">
      <c r="A48" s="32" t="s">
        <v>39</v>
      </c>
      <c r="B48" s="70">
        <v>0</v>
      </c>
      <c r="C48" s="34"/>
      <c r="D48" s="139">
        <v>0</v>
      </c>
      <c r="E48" s="34"/>
      <c r="F48" s="35">
        <f t="shared" ref="F48:F53" si="2">B48-D48</f>
        <v>0</v>
      </c>
      <c r="G48" s="36"/>
    </row>
    <row r="49" spans="1:7" x14ac:dyDescent="0.3">
      <c r="A49" s="32" t="s">
        <v>41</v>
      </c>
      <c r="B49" s="70">
        <v>0</v>
      </c>
      <c r="C49" s="34"/>
      <c r="D49" s="139">
        <v>0</v>
      </c>
      <c r="E49" s="34"/>
      <c r="F49" s="35">
        <f t="shared" si="2"/>
        <v>0</v>
      </c>
      <c r="G49" s="36"/>
    </row>
    <row r="50" spans="1:7" x14ac:dyDescent="0.3">
      <c r="A50" s="32" t="s">
        <v>42</v>
      </c>
      <c r="B50" s="70">
        <v>0</v>
      </c>
      <c r="C50" s="34"/>
      <c r="D50" s="139">
        <v>0</v>
      </c>
      <c r="E50" s="34"/>
      <c r="F50" s="35">
        <f t="shared" si="2"/>
        <v>0</v>
      </c>
      <c r="G50" s="36"/>
    </row>
    <row r="51" spans="1:7" x14ac:dyDescent="0.3">
      <c r="A51" s="32" t="s">
        <v>42</v>
      </c>
      <c r="B51" s="70">
        <v>0</v>
      </c>
      <c r="C51" s="34"/>
      <c r="D51" s="139">
        <v>0</v>
      </c>
      <c r="E51" s="34"/>
      <c r="F51" s="35">
        <f t="shared" si="2"/>
        <v>0</v>
      </c>
      <c r="G51" s="36"/>
    </row>
    <row r="52" spans="1:7" x14ac:dyDescent="0.3">
      <c r="A52" s="32" t="s">
        <v>43</v>
      </c>
      <c r="B52" s="70">
        <v>0</v>
      </c>
      <c r="C52" s="34"/>
      <c r="D52" s="139">
        <v>0</v>
      </c>
      <c r="E52" s="34"/>
      <c r="F52" s="35">
        <f t="shared" si="2"/>
        <v>0</v>
      </c>
      <c r="G52" s="36"/>
    </row>
    <row r="53" spans="1:7" x14ac:dyDescent="0.3">
      <c r="A53" s="32" t="s">
        <v>44</v>
      </c>
      <c r="B53" s="70">
        <v>0</v>
      </c>
      <c r="C53" s="34"/>
      <c r="D53" s="139">
        <v>0</v>
      </c>
      <c r="E53" s="34"/>
      <c r="F53" s="35">
        <f t="shared" si="2"/>
        <v>0</v>
      </c>
      <c r="G53" s="36"/>
    </row>
    <row r="54" spans="1:7" ht="14.4" thickBot="1" x14ac:dyDescent="0.35">
      <c r="A54" s="42"/>
      <c r="B54" s="71"/>
      <c r="C54" s="44"/>
      <c r="D54" s="124"/>
      <c r="E54" s="44"/>
      <c r="F54" s="43"/>
      <c r="G54" s="45"/>
    </row>
    <row r="55" spans="1:7" ht="14.4" thickTop="1" x14ac:dyDescent="0.3">
      <c r="A55" s="32"/>
      <c r="B55" s="35"/>
      <c r="C55" s="34"/>
      <c r="D55" s="139"/>
      <c r="E55" s="34"/>
      <c r="F55" s="35"/>
      <c r="G55" s="36"/>
    </row>
    <row r="56" spans="1:7" ht="14.4" x14ac:dyDescent="0.35">
      <c r="A56" s="99" t="s">
        <v>45</v>
      </c>
      <c r="B56" s="121">
        <f>B42-B44-SUM(B47:B54)</f>
        <v>14123.35</v>
      </c>
      <c r="C56" s="122"/>
      <c r="D56" s="121">
        <v>14123.35</v>
      </c>
      <c r="E56" s="122"/>
      <c r="F56" s="121">
        <f>F42-F44-SUM(F47:F54)</f>
        <v>0</v>
      </c>
      <c r="G56" s="123"/>
    </row>
    <row r="57" spans="1:7" ht="14.4" thickBot="1" x14ac:dyDescent="0.35">
      <c r="A57" s="42"/>
      <c r="B57" s="124"/>
      <c r="C57" s="125"/>
      <c r="D57" s="124"/>
      <c r="E57" s="125"/>
      <c r="F57" s="124"/>
      <c r="G57" s="126"/>
    </row>
    <row r="58" spans="1:7" ht="14.4" thickTop="1" x14ac:dyDescent="0.3">
      <c r="A58" s="1"/>
      <c r="B58" s="110" t="s">
        <v>20</v>
      </c>
      <c r="C58" s="110"/>
      <c r="D58" s="110" t="s">
        <v>46</v>
      </c>
      <c r="E58" s="62"/>
      <c r="F58" s="62" t="s">
        <v>37</v>
      </c>
      <c r="G58" s="46"/>
    </row>
    <row r="59" spans="1:7" x14ac:dyDescent="0.3">
      <c r="A59" s="111"/>
      <c r="B59" s="144"/>
      <c r="C59" s="112"/>
      <c r="D59" s="144"/>
      <c r="E59" s="113"/>
      <c r="F59" s="144"/>
      <c r="G59" s="114"/>
    </row>
    <row r="60" spans="1:7" x14ac:dyDescent="0.3">
      <c r="A60" s="111"/>
      <c r="B60" s="145"/>
      <c r="C60" s="112"/>
      <c r="D60" s="145"/>
      <c r="E60" s="113"/>
      <c r="F60" s="145"/>
      <c r="G60" s="114"/>
    </row>
    <row r="61" spans="1:7" x14ac:dyDescent="0.3">
      <c r="A61" s="111"/>
      <c r="B61" s="146"/>
      <c r="C61" s="112"/>
      <c r="D61" s="146"/>
      <c r="E61" s="113"/>
      <c r="F61" s="146"/>
      <c r="G61" s="114"/>
    </row>
    <row r="62" spans="1:7" ht="14.4" thickBot="1" x14ac:dyDescent="0.35">
      <c r="A62" s="115"/>
      <c r="B62" s="116" t="s">
        <v>40</v>
      </c>
      <c r="C62" s="117"/>
      <c r="D62" s="118" t="str">
        <f>+IF(B42=SUM(B44:B56),"OK","ERREUR REPARTITION")</f>
        <v>OK</v>
      </c>
      <c r="E62" s="117"/>
      <c r="F62" s="119"/>
      <c r="G62" s="120"/>
    </row>
    <row r="63" spans="1:7" s="4" customFormat="1" ht="15" thickTop="1" x14ac:dyDescent="0.35">
      <c r="A63" s="5"/>
      <c r="D63" s="5"/>
    </row>
  </sheetData>
  <mergeCells count="3">
    <mergeCell ref="B59:B61"/>
    <mergeCell ref="D59:D61"/>
    <mergeCell ref="F59:F61"/>
  </mergeCells>
  <conditionalFormatting sqref="B31">
    <cfRule type="cellIs" dxfId="3" priority="2" operator="greaterThan">
      <formula>$B$16</formula>
    </cfRule>
  </conditionalFormatting>
  <conditionalFormatting sqref="B44">
    <cfRule type="cellIs" dxfId="2" priority="1" operator="greaterThan">
      <formula>$D$5</formula>
    </cfRule>
  </conditionalFormatting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4993" r:id="rId4" name="Button 1">
              <controlPr defaultSize="0" print="0" autoFill="0" autoPict="0" macro="[0]!situsup">
                <anchor moveWithCells="1" sizeWithCells="1">
                  <from>
                    <xdr:col>8</xdr:col>
                    <xdr:colOff>114300</xdr:colOff>
                    <xdr:row>6</xdr:row>
                    <xdr:rowOff>106680</xdr:rowOff>
                  </from>
                  <to>
                    <xdr:col>10</xdr:col>
                    <xdr:colOff>251460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>
    <pageSetUpPr fitToPage="1"/>
  </sheetPr>
  <dimension ref="A3:J63"/>
  <sheetViews>
    <sheetView tabSelected="1" topLeftCell="A4" workbookViewId="0">
      <selection activeCell="B9" sqref="B9"/>
    </sheetView>
  </sheetViews>
  <sheetFormatPr baseColWidth="10" defaultColWidth="12" defaultRowHeight="13.8" x14ac:dyDescent="0.3"/>
  <cols>
    <col min="1" max="1" width="49.42578125" style="2" customWidth="1"/>
    <col min="2" max="2" width="24.140625" style="2" customWidth="1"/>
    <col min="3" max="3" width="3.42578125" style="2" customWidth="1"/>
    <col min="4" max="4" width="26.42578125" style="2" customWidth="1"/>
    <col min="5" max="5" width="3.42578125" style="2" customWidth="1"/>
    <col min="6" max="6" width="30" style="2" customWidth="1"/>
    <col min="7" max="7" width="3.42578125" style="2" customWidth="1"/>
    <col min="8" max="8" width="4.42578125" style="2" customWidth="1"/>
    <col min="9" max="9" width="12" style="2"/>
    <col min="10" max="10" width="12.85546875" style="2" bestFit="1" customWidth="1"/>
    <col min="11" max="16384" width="12" style="2"/>
  </cols>
  <sheetData>
    <row r="3" spans="1:9" ht="19.5" customHeight="1" thickBot="1" x14ac:dyDescent="0.4">
      <c r="I3" s="72" t="s">
        <v>22</v>
      </c>
    </row>
    <row r="4" spans="1:9" s="106" customFormat="1" ht="19.5" customHeight="1" thickTop="1" x14ac:dyDescent="0.2">
      <c r="A4" s="50" t="s">
        <v>27</v>
      </c>
      <c r="B4" s="101"/>
      <c r="C4" s="102"/>
      <c r="D4" s="103" t="s">
        <v>29</v>
      </c>
      <c r="E4" s="104"/>
      <c r="F4" s="103" t="s">
        <v>28</v>
      </c>
      <c r="G4" s="105"/>
      <c r="I4" s="107" t="s">
        <v>23</v>
      </c>
    </row>
    <row r="5" spans="1:9" ht="13.65" customHeight="1" x14ac:dyDescent="0.35">
      <c r="A5" s="3"/>
      <c r="B5" s="4"/>
      <c r="C5" s="24"/>
      <c r="D5" s="109">
        <f>+F16</f>
        <v>457000</v>
      </c>
      <c r="E5" s="75"/>
      <c r="F5" s="108">
        <f>0.05*F16</f>
        <v>22850</v>
      </c>
      <c r="G5" s="76"/>
    </row>
    <row r="6" spans="1:9" ht="13.65" customHeight="1" x14ac:dyDescent="0.35">
      <c r="A6" s="3" t="s">
        <v>0</v>
      </c>
      <c r="B6" s="65" t="s">
        <v>48</v>
      </c>
      <c r="C6" s="5"/>
      <c r="D6" s="5" t="s">
        <v>30</v>
      </c>
      <c r="E6" s="73"/>
      <c r="F6" s="74"/>
      <c r="G6" s="7"/>
      <c r="I6" s="72" t="s">
        <v>24</v>
      </c>
    </row>
    <row r="7" spans="1:9" ht="13.65" customHeight="1" x14ac:dyDescent="0.35">
      <c r="A7" s="3" t="s">
        <v>1</v>
      </c>
      <c r="B7" s="65" t="s">
        <v>49</v>
      </c>
      <c r="C7" s="5"/>
      <c r="D7" s="5" t="s">
        <v>21</v>
      </c>
      <c r="E7" s="73"/>
      <c r="F7" s="74" t="s">
        <v>26</v>
      </c>
      <c r="G7" s="7"/>
    </row>
    <row r="8" spans="1:9" ht="13.65" customHeight="1" x14ac:dyDescent="0.35">
      <c r="A8" s="3"/>
      <c r="B8" s="5"/>
      <c r="C8" s="5"/>
      <c r="D8" s="5"/>
      <c r="E8" s="5"/>
      <c r="F8" s="4"/>
      <c r="G8" s="7"/>
    </row>
    <row r="9" spans="1:9" ht="13.65" customHeight="1" x14ac:dyDescent="0.35">
      <c r="A9" s="3" t="s">
        <v>2</v>
      </c>
      <c r="B9" s="147">
        <v>457000</v>
      </c>
      <c r="C9" s="9"/>
      <c r="D9" s="10" t="s">
        <v>3</v>
      </c>
      <c r="E9" s="9"/>
      <c r="F9" s="9">
        <f>B9*1</f>
        <v>457000</v>
      </c>
      <c r="G9" s="11"/>
    </row>
    <row r="10" spans="1:9" ht="13.65" customHeight="1" x14ac:dyDescent="0.35">
      <c r="A10" s="3" t="s">
        <v>19</v>
      </c>
      <c r="B10" s="66">
        <v>0</v>
      </c>
      <c r="C10" s="9"/>
      <c r="D10" s="10" t="s">
        <v>3</v>
      </c>
      <c r="E10" s="9"/>
      <c r="F10" s="9">
        <f t="shared" ref="F10:F14" si="0">B10*1</f>
        <v>0</v>
      </c>
      <c r="G10" s="11"/>
    </row>
    <row r="11" spans="1:9" ht="13.65" customHeight="1" x14ac:dyDescent="0.35">
      <c r="A11" s="3" t="s">
        <v>4</v>
      </c>
      <c r="B11" s="66">
        <v>0</v>
      </c>
      <c r="C11" s="9"/>
      <c r="D11" s="10" t="s">
        <v>3</v>
      </c>
      <c r="E11" s="9"/>
      <c r="F11" s="9">
        <f t="shared" si="0"/>
        <v>0</v>
      </c>
      <c r="G11" s="11"/>
    </row>
    <row r="12" spans="1:9" ht="13.65" customHeight="1" x14ac:dyDescent="0.35">
      <c r="A12" s="3" t="s">
        <v>5</v>
      </c>
      <c r="B12" s="66">
        <v>0</v>
      </c>
      <c r="C12" s="9"/>
      <c r="D12" s="10" t="s">
        <v>3</v>
      </c>
      <c r="E12" s="9"/>
      <c r="F12" s="9">
        <f t="shared" si="0"/>
        <v>0</v>
      </c>
      <c r="G12" s="11"/>
    </row>
    <row r="13" spans="1:9" ht="13.65" customHeight="1" x14ac:dyDescent="0.35">
      <c r="A13" s="3" t="s">
        <v>6</v>
      </c>
      <c r="B13" s="66">
        <v>0</v>
      </c>
      <c r="C13" s="9"/>
      <c r="D13" s="10" t="s">
        <v>3</v>
      </c>
      <c r="E13" s="9"/>
      <c r="F13" s="9">
        <f t="shared" si="0"/>
        <v>0</v>
      </c>
      <c r="G13" s="11"/>
    </row>
    <row r="14" spans="1:9" ht="13.65" customHeight="1" x14ac:dyDescent="0.35">
      <c r="A14" s="3" t="s">
        <v>7</v>
      </c>
      <c r="B14" s="66">
        <v>0</v>
      </c>
      <c r="C14" s="9"/>
      <c r="D14" s="10" t="s">
        <v>3</v>
      </c>
      <c r="E14" s="9"/>
      <c r="F14" s="9">
        <f t="shared" si="0"/>
        <v>0</v>
      </c>
      <c r="G14" s="11"/>
    </row>
    <row r="15" spans="1:9" ht="13.65" customHeight="1" x14ac:dyDescent="0.35">
      <c r="A15" s="8"/>
      <c r="B15" s="47"/>
      <c r="C15" s="9"/>
      <c r="D15" s="4"/>
      <c r="E15" s="9"/>
      <c r="F15" s="9"/>
      <c r="G15" s="11"/>
    </row>
    <row r="16" spans="1:9" ht="13.65" customHeight="1" x14ac:dyDescent="0.35">
      <c r="A16" s="3" t="s">
        <v>8</v>
      </c>
      <c r="B16" s="48">
        <f>SUM(B9:B15)</f>
        <v>457000</v>
      </c>
      <c r="C16" s="12"/>
      <c r="D16" s="5" t="s">
        <v>9</v>
      </c>
      <c r="E16" s="12"/>
      <c r="F16" s="48">
        <f>SUM(F9:F15)</f>
        <v>457000</v>
      </c>
      <c r="G16" s="13"/>
    </row>
    <row r="17" spans="1:10" ht="14.4" thickBot="1" x14ac:dyDescent="0.35">
      <c r="A17" s="14"/>
      <c r="B17" s="15"/>
      <c r="C17" s="15"/>
      <c r="D17" s="15"/>
      <c r="E17" s="15"/>
      <c r="F17" s="15"/>
      <c r="G17" s="16"/>
    </row>
    <row r="18" spans="1:10" ht="15" thickTop="1" thickBot="1" x14ac:dyDescent="0.35">
      <c r="A18" s="8"/>
      <c r="B18" s="4"/>
      <c r="C18" s="4"/>
      <c r="D18" s="4"/>
      <c r="E18" s="4"/>
      <c r="F18" s="4"/>
      <c r="G18" s="6"/>
    </row>
    <row r="19" spans="1:10" ht="14.4" thickTop="1" x14ac:dyDescent="0.3">
      <c r="A19" s="1"/>
      <c r="B19" s="17"/>
      <c r="C19" s="18"/>
      <c r="D19" s="127"/>
      <c r="E19" s="18"/>
      <c r="F19" s="17"/>
      <c r="G19" s="19"/>
    </row>
    <row r="20" spans="1:10" ht="14.4" x14ac:dyDescent="0.35">
      <c r="A20" s="77" t="s">
        <v>25</v>
      </c>
      <c r="B20" s="20" t="s">
        <v>10</v>
      </c>
      <c r="C20" s="21"/>
      <c r="D20" s="128" t="s">
        <v>11</v>
      </c>
      <c r="E20" s="21"/>
      <c r="F20" s="20" t="s">
        <v>12</v>
      </c>
      <c r="G20" s="22"/>
      <c r="J20" s="79" t="str">
        <f>+CONCATENATE(A20,A21)</f>
        <v xml:space="preserve">   SITUATION  N° 1</v>
      </c>
    </row>
    <row r="21" spans="1:10" ht="15.6" x14ac:dyDescent="0.3">
      <c r="A21" s="80">
        <v>1</v>
      </c>
      <c r="B21" s="23"/>
      <c r="C21" s="24"/>
      <c r="D21" s="129"/>
      <c r="E21" s="24"/>
      <c r="F21" s="23"/>
      <c r="G21" s="6"/>
    </row>
    <row r="22" spans="1:10" ht="14.4" x14ac:dyDescent="0.35">
      <c r="A22" s="77" t="str">
        <f ca="1">+"Date d'envoi : "&amp;J23</f>
        <v>Date d'envoi : 19/10/2017</v>
      </c>
      <c r="B22" s="67">
        <v>42461</v>
      </c>
      <c r="C22" s="25"/>
      <c r="D22" s="128" t="s">
        <v>13</v>
      </c>
      <c r="E22" s="25"/>
      <c r="F22" s="49">
        <f>B22</f>
        <v>42461</v>
      </c>
      <c r="G22" s="26"/>
      <c r="J22" s="78">
        <f ca="1">+TODAY()</f>
        <v>43027</v>
      </c>
    </row>
    <row r="23" spans="1:10" x14ac:dyDescent="0.3">
      <c r="A23" s="27"/>
      <c r="B23" s="28"/>
      <c r="C23" s="29"/>
      <c r="D23" s="130"/>
      <c r="E23" s="29"/>
      <c r="F23" s="30"/>
      <c r="G23" s="31"/>
      <c r="J23" s="79" t="str">
        <f ca="1">+TEXT(J22,"jj/mm/aaaa")</f>
        <v>19/10/2017</v>
      </c>
    </row>
    <row r="24" spans="1:10" x14ac:dyDescent="0.3">
      <c r="A24" s="32"/>
      <c r="B24" s="33"/>
      <c r="C24" s="34"/>
      <c r="D24" s="131"/>
      <c r="E24" s="34"/>
      <c r="F24" s="35"/>
      <c r="G24" s="36"/>
      <c r="J24" s="79"/>
    </row>
    <row r="25" spans="1:10" ht="14.4" x14ac:dyDescent="0.35">
      <c r="A25" s="32" t="s">
        <v>14</v>
      </c>
      <c r="B25" s="143">
        <v>14123.35</v>
      </c>
      <c r="C25" s="142"/>
      <c r="D25" s="131">
        <v>0</v>
      </c>
      <c r="E25" s="34"/>
      <c r="F25" s="35">
        <f>B25-D25</f>
        <v>14123.35</v>
      </c>
      <c r="G25" s="36"/>
    </row>
    <row r="26" spans="1:10" x14ac:dyDescent="0.3">
      <c r="A26" s="32"/>
      <c r="B26" s="68"/>
      <c r="C26" s="34"/>
      <c r="D26" s="131"/>
      <c r="E26" s="34"/>
      <c r="F26" s="35"/>
      <c r="G26" s="36"/>
    </row>
    <row r="27" spans="1:10" x14ac:dyDescent="0.3">
      <c r="A27" s="32" t="s">
        <v>31</v>
      </c>
      <c r="B27" s="68">
        <v>0</v>
      </c>
      <c r="C27" s="34"/>
      <c r="D27" s="131">
        <v>0</v>
      </c>
      <c r="E27" s="34"/>
      <c r="F27" s="35">
        <f t="shared" ref="F27:F29" si="1">B27-D27</f>
        <v>0</v>
      </c>
      <c r="G27" s="36"/>
    </row>
    <row r="28" spans="1:10" x14ac:dyDescent="0.3">
      <c r="A28" s="32"/>
      <c r="B28" s="33"/>
      <c r="C28" s="34"/>
      <c r="D28" s="131"/>
      <c r="E28" s="34"/>
      <c r="F28" s="35"/>
      <c r="G28" s="36"/>
    </row>
    <row r="29" spans="1:10" x14ac:dyDescent="0.3">
      <c r="A29" s="37" t="s">
        <v>15</v>
      </c>
      <c r="B29" s="69">
        <v>0</v>
      </c>
      <c r="C29" s="34"/>
      <c r="D29" s="132">
        <v>0</v>
      </c>
      <c r="E29" s="34"/>
      <c r="F29" s="38">
        <f t="shared" si="1"/>
        <v>0</v>
      </c>
      <c r="G29" s="34"/>
    </row>
    <row r="30" spans="1:10" x14ac:dyDescent="0.3">
      <c r="A30" s="32"/>
      <c r="B30" s="33"/>
      <c r="C30" s="63"/>
      <c r="D30" s="131"/>
      <c r="E30" s="63"/>
      <c r="F30" s="35"/>
      <c r="G30" s="64"/>
    </row>
    <row r="31" spans="1:10" ht="14.4" x14ac:dyDescent="0.35">
      <c r="A31" s="51" t="s">
        <v>16</v>
      </c>
      <c r="B31" s="81">
        <f>SUM(B25:B29)</f>
        <v>14123.35</v>
      </c>
      <c r="C31" s="82"/>
      <c r="D31" s="133">
        <v>0</v>
      </c>
      <c r="E31" s="82"/>
      <c r="F31" s="81">
        <f>SUM(F25:F29)</f>
        <v>14123.35</v>
      </c>
      <c r="G31" s="83"/>
    </row>
    <row r="32" spans="1:10" ht="7.5" customHeight="1" x14ac:dyDescent="0.3">
      <c r="A32" s="37"/>
      <c r="B32" s="38"/>
      <c r="C32" s="39"/>
      <c r="D32" s="132"/>
      <c r="E32" s="39"/>
      <c r="F32" s="41"/>
      <c r="G32" s="40"/>
    </row>
    <row r="33" spans="1:7" ht="4.5" customHeight="1" x14ac:dyDescent="0.3">
      <c r="A33" s="32"/>
      <c r="B33" s="33"/>
      <c r="C33" s="34"/>
      <c r="D33" s="131"/>
      <c r="E33" s="34"/>
      <c r="F33" s="35"/>
      <c r="G33" s="36"/>
    </row>
    <row r="34" spans="1:7" x14ac:dyDescent="0.3">
      <c r="A34" s="32" t="s">
        <v>47</v>
      </c>
      <c r="B34" s="33">
        <f>B31*0</f>
        <v>0</v>
      </c>
      <c r="C34" s="34"/>
      <c r="D34" s="131">
        <v>0</v>
      </c>
      <c r="E34" s="34"/>
      <c r="F34" s="33">
        <f>F31*0</f>
        <v>0</v>
      </c>
      <c r="G34" s="36"/>
    </row>
    <row r="35" spans="1:7" x14ac:dyDescent="0.3">
      <c r="A35" s="32"/>
      <c r="B35" s="33"/>
      <c r="C35" s="34"/>
      <c r="D35" s="131"/>
      <c r="E35" s="34"/>
      <c r="F35" s="33"/>
      <c r="G35" s="36"/>
    </row>
    <row r="36" spans="1:7" s="88" customFormat="1" ht="14.4" x14ac:dyDescent="0.35">
      <c r="A36" s="84" t="s">
        <v>17</v>
      </c>
      <c r="B36" s="85">
        <f>+B34+B31</f>
        <v>14123.35</v>
      </c>
      <c r="C36" s="86"/>
      <c r="D36" s="134">
        <v>0</v>
      </c>
      <c r="E36" s="86"/>
      <c r="F36" s="85">
        <f>+F34+F31</f>
        <v>14123.35</v>
      </c>
      <c r="G36" s="87"/>
    </row>
    <row r="37" spans="1:7" x14ac:dyDescent="0.3">
      <c r="A37" s="32" t="s">
        <v>33</v>
      </c>
      <c r="B37" s="33"/>
      <c r="C37" s="34"/>
      <c r="D37" s="131"/>
      <c r="E37" s="34"/>
      <c r="F37" s="35"/>
      <c r="G37" s="36"/>
    </row>
    <row r="38" spans="1:7" ht="6.75" customHeight="1" x14ac:dyDescent="0.3">
      <c r="A38" s="32"/>
      <c r="B38" s="33"/>
      <c r="C38" s="34"/>
      <c r="D38" s="131"/>
      <c r="E38" s="34"/>
      <c r="F38" s="35"/>
      <c r="G38" s="36"/>
    </row>
    <row r="39" spans="1:7" ht="14.4" x14ac:dyDescent="0.35">
      <c r="A39" s="32" t="s">
        <v>32</v>
      </c>
      <c r="B39" s="55">
        <f>+B36*0.05</f>
        <v>706.16750000000002</v>
      </c>
      <c r="C39" s="56"/>
      <c r="D39" s="135">
        <v>0</v>
      </c>
      <c r="E39" s="56"/>
      <c r="F39" s="55">
        <f>B39-D39</f>
        <v>706.16750000000002</v>
      </c>
      <c r="G39" s="57"/>
    </row>
    <row r="40" spans="1:7" ht="14.4" x14ac:dyDescent="0.35">
      <c r="A40" s="32" t="s">
        <v>18</v>
      </c>
      <c r="B40" s="61">
        <f>+F5</f>
        <v>22850</v>
      </c>
      <c r="C40" s="56"/>
      <c r="D40" s="136">
        <v>0</v>
      </c>
      <c r="E40" s="56"/>
      <c r="F40" s="61">
        <f>B40-D40</f>
        <v>22850</v>
      </c>
      <c r="G40" s="57"/>
    </row>
    <row r="41" spans="1:7" ht="14.4" x14ac:dyDescent="0.35">
      <c r="A41" s="37" t="s">
        <v>34</v>
      </c>
      <c r="B41" s="58">
        <f>+IF(B39&lt;B40,0,B39-B40)</f>
        <v>0</v>
      </c>
      <c r="C41" s="59"/>
      <c r="D41" s="137">
        <v>0</v>
      </c>
      <c r="E41" s="59"/>
      <c r="F41" s="58">
        <f>B41-D41</f>
        <v>0</v>
      </c>
      <c r="G41" s="60"/>
    </row>
    <row r="42" spans="1:7" ht="14.4" x14ac:dyDescent="0.35">
      <c r="A42" s="89" t="s">
        <v>35</v>
      </c>
      <c r="B42" s="90">
        <f>IF(B40&gt;=B39,B36,B36-B41)</f>
        <v>14123.35</v>
      </c>
      <c r="C42" s="91"/>
      <c r="D42" s="138">
        <v>0</v>
      </c>
      <c r="E42" s="91"/>
      <c r="F42" s="90">
        <f>+B42-D42</f>
        <v>14123.35</v>
      </c>
      <c r="G42" s="92"/>
    </row>
    <row r="43" spans="1:7" x14ac:dyDescent="0.3">
      <c r="A43" s="32"/>
      <c r="B43" s="35"/>
      <c r="C43" s="34"/>
      <c r="D43" s="139"/>
      <c r="E43" s="34"/>
      <c r="F43" s="35"/>
      <c r="G43" s="36"/>
    </row>
    <row r="44" spans="1:7" ht="14.4" x14ac:dyDescent="0.35">
      <c r="A44" s="51" t="s">
        <v>36</v>
      </c>
      <c r="B44" s="100">
        <v>0</v>
      </c>
      <c r="C44" s="53"/>
      <c r="D44" s="140">
        <v>0</v>
      </c>
      <c r="E44" s="53"/>
      <c r="F44" s="52">
        <f>B44-D44</f>
        <v>0</v>
      </c>
      <c r="G44" s="54"/>
    </row>
    <row r="45" spans="1:7" s="98" customFormat="1" ht="14.4" x14ac:dyDescent="0.35">
      <c r="A45" s="93"/>
      <c r="B45" s="94"/>
      <c r="C45" s="95"/>
      <c r="D45" s="141"/>
      <c r="E45" s="95"/>
      <c r="F45" s="96"/>
      <c r="G45" s="97"/>
    </row>
    <row r="46" spans="1:7" s="98" customFormat="1" ht="14.4" x14ac:dyDescent="0.35">
      <c r="A46" s="93" t="s">
        <v>38</v>
      </c>
      <c r="B46" s="94"/>
      <c r="C46" s="95"/>
      <c r="D46" s="141"/>
      <c r="E46" s="95"/>
      <c r="F46" s="96"/>
      <c r="G46" s="97"/>
    </row>
    <row r="47" spans="1:7" s="98" customFormat="1" ht="7.5" customHeight="1" x14ac:dyDescent="0.35">
      <c r="A47" s="93"/>
      <c r="B47" s="94"/>
      <c r="C47" s="95"/>
      <c r="D47" s="141"/>
      <c r="E47" s="95"/>
      <c r="F47" s="96"/>
      <c r="G47" s="97"/>
    </row>
    <row r="48" spans="1:7" x14ac:dyDescent="0.3">
      <c r="A48" s="32" t="s">
        <v>39</v>
      </c>
      <c r="B48" s="70">
        <v>0</v>
      </c>
      <c r="C48" s="34"/>
      <c r="D48" s="139">
        <v>0</v>
      </c>
      <c r="E48" s="34"/>
      <c r="F48" s="35">
        <f t="shared" ref="F48:F53" si="2">B48-D48</f>
        <v>0</v>
      </c>
      <c r="G48" s="36"/>
    </row>
    <row r="49" spans="1:7" x14ac:dyDescent="0.3">
      <c r="A49" s="32" t="s">
        <v>41</v>
      </c>
      <c r="B49" s="70">
        <v>0</v>
      </c>
      <c r="C49" s="34"/>
      <c r="D49" s="139">
        <v>0</v>
      </c>
      <c r="E49" s="34"/>
      <c r="F49" s="35">
        <f t="shared" si="2"/>
        <v>0</v>
      </c>
      <c r="G49" s="36"/>
    </row>
    <row r="50" spans="1:7" x14ac:dyDescent="0.3">
      <c r="A50" s="32" t="s">
        <v>42</v>
      </c>
      <c r="B50" s="70">
        <v>0</v>
      </c>
      <c r="C50" s="34"/>
      <c r="D50" s="139">
        <v>0</v>
      </c>
      <c r="E50" s="34"/>
      <c r="F50" s="35">
        <f t="shared" si="2"/>
        <v>0</v>
      </c>
      <c r="G50" s="36"/>
    </row>
    <row r="51" spans="1:7" x14ac:dyDescent="0.3">
      <c r="A51" s="32" t="s">
        <v>42</v>
      </c>
      <c r="B51" s="70">
        <v>0</v>
      </c>
      <c r="C51" s="34"/>
      <c r="D51" s="139">
        <v>0</v>
      </c>
      <c r="E51" s="34"/>
      <c r="F51" s="35">
        <f t="shared" si="2"/>
        <v>0</v>
      </c>
      <c r="G51" s="36"/>
    </row>
    <row r="52" spans="1:7" x14ac:dyDescent="0.3">
      <c r="A52" s="32" t="s">
        <v>43</v>
      </c>
      <c r="B52" s="70">
        <v>0</v>
      </c>
      <c r="C52" s="34"/>
      <c r="D52" s="139">
        <v>0</v>
      </c>
      <c r="E52" s="34"/>
      <c r="F52" s="35">
        <f t="shared" si="2"/>
        <v>0</v>
      </c>
      <c r="G52" s="36"/>
    </row>
    <row r="53" spans="1:7" x14ac:dyDescent="0.3">
      <c r="A53" s="32" t="s">
        <v>44</v>
      </c>
      <c r="B53" s="70">
        <v>0</v>
      </c>
      <c r="C53" s="34"/>
      <c r="D53" s="139">
        <v>0</v>
      </c>
      <c r="E53" s="34"/>
      <c r="F53" s="35">
        <f t="shared" si="2"/>
        <v>0</v>
      </c>
      <c r="G53" s="36"/>
    </row>
    <row r="54" spans="1:7" ht="14.4" thickBot="1" x14ac:dyDescent="0.35">
      <c r="A54" s="42"/>
      <c r="B54" s="71"/>
      <c r="C54" s="44"/>
      <c r="D54" s="124"/>
      <c r="E54" s="44"/>
      <c r="F54" s="43"/>
      <c r="G54" s="45"/>
    </row>
    <row r="55" spans="1:7" ht="14.4" thickTop="1" x14ac:dyDescent="0.3">
      <c r="A55" s="32"/>
      <c r="B55" s="35"/>
      <c r="C55" s="34"/>
      <c r="D55" s="139"/>
      <c r="E55" s="34"/>
      <c r="F55" s="35"/>
      <c r="G55" s="36"/>
    </row>
    <row r="56" spans="1:7" ht="14.4" x14ac:dyDescent="0.35">
      <c r="A56" s="99" t="s">
        <v>45</v>
      </c>
      <c r="B56" s="121">
        <f>B42-B44-SUM(B47:B54)</f>
        <v>14123.35</v>
      </c>
      <c r="C56" s="122"/>
      <c r="D56" s="121">
        <v>0</v>
      </c>
      <c r="E56" s="122"/>
      <c r="F56" s="121">
        <f>F42-F44-SUM(F47:F54)</f>
        <v>14123.35</v>
      </c>
      <c r="G56" s="123"/>
    </row>
    <row r="57" spans="1:7" ht="14.4" thickBot="1" x14ac:dyDescent="0.35">
      <c r="A57" s="42"/>
      <c r="B57" s="124"/>
      <c r="C57" s="125"/>
      <c r="D57" s="124"/>
      <c r="E57" s="125"/>
      <c r="F57" s="124"/>
      <c r="G57" s="126"/>
    </row>
    <row r="58" spans="1:7" ht="14.4" thickTop="1" x14ac:dyDescent="0.3">
      <c r="A58" s="1"/>
      <c r="B58" s="110" t="s">
        <v>20</v>
      </c>
      <c r="C58" s="110"/>
      <c r="D58" s="110" t="s">
        <v>46</v>
      </c>
      <c r="E58" s="62"/>
      <c r="F58" s="62" t="s">
        <v>37</v>
      </c>
      <c r="G58" s="46"/>
    </row>
    <row r="59" spans="1:7" x14ac:dyDescent="0.3">
      <c r="A59" s="111"/>
      <c r="B59" s="144"/>
      <c r="C59" s="112"/>
      <c r="D59" s="144"/>
      <c r="E59" s="113"/>
      <c r="F59" s="144"/>
      <c r="G59" s="114"/>
    </row>
    <row r="60" spans="1:7" x14ac:dyDescent="0.3">
      <c r="A60" s="111"/>
      <c r="B60" s="145"/>
      <c r="C60" s="112"/>
      <c r="D60" s="145"/>
      <c r="E60" s="113"/>
      <c r="F60" s="145"/>
      <c r="G60" s="114"/>
    </row>
    <row r="61" spans="1:7" x14ac:dyDescent="0.3">
      <c r="A61" s="111"/>
      <c r="B61" s="146"/>
      <c r="C61" s="112"/>
      <c r="D61" s="146"/>
      <c r="E61" s="113"/>
      <c r="F61" s="146"/>
      <c r="G61" s="114"/>
    </row>
    <row r="62" spans="1:7" ht="14.4" thickBot="1" x14ac:dyDescent="0.35">
      <c r="A62" s="115"/>
      <c r="B62" s="116" t="s">
        <v>40</v>
      </c>
      <c r="C62" s="117"/>
      <c r="D62" s="118" t="str">
        <f>+IF(B42=SUM(B44:B56),"OK","ERREUR REPARTITION")</f>
        <v>OK</v>
      </c>
      <c r="E62" s="117"/>
      <c r="F62" s="119"/>
      <c r="G62" s="120"/>
    </row>
    <row r="63" spans="1:7" s="4" customFormat="1" ht="15" thickTop="1" x14ac:dyDescent="0.35">
      <c r="A63" s="5"/>
      <c r="D63" s="5"/>
    </row>
  </sheetData>
  <mergeCells count="3">
    <mergeCell ref="B59:B61"/>
    <mergeCell ref="D59:D61"/>
    <mergeCell ref="F59:F61"/>
  </mergeCells>
  <conditionalFormatting sqref="B31">
    <cfRule type="cellIs" dxfId="1" priority="2" operator="greaterThan">
      <formula>$B$16</formula>
    </cfRule>
  </conditionalFormatting>
  <conditionalFormatting sqref="B44">
    <cfRule type="cellIs" dxfId="0" priority="1" operator="greaterThan">
      <formula>$D$5</formula>
    </cfRule>
  </conditionalFormatting>
  <printOptions horizontalCentered="1"/>
  <pageMargins left="0.196850393700787" right="0" top="0.39370078740157499" bottom="0.196850393700787" header="0.511811023622047" footer="0.511811023622047"/>
  <pageSetup paperSize="9" scale="8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situsup">
                <anchor moveWithCells="1" sizeWithCells="1">
                  <from>
                    <xdr:col>8</xdr:col>
                    <xdr:colOff>114300</xdr:colOff>
                    <xdr:row>6</xdr:row>
                    <xdr:rowOff>106680</xdr:rowOff>
                  </from>
                  <to>
                    <xdr:col>10</xdr:col>
                    <xdr:colOff>251460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   SITUATION  N° 2</vt:lpstr>
      <vt:lpstr>SITUATION 1</vt:lpstr>
      <vt:lpstr>'   SITUATION  N° 2'!Zone_d_impression</vt:lpstr>
      <vt:lpstr>'SITUATION 1'!Zone_d_impression</vt:lpstr>
    </vt:vector>
  </TitlesOfParts>
  <Manager>ETELIN Ludovic</Manager>
  <Company>SEG FAYAT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CADRE DE PAIEMENT</dc:title>
  <dc:subject>Bureau d'étude Béton</dc:subject>
  <dc:creator>Etelin Ludovic</dc:creator>
  <cp:lastModifiedBy>Julien CAMBOT</cp:lastModifiedBy>
  <cp:lastPrinted>2016-12-12T14:24:50Z</cp:lastPrinted>
  <dcterms:created xsi:type="dcterms:W3CDTF">2002-07-18T07:43:15Z</dcterms:created>
  <dcterms:modified xsi:type="dcterms:W3CDTF">2017-10-19T07:24:48Z</dcterms:modified>
</cp:coreProperties>
</file>