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U:\TMOPSO\PSAGENTS\Amaris\D'AUX G\SPC project\SPC\"/>
    </mc:Choice>
  </mc:AlternateContent>
  <bookViews>
    <workbookView xWindow="480" yWindow="120" windowWidth="18195" windowHeight="12240"/>
  </bookViews>
  <sheets>
    <sheet name="Page d'accueil" sheetId="2" r:id="rId1"/>
    <sheet name="Resultats" sheetId="5" r:id="rId2"/>
    <sheet name="Base de données" sheetId="1" r:id="rId3"/>
    <sheet name="Interface" sheetId="6" r:id="rId4"/>
    <sheet name="Pvoids" sheetId="7" r:id="rId5"/>
    <sheet name="Dvoids" sheetId="8" state="hidden" r:id="rId6"/>
    <sheet name="Punmel" sheetId="9" state="hidden" r:id="rId7"/>
    <sheet name="Dunmel" sheetId="10" state="hidden" r:id="rId8"/>
    <sheet name="Macro" sheetId="11" state="hidden" r:id="rId9"/>
    <sheet name="Micro" sheetId="12" state="hidden" r:id="rId10"/>
    <sheet name="NOK" sheetId="15" r:id="rId11"/>
    <sheet name="Analyse" sheetId="4" r:id="rId12"/>
    <sheet name="Liste" sheetId="3" r:id="rId13"/>
    <sheet name="Indices" sheetId="14" r:id="rId14"/>
  </sheets>
  <definedNames>
    <definedName name="_xlnm._FilterDatabase" localSheetId="2" hidden="1">'Base de données'!$A$1:$P$235</definedName>
    <definedName name="_xlnm.Print_Area" localSheetId="1">Resultats!$A$1:$H$135</definedName>
  </definedNames>
  <calcPr calcId="162913"/>
  <pivotCaches>
    <pivotCache cacheId="4" r:id="rId15"/>
    <pivotCache cacheId="7" r:id="rId16"/>
  </pivotCaches>
</workbook>
</file>

<file path=xl/calcChain.xml><?xml version="1.0" encoding="utf-8"?>
<calcChain xmlns="http://schemas.openxmlformats.org/spreadsheetml/2006/main">
  <c r="B2" i="5" l="1"/>
  <c r="DB20" i="4"/>
  <c r="DB19" i="4"/>
  <c r="DB18" i="4"/>
  <c r="DB17" i="4"/>
  <c r="DA20" i="4"/>
  <c r="DA19" i="4"/>
  <c r="DA18" i="4"/>
  <c r="DA17" i="4"/>
  <c r="CZ20" i="4"/>
  <c r="CY20" i="4"/>
  <c r="CX20" i="4"/>
  <c r="CW20" i="4"/>
  <c r="CV20" i="4"/>
  <c r="CZ19" i="4"/>
  <c r="CY19" i="4"/>
  <c r="CX19" i="4"/>
  <c r="CW19" i="4"/>
  <c r="CV19" i="4"/>
  <c r="CZ18" i="4"/>
  <c r="CY18" i="4"/>
  <c r="CX18" i="4"/>
  <c r="CW18" i="4"/>
  <c r="CV18" i="4"/>
  <c r="CZ17" i="4"/>
  <c r="CY17" i="4"/>
  <c r="CX17" i="4"/>
  <c r="CW17" i="4"/>
  <c r="CV17" i="4"/>
  <c r="D12" i="5" l="1"/>
  <c r="D13" i="5" l="1"/>
  <c r="G13" i="5" l="1"/>
  <c r="G16" i="5" s="1"/>
  <c r="H13" i="5"/>
  <c r="G9" i="5"/>
  <c r="H9" i="5"/>
  <c r="D118" i="5" l="1"/>
  <c r="H16" i="5"/>
  <c r="D135" i="5" s="1"/>
  <c r="C12" i="5"/>
  <c r="E12" i="5"/>
  <c r="F12" i="5"/>
  <c r="B12" i="5"/>
  <c r="C13" i="5"/>
  <c r="C16" i="5" s="1"/>
  <c r="D50" i="5" s="1"/>
  <c r="E13" i="5"/>
  <c r="F13" i="5"/>
  <c r="F16" i="5" s="1"/>
  <c r="D101" i="5" s="1"/>
  <c r="B13" i="5"/>
  <c r="B16" i="5" s="1"/>
  <c r="C9" i="5"/>
  <c r="D9" i="5"/>
  <c r="E9" i="5"/>
  <c r="F9" i="5"/>
  <c r="B9" i="5"/>
  <c r="E15" i="5" l="1"/>
  <c r="B84" i="5" s="1"/>
  <c r="D15" i="5"/>
  <c r="B67" i="5" s="1"/>
  <c r="D16" i="5"/>
  <c r="D67" i="5" s="1"/>
  <c r="D33" i="5"/>
  <c r="B15" i="5"/>
  <c r="B33" i="5" s="1"/>
  <c r="F15" i="5"/>
  <c r="B101" i="5" s="1"/>
  <c r="E16" i="5"/>
  <c r="D84" i="5" s="1"/>
  <c r="C15" i="5"/>
  <c r="B50" i="5" s="1"/>
</calcChain>
</file>

<file path=xl/sharedStrings.xml><?xml version="1.0" encoding="utf-8"?>
<sst xmlns="http://schemas.openxmlformats.org/spreadsheetml/2006/main" count="1475" uniqueCount="358">
  <si>
    <t>N° référence</t>
  </si>
  <si>
    <t>Recette</t>
  </si>
  <si>
    <t>Barème</t>
  </si>
  <si>
    <t>Date</t>
  </si>
  <si>
    <t>épaisseur</t>
  </si>
  <si>
    <t>Interface</t>
  </si>
  <si>
    <t>Voids</t>
  </si>
  <si>
    <t>Unmelted</t>
  </si>
  <si>
    <t>Oxyde</t>
  </si>
  <si>
    <t>Cracks</t>
  </si>
  <si>
    <t>Macro</t>
  </si>
  <si>
    <t>Micro</t>
  </si>
  <si>
    <t>Ø voids</t>
  </si>
  <si>
    <t>Ø Unmelted</t>
  </si>
  <si>
    <t>443NS</t>
  </si>
  <si>
    <t>Ok</t>
  </si>
  <si>
    <t>NON</t>
  </si>
  <si>
    <t>204NS</t>
  </si>
  <si>
    <t>AM962</t>
  </si>
  <si>
    <t>66FNS</t>
  </si>
  <si>
    <t>450NS</t>
  </si>
  <si>
    <t>601NS</t>
  </si>
  <si>
    <t>51FNS</t>
  </si>
  <si>
    <t>Matière substrat</t>
  </si>
  <si>
    <t>AM718</t>
  </si>
  <si>
    <t>101BNS</t>
  </si>
  <si>
    <t>68FNS1</t>
  </si>
  <si>
    <t>73FNS1</t>
  </si>
  <si>
    <t>N°</t>
  </si>
  <si>
    <t>% Interface / layer</t>
  </si>
  <si>
    <t>% Voids</t>
  </si>
  <si>
    <t>Ø Voids</t>
  </si>
  <si>
    <t>% unmelted</t>
  </si>
  <si>
    <t>Maximum</t>
  </si>
  <si>
    <t>Minimum</t>
  </si>
  <si>
    <t>6 Sigma</t>
  </si>
  <si>
    <t>Cp</t>
  </si>
  <si>
    <t>Cpk</t>
  </si>
  <si>
    <t>Row Labels</t>
  </si>
  <si>
    <t>Grand Total</t>
  </si>
  <si>
    <t>Sum of Interface</t>
  </si>
  <si>
    <t>crête interface</t>
  </si>
  <si>
    <t>crête % voids</t>
  </si>
  <si>
    <t>crête Ø voids</t>
  </si>
  <si>
    <t>crête % unmelted</t>
  </si>
  <si>
    <t>crête Ø unmelted</t>
  </si>
  <si>
    <t>Sum of crête interface</t>
  </si>
  <si>
    <t>Sum of Voids</t>
  </si>
  <si>
    <t>Sum of crête % voids</t>
  </si>
  <si>
    <t>Sum of Ø voids</t>
  </si>
  <si>
    <t>Sum of crête Ø voids</t>
  </si>
  <si>
    <t>% interface/layer</t>
  </si>
  <si>
    <t>Sum of Unmelted</t>
  </si>
  <si>
    <t>Sum of crête % unmelted</t>
  </si>
  <si>
    <t>% Unmelted</t>
  </si>
  <si>
    <t>Sum of Ø Unmelted</t>
  </si>
  <si>
    <t>Sum of crête Ø unmelted</t>
  </si>
  <si>
    <t>X</t>
  </si>
  <si>
    <t>crête macro</t>
  </si>
  <si>
    <t>crête micro</t>
  </si>
  <si>
    <t>Sum of Macro</t>
  </si>
  <si>
    <t>Sum of crête macro</t>
  </si>
  <si>
    <t>MacroHardness</t>
  </si>
  <si>
    <t>Sum of Micro</t>
  </si>
  <si>
    <t>Sum of crête micro</t>
  </si>
  <si>
    <t>MicroHardness</t>
  </si>
  <si>
    <t>Indice</t>
  </si>
  <si>
    <t>Modification</t>
  </si>
  <si>
    <t>A</t>
  </si>
  <si>
    <t>Création du document</t>
  </si>
  <si>
    <t>B</t>
  </si>
  <si>
    <t>Ajout d'un programme de traitement des regressions
Le programme définit pour chaque caractéristiques métallographiques l'influence des facteurs de Voltage/Débit des poudres
Ajout sur la page d'accueil d'un graphique sur la tendance de la tension</t>
  </si>
  <si>
    <t>C</t>
  </si>
  <si>
    <t>962-1</t>
  </si>
  <si>
    <t>962-2</t>
  </si>
  <si>
    <t>962-3</t>
  </si>
  <si>
    <t>962-5</t>
  </si>
  <si>
    <t>962-7</t>
  </si>
  <si>
    <t>962-9</t>
  </si>
  <si>
    <t>962-11</t>
  </si>
  <si>
    <t>962-13</t>
  </si>
  <si>
    <t>962-15</t>
  </si>
  <si>
    <t>962-17</t>
  </si>
  <si>
    <t>962-19</t>
  </si>
  <si>
    <t>962-21</t>
  </si>
  <si>
    <t>962-23</t>
  </si>
  <si>
    <t>962-24</t>
  </si>
  <si>
    <t>962-25</t>
  </si>
  <si>
    <t>204-1</t>
  </si>
  <si>
    <t>204-2</t>
  </si>
  <si>
    <t>204-3</t>
  </si>
  <si>
    <t>204-5</t>
  </si>
  <si>
    <t>204-7</t>
  </si>
  <si>
    <t>204-9</t>
  </si>
  <si>
    <t>204-11</t>
  </si>
  <si>
    <t>204-13</t>
  </si>
  <si>
    <t>204-15</t>
  </si>
  <si>
    <t>204-17</t>
  </si>
  <si>
    <t>204-19</t>
  </si>
  <si>
    <t>204-21</t>
  </si>
  <si>
    <t>204-23</t>
  </si>
  <si>
    <t>204-24</t>
  </si>
  <si>
    <t>204-25</t>
  </si>
  <si>
    <t>68-1</t>
  </si>
  <si>
    <t>68-2</t>
  </si>
  <si>
    <t>68-3</t>
  </si>
  <si>
    <t>68-4</t>
  </si>
  <si>
    <t>68-5</t>
  </si>
  <si>
    <t>68-6</t>
  </si>
  <si>
    <t>68-7</t>
  </si>
  <si>
    <t>68-8</t>
  </si>
  <si>
    <t>68-9</t>
  </si>
  <si>
    <t>68-10</t>
  </si>
  <si>
    <t>68-11</t>
  </si>
  <si>
    <t>68-12</t>
  </si>
  <si>
    <t>68-13</t>
  </si>
  <si>
    <t>68-14</t>
  </si>
  <si>
    <t>68-15</t>
  </si>
  <si>
    <t>443-1</t>
  </si>
  <si>
    <t>443-2</t>
  </si>
  <si>
    <t>443-3</t>
  </si>
  <si>
    <t>443-4</t>
  </si>
  <si>
    <t>443-5</t>
  </si>
  <si>
    <t>443-6</t>
  </si>
  <si>
    <t>443-7</t>
  </si>
  <si>
    <t>443-8</t>
  </si>
  <si>
    <t>443-9</t>
  </si>
  <si>
    <t>443-10</t>
  </si>
  <si>
    <t>443-11</t>
  </si>
  <si>
    <t>443-12</t>
  </si>
  <si>
    <t>443-13</t>
  </si>
  <si>
    <t>443-14</t>
  </si>
  <si>
    <t>443-15</t>
  </si>
  <si>
    <t>66-1</t>
  </si>
  <si>
    <t>66-2</t>
  </si>
  <si>
    <t>66-3</t>
  </si>
  <si>
    <t>66-4</t>
  </si>
  <si>
    <t>66-5</t>
  </si>
  <si>
    <t>66-6</t>
  </si>
  <si>
    <t>66-7</t>
  </si>
  <si>
    <t>66-8</t>
  </si>
  <si>
    <t>66-9</t>
  </si>
  <si>
    <t>66-10</t>
  </si>
  <si>
    <t>66-11</t>
  </si>
  <si>
    <t>66-12</t>
  </si>
  <si>
    <t>66-13</t>
  </si>
  <si>
    <t>66-14</t>
  </si>
  <si>
    <t>66-15</t>
  </si>
  <si>
    <t>450-1</t>
  </si>
  <si>
    <t>450-2</t>
  </si>
  <si>
    <t>450-3</t>
  </si>
  <si>
    <t>450-4</t>
  </si>
  <si>
    <t>450-5</t>
  </si>
  <si>
    <t>450-6</t>
  </si>
  <si>
    <t>450-7</t>
  </si>
  <si>
    <t>450-8</t>
  </si>
  <si>
    <t>450-9</t>
  </si>
  <si>
    <t>450-10</t>
  </si>
  <si>
    <t>450-11</t>
  </si>
  <si>
    <t>450-12</t>
  </si>
  <si>
    <t>450-13</t>
  </si>
  <si>
    <t>450-14</t>
  </si>
  <si>
    <t>450-15</t>
  </si>
  <si>
    <t>101-1</t>
  </si>
  <si>
    <t>101-2</t>
  </si>
  <si>
    <t>101-3</t>
  </si>
  <si>
    <t>101-4</t>
  </si>
  <si>
    <t>101-5</t>
  </si>
  <si>
    <t>101-6</t>
  </si>
  <si>
    <t>101-7</t>
  </si>
  <si>
    <t>101-8</t>
  </si>
  <si>
    <t>101-9</t>
  </si>
  <si>
    <t>101-10</t>
  </si>
  <si>
    <t>101-11</t>
  </si>
  <si>
    <t>101-12</t>
  </si>
  <si>
    <t>101-13</t>
  </si>
  <si>
    <t>101-14</t>
  </si>
  <si>
    <t>101-15</t>
  </si>
  <si>
    <t>718-1</t>
  </si>
  <si>
    <t>718-2</t>
  </si>
  <si>
    <t>718-3</t>
  </si>
  <si>
    <t>718-4</t>
  </si>
  <si>
    <t>718-5</t>
  </si>
  <si>
    <t>718-6</t>
  </si>
  <si>
    <t>718-7</t>
  </si>
  <si>
    <t>718-8</t>
  </si>
  <si>
    <t>718-9</t>
  </si>
  <si>
    <t>718-10</t>
  </si>
  <si>
    <t>718-11</t>
  </si>
  <si>
    <t>718-12</t>
  </si>
  <si>
    <t>718-13</t>
  </si>
  <si>
    <t>718-14</t>
  </si>
  <si>
    <t>718-15</t>
  </si>
  <si>
    <t>73MXC</t>
  </si>
  <si>
    <t>75B</t>
  </si>
  <si>
    <t>78T</t>
  </si>
  <si>
    <t>D</t>
  </si>
  <si>
    <t>73MXC-1</t>
  </si>
  <si>
    <t>73MXC-2</t>
  </si>
  <si>
    <t>73MXC-3</t>
  </si>
  <si>
    <t>73MXC-4</t>
  </si>
  <si>
    <t>73MXC-5</t>
  </si>
  <si>
    <t>73MXC-6</t>
  </si>
  <si>
    <t>73MXC-7</t>
  </si>
  <si>
    <t>73MXC-8</t>
  </si>
  <si>
    <t>73MXC-9</t>
  </si>
  <si>
    <t>73MXC-10</t>
  </si>
  <si>
    <t>73MXC-11</t>
  </si>
  <si>
    <t>73MXC-12</t>
  </si>
  <si>
    <t>73MXC-13</t>
  </si>
  <si>
    <t>73MXC-14</t>
  </si>
  <si>
    <t>73MXC-15</t>
  </si>
  <si>
    <t>601-1</t>
  </si>
  <si>
    <t>601-2</t>
  </si>
  <si>
    <t>601-3</t>
  </si>
  <si>
    <t>601-4</t>
  </si>
  <si>
    <t>601-5</t>
  </si>
  <si>
    <t>601-6</t>
  </si>
  <si>
    <t>601-7</t>
  </si>
  <si>
    <t>601-8</t>
  </si>
  <si>
    <t>601-9</t>
  </si>
  <si>
    <t>601-10</t>
  </si>
  <si>
    <t>601-11</t>
  </si>
  <si>
    <t>601-12</t>
  </si>
  <si>
    <t>601-13</t>
  </si>
  <si>
    <t>601-14</t>
  </si>
  <si>
    <t>601-15</t>
  </si>
  <si>
    <t>Secu % inter</t>
  </si>
  <si>
    <t>Secu % Voids</t>
  </si>
  <si>
    <t>Secu Ø Voids</t>
  </si>
  <si>
    <t>Secu % Unmel</t>
  </si>
  <si>
    <t>Secu Ø Unmel</t>
  </si>
  <si>
    <t>Sécu interface</t>
  </si>
  <si>
    <t>Sécu % Porosité</t>
  </si>
  <si>
    <t>Sécu Ø Porosité</t>
  </si>
  <si>
    <t>Sécu % Imbrûlés</t>
  </si>
  <si>
    <t>Sécu Ø Imbrûlés</t>
  </si>
  <si>
    <t>Sum of Sécu interface</t>
  </si>
  <si>
    <t>Sum of Sécu % Porosité</t>
  </si>
  <si>
    <t>Sum of Sécu Ø Porosité</t>
  </si>
  <si>
    <t>Sum of Sécu % Imbrûlés</t>
  </si>
  <si>
    <t>Sum of Sécu Ø Imbrûlés</t>
  </si>
  <si>
    <t>75B-1</t>
  </si>
  <si>
    <t>75B-2</t>
  </si>
  <si>
    <t>75B-3</t>
  </si>
  <si>
    <t>75B-4</t>
  </si>
  <si>
    <t>75B-5</t>
  </si>
  <si>
    <t>75B-6</t>
  </si>
  <si>
    <t>75B-7</t>
  </si>
  <si>
    <t>75B-8</t>
  </si>
  <si>
    <t>75B-9</t>
  </si>
  <si>
    <t>75B-10</t>
  </si>
  <si>
    <t>75B-11</t>
  </si>
  <si>
    <t>75B-12</t>
  </si>
  <si>
    <t>75B-13</t>
  </si>
  <si>
    <t>75B-14</t>
  </si>
  <si>
    <t>75B-15</t>
  </si>
  <si>
    <t>78T-1</t>
  </si>
  <si>
    <t>78T-2</t>
  </si>
  <si>
    <t>78T-3</t>
  </si>
  <si>
    <t>78T-4</t>
  </si>
  <si>
    <t>78T-5</t>
  </si>
  <si>
    <t>78T-6</t>
  </si>
  <si>
    <t>78T-7</t>
  </si>
  <si>
    <t>78T-8</t>
  </si>
  <si>
    <t>78T-9</t>
  </si>
  <si>
    <t>78T-10</t>
  </si>
  <si>
    <t>78T-11</t>
  </si>
  <si>
    <t>78T-12</t>
  </si>
  <si>
    <t>78T-13</t>
  </si>
  <si>
    <t>78T-14</t>
  </si>
  <si>
    <t>78T-15</t>
  </si>
  <si>
    <t>107-1</t>
  </si>
  <si>
    <t>107-2</t>
  </si>
  <si>
    <t>107-3</t>
  </si>
  <si>
    <t>107-4</t>
  </si>
  <si>
    <t>107-5</t>
  </si>
  <si>
    <t>107-6</t>
  </si>
  <si>
    <t>107-7</t>
  </si>
  <si>
    <t>107-8</t>
  </si>
  <si>
    <t>107-9</t>
  </si>
  <si>
    <t>107-10</t>
  </si>
  <si>
    <t>107-11</t>
  </si>
  <si>
    <t>107-12</t>
  </si>
  <si>
    <t>107-13</t>
  </si>
  <si>
    <t>107-14</t>
  </si>
  <si>
    <t>107-15</t>
  </si>
  <si>
    <t>UC450NS</t>
  </si>
  <si>
    <t>115-1</t>
  </si>
  <si>
    <t>115-2</t>
  </si>
  <si>
    <t>115-3</t>
  </si>
  <si>
    <t>115-4</t>
  </si>
  <si>
    <t>115-5</t>
  </si>
  <si>
    <t>115-6</t>
  </si>
  <si>
    <t>115-7</t>
  </si>
  <si>
    <t>115-8</t>
  </si>
  <si>
    <t>115-9</t>
  </si>
  <si>
    <t>115-10</t>
  </si>
  <si>
    <t>115-11</t>
  </si>
  <si>
    <t>115-12</t>
  </si>
  <si>
    <t>115-13</t>
  </si>
  <si>
    <t>115-14</t>
  </si>
  <si>
    <t>115-15</t>
  </si>
  <si>
    <t>119-1</t>
  </si>
  <si>
    <t>119-2</t>
  </si>
  <si>
    <t>119-3</t>
  </si>
  <si>
    <t>119-4</t>
  </si>
  <si>
    <t>119-5</t>
  </si>
  <si>
    <t>119-6</t>
  </si>
  <si>
    <t>119-7</t>
  </si>
  <si>
    <t>119-8</t>
  </si>
  <si>
    <t>119-9</t>
  </si>
  <si>
    <t>119-10</t>
  </si>
  <si>
    <t>119-11</t>
  </si>
  <si>
    <t>119-12</t>
  </si>
  <si>
    <t>119-13</t>
  </si>
  <si>
    <t>119-14</t>
  </si>
  <si>
    <t>119-15</t>
  </si>
  <si>
    <t>E</t>
  </si>
  <si>
    <t>Ajout des limites de sécurité
Ajout des recettes TAFA + 51 FNS + UC 450 NS</t>
  </si>
  <si>
    <t>F</t>
  </si>
  <si>
    <t>Substract</t>
  </si>
  <si>
    <t>COMMENTAIRE</t>
  </si>
  <si>
    <t>G</t>
  </si>
  <si>
    <t>Remplacement des Boutton cracks et oxydes par des checkbox pour le mutli choice</t>
  </si>
  <si>
    <t>Number of data</t>
  </si>
  <si>
    <t>Average</t>
  </si>
  <si>
    <t>Std dev.</t>
  </si>
  <si>
    <t>Scope</t>
  </si>
  <si>
    <t xml:space="preserve">TI </t>
  </si>
  <si>
    <t>Max tol.</t>
  </si>
  <si>
    <t>Min tol.</t>
  </si>
  <si>
    <t>%  Porosity</t>
  </si>
  <si>
    <t>Ø  Porosity</t>
  </si>
  <si>
    <t>H</t>
  </si>
  <si>
    <t>Correction du bug lié à la date automatique du jour en format américain
Ajout de vérification de saisie pour les recettes sur USF2 et substrat sur USF 1
Ajout pour les nouvelles recettes de ne pas les traiter si moins d'1 donnée
Si entre 2 et 14 données, le logiciel indique que la SPC n'est pas encore super précise
Bouton d'aide sur la première page</t>
  </si>
  <si>
    <t>I</t>
  </si>
  <si>
    <t>J</t>
  </si>
  <si>
    <t>Type</t>
  </si>
  <si>
    <t>Correction du compteur de données de la recette pour qu'il soit exacte ainsi que l'affichage des numéros de données
Optimisation graphique
Ajout d'une option pour l'observation de l'intégralité de l'histoire de la recette</t>
  </si>
  <si>
    <t>Sur le programme d'entrée des données d'échantillons, mise en place des barrières en cas de mauvais remplissage du formulaire, à la fin du programme, retour sur la page de garde et fermeture du formulaire
Sur le second programme d'analyse, mise en place d'une sécurité qui évite l'entrée de mauvaise valeures</t>
  </si>
  <si>
    <t>Les données des tests répétabilités ont été implémantés dans la SPC
Suppression de la page des regressions</t>
  </si>
  <si>
    <t>Ajout du bouton des NOK
Mise en place de sécurité pour l'enregistrement des données
- Les cases des épaisseurs, micro, macro, % et Ø ne peuvent être que des chiffres (avec virgule)
- Ajout d'une liste déroulante pour les N° Substrat
- La date du jour se met automatiquement</t>
  </si>
  <si>
    <t>Ne considère que les 15 dernières valeures et ce, sans utiliser de filtres sur les TCD (moins de risques de perte de contrôle de la SPC)</t>
  </si>
  <si>
    <t>Analyse SPC</t>
  </si>
  <si>
    <t>K</t>
  </si>
  <si>
    <t>Désormais, la date ne peut être remplie sans erreur
Lors de la sélection de la recette, les paramètres micro/macrodureté deviennent remplissables ou non</t>
  </si>
  <si>
    <t>Ø Voids
(µm)</t>
  </si>
  <si>
    <t>Ø (µm) Unmelted</t>
  </si>
  <si>
    <t>Macro
(HR)</t>
  </si>
  <si>
    <t>Micro
(HV)</t>
  </si>
  <si>
    <t>8,36</t>
  </si>
  <si>
    <t>1,75</t>
  </si>
  <si>
    <t>5,29</t>
  </si>
  <si>
    <t>1,13</t>
  </si>
  <si>
    <t>8,89</t>
  </si>
  <si>
    <t>81,7</t>
  </si>
  <si>
    <t>15-02-2018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</si>
</sst>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1"/>
      <color theme="1"/>
      <name val="Calibri"/>
      <family val="2"/>
      <scheme val="minor"/>
    </font>
    <font>
      <sz val="16"/>
      <color theme="1"/>
      <name val="Calibri"/>
      <family val="2"/>
      <scheme val="minor"/>
    </font>
    <font>
      <b/>
      <sz val="16"/>
      <color theme="1"/>
      <name val="Calibri"/>
      <family val="2"/>
      <scheme val="minor"/>
    </font>
    <font>
      <b/>
      <sz val="22"/>
      <color theme="1"/>
      <name val="Calibri"/>
      <family val="2"/>
      <scheme val="minor"/>
    </font>
    <font>
      <b/>
      <sz val="20"/>
      <color rgb="FF000000"/>
      <name val="Calibri"/>
      <family val="2"/>
    </font>
    <font>
      <b/>
      <sz val="14"/>
      <color theme="1"/>
      <name val="Calibri"/>
      <family val="2"/>
      <scheme val="minor"/>
    </font>
    <font>
      <u/>
      <sz val="11"/>
      <color theme="10"/>
      <name val="Calibri"/>
      <family val="2"/>
      <scheme val="minor"/>
    </font>
    <font>
      <b/>
      <sz val="36"/>
      <color theme="1"/>
      <name val="Calibri"/>
      <family val="2"/>
      <scheme val="minor"/>
    </font>
    <font>
      <b/>
      <sz val="68"/>
      <color rgb="FF0070C0"/>
      <name val="Calibri"/>
      <family val="2"/>
      <scheme val="minor"/>
    </font>
    <font>
      <b/>
      <sz val="16"/>
      <color theme="9" tint="-0.249977111117893"/>
      <name val="Calibri"/>
      <family val="2"/>
      <scheme val="minor"/>
    </font>
    <font>
      <sz val="14"/>
      <color theme="9" tint="-0.249977111117893"/>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7" fillId="0" borderId="0" applyNumberFormat="0" applyFill="0" applyBorder="0" applyAlignment="0" applyProtection="0"/>
  </cellStyleXfs>
  <cellXfs count="104">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Fill="1" applyBorder="1" applyAlignment="1">
      <alignment horizontal="center" vertical="center"/>
    </xf>
    <xf numFmtId="0" fontId="0" fillId="0" borderId="1" xfId="0" applyBorder="1" applyAlignment="1">
      <alignment horizontal="center" vertical="center" wrapText="1"/>
    </xf>
    <xf numFmtId="2" fontId="0" fillId="0" borderId="1" xfId="0" applyNumberFormat="1" applyBorder="1" applyAlignment="1">
      <alignment horizontal="center" vertical="center"/>
    </xf>
    <xf numFmtId="0" fontId="0" fillId="0" borderId="0" xfId="0" pivotButton="1"/>
    <xf numFmtId="0" fontId="0" fillId="0" borderId="0" xfId="0" applyAlignment="1">
      <alignment horizontal="left"/>
    </xf>
    <xf numFmtId="0" fontId="0" fillId="0" borderId="0" xfId="0" applyNumberFormat="1"/>
    <xf numFmtId="0" fontId="0" fillId="0" borderId="0" xfId="0" applyBorder="1" applyAlignment="1">
      <alignment horizontal="center" vertical="center"/>
    </xf>
    <xf numFmtId="0" fontId="0" fillId="0" borderId="0" xfId="0" applyBorder="1" applyAlignment="1">
      <alignment horizontal="center"/>
    </xf>
    <xf numFmtId="0" fontId="4" fillId="0" borderId="0" xfId="0" applyFont="1" applyBorder="1" applyAlignment="1">
      <alignment horizontal="center" vertical="center"/>
    </xf>
    <xf numFmtId="0" fontId="0" fillId="0" borderId="0" xfId="0" applyBorder="1" applyAlignment="1">
      <alignment horizontal="left"/>
    </xf>
    <xf numFmtId="0" fontId="0" fillId="0" borderId="0" xfId="0" applyBorder="1" applyAlignment="1">
      <alignment horizontal="left" vertical="center"/>
    </xf>
    <xf numFmtId="0" fontId="0" fillId="0" borderId="17" xfId="0" applyBorder="1"/>
    <xf numFmtId="0" fontId="0" fillId="0" borderId="18" xfId="0" applyBorder="1"/>
    <xf numFmtId="0" fontId="0" fillId="0" borderId="21" xfId="0" applyBorder="1"/>
    <xf numFmtId="0" fontId="0" fillId="0" borderId="22" xfId="0" applyBorder="1"/>
    <xf numFmtId="0" fontId="0" fillId="0" borderId="23" xfId="0" applyBorder="1"/>
    <xf numFmtId="0" fontId="0" fillId="0" borderId="15" xfId="0" applyBorder="1"/>
    <xf numFmtId="0" fontId="0" fillId="0" borderId="0" xfId="0" applyBorder="1"/>
    <xf numFmtId="0" fontId="0" fillId="0" borderId="16" xfId="0" applyBorder="1"/>
    <xf numFmtId="0" fontId="0" fillId="0" borderId="19" xfId="0" applyBorder="1"/>
    <xf numFmtId="0" fontId="0" fillId="0" borderId="21" xfId="0" applyBorder="1" applyAlignment="1">
      <alignment horizontal="left"/>
    </xf>
    <xf numFmtId="0" fontId="0" fillId="0" borderId="22" xfId="0" applyBorder="1" applyAlignment="1">
      <alignment horizontal="left"/>
    </xf>
    <xf numFmtId="0" fontId="0" fillId="0" borderId="23" xfId="0" applyBorder="1" applyAlignment="1">
      <alignment horizontal="left"/>
    </xf>
    <xf numFmtId="0" fontId="1" fillId="0" borderId="0" xfId="0" applyFont="1"/>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7" fillId="0" borderId="8" xfId="1" applyBorder="1" applyAlignment="1">
      <alignment horizontal="center"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10" fillId="0" borderId="1" xfId="0" applyFont="1" applyBorder="1" applyAlignment="1">
      <alignment horizontal="center" vertical="center"/>
    </xf>
    <xf numFmtId="14" fontId="11" fillId="0" borderId="1" xfId="0" applyNumberFormat="1" applyFont="1" applyBorder="1" applyAlignment="1">
      <alignment horizontal="center" vertical="center"/>
    </xf>
    <xf numFmtId="0" fontId="0" fillId="0" borderId="32" xfId="0" applyBorder="1"/>
    <xf numFmtId="0" fontId="0" fillId="0" borderId="33" xfId="0" applyBorder="1"/>
    <xf numFmtId="0" fontId="0" fillId="0" borderId="34" xfId="0" applyBorder="1"/>
    <xf numFmtId="0" fontId="0" fillId="0" borderId="0" xfId="0" applyFill="1" applyBorder="1"/>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NumberForma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4" xfId="0" applyFont="1" applyBorder="1" applyAlignment="1">
      <alignment horizontal="center" vertical="center"/>
    </xf>
    <xf numFmtId="0" fontId="2" fillId="0" borderId="20"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0" fillId="0" borderId="15" xfId="0" applyBorder="1" applyAlignment="1">
      <alignment horizontal="left" vertical="center" wrapText="1"/>
    </xf>
    <xf numFmtId="0" fontId="0" fillId="0" borderId="0" xfId="0" applyBorder="1" applyAlignment="1">
      <alignment horizontal="left" vertical="center"/>
    </xf>
    <xf numFmtId="0" fontId="0" fillId="0" borderId="16" xfId="0" applyBorder="1" applyAlignment="1">
      <alignment horizontal="left" vertical="center"/>
    </xf>
    <xf numFmtId="0" fontId="0" fillId="0" borderId="15" xfId="0"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xf numFmtId="0" fontId="0" fillId="0" borderId="19" xfId="0" applyBorder="1" applyAlignment="1">
      <alignment horizontal="left" vertic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5" xfId="0" applyBorder="1" applyAlignment="1">
      <alignment horizontal="center"/>
    </xf>
    <xf numFmtId="0" fontId="0" fillId="0" borderId="1"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5" xfId="0" applyBorder="1" applyAlignment="1">
      <alignment horizontal="left" vertical="center"/>
    </xf>
    <xf numFmtId="0" fontId="0" fillId="0" borderId="1"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xf>
    <xf numFmtId="0" fontId="0" fillId="0" borderId="8" xfId="0" applyBorder="1" applyAlignment="1">
      <alignment horizontal="left"/>
    </xf>
    <xf numFmtId="0" fontId="0" fillId="0" borderId="8" xfId="0" applyBorder="1" applyAlignment="1">
      <alignment horizontal="left" vertical="center"/>
    </xf>
    <xf numFmtId="0" fontId="0" fillId="0" borderId="9" xfId="0" applyBorder="1" applyAlignment="1">
      <alignment horizontal="left" vertical="center"/>
    </xf>
    <xf numFmtId="0" fontId="9" fillId="2" borderId="1" xfId="0" applyFont="1" applyFill="1" applyBorder="1" applyAlignment="1">
      <alignment horizontal="center" vertical="center"/>
    </xf>
    <xf numFmtId="0" fontId="0" fillId="3" borderId="1" xfId="0" applyFill="1" applyBorder="1" applyAlignment="1">
      <alignment horizontal="center" vertical="center"/>
    </xf>
    <xf numFmtId="0" fontId="0" fillId="0" borderId="1" xfId="0"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24" xfId="0" applyFont="1" applyBorder="1" applyAlignment="1">
      <alignment horizontal="center" vertical="center"/>
    </xf>
  </cellXfs>
  <cellStyles count="2">
    <cellStyle name="Hyperlink" xfId="1" builtinId="8"/>
    <cellStyle name="Normal" xfId="0" builtinId="0"/>
  </cellStyles>
  <dxfs count="9">
    <dxf>
      <font>
        <color auto="1"/>
      </font>
      <fill>
        <patternFill>
          <bgColor rgb="FF00B0F0"/>
        </patternFill>
      </fill>
    </dxf>
    <dxf>
      <fill>
        <patternFill>
          <bgColor theme="8" tint="0.59996337778862885"/>
        </patternFill>
      </fill>
    </dxf>
    <dxf>
      <fill>
        <patternFill>
          <bgColor rgb="FF92D050"/>
        </patternFill>
      </fill>
    </dxf>
    <dxf>
      <font>
        <color auto="1"/>
      </font>
      <fill>
        <patternFill>
          <bgColor rgb="FF00B0F0"/>
        </patternFill>
      </fill>
    </dxf>
    <dxf>
      <fill>
        <patternFill>
          <bgColor theme="8" tint="0.59996337778862885"/>
        </patternFill>
      </fill>
    </dxf>
    <dxf>
      <fill>
        <patternFill>
          <bgColor rgb="FF92D050"/>
        </patternFill>
      </fill>
    </dxf>
    <dxf>
      <font>
        <color auto="1"/>
      </font>
      <fill>
        <patternFill>
          <bgColor rgb="FF00B0F0"/>
        </patternFill>
      </fill>
    </dxf>
    <dxf>
      <fill>
        <patternFill>
          <bgColor theme="8" tint="0.59996337778862885"/>
        </patternFill>
      </fill>
    </dxf>
    <dxf>
      <fill>
        <patternFill>
          <bgColor rgb="FF92D050"/>
        </patternFill>
      </fill>
    </dxf>
  </dxfs>
  <tableStyles count="0" defaultTableStyle="TableStyleMedium2" defaultPivotStyle="PivotStyleLight16"/>
  <colors>
    <mruColors>
      <color rgb="FFAEC3D2"/>
      <color rgb="FF996600"/>
      <color rgb="FFCC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[Metallographic statistics version finale test.xlsm]Interface!PivotTable1</c:name>
    <c:fmtId val="1"/>
  </c:pivotSource>
  <c:chart>
    <c:autoTitleDeleted val="1"/>
    <c:pivotFmts>
      <c:pivotFmt>
        <c:idx val="0"/>
        <c:marker>
          <c:symbol val="none"/>
        </c:marker>
      </c:pivotFmt>
      <c:pivotFmt>
        <c:idx val="1"/>
        <c:marker>
          <c:symbol val="none"/>
        </c:marker>
      </c:pivotFmt>
      <c:pivotFmt>
        <c:idx val="2"/>
        <c:spPr>
          <a:ln>
            <a:solidFill>
              <a:srgbClr val="92D050"/>
            </a:solidFill>
          </a:ln>
        </c:spPr>
        <c:marker>
          <c:symbol val="none"/>
        </c:marker>
      </c:pivotFmt>
      <c:pivotFmt>
        <c:idx val="3"/>
        <c:spPr>
          <a:ln>
            <a:solidFill>
              <a:srgbClr val="FF0000"/>
            </a:solidFill>
          </a:ln>
        </c:spPr>
        <c:marker>
          <c:symbol val="none"/>
        </c:marker>
      </c:pivotFmt>
      <c:pivotFmt>
        <c:idx val="4"/>
        <c:spPr>
          <a:ln>
            <a:solidFill>
              <a:srgbClr val="00B0F0"/>
            </a:solidFill>
          </a:ln>
        </c:spPr>
        <c:marker>
          <c:symbol val="none"/>
        </c:marker>
      </c:pivotFmt>
      <c:pivotFmt>
        <c:idx val="5"/>
        <c:spPr>
          <a:ln>
            <a:noFill/>
          </a:ln>
        </c:spPr>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
        <c:idx val="18"/>
        <c:marker>
          <c:symbol val="none"/>
        </c:marker>
      </c:pivotFmt>
      <c:pivotFmt>
        <c:idx val="19"/>
        <c:marker>
          <c:symbol val="none"/>
        </c:marker>
      </c:pivotFmt>
      <c:pivotFmt>
        <c:idx val="20"/>
        <c:marker>
          <c:symbol val="none"/>
        </c:marker>
      </c:pivotFmt>
      <c:pivotFmt>
        <c:idx val="21"/>
        <c:marker>
          <c:symbol val="none"/>
        </c:marker>
      </c:pivotFmt>
      <c:pivotFmt>
        <c:idx val="22"/>
        <c:marker>
          <c:symbol val="none"/>
        </c:marker>
      </c:pivotFmt>
      <c:pivotFmt>
        <c:idx val="23"/>
        <c:marker>
          <c:symbol val="none"/>
        </c:marker>
      </c:pivotFmt>
      <c:pivotFmt>
        <c:idx val="24"/>
        <c:marker>
          <c:symbol val="none"/>
        </c:marker>
      </c:pivotFmt>
      <c:pivotFmt>
        <c:idx val="25"/>
        <c:marker>
          <c:symbol val="none"/>
        </c:marker>
      </c:pivotFmt>
      <c:pivotFmt>
        <c:idx val="26"/>
        <c:marker>
          <c:symbol val="none"/>
        </c:marker>
      </c:pivotFmt>
      <c:pivotFmt>
        <c:idx val="27"/>
        <c:marker>
          <c:symbol val="none"/>
        </c:marker>
      </c:pivotFmt>
      <c:pivotFmt>
        <c:idx val="28"/>
        <c:marker>
          <c:symbol val="none"/>
        </c:marker>
      </c:pivotFmt>
      <c:pivotFmt>
        <c:idx val="29"/>
        <c:marker>
          <c:symbol val="none"/>
        </c:marker>
      </c:pivotFmt>
      <c:pivotFmt>
        <c:idx val="30"/>
        <c:marker>
          <c:symbol val="none"/>
        </c:marker>
      </c:pivotFmt>
      <c:pivotFmt>
        <c:idx val="31"/>
        <c:marker>
          <c:symbol val="none"/>
        </c:marker>
      </c:pivotFmt>
      <c:pivotFmt>
        <c:idx val="32"/>
        <c:marker>
          <c:symbol val="none"/>
        </c:marker>
      </c:pivotFmt>
      <c:pivotFmt>
        <c:idx val="33"/>
        <c:marker>
          <c:symbol val="none"/>
        </c:marker>
      </c:pivotFmt>
      <c:pivotFmt>
        <c:idx val="34"/>
        <c:marker>
          <c:symbol val="none"/>
        </c:marker>
      </c:pivotFmt>
      <c:pivotFmt>
        <c:idx val="35"/>
        <c:marker>
          <c:symbol val="none"/>
        </c:marker>
      </c:pivotFmt>
      <c:pivotFmt>
        <c:idx val="36"/>
        <c:marker>
          <c:symbol val="none"/>
        </c:marker>
      </c:pivotFmt>
      <c:pivotFmt>
        <c:idx val="37"/>
        <c:marker>
          <c:symbol val="none"/>
        </c:marker>
      </c:pivotFmt>
      <c:pivotFmt>
        <c:idx val="38"/>
        <c:marker>
          <c:symbol val="none"/>
        </c:marker>
      </c:pivotFmt>
      <c:pivotFmt>
        <c:idx val="39"/>
        <c:marker>
          <c:symbol val="none"/>
        </c:marker>
      </c:pivotFmt>
      <c:pivotFmt>
        <c:idx val="40"/>
        <c:marker>
          <c:symbol val="none"/>
        </c:marker>
      </c:pivotFmt>
      <c:pivotFmt>
        <c:idx val="41"/>
        <c:marker>
          <c:symbol val="none"/>
        </c:marker>
      </c:pivotFmt>
      <c:pivotFmt>
        <c:idx val="42"/>
        <c:marker>
          <c:symbol val="none"/>
        </c:marker>
      </c:pivotFmt>
      <c:pivotFmt>
        <c:idx val="43"/>
        <c:marker>
          <c:symbol val="none"/>
        </c:marker>
      </c:pivotFmt>
      <c:pivotFmt>
        <c:idx val="44"/>
        <c:marker>
          <c:symbol val="none"/>
        </c:marker>
      </c:pivotFmt>
      <c:pivotFmt>
        <c:idx val="45"/>
        <c:marker>
          <c:symbol val="none"/>
        </c:marker>
      </c:pivotFmt>
      <c:pivotFmt>
        <c:idx val="46"/>
        <c:marker>
          <c:symbol val="none"/>
        </c:marker>
      </c:pivotFmt>
      <c:pivotFmt>
        <c:idx val="47"/>
        <c:marker>
          <c:symbol val="none"/>
        </c:marker>
      </c:pivotFmt>
      <c:pivotFmt>
        <c:idx val="48"/>
        <c:marker>
          <c:symbol val="none"/>
        </c:marker>
      </c:pivotFmt>
      <c:pivotFmt>
        <c:idx val="49"/>
        <c:marker>
          <c:symbol val="none"/>
        </c:marker>
      </c:pivotFmt>
      <c:pivotFmt>
        <c:idx val="50"/>
        <c:marker>
          <c:symbol val="none"/>
        </c:marker>
      </c:pivotFmt>
      <c:pivotFmt>
        <c:idx val="51"/>
        <c:marker>
          <c:symbol val="none"/>
        </c:marker>
      </c:pivotFmt>
      <c:pivotFmt>
        <c:idx val="52"/>
        <c:marker>
          <c:symbol val="none"/>
        </c:marker>
      </c:pivotFmt>
      <c:pivotFmt>
        <c:idx val="53"/>
        <c:marker>
          <c:symbol val="none"/>
        </c:marker>
      </c:pivotFmt>
      <c:pivotFmt>
        <c:idx val="54"/>
        <c:marker>
          <c:symbol val="none"/>
        </c:marker>
      </c:pivotFmt>
      <c:pivotFmt>
        <c:idx val="55"/>
        <c:marker>
          <c:symbol val="none"/>
        </c:marker>
      </c:pivotFmt>
      <c:pivotFmt>
        <c:idx val="56"/>
        <c:marker>
          <c:symbol val="none"/>
        </c:marker>
      </c:pivotFmt>
      <c:pivotFmt>
        <c:idx val="57"/>
        <c:marker>
          <c:symbol val="none"/>
        </c:marker>
      </c:pivotFmt>
      <c:pivotFmt>
        <c:idx val="58"/>
        <c:marker>
          <c:symbol val="none"/>
        </c:marker>
      </c:pivotFmt>
      <c:pivotFmt>
        <c:idx val="59"/>
        <c:marker>
          <c:symbol val="none"/>
        </c:marker>
      </c:pivotFmt>
      <c:pivotFmt>
        <c:idx val="60"/>
        <c:marker>
          <c:symbol val="none"/>
        </c:marker>
      </c:pivotFmt>
      <c:pivotFmt>
        <c:idx val="61"/>
        <c:marker>
          <c:symbol val="none"/>
        </c:marker>
      </c:pivotFmt>
      <c:pivotFmt>
        <c:idx val="62"/>
        <c:spPr>
          <a:ln>
            <a:solidFill>
              <a:srgbClr val="00B0F0"/>
            </a:solidFill>
          </a:ln>
        </c:spPr>
        <c:marker>
          <c:symbol val="none"/>
        </c:marker>
      </c:pivotFmt>
      <c:pivotFmt>
        <c:idx val="63"/>
        <c:spPr>
          <a:ln>
            <a:solidFill>
              <a:srgbClr val="FF0000"/>
            </a:solidFill>
          </a:ln>
        </c:spPr>
        <c:marker>
          <c:symbol val="none"/>
        </c:marker>
      </c:pivotFmt>
      <c:pivotFmt>
        <c:idx val="64"/>
        <c:spPr>
          <a:ln>
            <a:solidFill>
              <a:srgbClr val="92D050"/>
            </a:solidFill>
          </a:ln>
        </c:spPr>
        <c:marker>
          <c:symbol val="none"/>
        </c:marker>
      </c:pivotFmt>
      <c:pivotFmt>
        <c:idx val="65"/>
        <c:spPr>
          <a:ln>
            <a:solidFill>
              <a:srgbClr val="FF0000"/>
            </a:solidFill>
          </a:ln>
        </c:spPr>
        <c:marker>
          <c:symbol val="none"/>
        </c:marker>
      </c:pivotFmt>
      <c:pivotFmt>
        <c:idx val="66"/>
        <c:spPr>
          <a:ln>
            <a:solidFill>
              <a:srgbClr val="92D050"/>
            </a:solidFill>
          </a:ln>
        </c:spPr>
        <c:marker>
          <c:symbol val="none"/>
        </c:marker>
      </c:pivotFmt>
      <c:pivotFmt>
        <c:idx val="67"/>
        <c:spPr>
          <a:ln>
            <a:solidFill>
              <a:srgbClr val="00B0F0"/>
            </a:solidFill>
          </a:ln>
        </c:spPr>
        <c:marker>
          <c:symbol val="none"/>
        </c:marker>
      </c:pivotFmt>
    </c:pivotFmts>
    <c:plotArea>
      <c:layout/>
      <c:lineChart>
        <c:grouping val="standard"/>
        <c:varyColors val="0"/>
        <c:ser>
          <c:idx val="0"/>
          <c:order val="0"/>
          <c:tx>
            <c:strRef>
              <c:f>Interface!$B$3</c:f>
              <c:strCache>
                <c:ptCount val="1"/>
                <c:pt idx="0">
                  <c:v>Sum of Interface</c:v>
                </c:pt>
              </c:strCache>
            </c:strRef>
          </c:tx>
          <c:spPr>
            <a:ln>
              <a:solidFill>
                <a:srgbClr val="92D050"/>
              </a:solidFill>
            </a:ln>
          </c:spPr>
          <c:marker>
            <c:symbol val="none"/>
          </c:marker>
          <c:cat>
            <c:strRef>
              <c:f>Interface!$A$4:$A$18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Interface!$B$4:$B$18</c:f>
              <c:numCache>
                <c:formatCode>General</c:formatCode>
                <c:ptCount val="15"/>
                <c:pt idx="0">
                  <c:v>4.07</c:v>
                </c:pt>
                <c:pt idx="1">
                  <c:v>3.98</c:v>
                </c:pt>
                <c:pt idx="2">
                  <c:v>3.61</c:v>
                </c:pt>
                <c:pt idx="3">
                  <c:v>3.37</c:v>
                </c:pt>
                <c:pt idx="4">
                  <c:v>3.93</c:v>
                </c:pt>
                <c:pt idx="5">
                  <c:v>3.48</c:v>
                </c:pt>
                <c:pt idx="6">
                  <c:v>3.02</c:v>
                </c:pt>
                <c:pt idx="7">
                  <c:v>4.49</c:v>
                </c:pt>
                <c:pt idx="8">
                  <c:v>3.93</c:v>
                </c:pt>
                <c:pt idx="9">
                  <c:v>4.08</c:v>
                </c:pt>
                <c:pt idx="10">
                  <c:v>5.22</c:v>
                </c:pt>
                <c:pt idx="11">
                  <c:v>3.21</c:v>
                </c:pt>
                <c:pt idx="12">
                  <c:v>3.75</c:v>
                </c:pt>
                <c:pt idx="13">
                  <c:v>2.66</c:v>
                </c:pt>
                <c:pt idx="14">
                  <c:v>5</c:v>
                </c:pt>
              </c:numCache>
            </c:numRef>
          </c:val>
          <c:smooth val="0"/>
          <c:extLst>
            <c:ext xmlns:c16="http://schemas.microsoft.com/office/drawing/2014/chart" uri="{C3380CC4-5D6E-409C-BE32-E72D297353CC}">
              <c16:uniqueId val="{00000000-9FD7-4498-BD86-9D1A83A246FE}"/>
            </c:ext>
          </c:extLst>
        </c:ser>
        <c:ser>
          <c:idx val="1"/>
          <c:order val="1"/>
          <c:tx>
            <c:strRef>
              <c:f>Interface!$C$3</c:f>
              <c:strCache>
                <c:ptCount val="1"/>
                <c:pt idx="0">
                  <c:v>Sum of crête interface</c:v>
                </c:pt>
              </c:strCache>
            </c:strRef>
          </c:tx>
          <c:spPr>
            <a:ln>
              <a:solidFill>
                <a:srgbClr val="FF0000"/>
              </a:solidFill>
            </a:ln>
          </c:spPr>
          <c:marker>
            <c:symbol val="none"/>
          </c:marker>
          <c:cat>
            <c:strRef>
              <c:f>Interface!$A$4:$A$18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Interface!$C$4:$C$18</c:f>
              <c:numCache>
                <c:formatCode>General</c:formatCode>
                <c:ptCount val="15"/>
                <c:pt idx="0">
                  <c:v>25</c:v>
                </c:pt>
                <c:pt idx="1">
                  <c:v>25</c:v>
                </c:pt>
                <c:pt idx="2">
                  <c:v>25</c:v>
                </c:pt>
                <c:pt idx="3">
                  <c:v>25</c:v>
                </c:pt>
                <c:pt idx="4">
                  <c:v>25</c:v>
                </c:pt>
                <c:pt idx="5">
                  <c:v>25</c:v>
                </c:pt>
                <c:pt idx="6">
                  <c:v>25</c:v>
                </c:pt>
                <c:pt idx="7">
                  <c:v>25</c:v>
                </c:pt>
                <c:pt idx="8">
                  <c:v>25</c:v>
                </c:pt>
                <c:pt idx="9">
                  <c:v>25</c:v>
                </c:pt>
                <c:pt idx="10">
                  <c:v>25</c:v>
                </c:pt>
                <c:pt idx="11">
                  <c:v>25</c:v>
                </c:pt>
                <c:pt idx="12">
                  <c:v>25</c:v>
                </c:pt>
                <c:pt idx="13">
                  <c:v>25</c:v>
                </c:pt>
                <c:pt idx="14">
                  <c:v>25</c:v>
                </c:pt>
              </c:numCache>
            </c:numRef>
          </c:val>
          <c:smooth val="0"/>
          <c:extLst>
            <c:ext xmlns:c16="http://schemas.microsoft.com/office/drawing/2014/chart" uri="{C3380CC4-5D6E-409C-BE32-E72D297353CC}">
              <c16:uniqueId val="{00000001-9FD7-4498-BD86-9D1A83A246FE}"/>
            </c:ext>
          </c:extLst>
        </c:ser>
        <c:ser>
          <c:idx val="2"/>
          <c:order val="2"/>
          <c:tx>
            <c:strRef>
              <c:f>Interface!$D$3</c:f>
              <c:strCache>
                <c:ptCount val="1"/>
                <c:pt idx="0">
                  <c:v>Sum of Sécu interface</c:v>
                </c:pt>
              </c:strCache>
            </c:strRef>
          </c:tx>
          <c:spPr>
            <a:ln>
              <a:solidFill>
                <a:srgbClr val="00B0F0"/>
              </a:solidFill>
            </a:ln>
          </c:spPr>
          <c:marker>
            <c:symbol val="none"/>
          </c:marker>
          <c:cat>
            <c:strRef>
              <c:f>Interface!$A$4:$A$18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Interface!$D$4:$D$18</c:f>
              <c:numCache>
                <c:formatCode>General</c:formatCode>
                <c:ptCount val="15"/>
                <c:pt idx="0">
                  <c:v>20</c:v>
                </c:pt>
                <c:pt idx="1">
                  <c:v>20</c:v>
                </c:pt>
                <c:pt idx="2">
                  <c:v>20</c:v>
                </c:pt>
                <c:pt idx="3">
                  <c:v>20</c:v>
                </c:pt>
                <c:pt idx="4">
                  <c:v>20</c:v>
                </c:pt>
                <c:pt idx="5">
                  <c:v>20</c:v>
                </c:pt>
                <c:pt idx="6">
                  <c:v>20</c:v>
                </c:pt>
                <c:pt idx="7">
                  <c:v>20</c:v>
                </c:pt>
                <c:pt idx="8">
                  <c:v>20</c:v>
                </c:pt>
                <c:pt idx="9">
                  <c:v>20</c:v>
                </c:pt>
                <c:pt idx="10">
                  <c:v>20</c:v>
                </c:pt>
                <c:pt idx="11">
                  <c:v>20</c:v>
                </c:pt>
                <c:pt idx="12">
                  <c:v>20</c:v>
                </c:pt>
                <c:pt idx="13">
                  <c:v>20</c:v>
                </c:pt>
                <c:pt idx="14">
                  <c:v>20</c:v>
                </c:pt>
              </c:numCache>
            </c:numRef>
          </c:val>
          <c:smooth val="0"/>
          <c:extLst>
            <c:ext xmlns:c16="http://schemas.microsoft.com/office/drawing/2014/chart" uri="{C3380CC4-5D6E-409C-BE32-E72D297353CC}">
              <c16:uniqueId val="{00000002-9FD7-4498-BD86-9D1A83A246FE}"/>
            </c:ext>
          </c:extLst>
        </c:ser>
        <c:dLbls>
          <c:showLegendKey val="0"/>
          <c:showVal val="0"/>
          <c:showCatName val="0"/>
          <c:showSerName val="0"/>
          <c:showPercent val="0"/>
          <c:showBubbleSize val="0"/>
        </c:dLbls>
        <c:smooth val="0"/>
        <c:axId val="133313280"/>
        <c:axId val="133315200"/>
      </c:lineChart>
      <c:catAx>
        <c:axId val="133313280"/>
        <c:scaling>
          <c:orientation val="minMax"/>
        </c:scaling>
        <c:delete val="0"/>
        <c:axPos val="b"/>
        <c:minorGridlines/>
        <c:numFmt formatCode="General" sourceLinked="0"/>
        <c:majorTickMark val="out"/>
        <c:minorTickMark val="none"/>
        <c:tickLblPos val="nextTo"/>
        <c:crossAx val="133315200"/>
        <c:crosses val="autoZero"/>
        <c:auto val="1"/>
        <c:lblAlgn val="ctr"/>
        <c:lblOffset val="100"/>
        <c:noMultiLvlLbl val="0"/>
      </c:catAx>
      <c:valAx>
        <c:axId val="133315200"/>
        <c:scaling>
          <c:orientation val="minMax"/>
        </c:scaling>
        <c:delete val="0"/>
        <c:axPos val="l"/>
        <c:majorGridlines/>
        <c:numFmt formatCode="General" sourceLinked="1"/>
        <c:majorTickMark val="out"/>
        <c:minorTickMark val="none"/>
        <c:tickLblPos val="nextTo"/>
        <c:crossAx val="133313280"/>
        <c:crosses val="autoZero"/>
        <c:crossBetween val="between"/>
      </c:valAx>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[Metallographic statistics version finale test.xlsm]Pvoids!PivotTable2</c:name>
    <c:fmtId val="1"/>
  </c:pivotSource>
  <c:chart>
    <c:autoTitleDeleted val="0"/>
    <c:pivotFmts>
      <c:pivotFmt>
        <c:idx val="0"/>
        <c:marker>
          <c:symbol val="none"/>
        </c:marker>
      </c:pivotFmt>
      <c:pivotFmt>
        <c:idx val="1"/>
        <c:marker>
          <c:symbol val="none"/>
        </c:marker>
      </c:pivotFmt>
      <c:pivotFmt>
        <c:idx val="2"/>
        <c:spPr>
          <a:ln>
            <a:solidFill>
              <a:srgbClr val="92D050"/>
            </a:solidFill>
          </a:ln>
        </c:spPr>
        <c:marker>
          <c:symbol val="none"/>
        </c:marker>
      </c:pivotFmt>
      <c:pivotFmt>
        <c:idx val="3"/>
        <c:spPr>
          <a:ln>
            <a:solidFill>
              <a:srgbClr val="FF0000"/>
            </a:solidFill>
          </a:ln>
        </c:spPr>
        <c:marker>
          <c:symbol val="none"/>
        </c:marker>
      </c:pivotFmt>
      <c:pivotFmt>
        <c:idx val="4"/>
        <c:spPr>
          <a:ln>
            <a:solidFill>
              <a:srgbClr val="00B0F0"/>
            </a:solidFill>
          </a:ln>
        </c:spPr>
        <c:marker>
          <c:symbol val="none"/>
        </c:marker>
      </c:pivotFmt>
      <c:pivotFmt>
        <c:idx val="5"/>
        <c:spPr>
          <a:ln>
            <a:noFill/>
          </a:ln>
        </c:spPr>
        <c:marker>
          <c:symbol val="none"/>
        </c:marker>
      </c:pivotFmt>
    </c:pivotFmts>
    <c:plotArea>
      <c:layout/>
      <c:lineChart>
        <c:grouping val="standard"/>
        <c:varyColors val="0"/>
        <c:ser>
          <c:idx val="0"/>
          <c:order val="0"/>
          <c:tx>
            <c:strRef>
              <c:f>Pvoids!$B$3</c:f>
              <c:strCache>
                <c:ptCount val="1"/>
                <c:pt idx="0">
                  <c:v>Sum of Voids</c:v>
                </c:pt>
              </c:strCache>
            </c:strRef>
          </c:tx>
          <c:spPr>
            <a:ln>
              <a:solidFill>
                <a:srgbClr val="92D050"/>
              </a:solidFill>
            </a:ln>
          </c:spPr>
          <c:marker>
            <c:symbol val="none"/>
          </c:marker>
          <c:cat>
            <c:strRef>
              <c:f>Pvoids!$A$4:$A$18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Pvoids!$B$4:$B$18</c:f>
              <c:numCache>
                <c:formatCode>General</c:formatCode>
                <c:ptCount val="15"/>
                <c:pt idx="0">
                  <c:v>3.03</c:v>
                </c:pt>
                <c:pt idx="1">
                  <c:v>3.79</c:v>
                </c:pt>
                <c:pt idx="2">
                  <c:v>3.22</c:v>
                </c:pt>
                <c:pt idx="3">
                  <c:v>2.82</c:v>
                </c:pt>
                <c:pt idx="4">
                  <c:v>3.53</c:v>
                </c:pt>
                <c:pt idx="5">
                  <c:v>3.48</c:v>
                </c:pt>
                <c:pt idx="6">
                  <c:v>2.77</c:v>
                </c:pt>
                <c:pt idx="7">
                  <c:v>3.02</c:v>
                </c:pt>
                <c:pt idx="8">
                  <c:v>3.82</c:v>
                </c:pt>
                <c:pt idx="9">
                  <c:v>3.06</c:v>
                </c:pt>
                <c:pt idx="10">
                  <c:v>3.27</c:v>
                </c:pt>
                <c:pt idx="11">
                  <c:v>3.18</c:v>
                </c:pt>
                <c:pt idx="12">
                  <c:v>3.5</c:v>
                </c:pt>
                <c:pt idx="13">
                  <c:v>3.2</c:v>
                </c:pt>
                <c:pt idx="14">
                  <c:v>3.6</c:v>
                </c:pt>
              </c:numCache>
            </c:numRef>
          </c:val>
          <c:smooth val="0"/>
          <c:extLst>
            <c:ext xmlns:c16="http://schemas.microsoft.com/office/drawing/2014/chart" uri="{C3380CC4-5D6E-409C-BE32-E72D297353CC}">
              <c16:uniqueId val="{00000000-83E5-4740-A990-22CCA281234D}"/>
            </c:ext>
          </c:extLst>
        </c:ser>
        <c:ser>
          <c:idx val="1"/>
          <c:order val="1"/>
          <c:tx>
            <c:strRef>
              <c:f>Pvoids!$C$3</c:f>
              <c:strCache>
                <c:ptCount val="1"/>
                <c:pt idx="0">
                  <c:v>Sum of crête % voids</c:v>
                </c:pt>
              </c:strCache>
            </c:strRef>
          </c:tx>
          <c:spPr>
            <a:ln>
              <a:solidFill>
                <a:srgbClr val="FF0000"/>
              </a:solidFill>
            </a:ln>
          </c:spPr>
          <c:marker>
            <c:symbol val="none"/>
          </c:marker>
          <c:cat>
            <c:strRef>
              <c:f>Pvoids!$A$4:$A$18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Pvoids!$C$4:$C$18</c:f>
              <c:numCache>
                <c:formatCode>General</c:formatCode>
                <c:ptCount val="1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numCache>
            </c:numRef>
          </c:val>
          <c:smooth val="0"/>
          <c:extLst>
            <c:ext xmlns:c16="http://schemas.microsoft.com/office/drawing/2014/chart" uri="{C3380CC4-5D6E-409C-BE32-E72D297353CC}">
              <c16:uniqueId val="{00000001-83E5-4740-A990-22CCA281234D}"/>
            </c:ext>
          </c:extLst>
        </c:ser>
        <c:ser>
          <c:idx val="2"/>
          <c:order val="2"/>
          <c:tx>
            <c:strRef>
              <c:f>Pvoids!$D$3</c:f>
              <c:strCache>
                <c:ptCount val="1"/>
                <c:pt idx="0">
                  <c:v>Sum of Sécu % Porosité</c:v>
                </c:pt>
              </c:strCache>
            </c:strRef>
          </c:tx>
          <c:spPr>
            <a:ln>
              <a:solidFill>
                <a:srgbClr val="00B0F0"/>
              </a:solidFill>
            </a:ln>
          </c:spPr>
          <c:marker>
            <c:symbol val="none"/>
          </c:marker>
          <c:cat>
            <c:strRef>
              <c:f>Pvoids!$A$4:$A$18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Pvoids!$D$4:$D$18</c:f>
              <c:numCache>
                <c:formatCode>General</c:formatCode>
                <c:ptCount val="15"/>
                <c:pt idx="0">
                  <c:v>4.5</c:v>
                </c:pt>
                <c:pt idx="1">
                  <c:v>4.5</c:v>
                </c:pt>
                <c:pt idx="2">
                  <c:v>4.5</c:v>
                </c:pt>
                <c:pt idx="3">
                  <c:v>4.5</c:v>
                </c:pt>
                <c:pt idx="4">
                  <c:v>4.5</c:v>
                </c:pt>
                <c:pt idx="5">
                  <c:v>4.5</c:v>
                </c:pt>
                <c:pt idx="6">
                  <c:v>4.5</c:v>
                </c:pt>
                <c:pt idx="7">
                  <c:v>4.5</c:v>
                </c:pt>
                <c:pt idx="8">
                  <c:v>4.5</c:v>
                </c:pt>
                <c:pt idx="9">
                  <c:v>4.5</c:v>
                </c:pt>
                <c:pt idx="10">
                  <c:v>4.5</c:v>
                </c:pt>
                <c:pt idx="11">
                  <c:v>4.5</c:v>
                </c:pt>
                <c:pt idx="12">
                  <c:v>4.5</c:v>
                </c:pt>
                <c:pt idx="13">
                  <c:v>4.5</c:v>
                </c:pt>
                <c:pt idx="14">
                  <c:v>4.5</c:v>
                </c:pt>
              </c:numCache>
            </c:numRef>
          </c:val>
          <c:smooth val="0"/>
          <c:extLst>
            <c:ext xmlns:c16="http://schemas.microsoft.com/office/drawing/2014/chart" uri="{C3380CC4-5D6E-409C-BE32-E72D297353CC}">
              <c16:uniqueId val="{00000002-83E5-4740-A990-22CCA281234D}"/>
            </c:ext>
          </c:extLst>
        </c:ser>
        <c:dLbls>
          <c:showLegendKey val="0"/>
          <c:showVal val="0"/>
          <c:showCatName val="0"/>
          <c:showSerName val="0"/>
          <c:showPercent val="0"/>
          <c:showBubbleSize val="0"/>
        </c:dLbls>
        <c:smooth val="0"/>
        <c:axId val="133739264"/>
        <c:axId val="133741568"/>
      </c:lineChart>
      <c:catAx>
        <c:axId val="133739264"/>
        <c:scaling>
          <c:orientation val="minMax"/>
        </c:scaling>
        <c:delete val="0"/>
        <c:axPos val="b"/>
        <c:minorGridlines/>
        <c:numFmt formatCode="General" sourceLinked="0"/>
        <c:majorTickMark val="out"/>
        <c:minorTickMark val="none"/>
        <c:tickLblPos val="nextTo"/>
        <c:crossAx val="133741568"/>
        <c:crosses val="autoZero"/>
        <c:auto val="1"/>
        <c:lblAlgn val="ctr"/>
        <c:lblOffset val="100"/>
        <c:noMultiLvlLbl val="0"/>
      </c:catAx>
      <c:valAx>
        <c:axId val="133741568"/>
        <c:scaling>
          <c:orientation val="minMax"/>
        </c:scaling>
        <c:delete val="0"/>
        <c:axPos val="l"/>
        <c:majorGridlines/>
        <c:numFmt formatCode="General" sourceLinked="1"/>
        <c:majorTickMark val="out"/>
        <c:minorTickMark val="none"/>
        <c:tickLblPos val="nextTo"/>
        <c:crossAx val="133739264"/>
        <c:crosses val="autoZero"/>
        <c:crossBetween val="between"/>
      </c:valAx>
    </c:plotArea>
    <c:plotVisOnly val="1"/>
    <c:dispBlanksAs val="gap"/>
    <c:showDLblsOverMax val="0"/>
  </c:chart>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[Metallographic statistics version finale test.xlsm]Dvoids!PivotTable3</c:name>
    <c:fmtId val="1"/>
  </c:pivotSource>
  <c:chart>
    <c:autoTitleDeleted val="0"/>
    <c:pivotFmts>
      <c:pivotFmt>
        <c:idx val="0"/>
        <c:marker>
          <c:symbol val="none"/>
        </c:marker>
      </c:pivotFmt>
      <c:pivotFmt>
        <c:idx val="1"/>
        <c:marker>
          <c:symbol val="none"/>
        </c:marker>
      </c:pivotFmt>
      <c:pivotFmt>
        <c:idx val="2"/>
        <c:spPr>
          <a:ln>
            <a:solidFill>
              <a:srgbClr val="92D050"/>
            </a:solidFill>
          </a:ln>
        </c:spPr>
        <c:marker>
          <c:symbol val="none"/>
        </c:marker>
      </c:pivotFmt>
      <c:pivotFmt>
        <c:idx val="3"/>
        <c:spPr>
          <a:ln>
            <a:solidFill>
              <a:srgbClr val="FF0000"/>
            </a:solidFill>
          </a:ln>
        </c:spPr>
        <c:marker>
          <c:symbol val="none"/>
        </c:marker>
      </c:pivotFmt>
      <c:pivotFmt>
        <c:idx val="4"/>
        <c:spPr>
          <a:ln>
            <a:solidFill>
              <a:srgbClr val="00B0F0"/>
            </a:solidFill>
          </a:ln>
        </c:spPr>
        <c:marker>
          <c:symbol val="none"/>
        </c:marker>
      </c:pivotFmt>
      <c:pivotFmt>
        <c:idx val="5"/>
        <c:spPr>
          <a:ln>
            <a:noFill/>
          </a:ln>
        </c:spPr>
        <c:marker>
          <c:symbol val="none"/>
        </c:marker>
      </c:pivotFmt>
    </c:pivotFmts>
    <c:plotArea>
      <c:layout/>
      <c:lineChart>
        <c:grouping val="standard"/>
        <c:varyColors val="0"/>
        <c:ser>
          <c:idx val="0"/>
          <c:order val="0"/>
          <c:tx>
            <c:strRef>
              <c:f>Dvoids!$B$3</c:f>
              <c:strCache>
                <c:ptCount val="1"/>
                <c:pt idx="0">
                  <c:v>Sum of Ø voids</c:v>
                </c:pt>
              </c:strCache>
            </c:strRef>
          </c:tx>
          <c:spPr>
            <a:ln>
              <a:solidFill>
                <a:srgbClr val="92D050"/>
              </a:solidFill>
            </a:ln>
          </c:spPr>
          <c:marker>
            <c:symbol val="none"/>
          </c:marker>
          <c:cat>
            <c:strRef>
              <c:f>Dvoids!$A$4:$A$18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Dvoids!$B$4:$B$18</c:f>
              <c:numCache>
                <c:formatCode>General</c:formatCode>
                <c:ptCount val="15"/>
                <c:pt idx="0">
                  <c:v>2.94</c:v>
                </c:pt>
                <c:pt idx="1">
                  <c:v>2.92</c:v>
                </c:pt>
                <c:pt idx="2">
                  <c:v>2.91</c:v>
                </c:pt>
                <c:pt idx="3">
                  <c:v>3.08</c:v>
                </c:pt>
                <c:pt idx="4">
                  <c:v>2.84</c:v>
                </c:pt>
                <c:pt idx="5">
                  <c:v>3.02</c:v>
                </c:pt>
                <c:pt idx="6">
                  <c:v>3.07</c:v>
                </c:pt>
                <c:pt idx="7">
                  <c:v>2.89</c:v>
                </c:pt>
                <c:pt idx="8">
                  <c:v>2.79</c:v>
                </c:pt>
                <c:pt idx="9">
                  <c:v>3.01</c:v>
                </c:pt>
                <c:pt idx="10">
                  <c:v>2.85</c:v>
                </c:pt>
                <c:pt idx="11">
                  <c:v>2.89</c:v>
                </c:pt>
                <c:pt idx="12">
                  <c:v>3.06</c:v>
                </c:pt>
                <c:pt idx="13">
                  <c:v>2.85</c:v>
                </c:pt>
                <c:pt idx="14">
                  <c:v>4.8</c:v>
                </c:pt>
              </c:numCache>
            </c:numRef>
          </c:val>
          <c:smooth val="0"/>
          <c:extLst>
            <c:ext xmlns:c16="http://schemas.microsoft.com/office/drawing/2014/chart" uri="{C3380CC4-5D6E-409C-BE32-E72D297353CC}">
              <c16:uniqueId val="{00000000-BCD7-48DE-9587-4AEF07451CE6}"/>
            </c:ext>
          </c:extLst>
        </c:ser>
        <c:ser>
          <c:idx val="1"/>
          <c:order val="1"/>
          <c:tx>
            <c:strRef>
              <c:f>Dvoids!$C$3</c:f>
              <c:strCache>
                <c:ptCount val="1"/>
                <c:pt idx="0">
                  <c:v>Sum of crête Ø voids</c:v>
                </c:pt>
              </c:strCache>
            </c:strRef>
          </c:tx>
          <c:spPr>
            <a:ln>
              <a:solidFill>
                <a:srgbClr val="FF0000"/>
              </a:solidFill>
            </a:ln>
          </c:spPr>
          <c:marker>
            <c:symbol val="none"/>
          </c:marker>
          <c:cat>
            <c:strRef>
              <c:f>Dvoids!$A$4:$A$18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Dvoids!$C$4:$C$18</c:f>
              <c:numCache>
                <c:formatCode>General</c:formatCode>
                <c:ptCount val="15"/>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numCache>
            </c:numRef>
          </c:val>
          <c:smooth val="0"/>
          <c:extLst>
            <c:ext xmlns:c16="http://schemas.microsoft.com/office/drawing/2014/chart" uri="{C3380CC4-5D6E-409C-BE32-E72D297353CC}">
              <c16:uniqueId val="{00000001-BCD7-48DE-9587-4AEF07451CE6}"/>
            </c:ext>
          </c:extLst>
        </c:ser>
        <c:ser>
          <c:idx val="2"/>
          <c:order val="2"/>
          <c:tx>
            <c:strRef>
              <c:f>Dvoids!$D$3</c:f>
              <c:strCache>
                <c:ptCount val="1"/>
                <c:pt idx="0">
                  <c:v>Sum of Sécu Ø Porosité</c:v>
                </c:pt>
              </c:strCache>
            </c:strRef>
          </c:tx>
          <c:spPr>
            <a:ln>
              <a:solidFill>
                <a:srgbClr val="00B0F0"/>
              </a:solidFill>
            </a:ln>
          </c:spPr>
          <c:marker>
            <c:symbol val="none"/>
          </c:marker>
          <c:cat>
            <c:strRef>
              <c:f>Dvoids!$A$4:$A$18</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Dvoids!$D$4:$D$18</c:f>
              <c:numCache>
                <c:formatCode>General</c:formatCode>
                <c:ptCount val="1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numCache>
            </c:numRef>
          </c:val>
          <c:smooth val="0"/>
          <c:extLst>
            <c:ext xmlns:c16="http://schemas.microsoft.com/office/drawing/2014/chart" uri="{C3380CC4-5D6E-409C-BE32-E72D297353CC}">
              <c16:uniqueId val="{00000002-BCD7-48DE-9587-4AEF07451CE6}"/>
            </c:ext>
          </c:extLst>
        </c:ser>
        <c:dLbls>
          <c:showLegendKey val="0"/>
          <c:showVal val="0"/>
          <c:showCatName val="0"/>
          <c:showSerName val="0"/>
          <c:showPercent val="0"/>
          <c:showBubbleSize val="0"/>
        </c:dLbls>
        <c:smooth val="0"/>
        <c:axId val="108923136"/>
        <c:axId val="108924928"/>
      </c:lineChart>
      <c:catAx>
        <c:axId val="108923136"/>
        <c:scaling>
          <c:orientation val="minMax"/>
        </c:scaling>
        <c:delete val="0"/>
        <c:axPos val="b"/>
        <c:minorGridlines/>
        <c:numFmt formatCode="General" sourceLinked="0"/>
        <c:majorTickMark val="out"/>
        <c:minorTickMark val="none"/>
        <c:tickLblPos val="nextTo"/>
        <c:crossAx val="108924928"/>
        <c:crosses val="autoZero"/>
        <c:auto val="1"/>
        <c:lblAlgn val="ctr"/>
        <c:lblOffset val="100"/>
        <c:noMultiLvlLbl val="0"/>
      </c:catAx>
      <c:valAx>
        <c:axId val="108924928"/>
        <c:scaling>
          <c:orientation val="minMax"/>
        </c:scaling>
        <c:delete val="0"/>
        <c:axPos val="l"/>
        <c:majorGridlines/>
        <c:numFmt formatCode="General" sourceLinked="1"/>
        <c:majorTickMark val="out"/>
        <c:minorTickMark val="none"/>
        <c:tickLblPos val="nextTo"/>
        <c:crossAx val="108923136"/>
        <c:crosses val="autoZero"/>
        <c:crossBetween val="between"/>
      </c:valAx>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sVisible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[Metallographic statistics version finale test.xlsm]Punmel!PivotTable4</c:name>
    <c:fmtId val="1"/>
  </c:pivotSource>
  <c:chart>
    <c:autoTitleDeleted val="0"/>
    <c:pivotFmts>
      <c:pivotFmt>
        <c:idx val="0"/>
        <c:marker>
          <c:symbol val="none"/>
        </c:marker>
      </c:pivotFmt>
      <c:pivotFmt>
        <c:idx val="1"/>
        <c:marker>
          <c:symbol val="none"/>
        </c:marker>
      </c:pivotFmt>
      <c:pivotFmt>
        <c:idx val="2"/>
        <c:spPr>
          <a:ln>
            <a:solidFill>
              <a:srgbClr val="92D050"/>
            </a:solidFill>
          </a:ln>
        </c:spPr>
        <c:marker>
          <c:symbol val="none"/>
        </c:marker>
      </c:pivotFmt>
      <c:pivotFmt>
        <c:idx val="3"/>
        <c:spPr>
          <a:ln>
            <a:solidFill>
              <a:srgbClr val="FF0000"/>
            </a:solidFill>
          </a:ln>
        </c:spPr>
        <c:marker>
          <c:symbol val="none"/>
        </c:marker>
      </c:pivotFmt>
      <c:pivotFmt>
        <c:idx val="4"/>
        <c:spPr>
          <a:ln>
            <a:solidFill>
              <a:srgbClr val="00B0F0"/>
            </a:solidFill>
          </a:ln>
        </c:spPr>
        <c:marker>
          <c:symbol val="none"/>
        </c:marker>
      </c:pivotFmt>
      <c:pivotFmt>
        <c:idx val="5"/>
        <c:spPr>
          <a:ln>
            <a:noFill/>
          </a:ln>
        </c:spPr>
        <c:marker>
          <c:symbol val="none"/>
        </c:marker>
      </c:pivotFmt>
    </c:pivotFmts>
    <c:plotArea>
      <c:layout/>
      <c:lineChart>
        <c:grouping val="standard"/>
        <c:varyColors val="0"/>
        <c:ser>
          <c:idx val="0"/>
          <c:order val="0"/>
          <c:tx>
            <c:strRef>
              <c:f>Punmel!$B$3</c:f>
              <c:strCache>
                <c:ptCount val="1"/>
                <c:pt idx="0">
                  <c:v>Sum of Unmelted</c:v>
                </c:pt>
              </c:strCache>
            </c:strRef>
          </c:tx>
          <c:spPr>
            <a:ln>
              <a:solidFill>
                <a:srgbClr val="92D050"/>
              </a:solidFill>
            </a:ln>
          </c:spPr>
          <c:marker>
            <c:symbol val="none"/>
          </c:marker>
          <c:cat>
            <c:strRef>
              <c:f>Punmel!$A$4:$A$19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Punmel!$B$4:$B$19</c:f>
              <c:numCache>
                <c:formatCode>General</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mooth val="0"/>
          <c:extLst>
            <c:ext xmlns:c16="http://schemas.microsoft.com/office/drawing/2014/chart" uri="{C3380CC4-5D6E-409C-BE32-E72D297353CC}">
              <c16:uniqueId val="{00000000-7438-46AD-9117-77E2B1AD3F97}"/>
            </c:ext>
          </c:extLst>
        </c:ser>
        <c:ser>
          <c:idx val="1"/>
          <c:order val="1"/>
          <c:tx>
            <c:strRef>
              <c:f>Punmel!$C$3</c:f>
              <c:strCache>
                <c:ptCount val="1"/>
                <c:pt idx="0">
                  <c:v>Sum of crête % unmelted</c:v>
                </c:pt>
              </c:strCache>
            </c:strRef>
          </c:tx>
          <c:spPr>
            <a:ln>
              <a:solidFill>
                <a:srgbClr val="FF0000"/>
              </a:solidFill>
            </a:ln>
          </c:spPr>
          <c:marker>
            <c:symbol val="none"/>
          </c:marker>
          <c:cat>
            <c:strRef>
              <c:f>Punmel!$A$4:$A$19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Punmel!$C$4:$C$19</c:f>
              <c:numCache>
                <c:formatCode>General</c:formatCode>
                <c:ptCount val="15"/>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numCache>
            </c:numRef>
          </c:val>
          <c:smooth val="0"/>
          <c:extLst>
            <c:ext xmlns:c16="http://schemas.microsoft.com/office/drawing/2014/chart" uri="{C3380CC4-5D6E-409C-BE32-E72D297353CC}">
              <c16:uniqueId val="{00000001-7438-46AD-9117-77E2B1AD3F97}"/>
            </c:ext>
          </c:extLst>
        </c:ser>
        <c:ser>
          <c:idx val="2"/>
          <c:order val="2"/>
          <c:tx>
            <c:strRef>
              <c:f>Punmel!$D$3</c:f>
              <c:strCache>
                <c:ptCount val="1"/>
                <c:pt idx="0">
                  <c:v>Sum of Sécu % Imbrûlés</c:v>
                </c:pt>
              </c:strCache>
            </c:strRef>
          </c:tx>
          <c:spPr>
            <a:ln>
              <a:solidFill>
                <a:srgbClr val="00B0F0"/>
              </a:solidFill>
            </a:ln>
          </c:spPr>
          <c:marker>
            <c:symbol val="none"/>
          </c:marker>
          <c:cat>
            <c:strRef>
              <c:f>Punmel!$A$4:$A$19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Punmel!$D$4:$D$19</c:f>
              <c:numCache>
                <c:formatCode>General</c:formatCode>
                <c:ptCount val="15"/>
                <c:pt idx="0">
                  <c:v>2</c:v>
                </c:pt>
                <c:pt idx="1">
                  <c:v>2</c:v>
                </c:pt>
                <c:pt idx="2">
                  <c:v>2</c:v>
                </c:pt>
                <c:pt idx="3">
                  <c:v>2</c:v>
                </c:pt>
                <c:pt idx="4">
                  <c:v>2</c:v>
                </c:pt>
                <c:pt idx="5">
                  <c:v>2</c:v>
                </c:pt>
                <c:pt idx="6">
                  <c:v>2</c:v>
                </c:pt>
                <c:pt idx="7">
                  <c:v>2</c:v>
                </c:pt>
                <c:pt idx="8">
                  <c:v>2</c:v>
                </c:pt>
                <c:pt idx="9">
                  <c:v>2</c:v>
                </c:pt>
                <c:pt idx="10">
                  <c:v>2</c:v>
                </c:pt>
                <c:pt idx="11">
                  <c:v>2</c:v>
                </c:pt>
                <c:pt idx="12">
                  <c:v>2</c:v>
                </c:pt>
                <c:pt idx="13">
                  <c:v>2</c:v>
                </c:pt>
                <c:pt idx="14">
                  <c:v>2</c:v>
                </c:pt>
              </c:numCache>
            </c:numRef>
          </c:val>
          <c:smooth val="0"/>
          <c:extLst>
            <c:ext xmlns:c16="http://schemas.microsoft.com/office/drawing/2014/chart" uri="{C3380CC4-5D6E-409C-BE32-E72D297353CC}">
              <c16:uniqueId val="{00000002-7438-46AD-9117-77E2B1AD3F97}"/>
            </c:ext>
          </c:extLst>
        </c:ser>
        <c:dLbls>
          <c:showLegendKey val="0"/>
          <c:showVal val="0"/>
          <c:showCatName val="0"/>
          <c:showSerName val="0"/>
          <c:showPercent val="0"/>
          <c:showBubbleSize val="0"/>
        </c:dLbls>
        <c:smooth val="0"/>
        <c:axId val="108968960"/>
        <c:axId val="108974848"/>
      </c:lineChart>
      <c:catAx>
        <c:axId val="108968960"/>
        <c:scaling>
          <c:orientation val="minMax"/>
        </c:scaling>
        <c:delete val="0"/>
        <c:axPos val="b"/>
        <c:minorGridlines/>
        <c:numFmt formatCode="General" sourceLinked="0"/>
        <c:majorTickMark val="out"/>
        <c:minorTickMark val="none"/>
        <c:tickLblPos val="nextTo"/>
        <c:crossAx val="108974848"/>
        <c:crosses val="autoZero"/>
        <c:auto val="1"/>
        <c:lblAlgn val="ctr"/>
        <c:lblOffset val="100"/>
        <c:noMultiLvlLbl val="0"/>
      </c:catAx>
      <c:valAx>
        <c:axId val="108974848"/>
        <c:scaling>
          <c:orientation val="minMax"/>
        </c:scaling>
        <c:delete val="0"/>
        <c:axPos val="l"/>
        <c:majorGridlines/>
        <c:numFmt formatCode="General" sourceLinked="1"/>
        <c:majorTickMark val="out"/>
        <c:minorTickMark val="none"/>
        <c:tickLblPos val="nextTo"/>
        <c:crossAx val="108968960"/>
        <c:crosses val="autoZero"/>
        <c:crossBetween val="between"/>
      </c:valAx>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[Metallographic statistics version finale test.xlsm]Dunmel!PivotTable5</c:name>
    <c:fmtId val="1"/>
  </c:pivotSource>
  <c:chart>
    <c:autoTitleDeleted val="0"/>
    <c:pivotFmts>
      <c:pivotFmt>
        <c:idx val="0"/>
        <c:marker>
          <c:symbol val="none"/>
        </c:marker>
      </c:pivotFmt>
      <c:pivotFmt>
        <c:idx val="1"/>
        <c:marker>
          <c:symbol val="none"/>
        </c:marker>
      </c:pivotFmt>
      <c:pivotFmt>
        <c:idx val="2"/>
        <c:spPr>
          <a:ln>
            <a:solidFill>
              <a:srgbClr val="92D050"/>
            </a:solidFill>
          </a:ln>
        </c:spPr>
        <c:marker>
          <c:symbol val="none"/>
        </c:marker>
      </c:pivotFmt>
      <c:pivotFmt>
        <c:idx val="3"/>
        <c:spPr>
          <a:ln>
            <a:solidFill>
              <a:srgbClr val="FF0000"/>
            </a:solidFill>
          </a:ln>
        </c:spPr>
        <c:marker>
          <c:symbol val="none"/>
        </c:marker>
      </c:pivotFmt>
      <c:pivotFmt>
        <c:idx val="4"/>
        <c:spPr>
          <a:ln>
            <a:solidFill>
              <a:srgbClr val="00B0F0"/>
            </a:solidFill>
          </a:ln>
        </c:spPr>
        <c:marker>
          <c:symbol val="none"/>
        </c:marker>
      </c:pivotFmt>
      <c:pivotFmt>
        <c:idx val="5"/>
        <c:spPr>
          <a:ln>
            <a:noFill/>
          </a:ln>
        </c:spPr>
        <c:marker>
          <c:symbol val="none"/>
        </c:marker>
      </c:pivotFmt>
    </c:pivotFmts>
    <c:plotArea>
      <c:layout/>
      <c:lineChart>
        <c:grouping val="standard"/>
        <c:varyColors val="0"/>
        <c:ser>
          <c:idx val="0"/>
          <c:order val="0"/>
          <c:tx>
            <c:strRef>
              <c:f>Dunmel!$B$3</c:f>
              <c:strCache>
                <c:ptCount val="1"/>
                <c:pt idx="0">
                  <c:v>Sum of Ø Unmelted</c:v>
                </c:pt>
              </c:strCache>
            </c:strRef>
          </c:tx>
          <c:spPr>
            <a:ln>
              <a:solidFill>
                <a:srgbClr val="92D050"/>
              </a:solidFill>
            </a:ln>
          </c:spPr>
          <c:marker>
            <c:symbol val="none"/>
          </c:marker>
          <c:cat>
            <c:strRef>
              <c:f>Dunmel!$A$4:$A$19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Dunmel!$B$4:$B$19</c:f>
              <c:numCache>
                <c:formatCode>General</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mooth val="0"/>
          <c:extLst>
            <c:ext xmlns:c16="http://schemas.microsoft.com/office/drawing/2014/chart" uri="{C3380CC4-5D6E-409C-BE32-E72D297353CC}">
              <c16:uniqueId val="{00000000-C18F-479A-9747-6AD021474DAB}"/>
            </c:ext>
          </c:extLst>
        </c:ser>
        <c:ser>
          <c:idx val="1"/>
          <c:order val="1"/>
          <c:tx>
            <c:strRef>
              <c:f>Dunmel!$C$3</c:f>
              <c:strCache>
                <c:ptCount val="1"/>
                <c:pt idx="0">
                  <c:v>Sum of crête Ø unmelted</c:v>
                </c:pt>
              </c:strCache>
            </c:strRef>
          </c:tx>
          <c:spPr>
            <a:ln>
              <a:solidFill>
                <a:srgbClr val="FF0000"/>
              </a:solidFill>
            </a:ln>
          </c:spPr>
          <c:marker>
            <c:symbol val="none"/>
          </c:marker>
          <c:cat>
            <c:strRef>
              <c:f>Dunmel!$A$4:$A$19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Dunmel!$C$4:$C$19</c:f>
              <c:numCache>
                <c:formatCode>General</c:formatCode>
                <c:ptCount val="15"/>
                <c:pt idx="0">
                  <c:v>25</c:v>
                </c:pt>
                <c:pt idx="1">
                  <c:v>25</c:v>
                </c:pt>
                <c:pt idx="2">
                  <c:v>25</c:v>
                </c:pt>
                <c:pt idx="3">
                  <c:v>25</c:v>
                </c:pt>
                <c:pt idx="4">
                  <c:v>25</c:v>
                </c:pt>
                <c:pt idx="5">
                  <c:v>25</c:v>
                </c:pt>
                <c:pt idx="6">
                  <c:v>25</c:v>
                </c:pt>
                <c:pt idx="7">
                  <c:v>25</c:v>
                </c:pt>
                <c:pt idx="8">
                  <c:v>25</c:v>
                </c:pt>
                <c:pt idx="9">
                  <c:v>25</c:v>
                </c:pt>
                <c:pt idx="10">
                  <c:v>25</c:v>
                </c:pt>
                <c:pt idx="11">
                  <c:v>25</c:v>
                </c:pt>
                <c:pt idx="12">
                  <c:v>25</c:v>
                </c:pt>
                <c:pt idx="13">
                  <c:v>25</c:v>
                </c:pt>
                <c:pt idx="14">
                  <c:v>25</c:v>
                </c:pt>
              </c:numCache>
            </c:numRef>
          </c:val>
          <c:smooth val="0"/>
          <c:extLst>
            <c:ext xmlns:c16="http://schemas.microsoft.com/office/drawing/2014/chart" uri="{C3380CC4-5D6E-409C-BE32-E72D297353CC}">
              <c16:uniqueId val="{00000001-C18F-479A-9747-6AD021474DAB}"/>
            </c:ext>
          </c:extLst>
        </c:ser>
        <c:ser>
          <c:idx val="2"/>
          <c:order val="2"/>
          <c:tx>
            <c:strRef>
              <c:f>Dunmel!$D$3</c:f>
              <c:strCache>
                <c:ptCount val="1"/>
                <c:pt idx="0">
                  <c:v>Sum of Sécu Ø Imbrûlés</c:v>
                </c:pt>
              </c:strCache>
            </c:strRef>
          </c:tx>
          <c:spPr>
            <a:ln>
              <a:solidFill>
                <a:srgbClr val="00B0F0"/>
              </a:solidFill>
            </a:ln>
          </c:spPr>
          <c:marker>
            <c:symbol val="none"/>
          </c:marker>
          <c:cat>
            <c:strRef>
              <c:f>Dunmel!$A$4:$A$19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Dunmel!$D$4:$D$19</c:f>
              <c:numCache>
                <c:formatCode>General</c:formatCode>
                <c:ptCount val="15"/>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numCache>
            </c:numRef>
          </c:val>
          <c:smooth val="0"/>
          <c:extLst>
            <c:ext xmlns:c16="http://schemas.microsoft.com/office/drawing/2014/chart" uri="{C3380CC4-5D6E-409C-BE32-E72D297353CC}">
              <c16:uniqueId val="{00000002-C18F-479A-9747-6AD021474DAB}"/>
            </c:ext>
          </c:extLst>
        </c:ser>
        <c:dLbls>
          <c:showLegendKey val="0"/>
          <c:showVal val="0"/>
          <c:showCatName val="0"/>
          <c:showSerName val="0"/>
          <c:showPercent val="0"/>
          <c:showBubbleSize val="0"/>
        </c:dLbls>
        <c:smooth val="0"/>
        <c:axId val="132042752"/>
        <c:axId val="132044288"/>
      </c:lineChart>
      <c:catAx>
        <c:axId val="132042752"/>
        <c:scaling>
          <c:orientation val="minMax"/>
        </c:scaling>
        <c:delete val="0"/>
        <c:axPos val="b"/>
        <c:minorGridlines/>
        <c:numFmt formatCode="General" sourceLinked="0"/>
        <c:majorTickMark val="out"/>
        <c:minorTickMark val="none"/>
        <c:tickLblPos val="nextTo"/>
        <c:crossAx val="132044288"/>
        <c:crosses val="autoZero"/>
        <c:auto val="1"/>
        <c:lblAlgn val="ctr"/>
        <c:lblOffset val="100"/>
        <c:noMultiLvlLbl val="0"/>
      </c:catAx>
      <c:valAx>
        <c:axId val="132044288"/>
        <c:scaling>
          <c:orientation val="minMax"/>
        </c:scaling>
        <c:delete val="0"/>
        <c:axPos val="l"/>
        <c:majorGridlines/>
        <c:numFmt formatCode="General" sourceLinked="1"/>
        <c:majorTickMark val="out"/>
        <c:minorTickMark val="none"/>
        <c:tickLblPos val="nextTo"/>
        <c:crossAx val="132042752"/>
        <c:crosses val="autoZero"/>
        <c:crossBetween val="between"/>
      </c:valAx>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sVisible val="1"/>
      </c14:pivotOptions>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[Metallographic statistics version finale test.xlsm]Macro!PivotTable6</c:name>
    <c:fmtId val="1"/>
  </c:pivotSource>
  <c:chart>
    <c:autoTitleDeleted val="0"/>
    <c:pivotFmts>
      <c:pivotFmt>
        <c:idx val="0"/>
        <c:marker>
          <c:symbol val="none"/>
        </c:marker>
      </c:pivotFmt>
      <c:pivotFmt>
        <c:idx val="1"/>
        <c:marker>
          <c:symbol val="none"/>
        </c:marker>
      </c:pivotFmt>
      <c:pivotFmt>
        <c:idx val="2"/>
        <c:spPr>
          <a:ln>
            <a:solidFill>
              <a:srgbClr val="92D050"/>
            </a:solidFill>
          </a:ln>
        </c:spPr>
        <c:marker>
          <c:symbol val="none"/>
        </c:marker>
      </c:pivotFmt>
      <c:pivotFmt>
        <c:idx val="3"/>
        <c:spPr>
          <a:ln>
            <a:solidFill>
              <a:srgbClr val="FF0000"/>
            </a:solidFill>
          </a:ln>
        </c:spPr>
        <c:marker>
          <c:symbol val="none"/>
        </c:marker>
      </c:pivotFmt>
      <c:pivotFmt>
        <c:idx val="4"/>
        <c:spPr>
          <a:ln>
            <a:noFill/>
          </a:ln>
        </c:spPr>
        <c:marker>
          <c:symbol val="none"/>
        </c:marker>
      </c:pivotFmt>
    </c:pivotFmts>
    <c:plotArea>
      <c:layout/>
      <c:lineChart>
        <c:grouping val="standard"/>
        <c:varyColors val="0"/>
        <c:ser>
          <c:idx val="0"/>
          <c:order val="0"/>
          <c:tx>
            <c:strRef>
              <c:f>Macro!$B$3</c:f>
              <c:strCache>
                <c:ptCount val="1"/>
                <c:pt idx="0">
                  <c:v>Sum of Macro</c:v>
                </c:pt>
              </c:strCache>
            </c:strRef>
          </c:tx>
          <c:spPr>
            <a:ln>
              <a:solidFill>
                <a:srgbClr val="92D050"/>
              </a:solidFill>
            </a:ln>
          </c:spPr>
          <c:marker>
            <c:symbol val="none"/>
          </c:marker>
          <c:cat>
            <c:strRef>
              <c:f>Macro!$A$4:$A$19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Macro!$B$4:$B$19</c:f>
              <c:numCache>
                <c:formatCode>General</c:formatCode>
                <c:ptCount val="15"/>
                <c:pt idx="0">
                  <c:v>87.3</c:v>
                </c:pt>
                <c:pt idx="1">
                  <c:v>87.74</c:v>
                </c:pt>
                <c:pt idx="2">
                  <c:v>87.78</c:v>
                </c:pt>
                <c:pt idx="3">
                  <c:v>85.3</c:v>
                </c:pt>
                <c:pt idx="4">
                  <c:v>86.78</c:v>
                </c:pt>
                <c:pt idx="5">
                  <c:v>89.52</c:v>
                </c:pt>
                <c:pt idx="6">
                  <c:v>86.95</c:v>
                </c:pt>
                <c:pt idx="7">
                  <c:v>87.25</c:v>
                </c:pt>
                <c:pt idx="8">
                  <c:v>87.98</c:v>
                </c:pt>
                <c:pt idx="9">
                  <c:v>89.75</c:v>
                </c:pt>
                <c:pt idx="10">
                  <c:v>88.96</c:v>
                </c:pt>
                <c:pt idx="11">
                  <c:v>87.01</c:v>
                </c:pt>
                <c:pt idx="12">
                  <c:v>82.53</c:v>
                </c:pt>
                <c:pt idx="13">
                  <c:v>86.29</c:v>
                </c:pt>
                <c:pt idx="14">
                  <c:v>88.3</c:v>
                </c:pt>
              </c:numCache>
            </c:numRef>
          </c:val>
          <c:smooth val="0"/>
          <c:extLst>
            <c:ext xmlns:c16="http://schemas.microsoft.com/office/drawing/2014/chart" uri="{C3380CC4-5D6E-409C-BE32-E72D297353CC}">
              <c16:uniqueId val="{00000000-08C8-4C59-A85D-03BEC1A38AAB}"/>
            </c:ext>
          </c:extLst>
        </c:ser>
        <c:ser>
          <c:idx val="1"/>
          <c:order val="1"/>
          <c:tx>
            <c:strRef>
              <c:f>Macro!$C$3</c:f>
              <c:strCache>
                <c:ptCount val="1"/>
                <c:pt idx="0">
                  <c:v>Sum of crête macro</c:v>
                </c:pt>
              </c:strCache>
            </c:strRef>
          </c:tx>
          <c:spPr>
            <a:ln>
              <a:solidFill>
                <a:srgbClr val="FF0000"/>
              </a:solidFill>
            </a:ln>
          </c:spPr>
          <c:marker>
            <c:symbol val="none"/>
          </c:marker>
          <c:cat>
            <c:strRef>
              <c:f>Macro!$A$4:$A$19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Macro!$C$4:$C$19</c:f>
              <c:numCache>
                <c:formatCode>General</c:formatCode>
                <c:ptCount val="15"/>
                <c:pt idx="0">
                  <c:v>89</c:v>
                </c:pt>
                <c:pt idx="1">
                  <c:v>89</c:v>
                </c:pt>
                <c:pt idx="2">
                  <c:v>89</c:v>
                </c:pt>
                <c:pt idx="3">
                  <c:v>89</c:v>
                </c:pt>
                <c:pt idx="4">
                  <c:v>89</c:v>
                </c:pt>
                <c:pt idx="5">
                  <c:v>89</c:v>
                </c:pt>
                <c:pt idx="6">
                  <c:v>89</c:v>
                </c:pt>
                <c:pt idx="7">
                  <c:v>89</c:v>
                </c:pt>
                <c:pt idx="8">
                  <c:v>89</c:v>
                </c:pt>
                <c:pt idx="9">
                  <c:v>89</c:v>
                </c:pt>
                <c:pt idx="10">
                  <c:v>89</c:v>
                </c:pt>
                <c:pt idx="11">
                  <c:v>89</c:v>
                </c:pt>
                <c:pt idx="12">
                  <c:v>89</c:v>
                </c:pt>
                <c:pt idx="13">
                  <c:v>89</c:v>
                </c:pt>
                <c:pt idx="14">
                  <c:v>89</c:v>
                </c:pt>
              </c:numCache>
            </c:numRef>
          </c:val>
          <c:smooth val="0"/>
          <c:extLst>
            <c:ext xmlns:c16="http://schemas.microsoft.com/office/drawing/2014/chart" uri="{C3380CC4-5D6E-409C-BE32-E72D297353CC}">
              <c16:uniqueId val="{00000001-08C8-4C59-A85D-03BEC1A38AAB}"/>
            </c:ext>
          </c:extLst>
        </c:ser>
        <c:dLbls>
          <c:showLegendKey val="0"/>
          <c:showVal val="0"/>
          <c:showCatName val="0"/>
          <c:showSerName val="0"/>
          <c:showPercent val="0"/>
          <c:showBubbleSize val="0"/>
        </c:dLbls>
        <c:smooth val="0"/>
        <c:axId val="132307584"/>
        <c:axId val="132600576"/>
      </c:lineChart>
      <c:catAx>
        <c:axId val="132307584"/>
        <c:scaling>
          <c:orientation val="minMax"/>
        </c:scaling>
        <c:delete val="0"/>
        <c:axPos val="b"/>
        <c:minorGridlines/>
        <c:numFmt formatCode="General" sourceLinked="0"/>
        <c:majorTickMark val="out"/>
        <c:minorTickMark val="none"/>
        <c:tickLblPos val="nextTo"/>
        <c:crossAx val="132600576"/>
        <c:crosses val="autoZero"/>
        <c:auto val="1"/>
        <c:lblAlgn val="ctr"/>
        <c:lblOffset val="100"/>
        <c:noMultiLvlLbl val="0"/>
      </c:catAx>
      <c:valAx>
        <c:axId val="132600576"/>
        <c:scaling>
          <c:orientation val="minMax"/>
        </c:scaling>
        <c:delete val="0"/>
        <c:axPos val="l"/>
        <c:majorGridlines/>
        <c:numFmt formatCode="General" sourceLinked="1"/>
        <c:majorTickMark val="out"/>
        <c:minorTickMark val="none"/>
        <c:tickLblPos val="nextTo"/>
        <c:crossAx val="132307584"/>
        <c:crosses val="autoZero"/>
        <c:crossBetween val="between"/>
      </c:valAx>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sVisible val="1"/>
      </c14:pivotOptions>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[Metallographic statistics version finale test.xlsm]Micro!PivotTable7</c:name>
    <c:fmtId val="1"/>
  </c:pivotSource>
  <c:chart>
    <c:autoTitleDeleted val="0"/>
    <c:pivotFmts>
      <c:pivotFmt>
        <c:idx val="0"/>
        <c:marker>
          <c:symbol val="none"/>
        </c:marker>
      </c:pivotFmt>
      <c:pivotFmt>
        <c:idx val="1"/>
        <c:marker>
          <c:symbol val="none"/>
        </c:marker>
      </c:pivotFmt>
      <c:pivotFmt>
        <c:idx val="2"/>
        <c:spPr>
          <a:ln>
            <a:solidFill>
              <a:srgbClr val="92D050"/>
            </a:solidFill>
          </a:ln>
        </c:spPr>
        <c:marker>
          <c:symbol val="none"/>
        </c:marker>
      </c:pivotFmt>
      <c:pivotFmt>
        <c:idx val="3"/>
        <c:spPr>
          <a:ln>
            <a:solidFill>
              <a:srgbClr val="FF0000"/>
            </a:solidFill>
          </a:ln>
        </c:spPr>
        <c:marker>
          <c:symbol val="none"/>
        </c:marker>
      </c:pivotFmt>
      <c:pivotFmt>
        <c:idx val="4"/>
        <c:spPr>
          <a:ln>
            <a:noFill/>
          </a:ln>
        </c:spPr>
        <c:marker>
          <c:symbol val="none"/>
        </c:marker>
      </c:pivotFmt>
    </c:pivotFmts>
    <c:plotArea>
      <c:layout/>
      <c:lineChart>
        <c:grouping val="standard"/>
        <c:varyColors val="0"/>
        <c:ser>
          <c:idx val="0"/>
          <c:order val="0"/>
          <c:tx>
            <c:strRef>
              <c:f>Micro!$B$3</c:f>
              <c:strCache>
                <c:ptCount val="1"/>
                <c:pt idx="0">
                  <c:v>Sum of Micro</c:v>
                </c:pt>
              </c:strCache>
            </c:strRef>
          </c:tx>
          <c:spPr>
            <a:ln>
              <a:solidFill>
                <a:srgbClr val="92D050"/>
              </a:solidFill>
            </a:ln>
          </c:spPr>
          <c:marker>
            <c:symbol val="none"/>
          </c:marker>
          <c:cat>
            <c:strRef>
              <c:f>Micro!$A$4:$A$19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Micro!$B$4:$B$19</c:f>
              <c:numCache>
                <c:formatCode>General</c:formatCode>
                <c:ptCount val="15"/>
                <c:pt idx="0">
                  <c:v>982.05</c:v>
                </c:pt>
                <c:pt idx="1">
                  <c:v>953.91</c:v>
                </c:pt>
                <c:pt idx="2">
                  <c:v>897.3</c:v>
                </c:pt>
                <c:pt idx="3">
                  <c:v>979.1</c:v>
                </c:pt>
                <c:pt idx="4">
                  <c:v>935.71</c:v>
                </c:pt>
                <c:pt idx="5">
                  <c:v>946.71</c:v>
                </c:pt>
                <c:pt idx="6">
                  <c:v>963.88</c:v>
                </c:pt>
                <c:pt idx="7">
                  <c:v>907.25</c:v>
                </c:pt>
                <c:pt idx="8">
                  <c:v>898.5</c:v>
                </c:pt>
                <c:pt idx="9">
                  <c:v>986.33</c:v>
                </c:pt>
                <c:pt idx="10">
                  <c:v>963.55</c:v>
                </c:pt>
                <c:pt idx="11">
                  <c:v>917.27</c:v>
                </c:pt>
                <c:pt idx="12">
                  <c:v>981.01</c:v>
                </c:pt>
                <c:pt idx="13">
                  <c:v>899.64</c:v>
                </c:pt>
                <c:pt idx="14">
                  <c:v>783.2</c:v>
                </c:pt>
              </c:numCache>
            </c:numRef>
          </c:val>
          <c:smooth val="0"/>
          <c:extLst>
            <c:ext xmlns:c16="http://schemas.microsoft.com/office/drawing/2014/chart" uri="{C3380CC4-5D6E-409C-BE32-E72D297353CC}">
              <c16:uniqueId val="{00000000-7EEB-4D80-A819-3A29570DB01A}"/>
            </c:ext>
          </c:extLst>
        </c:ser>
        <c:ser>
          <c:idx val="1"/>
          <c:order val="1"/>
          <c:tx>
            <c:strRef>
              <c:f>Micro!$C$3</c:f>
              <c:strCache>
                <c:ptCount val="1"/>
                <c:pt idx="0">
                  <c:v>Sum of crête micro</c:v>
                </c:pt>
              </c:strCache>
            </c:strRef>
          </c:tx>
          <c:spPr>
            <a:ln>
              <a:solidFill>
                <a:srgbClr val="FF0000"/>
              </a:solidFill>
            </a:ln>
          </c:spPr>
          <c:marker>
            <c:symbol val="none"/>
          </c:marker>
          <c:cat>
            <c:strRef>
              <c:f>Micro!$A$4:$A$19</c:f>
              <c:strCache>
                <c:ptCount val="15"/>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strCache>
            </c:strRef>
          </c:cat>
          <c:val>
            <c:numRef>
              <c:f>Micro!$C$4:$C$19</c:f>
              <c:numCache>
                <c:formatCode>General</c:formatCode>
                <c:ptCount val="15"/>
                <c:pt idx="0">
                  <c:v>750</c:v>
                </c:pt>
                <c:pt idx="1">
                  <c:v>750</c:v>
                </c:pt>
                <c:pt idx="2">
                  <c:v>750</c:v>
                </c:pt>
                <c:pt idx="3">
                  <c:v>750</c:v>
                </c:pt>
                <c:pt idx="4">
                  <c:v>750</c:v>
                </c:pt>
                <c:pt idx="5">
                  <c:v>750</c:v>
                </c:pt>
                <c:pt idx="6">
                  <c:v>750</c:v>
                </c:pt>
                <c:pt idx="7">
                  <c:v>750</c:v>
                </c:pt>
                <c:pt idx="8">
                  <c:v>750</c:v>
                </c:pt>
                <c:pt idx="9">
                  <c:v>750</c:v>
                </c:pt>
                <c:pt idx="10">
                  <c:v>750</c:v>
                </c:pt>
                <c:pt idx="11">
                  <c:v>750</c:v>
                </c:pt>
                <c:pt idx="12">
                  <c:v>750</c:v>
                </c:pt>
                <c:pt idx="13">
                  <c:v>750</c:v>
                </c:pt>
                <c:pt idx="14">
                  <c:v>750</c:v>
                </c:pt>
              </c:numCache>
            </c:numRef>
          </c:val>
          <c:smooth val="0"/>
          <c:extLst>
            <c:ext xmlns:c16="http://schemas.microsoft.com/office/drawing/2014/chart" uri="{C3380CC4-5D6E-409C-BE32-E72D297353CC}">
              <c16:uniqueId val="{00000001-7EEB-4D80-A819-3A29570DB01A}"/>
            </c:ext>
          </c:extLst>
        </c:ser>
        <c:dLbls>
          <c:showLegendKey val="0"/>
          <c:showVal val="0"/>
          <c:showCatName val="0"/>
          <c:showSerName val="0"/>
          <c:showPercent val="0"/>
          <c:showBubbleSize val="0"/>
        </c:dLbls>
        <c:smooth val="0"/>
        <c:axId val="132618880"/>
        <c:axId val="132678016"/>
      </c:lineChart>
      <c:catAx>
        <c:axId val="132618880"/>
        <c:scaling>
          <c:orientation val="minMax"/>
        </c:scaling>
        <c:delete val="0"/>
        <c:axPos val="b"/>
        <c:minorGridlines/>
        <c:numFmt formatCode="General" sourceLinked="0"/>
        <c:majorTickMark val="out"/>
        <c:minorTickMark val="none"/>
        <c:tickLblPos val="nextTo"/>
        <c:crossAx val="132678016"/>
        <c:crosses val="autoZero"/>
        <c:auto val="1"/>
        <c:lblAlgn val="ctr"/>
        <c:lblOffset val="100"/>
        <c:noMultiLvlLbl val="0"/>
      </c:catAx>
      <c:valAx>
        <c:axId val="132678016"/>
        <c:scaling>
          <c:orientation val="minMax"/>
        </c:scaling>
        <c:delete val="0"/>
        <c:axPos val="l"/>
        <c:majorGridlines/>
        <c:numFmt formatCode="General" sourceLinked="1"/>
        <c:majorTickMark val="out"/>
        <c:minorTickMark val="none"/>
        <c:tickLblPos val="nextTo"/>
        <c:crossAx val="132618880"/>
        <c:crosses val="autoZero"/>
        <c:crossBetween val="between"/>
      </c:valAx>
    </c:plotArea>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sVisible val="1"/>
      </c14:pivotOptions>
    </c:ext>
  </c:extLst>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13</xdr:row>
          <xdr:rowOff>28575</xdr:rowOff>
        </xdr:from>
        <xdr:to>
          <xdr:col>6</xdr:col>
          <xdr:colOff>581025</xdr:colOff>
          <xdr:row>17</xdr:row>
          <xdr:rowOff>161925</xdr:rowOff>
        </xdr:to>
        <xdr:sp macro="" textlink="">
          <xdr:nvSpPr>
            <xdr:cNvPr id="2054" name="Button 6" hidden="1">
              <a:extLst>
                <a:ext uri="{63B3BB69-23CF-44E3-9099-C40C66FF867C}">
                  <a14:compatExt spid="_x0000_s205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BE" sz="2000" b="1" i="0" u="none" strike="noStrike" baseline="0">
                  <a:solidFill>
                    <a:srgbClr val="000000"/>
                  </a:solidFill>
                  <a:latin typeface="Calibri"/>
                  <a:cs typeface="Calibri"/>
                </a:rPr>
                <a:t>New sample report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28575</xdr:colOff>
          <xdr:row>13</xdr:row>
          <xdr:rowOff>28575</xdr:rowOff>
        </xdr:from>
        <xdr:to>
          <xdr:col>14</xdr:col>
          <xdr:colOff>590550</xdr:colOff>
          <xdr:row>17</xdr:row>
          <xdr:rowOff>171450</xdr:rowOff>
        </xdr:to>
        <xdr:sp macro="" textlink="">
          <xdr:nvSpPr>
            <xdr:cNvPr id="2055" name="Button 7" hidden="1">
              <a:extLst>
                <a:ext uri="{63B3BB69-23CF-44E3-9099-C40C66FF867C}">
                  <a14:compatExt spid="_x0000_s205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BE" sz="2000" b="1" i="0" u="none" strike="noStrike" baseline="0">
                  <a:solidFill>
                    <a:srgbClr val="000000"/>
                  </a:solidFill>
                  <a:latin typeface="Calibri"/>
                  <a:cs typeface="Calibri"/>
                </a:rPr>
                <a:t>Recipe analysis</a:t>
              </a:r>
            </a:p>
          </xdr:txBody>
        </xdr:sp>
        <xdr:clientData fPrintsWithSheet="0"/>
      </xdr:twoCellAnchor>
    </mc:Choice>
    <mc:Fallback/>
  </mc:AlternateContent>
  <xdr:twoCellAnchor>
    <xdr:from>
      <xdr:col>7</xdr:col>
      <xdr:colOff>323850</xdr:colOff>
      <xdr:row>8</xdr:row>
      <xdr:rowOff>9525</xdr:rowOff>
    </xdr:from>
    <xdr:to>
      <xdr:col>13</xdr:col>
      <xdr:colOff>133350</xdr:colOff>
      <xdr:row>11</xdr:row>
      <xdr:rowOff>285750</xdr:rowOff>
    </xdr:to>
    <xdr:cxnSp macro="">
      <xdr:nvCxnSpPr>
        <xdr:cNvPr id="3" name="Elbow Connector 2"/>
        <xdr:cNvCxnSpPr/>
      </xdr:nvCxnSpPr>
      <xdr:spPr>
        <a:xfrm flipV="1">
          <a:off x="4591050" y="1524000"/>
          <a:ext cx="3467100" cy="847725"/>
        </a:xfrm>
        <a:prstGeom prst="bentConnector3">
          <a:avLst>
            <a:gd name="adj1" fmla="val 100000"/>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9526</xdr:colOff>
      <xdr:row>6</xdr:row>
      <xdr:rowOff>133350</xdr:rowOff>
    </xdr:from>
    <xdr:to>
      <xdr:col>13</xdr:col>
      <xdr:colOff>133351</xdr:colOff>
      <xdr:row>8</xdr:row>
      <xdr:rowOff>9525</xdr:rowOff>
    </xdr:to>
    <xdr:cxnSp macro="">
      <xdr:nvCxnSpPr>
        <xdr:cNvPr id="7" name="Elbow Connector 6"/>
        <xdr:cNvCxnSpPr/>
      </xdr:nvCxnSpPr>
      <xdr:spPr>
        <a:xfrm rot="10800000">
          <a:off x="7324726" y="1181100"/>
          <a:ext cx="733425" cy="342900"/>
        </a:xfrm>
        <a:prstGeom prst="bentConnector3">
          <a:avLst>
            <a:gd name="adj1" fmla="val -32"/>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18</xdr:row>
      <xdr:rowOff>0</xdr:rowOff>
    </xdr:from>
    <xdr:to>
      <xdr:col>8</xdr:col>
      <xdr:colOff>0</xdr:colOff>
      <xdr:row>32</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8283</xdr:colOff>
      <xdr:row>35</xdr:row>
      <xdr:rowOff>7041</xdr:rowOff>
    </xdr:from>
    <xdr:to>
      <xdr:col>7</xdr:col>
      <xdr:colOff>604630</xdr:colOff>
      <xdr:row>49</xdr:row>
      <xdr:rowOff>16565</xdr:rowOff>
    </xdr:to>
    <xdr:graphicFrame macro="">
      <xdr:nvGraphicFramePr>
        <xdr:cNvPr id="3"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8282</xdr:colOff>
      <xdr:row>52</xdr:row>
      <xdr:rowOff>8282</xdr:rowOff>
    </xdr:from>
    <xdr:to>
      <xdr:col>8</xdr:col>
      <xdr:colOff>0</xdr:colOff>
      <xdr:row>66</xdr:row>
      <xdr:rowOff>8282</xdr:rowOff>
    </xdr:to>
    <xdr:graphicFrame macro="">
      <xdr:nvGraphicFramePr>
        <xdr:cNvPr id="4"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8283</xdr:colOff>
      <xdr:row>69</xdr:row>
      <xdr:rowOff>8282</xdr:rowOff>
    </xdr:from>
    <xdr:to>
      <xdr:col>7</xdr:col>
      <xdr:colOff>604630</xdr:colOff>
      <xdr:row>83</xdr:row>
      <xdr:rowOff>17807</xdr:rowOff>
    </xdr:to>
    <xdr:graphicFrame macro="">
      <xdr:nvGraphicFramePr>
        <xdr:cNvPr id="5"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8282</xdr:colOff>
      <xdr:row>85</xdr:row>
      <xdr:rowOff>372718</xdr:rowOff>
    </xdr:from>
    <xdr:to>
      <xdr:col>8</xdr:col>
      <xdr:colOff>0</xdr:colOff>
      <xdr:row>99</xdr:row>
      <xdr:rowOff>182218</xdr:rowOff>
    </xdr:to>
    <xdr:graphicFrame macro="">
      <xdr:nvGraphicFramePr>
        <xdr:cNvPr id="6"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8284</xdr:colOff>
      <xdr:row>102</xdr:row>
      <xdr:rowOff>379757</xdr:rowOff>
    </xdr:from>
    <xdr:to>
      <xdr:col>7</xdr:col>
      <xdr:colOff>604631</xdr:colOff>
      <xdr:row>117</xdr:row>
      <xdr:rowOff>8282</xdr:rowOff>
    </xdr:to>
    <xdr:graphicFrame macro="">
      <xdr:nvGraphicFramePr>
        <xdr:cNvPr id="7"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8282</xdr:colOff>
      <xdr:row>119</xdr:row>
      <xdr:rowOff>381000</xdr:rowOff>
    </xdr:from>
    <xdr:to>
      <xdr:col>8</xdr:col>
      <xdr:colOff>0</xdr:colOff>
      <xdr:row>134</xdr:row>
      <xdr:rowOff>9525</xdr:rowOff>
    </xdr:to>
    <xdr:graphicFrame macro="">
      <xdr:nvGraphicFramePr>
        <xdr:cNvPr id="8"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SAT90497" refreshedDate="43250.60614236111" createdVersion="4" refreshedVersion="6" minRefreshableVersion="3" recordCount="16">
  <cacheSource type="worksheet">
    <worksheetSource ref="A1:AB1048576" sheet="Analyse"/>
  </cacheSource>
  <cacheFields count="28">
    <cacheField name="N°" numFmtId="0">
      <sharedItems containsString="0" containsBlank="1" containsNumber="1" containsInteger="1" minValue="1" maxValue="197" count="32">
        <n v="2"/>
        <n v="3"/>
        <n v="4"/>
        <n v="5"/>
        <n v="6"/>
        <n v="7"/>
        <n v="8"/>
        <n v="9"/>
        <n v="10"/>
        <n v="11"/>
        <n v="12"/>
        <n v="13"/>
        <n v="14"/>
        <n v="15"/>
        <n v="16"/>
        <m/>
        <n v="17" u="1"/>
        <n v="18" u="1"/>
        <n v="19" u="1"/>
        <n v="20" u="1"/>
        <n v="21" u="1"/>
        <n v="22" u="1"/>
        <n v="197" u="1"/>
        <n v="1" u="1"/>
        <n v="23" u="1"/>
        <n v="24" u="1"/>
        <n v="25" u="1"/>
        <n v="26" u="1"/>
        <n v="27" u="1"/>
        <n v="28" u="1"/>
        <n v="29" u="1"/>
        <n v="30" u="1"/>
      </sharedItems>
    </cacheField>
    <cacheField name="N° référence" numFmtId="0">
      <sharedItems containsBlank="1" containsMixedTypes="1" containsNumber="1" containsInteger="1" minValue="5701" maxValue="5701"/>
    </cacheField>
    <cacheField name="Matière substrat" numFmtId="0">
      <sharedItems containsString="0" containsBlank="1" containsNumber="1" containsInteger="1" minValue="5504" maxValue="5504"/>
    </cacheField>
    <cacheField name="Recette" numFmtId="0">
      <sharedItems containsString="0" containsBlank="1" containsNumber="1" containsInteger="1" minValue="107" maxValue="107"/>
    </cacheField>
    <cacheField name="Barème" numFmtId="0">
      <sharedItems containsBlank="1"/>
    </cacheField>
    <cacheField name="Date" numFmtId="0">
      <sharedItems containsDate="1" containsBlank="1" containsMixedTypes="1" minDate="2018-03-19T00:00:00" maxDate="2018-03-20T00:00:00"/>
    </cacheField>
    <cacheField name="épaisseur" numFmtId="0">
      <sharedItems containsString="0" containsBlank="1" containsNumber="1" containsInteger="1" minValue="250" maxValue="300"/>
    </cacheField>
    <cacheField name="Interface" numFmtId="0">
      <sharedItems containsString="0" containsBlank="1" containsNumber="1" minValue="2.66" maxValue="5.22"/>
    </cacheField>
    <cacheField name="Voids" numFmtId="0">
      <sharedItems containsString="0" containsBlank="1" containsNumber="1" minValue="2.77" maxValue="3.82"/>
    </cacheField>
    <cacheField name="Ø voids" numFmtId="0">
      <sharedItems containsString="0" containsBlank="1" containsNumber="1" minValue="2.79" maxValue="4.8"/>
    </cacheField>
    <cacheField name="Unmelted" numFmtId="0">
      <sharedItems containsString="0" containsBlank="1" containsNumber="1" containsInteger="1" minValue="0" maxValue="0"/>
    </cacheField>
    <cacheField name="Ø Unmelted" numFmtId="0">
      <sharedItems containsString="0" containsBlank="1" containsNumber="1" containsInteger="1" minValue="0" maxValue="0"/>
    </cacheField>
    <cacheField name="Cracks" numFmtId="0">
      <sharedItems containsBlank="1"/>
    </cacheField>
    <cacheField name="Oxyde" numFmtId="0">
      <sharedItems containsBlank="1"/>
    </cacheField>
    <cacheField name="Macro" numFmtId="0">
      <sharedItems containsString="0" containsBlank="1" containsNumber="1" minValue="82.53" maxValue="89.75"/>
    </cacheField>
    <cacheField name="Micro" numFmtId="0">
      <sharedItems containsString="0" containsBlank="1" containsNumber="1" minValue="783.2" maxValue="986.33"/>
    </cacheField>
    <cacheField name="crête interface" numFmtId="0">
      <sharedItems containsString="0" containsBlank="1" containsNumber="1" containsInteger="1" minValue="25" maxValue="25"/>
    </cacheField>
    <cacheField name="crête % voids" numFmtId="0">
      <sharedItems containsString="0" containsBlank="1" containsNumber="1" containsInteger="1" minValue="5" maxValue="5"/>
    </cacheField>
    <cacheField name="crête Ø voids" numFmtId="0">
      <sharedItems containsString="0" containsBlank="1" containsNumber="1" containsInteger="1" minValue="10" maxValue="10"/>
    </cacheField>
    <cacheField name="crête % unmelted" numFmtId="0">
      <sharedItems containsString="0" containsBlank="1" containsNumber="1" containsInteger="1" minValue="5" maxValue="5"/>
    </cacheField>
    <cacheField name="crête Ø unmelted" numFmtId="0">
      <sharedItems containsString="0" containsBlank="1" containsNumber="1" containsInteger="1" minValue="25" maxValue="25"/>
    </cacheField>
    <cacheField name="crête macro" numFmtId="0">
      <sharedItems containsString="0" containsBlank="1" containsNumber="1" containsInteger="1" minValue="89" maxValue="89"/>
    </cacheField>
    <cacheField name="crête micro" numFmtId="0">
      <sharedItems containsString="0" containsBlank="1" containsNumber="1" containsInteger="1" minValue="750" maxValue="750"/>
    </cacheField>
    <cacheField name="Sécu interface" numFmtId="0">
      <sharedItems containsString="0" containsBlank="1" containsNumber="1" containsInteger="1" minValue="20" maxValue="20"/>
    </cacheField>
    <cacheField name="Sécu % Porosité" numFmtId="0">
      <sharedItems containsString="0" containsBlank="1" containsNumber="1" minValue="4.5" maxValue="4.5"/>
    </cacheField>
    <cacheField name="Sécu Ø Porosité" numFmtId="0">
      <sharedItems containsString="0" containsBlank="1" containsNumber="1" containsInteger="1" minValue="5" maxValue="5"/>
    </cacheField>
    <cacheField name="Sécu % Imbrûlés" numFmtId="0">
      <sharedItems containsString="0" containsBlank="1" containsNumber="1" containsInteger="1" minValue="2" maxValue="2"/>
    </cacheField>
    <cacheField name="Sécu Ø Imbrûlés" numFmtId="0">
      <sharedItems containsString="0" containsBlank="1" containsNumber="1" containsInteger="1" minValue="10" maxValue="1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SAT90497" refreshedDate="43250.606143171295" createdVersion="4" refreshedVersion="6" minRefreshableVersion="3" recordCount="16">
  <cacheSource type="worksheet">
    <worksheetSource ref="A1:W1048576" sheet="Analyse"/>
  </cacheSource>
  <cacheFields count="23">
    <cacheField name="N°" numFmtId="0">
      <sharedItems containsString="0" containsBlank="1" containsNumber="1" containsInteger="1" minValue="1" maxValue="197" count="32">
        <n v="2"/>
        <n v="3"/>
        <n v="4"/>
        <n v="5"/>
        <n v="6"/>
        <n v="7"/>
        <n v="8"/>
        <n v="9"/>
        <n v="10"/>
        <n v="11"/>
        <n v="12"/>
        <n v="13"/>
        <n v="14"/>
        <n v="15"/>
        <n v="16"/>
        <m/>
        <n v="17" u="1"/>
        <n v="18" u="1"/>
        <n v="19" u="1"/>
        <n v="20" u="1"/>
        <n v="21" u="1"/>
        <n v="22" u="1"/>
        <n v="197" u="1"/>
        <n v="1" u="1"/>
        <n v="23" u="1"/>
        <n v="24" u="1"/>
        <n v="25" u="1"/>
        <n v="26" u="1"/>
        <n v="27" u="1"/>
        <n v="28" u="1"/>
        <n v="29" u="1"/>
        <n v="30" u="1"/>
      </sharedItems>
    </cacheField>
    <cacheField name="N° référence" numFmtId="0">
      <sharedItems containsBlank="1" containsMixedTypes="1" containsNumber="1" containsInteger="1" minValue="5701" maxValue="5701"/>
    </cacheField>
    <cacheField name="Matière substrat" numFmtId="0">
      <sharedItems containsString="0" containsBlank="1" containsNumber="1" containsInteger="1" minValue="5504" maxValue="5504"/>
    </cacheField>
    <cacheField name="Recette" numFmtId="0">
      <sharedItems containsString="0" containsBlank="1" containsNumber="1" containsInteger="1" minValue="107" maxValue="107"/>
    </cacheField>
    <cacheField name="Barème" numFmtId="0">
      <sharedItems containsBlank="1"/>
    </cacheField>
    <cacheField name="Date" numFmtId="0">
      <sharedItems containsDate="1" containsBlank="1" containsMixedTypes="1" minDate="2018-03-19T00:00:00" maxDate="2018-03-20T00:00:00"/>
    </cacheField>
    <cacheField name="épaisseur" numFmtId="0">
      <sharedItems containsString="0" containsBlank="1" containsNumber="1" containsInteger="1" minValue="250" maxValue="300"/>
    </cacheField>
    <cacheField name="Interface" numFmtId="0">
      <sharedItems containsString="0" containsBlank="1" containsNumber="1" minValue="2.66" maxValue="5.22"/>
    </cacheField>
    <cacheField name="Voids" numFmtId="0">
      <sharedItems containsString="0" containsBlank="1" containsNumber="1" minValue="2.77" maxValue="3.82"/>
    </cacheField>
    <cacheField name="Ø voids" numFmtId="0">
      <sharedItems containsString="0" containsBlank="1" containsNumber="1" minValue="2.79" maxValue="4.8"/>
    </cacheField>
    <cacheField name="Unmelted" numFmtId="0">
      <sharedItems containsString="0" containsBlank="1" containsNumber="1" containsInteger="1" minValue="0" maxValue="0"/>
    </cacheField>
    <cacheField name="Ø Unmelted" numFmtId="0">
      <sharedItems containsString="0" containsBlank="1" containsNumber="1" containsInteger="1" minValue="0" maxValue="0"/>
    </cacheField>
    <cacheField name="Cracks" numFmtId="0">
      <sharedItems containsBlank="1"/>
    </cacheField>
    <cacheField name="Oxyde" numFmtId="0">
      <sharedItems containsBlank="1"/>
    </cacheField>
    <cacheField name="Macro" numFmtId="0">
      <sharedItems containsString="0" containsBlank="1" containsNumber="1" minValue="82.53" maxValue="89.75"/>
    </cacheField>
    <cacheField name="Micro" numFmtId="0">
      <sharedItems containsString="0" containsBlank="1" containsNumber="1" minValue="783.2" maxValue="986.33"/>
    </cacheField>
    <cacheField name="crête interface" numFmtId="0">
      <sharedItems containsString="0" containsBlank="1" containsNumber="1" containsInteger="1" minValue="25" maxValue="25"/>
    </cacheField>
    <cacheField name="crête % voids" numFmtId="0">
      <sharedItems containsString="0" containsBlank="1" containsNumber="1" containsInteger="1" minValue="5" maxValue="5"/>
    </cacheField>
    <cacheField name="crête Ø voids" numFmtId="0">
      <sharedItems containsString="0" containsBlank="1" containsNumber="1" containsInteger="1" minValue="10" maxValue="10"/>
    </cacheField>
    <cacheField name="crête % unmelted" numFmtId="0">
      <sharedItems containsString="0" containsBlank="1" containsNumber="1" containsInteger="1" minValue="5" maxValue="5"/>
    </cacheField>
    <cacheField name="crête Ø unmelted" numFmtId="0">
      <sharedItems containsString="0" containsBlank="1" containsNumber="1" containsInteger="1" minValue="25" maxValue="25"/>
    </cacheField>
    <cacheField name="crête macro" numFmtId="0">
      <sharedItems containsString="0" containsBlank="1" containsNumber="1" containsInteger="1" minValue="89" maxValue="89"/>
    </cacheField>
    <cacheField name="crête micro" numFmtId="0">
      <sharedItems containsString="0" containsBlank="1" containsNumber="1" containsInteger="1" minValue="750" maxValue="75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6">
  <r>
    <x v="0"/>
    <s v="107-10"/>
    <n v="5504"/>
    <n v="107"/>
    <s v="73FNS1"/>
    <d v="2018-03-19T00:00:00"/>
    <n v="300"/>
    <n v="4.07"/>
    <n v="3.03"/>
    <n v="2.94"/>
    <n v="0"/>
    <n v="0"/>
    <s v="Ok"/>
    <s v="Ok"/>
    <n v="87.3"/>
    <n v="982.05"/>
    <n v="25"/>
    <n v="5"/>
    <n v="10"/>
    <n v="5"/>
    <n v="25"/>
    <n v="89"/>
    <n v="750"/>
    <n v="20"/>
    <n v="4.5"/>
    <n v="5"/>
    <n v="2"/>
    <n v="10"/>
  </r>
  <r>
    <x v="1"/>
    <s v="107-11"/>
    <n v="5504"/>
    <n v="107"/>
    <s v="73FNS1"/>
    <d v="2018-03-19T00:00:00"/>
    <n v="300"/>
    <n v="3.98"/>
    <n v="3.79"/>
    <n v="2.92"/>
    <n v="0"/>
    <n v="0"/>
    <s v="Ok"/>
    <s v="Ok"/>
    <n v="87.74"/>
    <n v="953.91"/>
    <n v="25"/>
    <n v="5"/>
    <n v="10"/>
    <n v="5"/>
    <n v="25"/>
    <n v="89"/>
    <n v="750"/>
    <n v="20"/>
    <n v="4.5"/>
    <n v="5"/>
    <n v="2"/>
    <n v="10"/>
  </r>
  <r>
    <x v="2"/>
    <s v="107-12"/>
    <n v="5504"/>
    <n v="107"/>
    <s v="73FNS1"/>
    <d v="2018-03-19T00:00:00"/>
    <n v="300"/>
    <n v="3.61"/>
    <n v="3.22"/>
    <n v="2.91"/>
    <n v="0"/>
    <n v="0"/>
    <s v="Ok"/>
    <s v="Ok"/>
    <n v="87.78"/>
    <n v="897.3"/>
    <n v="25"/>
    <n v="5"/>
    <n v="10"/>
    <n v="5"/>
    <n v="25"/>
    <n v="89"/>
    <n v="750"/>
    <n v="20"/>
    <n v="4.5"/>
    <n v="5"/>
    <n v="2"/>
    <n v="10"/>
  </r>
  <r>
    <x v="3"/>
    <s v="107-13"/>
    <n v="5504"/>
    <n v="107"/>
    <s v="73FNS1"/>
    <d v="2018-03-19T00:00:00"/>
    <n v="300"/>
    <n v="3.37"/>
    <n v="2.82"/>
    <n v="3.08"/>
    <n v="0"/>
    <n v="0"/>
    <s v="Ok"/>
    <s v="Ok"/>
    <n v="85.3"/>
    <n v="979.1"/>
    <n v="25"/>
    <n v="5"/>
    <n v="10"/>
    <n v="5"/>
    <n v="25"/>
    <n v="89"/>
    <n v="750"/>
    <n v="20"/>
    <n v="4.5"/>
    <n v="5"/>
    <n v="2"/>
    <n v="10"/>
  </r>
  <r>
    <x v="4"/>
    <s v="107-14"/>
    <n v="5504"/>
    <n v="107"/>
    <s v="73FNS1"/>
    <d v="2018-03-19T00:00:00"/>
    <n v="300"/>
    <n v="3.93"/>
    <n v="3.53"/>
    <n v="2.84"/>
    <n v="0"/>
    <n v="0"/>
    <s v="Ok"/>
    <s v="Ok"/>
    <n v="86.78"/>
    <n v="935.71"/>
    <n v="25"/>
    <n v="5"/>
    <n v="10"/>
    <n v="5"/>
    <n v="25"/>
    <n v="89"/>
    <n v="750"/>
    <n v="20"/>
    <n v="4.5"/>
    <n v="5"/>
    <n v="2"/>
    <n v="10"/>
  </r>
  <r>
    <x v="5"/>
    <s v="107-15"/>
    <n v="5504"/>
    <n v="107"/>
    <s v="73FNS1"/>
    <d v="2018-03-19T00:00:00"/>
    <n v="300"/>
    <n v="3.48"/>
    <n v="3.48"/>
    <n v="3.02"/>
    <n v="0"/>
    <n v="0"/>
    <s v="Ok"/>
    <s v="Ok"/>
    <n v="89.52"/>
    <n v="946.71"/>
    <n v="25"/>
    <n v="5"/>
    <n v="10"/>
    <n v="5"/>
    <n v="25"/>
    <n v="89"/>
    <n v="750"/>
    <n v="20"/>
    <n v="4.5"/>
    <n v="5"/>
    <n v="2"/>
    <n v="10"/>
  </r>
  <r>
    <x v="6"/>
    <s v="107-2"/>
    <n v="5504"/>
    <n v="107"/>
    <s v="73FNS1"/>
    <d v="2018-03-19T00:00:00"/>
    <n v="300"/>
    <n v="3.02"/>
    <n v="2.77"/>
    <n v="3.07"/>
    <n v="0"/>
    <n v="0"/>
    <s v="Ok"/>
    <s v="Ok"/>
    <n v="86.95"/>
    <n v="963.88"/>
    <n v="25"/>
    <n v="5"/>
    <n v="10"/>
    <n v="5"/>
    <n v="25"/>
    <n v="89"/>
    <n v="750"/>
    <n v="20"/>
    <n v="4.5"/>
    <n v="5"/>
    <n v="2"/>
    <n v="10"/>
  </r>
  <r>
    <x v="7"/>
    <s v="107-3"/>
    <n v="5504"/>
    <n v="107"/>
    <s v="73FNS1"/>
    <d v="2018-03-19T00:00:00"/>
    <n v="300"/>
    <n v="4.49"/>
    <n v="3.02"/>
    <n v="2.89"/>
    <n v="0"/>
    <n v="0"/>
    <s v="Ok"/>
    <s v="Ok"/>
    <n v="87.25"/>
    <n v="907.25"/>
    <n v="25"/>
    <n v="5"/>
    <n v="10"/>
    <n v="5"/>
    <n v="25"/>
    <n v="89"/>
    <n v="750"/>
    <n v="20"/>
    <n v="4.5"/>
    <n v="5"/>
    <n v="2"/>
    <n v="10"/>
  </r>
  <r>
    <x v="8"/>
    <s v="107-4"/>
    <n v="5504"/>
    <n v="107"/>
    <s v="73FNS1"/>
    <d v="2018-03-19T00:00:00"/>
    <n v="300"/>
    <n v="3.93"/>
    <n v="3.82"/>
    <n v="2.79"/>
    <n v="0"/>
    <n v="0"/>
    <s v="Ok"/>
    <s v="Ok"/>
    <n v="87.98"/>
    <n v="898.5"/>
    <n v="25"/>
    <n v="5"/>
    <n v="10"/>
    <n v="5"/>
    <n v="25"/>
    <n v="89"/>
    <n v="750"/>
    <n v="20"/>
    <n v="4.5"/>
    <n v="5"/>
    <n v="2"/>
    <n v="10"/>
  </r>
  <r>
    <x v="9"/>
    <s v="107-5"/>
    <n v="5504"/>
    <n v="107"/>
    <s v="73FNS1"/>
    <d v="2018-03-19T00:00:00"/>
    <n v="300"/>
    <n v="4.08"/>
    <n v="3.06"/>
    <n v="3.01"/>
    <n v="0"/>
    <n v="0"/>
    <s v="Ok"/>
    <s v="Ok"/>
    <n v="89.75"/>
    <n v="986.33"/>
    <n v="25"/>
    <n v="5"/>
    <n v="10"/>
    <n v="5"/>
    <n v="25"/>
    <n v="89"/>
    <n v="750"/>
    <n v="20"/>
    <n v="4.5"/>
    <n v="5"/>
    <n v="2"/>
    <n v="10"/>
  </r>
  <r>
    <x v="10"/>
    <s v="107-6"/>
    <n v="5504"/>
    <n v="107"/>
    <s v="73FNS1"/>
    <d v="2018-03-19T00:00:00"/>
    <n v="300"/>
    <n v="5.22"/>
    <n v="3.27"/>
    <n v="2.85"/>
    <n v="0"/>
    <n v="0"/>
    <s v="Ok"/>
    <s v="Ok"/>
    <n v="88.96"/>
    <n v="963.55"/>
    <n v="25"/>
    <n v="5"/>
    <n v="10"/>
    <n v="5"/>
    <n v="25"/>
    <n v="89"/>
    <n v="750"/>
    <n v="20"/>
    <n v="4.5"/>
    <n v="5"/>
    <n v="2"/>
    <n v="10"/>
  </r>
  <r>
    <x v="11"/>
    <s v="107-7"/>
    <n v="5504"/>
    <n v="107"/>
    <s v="73FNS1"/>
    <d v="2018-03-19T00:00:00"/>
    <n v="300"/>
    <n v="3.21"/>
    <n v="3.18"/>
    <n v="2.89"/>
    <n v="0"/>
    <n v="0"/>
    <s v="Ok"/>
    <s v="Ok"/>
    <n v="87.01"/>
    <n v="917.27"/>
    <n v="25"/>
    <n v="5"/>
    <n v="10"/>
    <n v="5"/>
    <n v="25"/>
    <n v="89"/>
    <n v="750"/>
    <n v="20"/>
    <n v="4.5"/>
    <n v="5"/>
    <n v="2"/>
    <n v="10"/>
  </r>
  <r>
    <x v="12"/>
    <s v="107-8"/>
    <n v="5504"/>
    <n v="107"/>
    <s v="73FNS1"/>
    <d v="2018-03-19T00:00:00"/>
    <n v="300"/>
    <n v="3.75"/>
    <n v="3.5"/>
    <n v="3.06"/>
    <n v="0"/>
    <n v="0"/>
    <s v="Ok"/>
    <s v="Ok"/>
    <n v="82.53"/>
    <n v="981.01"/>
    <n v="25"/>
    <n v="5"/>
    <n v="10"/>
    <n v="5"/>
    <n v="25"/>
    <n v="89"/>
    <n v="750"/>
    <n v="20"/>
    <n v="4.5"/>
    <n v="5"/>
    <n v="2"/>
    <n v="10"/>
  </r>
  <r>
    <x v="13"/>
    <s v="107-9"/>
    <n v="5504"/>
    <n v="107"/>
    <s v="73FNS1"/>
    <d v="2018-03-19T00:00:00"/>
    <n v="300"/>
    <n v="2.66"/>
    <n v="3.2"/>
    <n v="2.85"/>
    <n v="0"/>
    <n v="0"/>
    <s v="Ok"/>
    <s v="Ok"/>
    <n v="86.29"/>
    <n v="899.64"/>
    <n v="25"/>
    <n v="5"/>
    <n v="10"/>
    <n v="5"/>
    <n v="25"/>
    <n v="89"/>
    <n v="750"/>
    <n v="20"/>
    <n v="4.5"/>
    <n v="5"/>
    <n v="2"/>
    <n v="10"/>
  </r>
  <r>
    <x v="14"/>
    <n v="5701"/>
    <n v="5504"/>
    <n v="107"/>
    <s v="73FNS1"/>
    <s v="15-02-2018"/>
    <n v="250"/>
    <n v="5"/>
    <n v="3.6"/>
    <n v="4.8"/>
    <n v="0"/>
    <n v="0"/>
    <s v="Ok"/>
    <s v="Ok"/>
    <n v="88.3"/>
    <n v="783.2"/>
    <n v="25"/>
    <n v="5"/>
    <n v="10"/>
    <n v="5"/>
    <n v="25"/>
    <n v="89"/>
    <n v="750"/>
    <n v="20"/>
    <n v="4.5"/>
    <n v="5"/>
    <n v="2"/>
    <n v="10"/>
  </r>
  <r>
    <x v="15"/>
    <m/>
    <m/>
    <m/>
    <m/>
    <m/>
    <m/>
    <m/>
    <m/>
    <m/>
    <m/>
    <m/>
    <m/>
    <m/>
    <m/>
    <m/>
    <m/>
    <m/>
    <m/>
    <m/>
    <m/>
    <m/>
    <m/>
    <m/>
    <m/>
    <m/>
    <m/>
    <m/>
  </r>
</pivotCacheRecords>
</file>

<file path=xl/pivotCache/pivotCacheRecords2.xml><?xml version="1.0" encoding="utf-8"?>
<pivotCacheRecords xmlns="http://schemas.openxmlformats.org/spreadsheetml/2006/main" xmlns:r="http://schemas.openxmlformats.org/officeDocument/2006/relationships" count="16">
  <r>
    <x v="0"/>
    <s v="107-10"/>
    <n v="5504"/>
    <n v="107"/>
    <s v="73FNS1"/>
    <d v="2018-03-19T00:00:00"/>
    <n v="300"/>
    <n v="4.07"/>
    <n v="3.03"/>
    <n v="2.94"/>
    <n v="0"/>
    <n v="0"/>
    <s v="Ok"/>
    <s v="Ok"/>
    <n v="87.3"/>
    <n v="982.05"/>
    <n v="25"/>
    <n v="5"/>
    <n v="10"/>
    <n v="5"/>
    <n v="25"/>
    <n v="89"/>
    <n v="750"/>
  </r>
  <r>
    <x v="1"/>
    <s v="107-11"/>
    <n v="5504"/>
    <n v="107"/>
    <s v="73FNS1"/>
    <d v="2018-03-19T00:00:00"/>
    <n v="300"/>
    <n v="3.98"/>
    <n v="3.79"/>
    <n v="2.92"/>
    <n v="0"/>
    <n v="0"/>
    <s v="Ok"/>
    <s v="Ok"/>
    <n v="87.74"/>
    <n v="953.91"/>
    <n v="25"/>
    <n v="5"/>
    <n v="10"/>
    <n v="5"/>
    <n v="25"/>
    <n v="89"/>
    <n v="750"/>
  </r>
  <r>
    <x v="2"/>
    <s v="107-12"/>
    <n v="5504"/>
    <n v="107"/>
    <s v="73FNS1"/>
    <d v="2018-03-19T00:00:00"/>
    <n v="300"/>
    <n v="3.61"/>
    <n v="3.22"/>
    <n v="2.91"/>
    <n v="0"/>
    <n v="0"/>
    <s v="Ok"/>
    <s v="Ok"/>
    <n v="87.78"/>
    <n v="897.3"/>
    <n v="25"/>
    <n v="5"/>
    <n v="10"/>
    <n v="5"/>
    <n v="25"/>
    <n v="89"/>
    <n v="750"/>
  </r>
  <r>
    <x v="3"/>
    <s v="107-13"/>
    <n v="5504"/>
    <n v="107"/>
    <s v="73FNS1"/>
    <d v="2018-03-19T00:00:00"/>
    <n v="300"/>
    <n v="3.37"/>
    <n v="2.82"/>
    <n v="3.08"/>
    <n v="0"/>
    <n v="0"/>
    <s v="Ok"/>
    <s v="Ok"/>
    <n v="85.3"/>
    <n v="979.1"/>
    <n v="25"/>
    <n v="5"/>
    <n v="10"/>
    <n v="5"/>
    <n v="25"/>
    <n v="89"/>
    <n v="750"/>
  </r>
  <r>
    <x v="4"/>
    <s v="107-14"/>
    <n v="5504"/>
    <n v="107"/>
    <s v="73FNS1"/>
    <d v="2018-03-19T00:00:00"/>
    <n v="300"/>
    <n v="3.93"/>
    <n v="3.53"/>
    <n v="2.84"/>
    <n v="0"/>
    <n v="0"/>
    <s v="Ok"/>
    <s v="Ok"/>
    <n v="86.78"/>
    <n v="935.71"/>
    <n v="25"/>
    <n v="5"/>
    <n v="10"/>
    <n v="5"/>
    <n v="25"/>
    <n v="89"/>
    <n v="750"/>
  </r>
  <r>
    <x v="5"/>
    <s v="107-15"/>
    <n v="5504"/>
    <n v="107"/>
    <s v="73FNS1"/>
    <d v="2018-03-19T00:00:00"/>
    <n v="300"/>
    <n v="3.48"/>
    <n v="3.48"/>
    <n v="3.02"/>
    <n v="0"/>
    <n v="0"/>
    <s v="Ok"/>
    <s v="Ok"/>
    <n v="89.52"/>
    <n v="946.71"/>
    <n v="25"/>
    <n v="5"/>
    <n v="10"/>
    <n v="5"/>
    <n v="25"/>
    <n v="89"/>
    <n v="750"/>
  </r>
  <r>
    <x v="6"/>
    <s v="107-2"/>
    <n v="5504"/>
    <n v="107"/>
    <s v="73FNS1"/>
    <d v="2018-03-19T00:00:00"/>
    <n v="300"/>
    <n v="3.02"/>
    <n v="2.77"/>
    <n v="3.07"/>
    <n v="0"/>
    <n v="0"/>
    <s v="Ok"/>
    <s v="Ok"/>
    <n v="86.95"/>
    <n v="963.88"/>
    <n v="25"/>
    <n v="5"/>
    <n v="10"/>
    <n v="5"/>
    <n v="25"/>
    <n v="89"/>
    <n v="750"/>
  </r>
  <r>
    <x v="7"/>
    <s v="107-3"/>
    <n v="5504"/>
    <n v="107"/>
    <s v="73FNS1"/>
    <d v="2018-03-19T00:00:00"/>
    <n v="300"/>
    <n v="4.49"/>
    <n v="3.02"/>
    <n v="2.89"/>
    <n v="0"/>
    <n v="0"/>
    <s v="Ok"/>
    <s v="Ok"/>
    <n v="87.25"/>
    <n v="907.25"/>
    <n v="25"/>
    <n v="5"/>
    <n v="10"/>
    <n v="5"/>
    <n v="25"/>
    <n v="89"/>
    <n v="750"/>
  </r>
  <r>
    <x v="8"/>
    <s v="107-4"/>
    <n v="5504"/>
    <n v="107"/>
    <s v="73FNS1"/>
    <d v="2018-03-19T00:00:00"/>
    <n v="300"/>
    <n v="3.93"/>
    <n v="3.82"/>
    <n v="2.79"/>
    <n v="0"/>
    <n v="0"/>
    <s v="Ok"/>
    <s v="Ok"/>
    <n v="87.98"/>
    <n v="898.5"/>
    <n v="25"/>
    <n v="5"/>
    <n v="10"/>
    <n v="5"/>
    <n v="25"/>
    <n v="89"/>
    <n v="750"/>
  </r>
  <r>
    <x v="9"/>
    <s v="107-5"/>
    <n v="5504"/>
    <n v="107"/>
    <s v="73FNS1"/>
    <d v="2018-03-19T00:00:00"/>
    <n v="300"/>
    <n v="4.08"/>
    <n v="3.06"/>
    <n v="3.01"/>
    <n v="0"/>
    <n v="0"/>
    <s v="Ok"/>
    <s v="Ok"/>
    <n v="89.75"/>
    <n v="986.33"/>
    <n v="25"/>
    <n v="5"/>
    <n v="10"/>
    <n v="5"/>
    <n v="25"/>
    <n v="89"/>
    <n v="750"/>
  </r>
  <r>
    <x v="10"/>
    <s v="107-6"/>
    <n v="5504"/>
    <n v="107"/>
    <s v="73FNS1"/>
    <d v="2018-03-19T00:00:00"/>
    <n v="300"/>
    <n v="5.22"/>
    <n v="3.27"/>
    <n v="2.85"/>
    <n v="0"/>
    <n v="0"/>
    <s v="Ok"/>
    <s v="Ok"/>
    <n v="88.96"/>
    <n v="963.55"/>
    <n v="25"/>
    <n v="5"/>
    <n v="10"/>
    <n v="5"/>
    <n v="25"/>
    <n v="89"/>
    <n v="750"/>
  </r>
  <r>
    <x v="11"/>
    <s v="107-7"/>
    <n v="5504"/>
    <n v="107"/>
    <s v="73FNS1"/>
    <d v="2018-03-19T00:00:00"/>
    <n v="300"/>
    <n v="3.21"/>
    <n v="3.18"/>
    <n v="2.89"/>
    <n v="0"/>
    <n v="0"/>
    <s v="Ok"/>
    <s v="Ok"/>
    <n v="87.01"/>
    <n v="917.27"/>
    <n v="25"/>
    <n v="5"/>
    <n v="10"/>
    <n v="5"/>
    <n v="25"/>
    <n v="89"/>
    <n v="750"/>
  </r>
  <r>
    <x v="12"/>
    <s v="107-8"/>
    <n v="5504"/>
    <n v="107"/>
    <s v="73FNS1"/>
    <d v="2018-03-19T00:00:00"/>
    <n v="300"/>
    <n v="3.75"/>
    <n v="3.5"/>
    <n v="3.06"/>
    <n v="0"/>
    <n v="0"/>
    <s v="Ok"/>
    <s v="Ok"/>
    <n v="82.53"/>
    <n v="981.01"/>
    <n v="25"/>
    <n v="5"/>
    <n v="10"/>
    <n v="5"/>
    <n v="25"/>
    <n v="89"/>
    <n v="750"/>
  </r>
  <r>
    <x v="13"/>
    <s v="107-9"/>
    <n v="5504"/>
    <n v="107"/>
    <s v="73FNS1"/>
    <d v="2018-03-19T00:00:00"/>
    <n v="300"/>
    <n v="2.66"/>
    <n v="3.2"/>
    <n v="2.85"/>
    <n v="0"/>
    <n v="0"/>
    <s v="Ok"/>
    <s v="Ok"/>
    <n v="86.29"/>
    <n v="899.64"/>
    <n v="25"/>
    <n v="5"/>
    <n v="10"/>
    <n v="5"/>
    <n v="25"/>
    <n v="89"/>
    <n v="750"/>
  </r>
  <r>
    <x v="14"/>
    <n v="5701"/>
    <n v="5504"/>
    <n v="107"/>
    <s v="73FNS1"/>
    <s v="15-02-2018"/>
    <n v="250"/>
    <n v="5"/>
    <n v="3.6"/>
    <n v="4.8"/>
    <n v="0"/>
    <n v="0"/>
    <s v="Ok"/>
    <s v="Ok"/>
    <n v="88.3"/>
    <n v="783.2"/>
    <n v="25"/>
    <n v="5"/>
    <n v="10"/>
    <n v="5"/>
    <n v="25"/>
    <n v="89"/>
    <n v="750"/>
  </r>
  <r>
    <x v="15"/>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PivotTable1" cacheId="4" applyNumberFormats="0" applyBorderFormats="0" applyFontFormats="0" applyPatternFormats="0" applyAlignmentFormats="0" applyWidthHeightFormats="1" dataCaption="Values" updatedVersion="6" minRefreshableVersion="3" useAutoFormatting="1" rowGrandTotals="0" colGrandTotals="0" itemPrintTitles="1" createdVersion="4" indent="0" outline="1" outlineData="1" multipleFieldFilters="0" chartFormat="2">
  <location ref="A3:D18" firstHeaderRow="0" firstDataRow="1" firstDataCol="1"/>
  <pivotFields count="28">
    <pivotField axis="axisRow" multipleItemSelectionAllowed="1" showAll="0">
      <items count="33">
        <item m="1" x="23"/>
        <item x="0"/>
        <item x="1"/>
        <item x="2"/>
        <item x="3"/>
        <item x="4"/>
        <item x="5"/>
        <item x="6"/>
        <item x="7"/>
        <item x="8"/>
        <item x="9"/>
        <item x="10"/>
        <item x="11"/>
        <item x="12"/>
        <item x="13"/>
        <item h="1" x="15"/>
        <item x="14"/>
        <item m="1" x="16"/>
        <item m="1" x="17"/>
        <item m="1" x="18"/>
        <item m="1" x="19"/>
        <item m="1" x="20"/>
        <item m="1" x="21"/>
        <item m="1" x="24"/>
        <item m="1" x="25"/>
        <item m="1" x="26"/>
        <item m="1" x="27"/>
        <item m="1" x="28"/>
        <item m="1" x="29"/>
        <item m="1" x="30"/>
        <item m="1" x="31"/>
        <item h="1" m="1" x="22"/>
        <item t="default"/>
      </items>
    </pivotField>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s>
  <rowFields count="1">
    <field x="0"/>
  </rowFields>
  <rowItems count="15">
    <i>
      <x v="1"/>
    </i>
    <i>
      <x v="2"/>
    </i>
    <i>
      <x v="3"/>
    </i>
    <i>
      <x v="4"/>
    </i>
    <i>
      <x v="5"/>
    </i>
    <i>
      <x v="6"/>
    </i>
    <i>
      <x v="7"/>
    </i>
    <i>
      <x v="8"/>
    </i>
    <i>
      <x v="9"/>
    </i>
    <i>
      <x v="10"/>
    </i>
    <i>
      <x v="11"/>
    </i>
    <i>
      <x v="12"/>
    </i>
    <i>
      <x v="13"/>
    </i>
    <i>
      <x v="14"/>
    </i>
    <i>
      <x v="16"/>
    </i>
  </rowItems>
  <colFields count="1">
    <field x="-2"/>
  </colFields>
  <colItems count="3">
    <i>
      <x/>
    </i>
    <i i="1">
      <x v="1"/>
    </i>
    <i i="2">
      <x v="2"/>
    </i>
  </colItems>
  <dataFields count="3">
    <dataField name="Sum of Interface" fld="7" baseField="0" baseItem="0"/>
    <dataField name="Sum of crête interface" fld="16" baseField="0" baseItem="1"/>
    <dataField name="Sum of Sécu interface" fld="23" baseField="0" baseItem="4"/>
  </dataFields>
  <chartFormats count="3">
    <chartFormat chart="1" format="65" series="1">
      <pivotArea type="data" outline="0" fieldPosition="0">
        <references count="1">
          <reference field="4294967294" count="1" selected="0">
            <x v="1"/>
          </reference>
        </references>
      </pivotArea>
    </chartFormat>
    <chartFormat chart="1" format="66" series="1">
      <pivotArea type="data" outline="0" fieldPosition="0">
        <references count="1">
          <reference field="4294967294" count="1" selected="0">
            <x v="0"/>
          </reference>
        </references>
      </pivotArea>
    </chartFormat>
    <chartFormat chart="1" format="67"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2" cacheId="4" applyNumberFormats="0" applyBorderFormats="0" applyFontFormats="0" applyPatternFormats="0" applyAlignmentFormats="0" applyWidthHeightFormats="1" dataCaption="Values" updatedVersion="6" minRefreshableVersion="3" useAutoFormatting="1" rowGrandTotals="0" colGrandTotals="0" itemPrintTitles="1" createdVersion="4" indent="0" outline="1" outlineData="1" multipleFieldFilters="0" chartFormat="2">
  <location ref="A3:D18" firstHeaderRow="0" firstDataRow="1" firstDataCol="1"/>
  <pivotFields count="28">
    <pivotField axis="axisRow" multipleItemSelectionAllowed="1" showAll="0">
      <items count="33">
        <item m="1" x="23"/>
        <item x="0"/>
        <item x="1"/>
        <item x="2"/>
        <item x="3"/>
        <item x="4"/>
        <item x="5"/>
        <item x="6"/>
        <item x="7"/>
        <item x="8"/>
        <item x="9"/>
        <item x="10"/>
        <item x="11"/>
        <item x="12"/>
        <item x="13"/>
        <item h="1" x="15"/>
        <item x="14"/>
        <item h="1" m="1" x="16"/>
        <item h="1" m="1" x="17"/>
        <item h="1" m="1" x="18"/>
        <item h="1" m="1" x="19"/>
        <item h="1" m="1" x="20"/>
        <item h="1" m="1" x="21"/>
        <item h="1" m="1" x="24"/>
        <item h="1" m="1" x="25"/>
        <item h="1" m="1" x="26"/>
        <item h="1" m="1" x="27"/>
        <item h="1" m="1" x="28"/>
        <item h="1" m="1" x="29"/>
        <item h="1" m="1" x="30"/>
        <item h="1" m="1" x="31"/>
        <item h="1" m="1" x="22"/>
        <item t="default"/>
      </items>
    </pivotField>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s>
  <rowFields count="1">
    <field x="0"/>
  </rowFields>
  <rowItems count="15">
    <i>
      <x v="1"/>
    </i>
    <i>
      <x v="2"/>
    </i>
    <i>
      <x v="3"/>
    </i>
    <i>
      <x v="4"/>
    </i>
    <i>
      <x v="5"/>
    </i>
    <i>
      <x v="6"/>
    </i>
    <i>
      <x v="7"/>
    </i>
    <i>
      <x v="8"/>
    </i>
    <i>
      <x v="9"/>
    </i>
    <i>
      <x v="10"/>
    </i>
    <i>
      <x v="11"/>
    </i>
    <i>
      <x v="12"/>
    </i>
    <i>
      <x v="13"/>
    </i>
    <i>
      <x v="14"/>
    </i>
    <i>
      <x v="16"/>
    </i>
  </rowItems>
  <colFields count="1">
    <field x="-2"/>
  </colFields>
  <colItems count="3">
    <i>
      <x/>
    </i>
    <i i="1">
      <x v="1"/>
    </i>
    <i i="2">
      <x v="2"/>
    </i>
  </colItems>
  <dataFields count="3">
    <dataField name="Sum of Voids" fld="8" baseField="0" baseItem="0"/>
    <dataField name="Sum of crête % voids" fld="17" baseField="0" baseItem="0"/>
    <dataField name="Sum of Sécu % Porosité" fld="24" baseField="0" baseItem="5"/>
  </dataFields>
  <chartFormats count="3">
    <chartFormat chart="1" format="2" series="1">
      <pivotArea type="data" outline="0" fieldPosition="0">
        <references count="1">
          <reference field="4294967294" count="1" selected="0">
            <x v="0"/>
          </reference>
        </references>
      </pivotArea>
    </chartFormat>
    <chartFormat chart="1" format="3" series="1">
      <pivotArea type="data" outline="0" fieldPosition="0">
        <references count="1">
          <reference field="4294967294" count="1" selected="0">
            <x v="1"/>
          </reference>
        </references>
      </pivotArea>
    </chartFormat>
    <chartFormat chart="1" format="4"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3" cacheId="4" applyNumberFormats="0" applyBorderFormats="0" applyFontFormats="0" applyPatternFormats="0" applyAlignmentFormats="0" applyWidthHeightFormats="1" dataCaption="Values" updatedVersion="6" minRefreshableVersion="3" useAutoFormatting="1" rowGrandTotals="0" colGrandTotals="0" itemPrintTitles="1" createdVersion="4" indent="0" outline="1" outlineData="1" multipleFieldFilters="0" chartFormat="2">
  <location ref="A3:D18" firstHeaderRow="0" firstDataRow="1" firstDataCol="1"/>
  <pivotFields count="28">
    <pivotField axis="axisRow" multipleItemSelectionAllowed="1" showAll="0">
      <items count="33">
        <item m="1" x="23"/>
        <item x="0"/>
        <item x="1"/>
        <item x="2"/>
        <item x="3"/>
        <item x="4"/>
        <item x="5"/>
        <item x="6"/>
        <item x="7"/>
        <item x="8"/>
        <item x="9"/>
        <item x="10"/>
        <item x="11"/>
        <item x="12"/>
        <item x="13"/>
        <item h="1" x="15"/>
        <item x="14"/>
        <item h="1" m="1" x="16"/>
        <item h="1" m="1" x="17"/>
        <item h="1" m="1" x="18"/>
        <item h="1" m="1" x="19"/>
        <item h="1" m="1" x="20"/>
        <item h="1" m="1" x="21"/>
        <item h="1" m="1" x="24"/>
        <item h="1" m="1" x="25"/>
        <item h="1" m="1" x="26"/>
        <item h="1" m="1" x="27"/>
        <item h="1" m="1" x="28"/>
        <item h="1" m="1" x="29"/>
        <item h="1" m="1" x="30"/>
        <item h="1" m="1" x="31"/>
        <item h="1" m="1" x="22"/>
        <item t="default"/>
      </items>
    </pivotField>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pivotField showAll="0"/>
    <pivotField showAl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s>
  <rowFields count="1">
    <field x="0"/>
  </rowFields>
  <rowItems count="15">
    <i>
      <x v="1"/>
    </i>
    <i>
      <x v="2"/>
    </i>
    <i>
      <x v="3"/>
    </i>
    <i>
      <x v="4"/>
    </i>
    <i>
      <x v="5"/>
    </i>
    <i>
      <x v="6"/>
    </i>
    <i>
      <x v="7"/>
    </i>
    <i>
      <x v="8"/>
    </i>
    <i>
      <x v="9"/>
    </i>
    <i>
      <x v="10"/>
    </i>
    <i>
      <x v="11"/>
    </i>
    <i>
      <x v="12"/>
    </i>
    <i>
      <x v="13"/>
    </i>
    <i>
      <x v="14"/>
    </i>
    <i>
      <x v="16"/>
    </i>
  </rowItems>
  <colFields count="1">
    <field x="-2"/>
  </colFields>
  <colItems count="3">
    <i>
      <x/>
    </i>
    <i i="1">
      <x v="1"/>
    </i>
    <i i="2">
      <x v="2"/>
    </i>
  </colItems>
  <dataFields count="3">
    <dataField name="Sum of Ø voids" fld="9" baseField="0" baseItem="0"/>
    <dataField name="Sum of crête Ø voids" fld="18" baseField="0" baseItem="0"/>
    <dataField name="Sum of Sécu Ø Porosité" fld="25" baseField="0" baseItem="0"/>
  </dataFields>
  <chartFormats count="3">
    <chartFormat chart="1" format="2" series="1">
      <pivotArea type="data" outline="0" fieldPosition="0">
        <references count="1">
          <reference field="4294967294" count="1" selected="0">
            <x v="0"/>
          </reference>
        </references>
      </pivotArea>
    </chartFormat>
    <chartFormat chart="1" format="3" series="1">
      <pivotArea type="data" outline="0" fieldPosition="0">
        <references count="1">
          <reference field="4294967294" count="1" selected="0">
            <x v="1"/>
          </reference>
        </references>
      </pivotArea>
    </chartFormat>
    <chartFormat chart="1" format="4"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4" cacheId="4" dataPosition="0" applyNumberFormats="0" applyBorderFormats="0" applyFontFormats="0" applyPatternFormats="0" applyAlignmentFormats="0" applyWidthHeightFormats="1" dataCaption="Values" updatedVersion="6" minRefreshableVersion="3" useAutoFormatting="1" itemPrintTitles="1" createdVersion="4" indent="0" outline="1" outlineData="1" multipleFieldFilters="0" chartFormat="2">
  <location ref="A3:D19" firstHeaderRow="0" firstDataRow="1" firstDataCol="1"/>
  <pivotFields count="28">
    <pivotField axis="axisRow" multipleItemSelectionAllowed="1" showAll="0">
      <items count="33">
        <item m="1" x="23"/>
        <item x="0"/>
        <item x="1"/>
        <item x="2"/>
        <item x="3"/>
        <item x="4"/>
        <item x="5"/>
        <item x="6"/>
        <item x="7"/>
        <item x="8"/>
        <item x="9"/>
        <item x="10"/>
        <item x="11"/>
        <item x="12"/>
        <item x="13"/>
        <item h="1" x="15"/>
        <item x="14"/>
        <item h="1" m="1" x="16"/>
        <item h="1" m="1" x="17"/>
        <item h="1" m="1" x="18"/>
        <item h="1" m="1" x="19"/>
        <item h="1" m="1" x="20"/>
        <item h="1" m="1" x="21"/>
        <item h="1" m="1" x="24"/>
        <item h="1" m="1" x="25"/>
        <item h="1" m="1" x="26"/>
        <item h="1" m="1" x="27"/>
        <item h="1" m="1" x="28"/>
        <item h="1" m="1" x="29"/>
        <item h="1" m="1" x="30"/>
        <item h="1" m="1" x="31"/>
        <item h="1" m="1" x="22"/>
        <item t="default"/>
      </items>
    </pivotField>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pivotField showAl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s>
  <rowFields count="1">
    <field x="0"/>
  </rowFields>
  <rowItems count="16">
    <i>
      <x v="1"/>
    </i>
    <i>
      <x v="2"/>
    </i>
    <i>
      <x v="3"/>
    </i>
    <i>
      <x v="4"/>
    </i>
    <i>
      <x v="5"/>
    </i>
    <i>
      <x v="6"/>
    </i>
    <i>
      <x v="7"/>
    </i>
    <i>
      <x v="8"/>
    </i>
    <i>
      <x v="9"/>
    </i>
    <i>
      <x v="10"/>
    </i>
    <i>
      <x v="11"/>
    </i>
    <i>
      <x v="12"/>
    </i>
    <i>
      <x v="13"/>
    </i>
    <i>
      <x v="14"/>
    </i>
    <i>
      <x v="16"/>
    </i>
    <i t="grand">
      <x/>
    </i>
  </rowItems>
  <colFields count="1">
    <field x="-2"/>
  </colFields>
  <colItems count="3">
    <i>
      <x/>
    </i>
    <i i="1">
      <x v="1"/>
    </i>
    <i i="2">
      <x v="2"/>
    </i>
  </colItems>
  <dataFields count="3">
    <dataField name="Sum of Unmelted" fld="10" baseField="0" baseItem="0"/>
    <dataField name="Sum of crête % unmelted" fld="19" baseField="0" baseItem="0"/>
    <dataField name="Sum of Sécu % Imbrûlés" fld="26" baseField="0" baseItem="7"/>
  </dataFields>
  <chartFormats count="4">
    <chartFormat chart="1" format="2" series="1">
      <pivotArea type="data" outline="0" fieldPosition="0">
        <references count="1">
          <reference field="4294967294" count="1" selected="0">
            <x v="0"/>
          </reference>
        </references>
      </pivotArea>
    </chartFormat>
    <chartFormat chart="1" format="3" series="1">
      <pivotArea type="data" outline="0" fieldPosition="0">
        <references count="1">
          <reference field="4294967294" count="1" selected="0">
            <x v="1"/>
          </reference>
        </references>
      </pivotArea>
    </chartFormat>
    <chartFormat chart="1" format="4" series="1">
      <pivotArea type="data" outline="0" fieldPosition="0">
        <references count="2">
          <reference field="4294967294" count="1" selected="0">
            <x v="0"/>
          </reference>
          <reference field="0" count="1" selected="0">
            <x v="2"/>
          </reference>
        </references>
      </pivotArea>
    </chartFormat>
    <chartFormat chart="1" format="4"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5" cacheId="4" applyNumberFormats="0" applyBorderFormats="0" applyFontFormats="0" applyPatternFormats="0" applyAlignmentFormats="0" applyWidthHeightFormats="1" dataCaption="Values" updatedVersion="6" minRefreshableVersion="3" useAutoFormatting="1" itemPrintTitles="1" createdVersion="4" indent="0" outline="1" outlineData="1" multipleFieldFilters="0" chartFormat="2">
  <location ref="A3:D19" firstHeaderRow="0" firstDataRow="1" firstDataCol="1"/>
  <pivotFields count="28">
    <pivotField axis="axisRow" multipleItemSelectionAllowed="1" showAll="0">
      <items count="33">
        <item m="1" x="23"/>
        <item x="0"/>
        <item x="1"/>
        <item x="2"/>
        <item x="3"/>
        <item x="4"/>
        <item x="5"/>
        <item x="6"/>
        <item x="7"/>
        <item x="8"/>
        <item x="9"/>
        <item x="10"/>
        <item x="11"/>
        <item x="12"/>
        <item x="13"/>
        <item h="1" x="15"/>
        <item x="14"/>
        <item h="1" m="1" x="16"/>
        <item h="1" m="1" x="17"/>
        <item h="1" m="1" x="18"/>
        <item h="1" m="1" x="19"/>
        <item h="1" m="1" x="20"/>
        <item h="1" m="1" x="21"/>
        <item h="1" m="1" x="24"/>
        <item h="1" m="1" x="25"/>
        <item h="1" m="1" x="26"/>
        <item h="1" m="1" x="27"/>
        <item h="1" m="1" x="28"/>
        <item h="1" m="1" x="29"/>
        <item h="1" m="1" x="30"/>
        <item h="1" m="1" x="31"/>
        <item h="1" m="1" x="22"/>
        <item t="default"/>
      </items>
    </pivotField>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s>
  <rowFields count="1">
    <field x="0"/>
  </rowFields>
  <rowItems count="16">
    <i>
      <x v="1"/>
    </i>
    <i>
      <x v="2"/>
    </i>
    <i>
      <x v="3"/>
    </i>
    <i>
      <x v="4"/>
    </i>
    <i>
      <x v="5"/>
    </i>
    <i>
      <x v="6"/>
    </i>
    <i>
      <x v="7"/>
    </i>
    <i>
      <x v="8"/>
    </i>
    <i>
      <x v="9"/>
    </i>
    <i>
      <x v="10"/>
    </i>
    <i>
      <x v="11"/>
    </i>
    <i>
      <x v="12"/>
    </i>
    <i>
      <x v="13"/>
    </i>
    <i>
      <x v="14"/>
    </i>
    <i>
      <x v="16"/>
    </i>
    <i t="grand">
      <x/>
    </i>
  </rowItems>
  <colFields count="1">
    <field x="-2"/>
  </colFields>
  <colItems count="3">
    <i>
      <x/>
    </i>
    <i i="1">
      <x v="1"/>
    </i>
    <i i="2">
      <x v="2"/>
    </i>
  </colItems>
  <dataFields count="3">
    <dataField name="Sum of Ø Unmelted" fld="11" baseField="0" baseItem="0"/>
    <dataField name="Sum of crête Ø unmelted" fld="20" baseField="0" baseItem="0"/>
    <dataField name="Sum of Sécu Ø Imbrûlés" fld="27" baseField="0" baseItem="11"/>
  </dataFields>
  <chartFormats count="3">
    <chartFormat chart="1" format="2" series="1">
      <pivotArea type="data" outline="0" fieldPosition="0">
        <references count="1">
          <reference field="4294967294" count="1" selected="0">
            <x v="0"/>
          </reference>
        </references>
      </pivotArea>
    </chartFormat>
    <chartFormat chart="1" format="3" series="1">
      <pivotArea type="data" outline="0" fieldPosition="0">
        <references count="1">
          <reference field="4294967294" count="1" selected="0">
            <x v="1"/>
          </reference>
        </references>
      </pivotArea>
    </chartFormat>
    <chartFormat chart="1" format="4"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6" cacheId="7" applyNumberFormats="0" applyBorderFormats="0" applyFontFormats="0" applyPatternFormats="0" applyAlignmentFormats="0" applyWidthHeightFormats="1" dataCaption="Values" updatedVersion="6" minRefreshableVersion="3" useAutoFormatting="1" itemPrintTitles="1" createdVersion="4" indent="0" outline="1" outlineData="1" multipleFieldFilters="0" chartFormat="2">
  <location ref="A3:C19" firstHeaderRow="0" firstDataRow="1" firstDataCol="1"/>
  <pivotFields count="23">
    <pivotField axis="axisRow" multipleItemSelectionAllowed="1" showAll="0">
      <items count="33">
        <item m="1" x="23"/>
        <item x="0"/>
        <item x="1"/>
        <item x="2"/>
        <item x="3"/>
        <item x="4"/>
        <item x="5"/>
        <item x="6"/>
        <item x="7"/>
        <item x="8"/>
        <item x="9"/>
        <item x="10"/>
        <item x="11"/>
        <item x="12"/>
        <item x="13"/>
        <item h="1" x="15"/>
        <item x="14"/>
        <item h="1" m="1" x="16"/>
        <item h="1" m="1" x="17"/>
        <item h="1" m="1" x="18"/>
        <item h="1" m="1" x="19"/>
        <item h="1" m="1" x="20"/>
        <item h="1" m="1" x="21"/>
        <item h="1" m="1" x="24"/>
        <item h="1" m="1" x="25"/>
        <item h="1" m="1" x="26"/>
        <item h="1" m="1" x="27"/>
        <item h="1" m="1" x="28"/>
        <item h="1" m="1" x="29"/>
        <item h="1" m="1" x="30"/>
        <item h="1" m="1" x="31"/>
        <item h="1" m="1" x="2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dataField="1" showAll="0"/>
    <pivotField showAll="0"/>
  </pivotFields>
  <rowFields count="1">
    <field x="0"/>
  </rowFields>
  <rowItems count="16">
    <i>
      <x v="1"/>
    </i>
    <i>
      <x v="2"/>
    </i>
    <i>
      <x v="3"/>
    </i>
    <i>
      <x v="4"/>
    </i>
    <i>
      <x v="5"/>
    </i>
    <i>
      <x v="6"/>
    </i>
    <i>
      <x v="7"/>
    </i>
    <i>
      <x v="8"/>
    </i>
    <i>
      <x v="9"/>
    </i>
    <i>
      <x v="10"/>
    </i>
    <i>
      <x v="11"/>
    </i>
    <i>
      <x v="12"/>
    </i>
    <i>
      <x v="13"/>
    </i>
    <i>
      <x v="14"/>
    </i>
    <i>
      <x v="16"/>
    </i>
    <i t="grand">
      <x/>
    </i>
  </rowItems>
  <colFields count="1">
    <field x="-2"/>
  </colFields>
  <colItems count="2">
    <i>
      <x/>
    </i>
    <i i="1">
      <x v="1"/>
    </i>
  </colItems>
  <dataFields count="2">
    <dataField name="Sum of Macro" fld="14" baseField="0" baseItem="16"/>
    <dataField name="Sum of crête macro" fld="21" baseField="0" baseItem="16"/>
  </dataFields>
  <chartFormats count="2">
    <chartFormat chart="1" format="2" series="1">
      <pivotArea type="data" outline="0" fieldPosition="0">
        <references count="1">
          <reference field="4294967294" count="1" selected="0">
            <x v="0"/>
          </reference>
        </references>
      </pivotArea>
    </chartFormat>
    <chartFormat chart="1" format="3"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7" cacheId="7" applyNumberFormats="0" applyBorderFormats="0" applyFontFormats="0" applyPatternFormats="0" applyAlignmentFormats="0" applyWidthHeightFormats="1" dataCaption="Values" updatedVersion="6" minRefreshableVersion="3" useAutoFormatting="1" itemPrintTitles="1" createdVersion="4" indent="0" outline="1" outlineData="1" multipleFieldFilters="0" chartFormat="2">
  <location ref="A3:C19" firstHeaderRow="0" firstDataRow="1" firstDataCol="1"/>
  <pivotFields count="23">
    <pivotField axis="axisRow" multipleItemSelectionAllowed="1" showAll="0">
      <items count="33">
        <item m="1" x="23"/>
        <item x="0"/>
        <item x="1"/>
        <item x="2"/>
        <item x="3"/>
        <item x="4"/>
        <item x="5"/>
        <item x="6"/>
        <item x="7"/>
        <item x="8"/>
        <item x="9"/>
        <item x="10"/>
        <item x="11"/>
        <item x="12"/>
        <item x="13"/>
        <item h="1" x="15"/>
        <item x="14"/>
        <item h="1" m="1" x="16"/>
        <item h="1" m="1" x="17"/>
        <item h="1" m="1" x="18"/>
        <item h="1" m="1" x="19"/>
        <item h="1" m="1" x="20"/>
        <item h="1" m="1" x="21"/>
        <item h="1" m="1" x="24"/>
        <item h="1" m="1" x="25"/>
        <item h="1" m="1" x="26"/>
        <item h="1" m="1" x="27"/>
        <item h="1" m="1" x="28"/>
        <item h="1" m="1" x="29"/>
        <item h="1" m="1" x="30"/>
        <item h="1" m="1" x="31"/>
        <item h="1" m="1" x="2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dataField="1" showAll="0"/>
  </pivotFields>
  <rowFields count="1">
    <field x="0"/>
  </rowFields>
  <rowItems count="16">
    <i>
      <x v="1"/>
    </i>
    <i>
      <x v="2"/>
    </i>
    <i>
      <x v="3"/>
    </i>
    <i>
      <x v="4"/>
    </i>
    <i>
      <x v="5"/>
    </i>
    <i>
      <x v="6"/>
    </i>
    <i>
      <x v="7"/>
    </i>
    <i>
      <x v="8"/>
    </i>
    <i>
      <x v="9"/>
    </i>
    <i>
      <x v="10"/>
    </i>
    <i>
      <x v="11"/>
    </i>
    <i>
      <x v="12"/>
    </i>
    <i>
      <x v="13"/>
    </i>
    <i>
      <x v="14"/>
    </i>
    <i>
      <x v="16"/>
    </i>
    <i t="grand">
      <x/>
    </i>
  </rowItems>
  <colFields count="1">
    <field x="-2"/>
  </colFields>
  <colItems count="2">
    <i>
      <x/>
    </i>
    <i i="1">
      <x v="1"/>
    </i>
  </colItems>
  <dataFields count="2">
    <dataField name="Sum of Micro" fld="15" baseField="0" baseItem="0"/>
    <dataField name="Sum of crête micro" fld="22" baseField="0" baseItem="0"/>
  </dataFields>
  <chartFormats count="2">
    <chartFormat chart="1" format="2" series="1">
      <pivotArea type="data" outline="0" fieldPosition="0">
        <references count="1">
          <reference field="4294967294" count="1" selected="0">
            <x v="0"/>
          </reference>
        </references>
      </pivotArea>
    </chartFormat>
    <chartFormat chart="1" format="3"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P60"/>
  <sheetViews>
    <sheetView tabSelected="1" zoomScaleNormal="100" workbookViewId="0">
      <selection activeCell="Q8" sqref="Q8"/>
    </sheetView>
  </sheetViews>
  <sheetFormatPr defaultRowHeight="15" x14ac:dyDescent="0.25"/>
  <sheetData>
    <row r="1" spans="1:15" x14ac:dyDescent="0.25">
      <c r="A1" s="70"/>
      <c r="B1" s="71"/>
      <c r="C1" s="72"/>
      <c r="D1" s="79"/>
      <c r="E1" s="80"/>
      <c r="F1" s="80"/>
      <c r="G1" s="80"/>
      <c r="H1" s="80"/>
      <c r="I1" s="80"/>
      <c r="J1" s="80"/>
      <c r="K1" s="81"/>
      <c r="L1" s="88"/>
      <c r="M1" s="89"/>
      <c r="N1" s="89"/>
      <c r="O1" s="90"/>
    </row>
    <row r="2" spans="1:15" x14ac:dyDescent="0.25">
      <c r="A2" s="73"/>
      <c r="B2" s="74"/>
      <c r="C2" s="75"/>
      <c r="D2" s="82"/>
      <c r="E2" s="83"/>
      <c r="F2" s="83"/>
      <c r="G2" s="83"/>
      <c r="H2" s="83"/>
      <c r="I2" s="83"/>
      <c r="J2" s="83"/>
      <c r="K2" s="84"/>
      <c r="L2" s="91"/>
      <c r="M2" s="92"/>
      <c r="N2" s="92"/>
      <c r="O2" s="93"/>
    </row>
    <row r="3" spans="1:15" ht="15.75" thickBot="1" x14ac:dyDescent="0.3">
      <c r="A3" s="76"/>
      <c r="B3" s="77"/>
      <c r="C3" s="78"/>
      <c r="D3" s="85"/>
      <c r="E3" s="86"/>
      <c r="F3" s="86"/>
      <c r="G3" s="86"/>
      <c r="H3" s="86"/>
      <c r="I3" s="86"/>
      <c r="J3" s="86"/>
      <c r="K3" s="87"/>
      <c r="L3" s="94"/>
      <c r="M3" s="95"/>
      <c r="N3" s="96"/>
      <c r="O3" s="97"/>
    </row>
    <row r="4" spans="1:15" ht="7.5" customHeight="1" thickBot="1" x14ac:dyDescent="0.3">
      <c r="A4" s="16"/>
      <c r="B4" s="16"/>
      <c r="C4" s="16"/>
      <c r="D4" s="17"/>
      <c r="E4" s="17"/>
      <c r="F4" s="17"/>
      <c r="G4" s="17"/>
      <c r="H4" s="17"/>
      <c r="I4" s="17"/>
      <c r="J4" s="17"/>
      <c r="K4" s="17"/>
      <c r="L4" s="18"/>
      <c r="M4" s="18"/>
      <c r="N4" s="19"/>
      <c r="O4" s="19"/>
    </row>
    <row r="5" spans="1:15" ht="21.75" thickBot="1" x14ac:dyDescent="0.3">
      <c r="A5" s="57"/>
      <c r="B5" s="58"/>
      <c r="C5" s="58"/>
      <c r="D5" s="59"/>
      <c r="E5" s="60"/>
      <c r="F5" s="61"/>
      <c r="G5" s="61"/>
      <c r="H5" s="61"/>
      <c r="I5" s="61"/>
      <c r="J5" s="61"/>
      <c r="K5" s="61"/>
      <c r="L5" s="61"/>
      <c r="M5" s="61"/>
      <c r="N5" s="61"/>
      <c r="O5" s="62"/>
    </row>
    <row r="6" spans="1:15" ht="7.5" customHeight="1" thickBot="1" x14ac:dyDescent="0.3">
      <c r="A6" s="5"/>
      <c r="B6" s="5"/>
      <c r="C6" s="5"/>
      <c r="D6" s="5"/>
      <c r="E6" s="5"/>
      <c r="F6" s="5"/>
      <c r="G6" s="5"/>
      <c r="H6" s="5"/>
      <c r="I6" s="5"/>
      <c r="J6" s="5"/>
      <c r="K6" s="5"/>
      <c r="L6" s="5"/>
      <c r="M6" s="5"/>
      <c r="N6" s="13"/>
      <c r="O6" s="13"/>
    </row>
    <row r="7" spans="1:15" ht="21.75" thickBot="1" x14ac:dyDescent="0.3">
      <c r="A7" s="57"/>
      <c r="B7" s="58"/>
      <c r="C7" s="58"/>
      <c r="D7" s="59"/>
      <c r="E7" s="20"/>
      <c r="F7" s="21"/>
      <c r="G7" s="21"/>
      <c r="H7" s="21"/>
      <c r="I7" s="21"/>
      <c r="J7" s="21"/>
      <c r="K7" s="21"/>
      <c r="L7" s="44"/>
      <c r="M7" s="21"/>
      <c r="N7" s="21"/>
      <c r="O7" s="21"/>
    </row>
    <row r="8" spans="1:15" x14ac:dyDescent="0.25">
      <c r="A8" s="63"/>
      <c r="B8" s="64"/>
      <c r="C8" s="64"/>
      <c r="D8" s="64"/>
      <c r="E8" s="64"/>
      <c r="F8" s="64"/>
      <c r="G8" s="64"/>
      <c r="H8" s="64"/>
      <c r="I8" s="64"/>
      <c r="J8" s="64"/>
      <c r="K8" s="64"/>
      <c r="L8" s="64"/>
      <c r="M8" s="64"/>
      <c r="N8" s="64"/>
      <c r="O8" s="65"/>
    </row>
    <row r="9" spans="1:15" x14ac:dyDescent="0.25">
      <c r="A9" s="66"/>
      <c r="B9" s="64"/>
      <c r="C9" s="64"/>
      <c r="D9" s="64"/>
      <c r="E9" s="64"/>
      <c r="F9" s="64"/>
      <c r="G9" s="64"/>
      <c r="H9" s="64"/>
      <c r="I9" s="64"/>
      <c r="J9" s="64"/>
      <c r="K9" s="64"/>
      <c r="L9" s="64"/>
      <c r="M9" s="64"/>
      <c r="N9" s="64"/>
      <c r="O9" s="65"/>
    </row>
    <row r="10" spans="1:15" x14ac:dyDescent="0.25">
      <c r="A10" s="66"/>
      <c r="B10" s="64"/>
      <c r="C10" s="64"/>
      <c r="D10" s="64"/>
      <c r="E10" s="64"/>
      <c r="F10" s="64"/>
      <c r="G10" s="64"/>
      <c r="H10" s="64"/>
      <c r="I10" s="64"/>
      <c r="J10" s="64"/>
      <c r="K10" s="64"/>
      <c r="L10" s="64"/>
      <c r="M10" s="64"/>
      <c r="N10" s="64"/>
      <c r="O10" s="65"/>
    </row>
    <row r="11" spans="1:15" x14ac:dyDescent="0.25">
      <c r="A11" s="66"/>
      <c r="B11" s="64"/>
      <c r="C11" s="64"/>
      <c r="D11" s="64"/>
      <c r="E11" s="64"/>
      <c r="F11" s="64"/>
      <c r="G11" s="64"/>
      <c r="H11" s="64"/>
      <c r="I11" s="64"/>
      <c r="J11" s="64"/>
      <c r="K11" s="64"/>
      <c r="L11" s="64"/>
      <c r="M11" s="64"/>
      <c r="N11" s="64"/>
      <c r="O11" s="65"/>
    </row>
    <row r="12" spans="1:15" ht="41.25" customHeight="1" thickBot="1" x14ac:dyDescent="0.3">
      <c r="A12" s="67"/>
      <c r="B12" s="68"/>
      <c r="C12" s="68"/>
      <c r="D12" s="68"/>
      <c r="E12" s="68"/>
      <c r="F12" s="68"/>
      <c r="G12" s="68"/>
      <c r="H12" s="68"/>
      <c r="I12" s="68"/>
      <c r="J12" s="68"/>
      <c r="K12" s="68"/>
      <c r="L12" s="68"/>
      <c r="M12" s="68"/>
      <c r="N12" s="68"/>
      <c r="O12" s="69"/>
    </row>
    <row r="13" spans="1:15" ht="3.75" customHeight="1" thickBot="1" x14ac:dyDescent="0.3">
      <c r="A13" s="29"/>
      <c r="B13" s="30"/>
      <c r="C13" s="30"/>
      <c r="D13" s="30"/>
      <c r="E13" s="30"/>
      <c r="F13" s="30"/>
      <c r="G13" s="30"/>
      <c r="H13" s="30"/>
      <c r="I13" s="30"/>
      <c r="J13" s="30"/>
      <c r="K13" s="30"/>
      <c r="L13" s="30"/>
      <c r="M13" s="30"/>
      <c r="N13" s="30"/>
      <c r="O13" s="31"/>
    </row>
    <row r="14" spans="1:15" x14ac:dyDescent="0.25">
      <c r="A14" s="22"/>
      <c r="B14" s="23"/>
      <c r="C14" s="23"/>
      <c r="D14" s="23"/>
      <c r="E14" s="23"/>
      <c r="F14" s="23"/>
      <c r="G14" s="23"/>
      <c r="H14" s="50"/>
      <c r="I14" s="23"/>
      <c r="J14" s="23"/>
      <c r="K14" s="23"/>
      <c r="L14" s="23"/>
      <c r="M14" s="23"/>
      <c r="N14" s="23"/>
      <c r="O14" s="24"/>
    </row>
    <row r="15" spans="1:15" x14ac:dyDescent="0.25">
      <c r="A15" s="25"/>
      <c r="B15" s="26"/>
      <c r="C15" s="26"/>
      <c r="D15" s="26"/>
      <c r="E15" s="26"/>
      <c r="F15" s="26"/>
      <c r="G15" s="26"/>
      <c r="H15" s="51"/>
      <c r="I15" s="26"/>
      <c r="J15" s="26"/>
      <c r="K15" s="26"/>
      <c r="L15" s="26"/>
      <c r="M15" s="26"/>
      <c r="N15" s="26"/>
      <c r="O15" s="27"/>
    </row>
    <row r="16" spans="1:15" x14ac:dyDescent="0.25">
      <c r="A16" s="25"/>
      <c r="B16" s="26"/>
      <c r="C16" s="26"/>
      <c r="D16" s="26"/>
      <c r="E16" s="26"/>
      <c r="F16" s="26"/>
      <c r="G16" s="26"/>
      <c r="H16" s="51"/>
      <c r="I16" s="26"/>
      <c r="J16" s="26"/>
      <c r="K16" s="26"/>
      <c r="L16" s="26"/>
      <c r="M16" s="26"/>
      <c r="N16" s="26"/>
      <c r="O16" s="27"/>
    </row>
    <row r="17" spans="1:16" x14ac:dyDescent="0.25">
      <c r="A17" s="25"/>
      <c r="B17" s="26"/>
      <c r="C17" s="26"/>
      <c r="D17" s="26"/>
      <c r="E17" s="26"/>
      <c r="F17" s="26"/>
      <c r="G17" s="26"/>
      <c r="H17" s="51"/>
      <c r="I17" s="26"/>
      <c r="J17" s="26"/>
      <c r="K17" s="26"/>
      <c r="L17" s="26"/>
      <c r="M17" s="26"/>
      <c r="N17" s="26"/>
      <c r="O17" s="27"/>
    </row>
    <row r="18" spans="1:16" ht="15.75" thickBot="1" x14ac:dyDescent="0.3">
      <c r="A18" s="20"/>
      <c r="B18" s="21"/>
      <c r="C18" s="21"/>
      <c r="D18" s="21"/>
      <c r="E18" s="21"/>
      <c r="F18" s="21"/>
      <c r="G18" s="21"/>
      <c r="H18" s="52"/>
      <c r="I18" s="21"/>
      <c r="J18" s="21"/>
      <c r="K18" s="21"/>
      <c r="L18" s="21"/>
      <c r="M18" s="21"/>
      <c r="N18" s="21"/>
      <c r="O18" s="28"/>
    </row>
    <row r="19" spans="1:16" ht="3.75" customHeight="1" x14ac:dyDescent="0.25">
      <c r="A19" s="26"/>
      <c r="B19" s="26"/>
      <c r="C19" s="26"/>
      <c r="D19" s="26"/>
      <c r="E19" s="26"/>
      <c r="F19" s="26"/>
      <c r="G19" s="26"/>
      <c r="H19" s="26"/>
      <c r="I19" s="26"/>
      <c r="J19" s="26"/>
      <c r="K19" s="26"/>
      <c r="L19" s="26"/>
      <c r="M19" s="26"/>
      <c r="N19" s="26"/>
      <c r="O19" s="26"/>
      <c r="P19" s="26"/>
    </row>
    <row r="20" spans="1:16" x14ac:dyDescent="0.25">
      <c r="A20" s="26"/>
      <c r="B20" s="26"/>
      <c r="C20" s="26"/>
      <c r="D20" s="26"/>
      <c r="E20" s="26"/>
      <c r="F20" s="26"/>
      <c r="G20" s="26"/>
      <c r="H20" s="26"/>
      <c r="I20" s="26"/>
      <c r="J20" s="26"/>
      <c r="K20" s="26"/>
      <c r="L20" s="26"/>
      <c r="M20" s="26"/>
      <c r="N20" s="26"/>
      <c r="O20" s="26"/>
      <c r="P20" s="26"/>
    </row>
    <row r="21" spans="1:16" x14ac:dyDescent="0.25">
      <c r="A21" s="26"/>
      <c r="B21" s="26"/>
      <c r="C21" s="26"/>
      <c r="D21" s="26"/>
      <c r="E21" s="26"/>
      <c r="F21" s="53"/>
      <c r="G21" s="26"/>
      <c r="H21" s="26"/>
      <c r="I21" s="26"/>
      <c r="J21" s="26"/>
      <c r="K21" s="26"/>
      <c r="L21" s="26"/>
      <c r="M21" s="26"/>
      <c r="N21" s="26"/>
      <c r="O21" s="26"/>
      <c r="P21" s="26"/>
    </row>
    <row r="22" spans="1:16" x14ac:dyDescent="0.25">
      <c r="A22" s="26"/>
      <c r="B22" s="26"/>
      <c r="C22" s="26"/>
      <c r="D22" s="26"/>
      <c r="E22" s="26"/>
      <c r="F22" s="26"/>
      <c r="G22" s="26"/>
      <c r="H22" s="26"/>
      <c r="I22" s="26"/>
      <c r="J22" s="26"/>
      <c r="K22" s="26"/>
      <c r="L22" s="26"/>
      <c r="M22" s="26"/>
      <c r="N22" s="26"/>
      <c r="O22" s="26"/>
      <c r="P22" s="26"/>
    </row>
    <row r="23" spans="1:16" x14ac:dyDescent="0.25">
      <c r="A23" s="26"/>
      <c r="B23" s="26"/>
      <c r="C23" s="26"/>
      <c r="D23" s="26"/>
      <c r="E23" s="26"/>
      <c r="F23" s="26"/>
      <c r="G23" s="26"/>
      <c r="H23" s="26"/>
      <c r="I23" s="26"/>
      <c r="J23" s="26"/>
      <c r="K23" s="26"/>
      <c r="L23" s="26"/>
      <c r="M23" s="26"/>
      <c r="N23" s="26"/>
      <c r="O23" s="26"/>
      <c r="P23" s="26"/>
    </row>
    <row r="24" spans="1:16" x14ac:dyDescent="0.25">
      <c r="A24" s="26"/>
      <c r="B24" s="26"/>
      <c r="C24" s="26"/>
      <c r="D24" s="26"/>
      <c r="E24" s="26"/>
      <c r="F24" s="26"/>
      <c r="G24" s="26"/>
      <c r="H24" s="26"/>
      <c r="I24" s="26"/>
      <c r="J24" s="26"/>
      <c r="K24" s="26"/>
      <c r="L24" s="26"/>
      <c r="M24" s="26"/>
      <c r="N24" s="26"/>
      <c r="O24" s="26"/>
      <c r="P24" s="26"/>
    </row>
    <row r="25" spans="1:16" x14ac:dyDescent="0.25">
      <c r="A25" s="26"/>
      <c r="B25" s="26"/>
      <c r="C25" s="26"/>
      <c r="D25" s="26"/>
      <c r="E25" s="26"/>
      <c r="F25" s="26"/>
      <c r="G25" s="26"/>
      <c r="H25" s="26"/>
      <c r="I25" s="26"/>
      <c r="J25" s="26"/>
      <c r="K25" s="26"/>
      <c r="L25" s="26"/>
      <c r="M25" s="26"/>
      <c r="N25" s="26"/>
      <c r="O25" s="26"/>
      <c r="P25" s="26"/>
    </row>
    <row r="26" spans="1:16" x14ac:dyDescent="0.25">
      <c r="A26" s="26"/>
      <c r="B26" s="26"/>
      <c r="C26" s="26"/>
      <c r="D26" s="26"/>
      <c r="E26" s="26"/>
      <c r="F26" s="26"/>
      <c r="G26" s="26"/>
      <c r="H26" s="26"/>
      <c r="I26" s="26"/>
      <c r="J26" s="26"/>
      <c r="K26" s="26"/>
      <c r="L26" s="26"/>
      <c r="M26" s="26"/>
      <c r="N26" s="26"/>
      <c r="O26" s="26"/>
      <c r="P26" s="26"/>
    </row>
    <row r="27" spans="1:16" x14ac:dyDescent="0.25">
      <c r="A27" s="26"/>
      <c r="B27" s="26"/>
      <c r="C27" s="26"/>
      <c r="D27" s="26"/>
      <c r="E27" s="26"/>
      <c r="F27" s="26"/>
      <c r="G27" s="26"/>
      <c r="H27" s="26"/>
      <c r="I27" s="26"/>
      <c r="J27" s="26"/>
      <c r="K27" s="26"/>
      <c r="L27" s="26"/>
      <c r="M27" s="26"/>
      <c r="N27" s="26"/>
      <c r="O27" s="26"/>
      <c r="P27" s="26"/>
    </row>
    <row r="28" spans="1:16" x14ac:dyDescent="0.25">
      <c r="A28" s="26"/>
      <c r="B28" s="26"/>
      <c r="C28" s="26"/>
      <c r="D28" s="26"/>
      <c r="E28" s="26"/>
      <c r="F28" s="26"/>
      <c r="G28" s="26"/>
      <c r="H28" s="26"/>
      <c r="I28" s="26"/>
      <c r="J28" s="26"/>
      <c r="K28" s="26"/>
      <c r="L28" s="26"/>
      <c r="M28" s="26"/>
      <c r="N28" s="26"/>
      <c r="O28" s="26"/>
      <c r="P28" s="26"/>
    </row>
    <row r="29" spans="1:16" x14ac:dyDescent="0.25">
      <c r="A29" s="26"/>
      <c r="B29" s="26"/>
      <c r="C29" s="26"/>
      <c r="D29" s="26"/>
      <c r="E29" s="26"/>
      <c r="F29" s="26"/>
      <c r="G29" s="26"/>
      <c r="H29" s="26"/>
      <c r="I29" s="26"/>
      <c r="J29" s="26"/>
      <c r="K29" s="26"/>
      <c r="L29" s="26"/>
      <c r="M29" s="26"/>
      <c r="N29" s="26"/>
      <c r="O29" s="26"/>
      <c r="P29" s="26"/>
    </row>
    <row r="30" spans="1:16" x14ac:dyDescent="0.25">
      <c r="A30" s="26"/>
      <c r="B30" s="26"/>
      <c r="C30" s="26"/>
      <c r="D30" s="26"/>
      <c r="E30" s="26"/>
      <c r="F30" s="26"/>
      <c r="G30" s="26"/>
      <c r="H30" s="26"/>
      <c r="I30" s="26"/>
      <c r="J30" s="26"/>
      <c r="K30" s="26"/>
      <c r="L30" s="26"/>
      <c r="M30" s="26"/>
      <c r="N30" s="26"/>
      <c r="O30" s="26"/>
      <c r="P30" s="26"/>
    </row>
    <row r="31" spans="1:16" x14ac:dyDescent="0.25">
      <c r="A31" s="26"/>
      <c r="B31" s="26"/>
      <c r="C31" s="26"/>
      <c r="D31" s="26"/>
      <c r="E31" s="26"/>
      <c r="F31" s="26"/>
      <c r="G31" s="26"/>
      <c r="H31" s="26"/>
      <c r="I31" s="26"/>
      <c r="J31" s="26"/>
      <c r="K31" s="26"/>
      <c r="L31" s="26"/>
      <c r="M31" s="26"/>
      <c r="N31" s="26"/>
      <c r="O31" s="26"/>
      <c r="P31" s="26"/>
    </row>
    <row r="32" spans="1:16" x14ac:dyDescent="0.25">
      <c r="A32" s="26"/>
      <c r="B32" s="26"/>
      <c r="C32" s="26"/>
      <c r="D32" s="26"/>
      <c r="E32" s="26"/>
      <c r="F32" s="26"/>
      <c r="G32" s="26"/>
      <c r="H32" s="26"/>
      <c r="I32" s="26"/>
      <c r="J32" s="26"/>
      <c r="K32" s="26"/>
      <c r="L32" s="26"/>
      <c r="M32" s="26"/>
      <c r="N32" s="26"/>
      <c r="O32" s="26"/>
      <c r="P32" s="26"/>
    </row>
    <row r="33" spans="1:16" x14ac:dyDescent="0.25">
      <c r="A33" s="26"/>
      <c r="B33" s="26"/>
      <c r="C33" s="26"/>
      <c r="D33" s="26"/>
      <c r="E33" s="26"/>
      <c r="F33" s="26"/>
      <c r="G33" s="26"/>
      <c r="H33" s="26"/>
      <c r="I33" s="26"/>
      <c r="J33" s="26"/>
      <c r="K33" s="26"/>
      <c r="L33" s="26"/>
      <c r="M33" s="26"/>
      <c r="N33" s="26"/>
      <c r="O33" s="26"/>
      <c r="P33" s="26"/>
    </row>
    <row r="34" spans="1:16" x14ac:dyDescent="0.25">
      <c r="A34" s="26"/>
      <c r="B34" s="26"/>
      <c r="C34" s="26"/>
      <c r="D34" s="26"/>
      <c r="E34" s="26"/>
      <c r="F34" s="26"/>
      <c r="G34" s="26"/>
      <c r="H34" s="26"/>
      <c r="I34" s="26"/>
      <c r="J34" s="26"/>
      <c r="K34" s="26"/>
      <c r="L34" s="26"/>
      <c r="M34" s="26"/>
      <c r="N34" s="26"/>
      <c r="O34" s="26"/>
      <c r="P34" s="26"/>
    </row>
    <row r="35" spans="1:16" x14ac:dyDescent="0.25">
      <c r="A35" s="26"/>
      <c r="B35" s="26"/>
      <c r="C35" s="26"/>
      <c r="D35" s="26"/>
      <c r="E35" s="26"/>
      <c r="F35" s="26"/>
      <c r="G35" s="26"/>
      <c r="H35" s="26"/>
      <c r="I35" s="26"/>
      <c r="J35" s="26"/>
      <c r="K35" s="26"/>
      <c r="L35" s="26"/>
      <c r="M35" s="26"/>
      <c r="N35" s="26"/>
      <c r="O35" s="26"/>
      <c r="P35" s="26"/>
    </row>
    <row r="36" spans="1:16" x14ac:dyDescent="0.25">
      <c r="A36" s="26"/>
      <c r="B36" s="26"/>
      <c r="C36" s="26"/>
      <c r="D36" s="26"/>
      <c r="E36" s="26"/>
      <c r="F36" s="26"/>
      <c r="G36" s="26"/>
      <c r="H36" s="26"/>
      <c r="I36" s="26"/>
      <c r="J36" s="26"/>
      <c r="K36" s="26"/>
      <c r="L36" s="26"/>
      <c r="M36" s="26"/>
      <c r="N36" s="26"/>
      <c r="O36" s="26"/>
      <c r="P36" s="26"/>
    </row>
    <row r="37" spans="1:16" x14ac:dyDescent="0.25">
      <c r="A37" s="26"/>
      <c r="B37" s="26"/>
      <c r="C37" s="26"/>
      <c r="D37" s="26"/>
      <c r="E37" s="26"/>
      <c r="F37" s="26"/>
      <c r="G37" s="26"/>
      <c r="H37" s="26"/>
      <c r="I37" s="26"/>
      <c r="J37" s="26"/>
      <c r="K37" s="26"/>
      <c r="L37" s="26"/>
      <c r="M37" s="26"/>
      <c r="N37" s="26"/>
      <c r="O37" s="26"/>
      <c r="P37" s="26"/>
    </row>
    <row r="38" spans="1:16" x14ac:dyDescent="0.25">
      <c r="A38" s="26"/>
      <c r="B38" s="26"/>
      <c r="C38" s="26"/>
      <c r="D38" s="26"/>
      <c r="E38" s="26"/>
      <c r="F38" s="26"/>
      <c r="G38" s="26"/>
      <c r="H38" s="26"/>
      <c r="I38" s="26"/>
      <c r="J38" s="26"/>
      <c r="K38" s="26"/>
      <c r="L38" s="26"/>
      <c r="M38" s="26"/>
      <c r="N38" s="26"/>
      <c r="O38" s="26"/>
      <c r="P38" s="26"/>
    </row>
    <row r="39" spans="1:16" x14ac:dyDescent="0.25">
      <c r="A39" s="26"/>
      <c r="B39" s="26"/>
      <c r="C39" s="26"/>
      <c r="D39" s="26"/>
      <c r="E39" s="26"/>
      <c r="F39" s="26"/>
      <c r="G39" s="26"/>
      <c r="H39" s="26"/>
      <c r="I39" s="26"/>
      <c r="J39" s="26"/>
      <c r="K39" s="26"/>
      <c r="L39" s="26"/>
      <c r="M39" s="26"/>
      <c r="N39" s="26"/>
      <c r="O39" s="26"/>
      <c r="P39" s="26"/>
    </row>
    <row r="40" spans="1:16" x14ac:dyDescent="0.25">
      <c r="A40" s="26"/>
      <c r="B40" s="26"/>
      <c r="C40" s="26"/>
      <c r="D40" s="26"/>
      <c r="E40" s="26"/>
      <c r="F40" s="26"/>
      <c r="G40" s="26"/>
      <c r="H40" s="26"/>
      <c r="I40" s="26"/>
      <c r="J40" s="26"/>
      <c r="K40" s="26"/>
      <c r="L40" s="26"/>
      <c r="M40" s="26"/>
      <c r="N40" s="26"/>
      <c r="O40" s="26"/>
      <c r="P40" s="26"/>
    </row>
    <row r="41" spans="1:16" x14ac:dyDescent="0.25">
      <c r="A41" s="26"/>
      <c r="B41" s="26"/>
      <c r="C41" s="26"/>
      <c r="D41" s="26"/>
      <c r="E41" s="26"/>
      <c r="F41" s="26"/>
      <c r="G41" s="26"/>
      <c r="H41" s="26"/>
      <c r="I41" s="26"/>
      <c r="J41" s="26"/>
      <c r="K41" s="26"/>
      <c r="L41" s="26"/>
      <c r="M41" s="26"/>
      <c r="N41" s="26"/>
      <c r="O41" s="26"/>
      <c r="P41" s="26"/>
    </row>
    <row r="42" spans="1:16" x14ac:dyDescent="0.25">
      <c r="A42" s="26"/>
      <c r="B42" s="26"/>
      <c r="C42" s="26"/>
      <c r="D42" s="26"/>
      <c r="E42" s="26"/>
      <c r="F42" s="26"/>
      <c r="G42" s="26"/>
      <c r="H42" s="26"/>
      <c r="I42" s="26"/>
      <c r="J42" s="26"/>
      <c r="K42" s="26"/>
      <c r="L42" s="26"/>
      <c r="M42" s="26"/>
      <c r="N42" s="26"/>
      <c r="O42" s="26"/>
      <c r="P42" s="26"/>
    </row>
    <row r="43" spans="1:16" x14ac:dyDescent="0.25">
      <c r="A43" s="26"/>
      <c r="B43" s="26"/>
      <c r="C43" s="26"/>
      <c r="D43" s="26"/>
      <c r="E43" s="26"/>
      <c r="F43" s="26"/>
      <c r="G43" s="26"/>
      <c r="H43" s="26"/>
      <c r="I43" s="26"/>
      <c r="J43" s="26"/>
      <c r="K43" s="26"/>
      <c r="L43" s="26"/>
      <c r="M43" s="26"/>
      <c r="N43" s="26"/>
      <c r="O43" s="26"/>
      <c r="P43" s="26"/>
    </row>
    <row r="44" spans="1:16" x14ac:dyDescent="0.25">
      <c r="A44" s="26"/>
      <c r="B44" s="26"/>
      <c r="C44" s="26"/>
      <c r="D44" s="26"/>
      <c r="E44" s="26"/>
      <c r="F44" s="26"/>
      <c r="G44" s="26"/>
      <c r="H44" s="26"/>
      <c r="I44" s="26"/>
      <c r="J44" s="26"/>
      <c r="K44" s="26"/>
      <c r="L44" s="26"/>
      <c r="M44" s="26"/>
      <c r="N44" s="26"/>
      <c r="O44" s="26"/>
      <c r="P44" s="26"/>
    </row>
    <row r="45" spans="1:16" x14ac:dyDescent="0.25">
      <c r="A45" s="26"/>
      <c r="B45" s="26"/>
      <c r="C45" s="26"/>
      <c r="D45" s="26"/>
      <c r="E45" s="26"/>
      <c r="F45" s="26"/>
      <c r="G45" s="26"/>
      <c r="H45" s="26"/>
      <c r="I45" s="26"/>
      <c r="J45" s="26"/>
      <c r="K45" s="26"/>
      <c r="L45" s="26"/>
      <c r="M45" s="26"/>
      <c r="N45" s="26"/>
      <c r="O45" s="26"/>
      <c r="P45" s="26"/>
    </row>
    <row r="46" spans="1:16" x14ac:dyDescent="0.25">
      <c r="A46" s="26"/>
      <c r="B46" s="26"/>
      <c r="C46" s="26"/>
      <c r="D46" s="26"/>
      <c r="E46" s="26"/>
      <c r="F46" s="26"/>
      <c r="G46" s="26"/>
      <c r="H46" s="26"/>
      <c r="I46" s="26"/>
      <c r="J46" s="26"/>
      <c r="K46" s="26"/>
      <c r="L46" s="26"/>
      <c r="M46" s="26"/>
      <c r="N46" s="26"/>
      <c r="O46" s="26"/>
      <c r="P46" s="26"/>
    </row>
    <row r="47" spans="1:16" x14ac:dyDescent="0.25">
      <c r="A47" s="26"/>
      <c r="B47" s="26"/>
      <c r="C47" s="26"/>
      <c r="D47" s="26"/>
      <c r="E47" s="26"/>
      <c r="F47" s="26"/>
      <c r="G47" s="26"/>
      <c r="H47" s="26"/>
      <c r="I47" s="26"/>
      <c r="J47" s="26"/>
      <c r="K47" s="26"/>
      <c r="L47" s="26"/>
      <c r="M47" s="26"/>
      <c r="N47" s="26"/>
      <c r="O47" s="26"/>
      <c r="P47" s="26"/>
    </row>
    <row r="48" spans="1:16" x14ac:dyDescent="0.25">
      <c r="A48" s="26"/>
      <c r="B48" s="26"/>
      <c r="C48" s="26"/>
      <c r="D48" s="26"/>
      <c r="E48" s="26"/>
      <c r="F48" s="26"/>
      <c r="G48" s="26"/>
      <c r="H48" s="26"/>
      <c r="I48" s="26"/>
      <c r="J48" s="26"/>
      <c r="K48" s="26"/>
      <c r="L48" s="26"/>
      <c r="M48" s="26"/>
      <c r="N48" s="26"/>
      <c r="O48" s="26"/>
      <c r="P48" s="26"/>
    </row>
    <row r="49" spans="1:16" x14ac:dyDescent="0.25">
      <c r="A49" s="26"/>
      <c r="B49" s="26"/>
      <c r="C49" s="26"/>
      <c r="D49" s="26"/>
      <c r="E49" s="26"/>
      <c r="F49" s="26"/>
      <c r="G49" s="26"/>
      <c r="H49" s="26"/>
      <c r="I49" s="26"/>
      <c r="J49" s="26"/>
      <c r="K49" s="26"/>
      <c r="L49" s="26"/>
      <c r="M49" s="26"/>
      <c r="N49" s="26"/>
      <c r="O49" s="26"/>
      <c r="P49" s="26"/>
    </row>
    <row r="50" spans="1:16" x14ac:dyDescent="0.25">
      <c r="A50" s="26"/>
      <c r="B50" s="26"/>
      <c r="C50" s="26"/>
      <c r="D50" s="26"/>
      <c r="E50" s="26"/>
      <c r="F50" s="26"/>
      <c r="G50" s="26"/>
      <c r="H50" s="26"/>
      <c r="I50" s="26"/>
      <c r="J50" s="26"/>
      <c r="K50" s="26"/>
      <c r="L50" s="26"/>
      <c r="M50" s="26"/>
      <c r="N50" s="26"/>
      <c r="O50" s="26"/>
      <c r="P50" s="26"/>
    </row>
    <row r="51" spans="1:16" x14ac:dyDescent="0.25">
      <c r="A51" s="26"/>
      <c r="B51" s="26"/>
      <c r="C51" s="26"/>
      <c r="D51" s="26"/>
      <c r="E51" s="26"/>
      <c r="F51" s="26"/>
      <c r="G51" s="26"/>
      <c r="H51" s="26"/>
      <c r="I51" s="26"/>
      <c r="J51" s="26"/>
      <c r="K51" s="26"/>
      <c r="L51" s="26"/>
      <c r="M51" s="26"/>
      <c r="N51" s="26"/>
      <c r="O51" s="26"/>
      <c r="P51" s="26"/>
    </row>
    <row r="52" spans="1:16" x14ac:dyDescent="0.25">
      <c r="A52" s="26"/>
      <c r="B52" s="26"/>
      <c r="C52" s="26"/>
      <c r="D52" s="26"/>
      <c r="E52" s="26"/>
      <c r="F52" s="26"/>
      <c r="G52" s="26"/>
      <c r="H52" s="26"/>
      <c r="I52" s="26"/>
      <c r="J52" s="26"/>
      <c r="K52" s="26"/>
      <c r="L52" s="26"/>
      <c r="M52" s="26"/>
      <c r="N52" s="26"/>
      <c r="O52" s="26"/>
      <c r="P52" s="26"/>
    </row>
    <row r="53" spans="1:16" x14ac:dyDescent="0.25">
      <c r="A53" s="26"/>
      <c r="B53" s="26"/>
      <c r="C53" s="26"/>
      <c r="D53" s="26"/>
      <c r="E53" s="26"/>
      <c r="F53" s="26"/>
      <c r="G53" s="26"/>
      <c r="H53" s="26"/>
      <c r="I53" s="26"/>
      <c r="J53" s="26"/>
      <c r="K53" s="26"/>
      <c r="L53" s="26"/>
      <c r="M53" s="26"/>
      <c r="N53" s="26"/>
      <c r="O53" s="26"/>
      <c r="P53" s="26"/>
    </row>
    <row r="54" spans="1:16" x14ac:dyDescent="0.25">
      <c r="A54" s="26"/>
      <c r="B54" s="26"/>
      <c r="C54" s="26"/>
      <c r="D54" s="26"/>
      <c r="E54" s="26"/>
      <c r="F54" s="26"/>
      <c r="G54" s="26"/>
      <c r="H54" s="26"/>
      <c r="I54" s="26"/>
      <c r="J54" s="26"/>
      <c r="K54" s="26"/>
      <c r="L54" s="26"/>
      <c r="M54" s="26"/>
      <c r="N54" s="26"/>
      <c r="O54" s="26"/>
      <c r="P54" s="26"/>
    </row>
    <row r="55" spans="1:16" x14ac:dyDescent="0.25">
      <c r="A55" s="26"/>
      <c r="B55" s="26"/>
      <c r="C55" s="26"/>
      <c r="D55" s="26"/>
      <c r="E55" s="26"/>
      <c r="F55" s="26"/>
      <c r="G55" s="26"/>
      <c r="H55" s="26"/>
      <c r="I55" s="26"/>
      <c r="J55" s="26"/>
      <c r="K55" s="26"/>
      <c r="L55" s="26"/>
      <c r="M55" s="26"/>
      <c r="N55" s="26"/>
      <c r="O55" s="26"/>
      <c r="P55" s="26"/>
    </row>
    <row r="56" spans="1:16" x14ac:dyDescent="0.25">
      <c r="A56" s="26"/>
      <c r="B56" s="26"/>
      <c r="C56" s="26"/>
      <c r="D56" s="26"/>
      <c r="E56" s="26"/>
      <c r="F56" s="26"/>
      <c r="G56" s="26"/>
      <c r="H56" s="26"/>
      <c r="I56" s="26"/>
      <c r="J56" s="26"/>
      <c r="K56" s="26"/>
      <c r="L56" s="26"/>
      <c r="M56" s="26"/>
      <c r="N56" s="26"/>
      <c r="O56" s="26"/>
      <c r="P56" s="26"/>
    </row>
    <row r="57" spans="1:16" x14ac:dyDescent="0.25">
      <c r="A57" s="26"/>
      <c r="B57" s="26"/>
      <c r="C57" s="26"/>
      <c r="D57" s="26"/>
      <c r="E57" s="26"/>
      <c r="F57" s="26"/>
      <c r="G57" s="26"/>
      <c r="H57" s="26"/>
      <c r="I57" s="26"/>
      <c r="J57" s="26"/>
      <c r="K57" s="26"/>
      <c r="L57" s="26"/>
      <c r="M57" s="26"/>
      <c r="N57" s="26"/>
      <c r="O57" s="26"/>
      <c r="P57" s="26"/>
    </row>
    <row r="58" spans="1:16" x14ac:dyDescent="0.25">
      <c r="A58" s="26"/>
      <c r="B58" s="26"/>
      <c r="C58" s="26"/>
      <c r="D58" s="26"/>
      <c r="E58" s="26"/>
      <c r="F58" s="26"/>
      <c r="G58" s="26"/>
      <c r="H58" s="26"/>
      <c r="I58" s="26"/>
      <c r="J58" s="26"/>
      <c r="K58" s="26"/>
      <c r="L58" s="26"/>
      <c r="M58" s="26"/>
      <c r="N58" s="26"/>
      <c r="O58" s="26"/>
      <c r="P58" s="26"/>
    </row>
    <row r="59" spans="1:16" x14ac:dyDescent="0.25">
      <c r="A59" s="26"/>
      <c r="B59" s="26"/>
      <c r="C59" s="26"/>
      <c r="D59" s="26"/>
      <c r="E59" s="26"/>
      <c r="F59" s="26"/>
      <c r="G59" s="26"/>
      <c r="H59" s="26"/>
      <c r="I59" s="26"/>
      <c r="J59" s="26"/>
      <c r="K59" s="26"/>
      <c r="L59" s="26"/>
      <c r="M59" s="26"/>
      <c r="N59" s="26"/>
      <c r="O59" s="26"/>
      <c r="P59" s="26"/>
    </row>
    <row r="60" spans="1:16" x14ac:dyDescent="0.25">
      <c r="A60" s="26"/>
      <c r="B60" s="26"/>
      <c r="C60" s="26"/>
      <c r="D60" s="26"/>
      <c r="E60" s="26"/>
      <c r="F60" s="26"/>
      <c r="G60" s="26"/>
      <c r="H60" s="26"/>
      <c r="I60" s="26"/>
      <c r="J60" s="26"/>
      <c r="K60" s="26"/>
      <c r="L60" s="26"/>
      <c r="M60" s="26"/>
      <c r="N60" s="26"/>
      <c r="O60" s="26"/>
      <c r="P60" s="26"/>
    </row>
  </sheetData>
  <mergeCells count="12">
    <mergeCell ref="A5:D5"/>
    <mergeCell ref="E5:O5"/>
    <mergeCell ref="A7:D7"/>
    <mergeCell ref="A8:O12"/>
    <mergeCell ref="A1:C3"/>
    <mergeCell ref="D1:K3"/>
    <mergeCell ref="L1:M1"/>
    <mergeCell ref="N1:O1"/>
    <mergeCell ref="L2:M2"/>
    <mergeCell ref="N2:O2"/>
    <mergeCell ref="L3:M3"/>
    <mergeCell ref="N3:O3"/>
  </mergeCells>
  <pageMargins left="0.7" right="0.7" top="0.75" bottom="0.75" header="0.3" footer="0.3"/>
  <pageSetup paperSize="9" orientation="portrait"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54" r:id="rId4" name="Button 6">
              <controlPr defaultSize="0" print="0" autoFill="0" autoPict="0" macro="[0]!Sheet1.MyForm">
                <anchor moveWithCells="1" sizeWithCells="1">
                  <from>
                    <xdr:col>0</xdr:col>
                    <xdr:colOff>19050</xdr:colOff>
                    <xdr:row>13</xdr:row>
                    <xdr:rowOff>28575</xdr:rowOff>
                  </from>
                  <to>
                    <xdr:col>6</xdr:col>
                    <xdr:colOff>581025</xdr:colOff>
                    <xdr:row>17</xdr:row>
                    <xdr:rowOff>161925</xdr:rowOff>
                  </to>
                </anchor>
              </controlPr>
            </control>
          </mc:Choice>
        </mc:AlternateContent>
        <mc:AlternateContent xmlns:mc="http://schemas.openxmlformats.org/markup-compatibility/2006">
          <mc:Choice Requires="x14">
            <control shapeId="2055" r:id="rId5" name="Button 7">
              <controlPr defaultSize="0" print="0" autoFill="0" autoPict="0" macro="[0]!Sheet1.MyForm2">
                <anchor moveWithCells="1" sizeWithCells="1">
                  <from>
                    <xdr:col>8</xdr:col>
                    <xdr:colOff>28575</xdr:colOff>
                    <xdr:row>13</xdr:row>
                    <xdr:rowOff>28575</xdr:rowOff>
                  </from>
                  <to>
                    <xdr:col>14</xdr:col>
                    <xdr:colOff>590550</xdr:colOff>
                    <xdr:row>17</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L135"/>
  <sheetViews>
    <sheetView view="pageBreakPreview" zoomScale="115" zoomScaleNormal="115" zoomScaleSheetLayoutView="115" workbookViewId="0">
      <selection activeCell="G50" sqref="G50"/>
    </sheetView>
  </sheetViews>
  <sheetFormatPr defaultRowHeight="15" x14ac:dyDescent="0.25"/>
  <cols>
    <col min="1" max="1" width="9.85546875" style="6" bestFit="1" customWidth="1"/>
    <col min="2" max="2" width="13.85546875" style="6" customWidth="1"/>
    <col min="3" max="4" width="9.140625" style="6" customWidth="1"/>
    <col min="5" max="5" width="10.85546875" style="6" customWidth="1"/>
    <col min="6" max="6" width="10.7109375" style="6" customWidth="1"/>
    <col min="7" max="7" width="9.140625" style="6" customWidth="1"/>
    <col min="8" max="9" width="9.140625" style="6"/>
    <col min="10" max="10" width="9.140625" style="6" customWidth="1"/>
    <col min="11" max="16384" width="9.140625" style="6"/>
  </cols>
  <sheetData>
    <row r="1" spans="1:12" ht="60" customHeight="1" x14ac:dyDescent="0.25">
      <c r="A1" s="98">
        <v>107</v>
      </c>
      <c r="B1" s="98"/>
      <c r="C1" s="98"/>
      <c r="D1" s="98"/>
      <c r="E1" s="98"/>
      <c r="F1" s="98"/>
      <c r="G1" s="98"/>
      <c r="H1" s="98"/>
      <c r="I1" s="35"/>
      <c r="J1" s="15"/>
      <c r="K1" s="15"/>
      <c r="L1" s="15"/>
    </row>
    <row r="2" spans="1:12" ht="22.5" customHeight="1" x14ac:dyDescent="0.25">
      <c r="A2" s="46" t="s">
        <v>3</v>
      </c>
      <c r="B2" s="49">
        <f ca="1">TODAY()</f>
        <v>43250</v>
      </c>
      <c r="C2" s="99" t="s">
        <v>325</v>
      </c>
      <c r="D2" s="99"/>
      <c r="E2" s="48">
        <v>16</v>
      </c>
      <c r="F2" s="46" t="s">
        <v>338</v>
      </c>
      <c r="G2" s="100" t="s">
        <v>344</v>
      </c>
      <c r="H2" s="100"/>
      <c r="I2" s="35"/>
      <c r="J2" s="15"/>
      <c r="K2" s="15"/>
      <c r="L2" s="15"/>
    </row>
    <row r="3" spans="1:12" ht="3.75" customHeight="1" x14ac:dyDescent="0.25"/>
    <row r="4" spans="1:12" ht="31.5" customHeight="1" x14ac:dyDescent="0.25">
      <c r="B4" s="47" t="s">
        <v>29</v>
      </c>
      <c r="C4" s="46" t="s">
        <v>30</v>
      </c>
      <c r="D4" s="47" t="s">
        <v>347</v>
      </c>
      <c r="E4" s="47" t="s">
        <v>32</v>
      </c>
      <c r="F4" s="47" t="s">
        <v>348</v>
      </c>
      <c r="G4" s="47" t="s">
        <v>349</v>
      </c>
      <c r="H4" s="47" t="s">
        <v>350</v>
      </c>
    </row>
    <row r="5" spans="1:12" ht="18.75" customHeight="1" x14ac:dyDescent="0.25">
      <c r="A5" s="46" t="s">
        <v>326</v>
      </c>
      <c r="B5" s="11">
        <v>3.8533332347869873</v>
      </c>
      <c r="C5" s="11">
        <v>3.2860000133514404</v>
      </c>
      <c r="D5" s="11">
        <v>3.0613334178924561</v>
      </c>
      <c r="E5" s="11">
        <v>0</v>
      </c>
      <c r="F5" s="11">
        <v>0</v>
      </c>
      <c r="G5" s="11">
        <v>87.295997619628906</v>
      </c>
      <c r="H5" s="11">
        <v>933.02734375</v>
      </c>
    </row>
    <row r="6" spans="1:12" ht="18.75" customHeight="1" x14ac:dyDescent="0.25">
      <c r="A6" s="46" t="s">
        <v>33</v>
      </c>
      <c r="B6" s="11">
        <v>5.2199997901916504</v>
      </c>
      <c r="C6" s="11">
        <v>3.8199999332427979</v>
      </c>
      <c r="D6" s="11">
        <v>4.8000001907348633</v>
      </c>
      <c r="E6" s="11">
        <v>0</v>
      </c>
      <c r="F6" s="11">
        <v>0</v>
      </c>
      <c r="G6" s="11">
        <v>89.75</v>
      </c>
      <c r="H6" s="11">
        <v>986.33001708984375</v>
      </c>
    </row>
    <row r="7" spans="1:12" ht="18.75" customHeight="1" x14ac:dyDescent="0.25">
      <c r="A7" s="46" t="s">
        <v>34</v>
      </c>
      <c r="B7" s="11">
        <v>2.6600000858306885</v>
      </c>
      <c r="C7" s="11">
        <v>2.7699999809265137</v>
      </c>
      <c r="D7" s="11">
        <v>2.7899999618530273</v>
      </c>
      <c r="E7" s="11">
        <v>0</v>
      </c>
      <c r="F7" s="11">
        <v>0</v>
      </c>
      <c r="G7" s="11">
        <v>82.529998779296875</v>
      </c>
      <c r="H7" s="11">
        <v>783.20001220703125</v>
      </c>
    </row>
    <row r="8" spans="1:12" ht="18.75" customHeight="1" x14ac:dyDescent="0.25">
      <c r="A8" s="46" t="s">
        <v>327</v>
      </c>
      <c r="B8" s="11">
        <v>0.6912376880645752</v>
      </c>
      <c r="C8" s="11">
        <v>0.32456123828887939</v>
      </c>
      <c r="D8" s="11">
        <v>0.48960432410240173</v>
      </c>
      <c r="E8" s="11">
        <v>0</v>
      </c>
      <c r="F8" s="11">
        <v>0</v>
      </c>
      <c r="G8" s="11">
        <v>1.769284725189209</v>
      </c>
      <c r="H8" s="11">
        <v>52.866226196289063</v>
      </c>
    </row>
    <row r="9" spans="1:12" ht="18.75" customHeight="1" x14ac:dyDescent="0.25">
      <c r="A9" s="46" t="s">
        <v>328</v>
      </c>
      <c r="B9" s="11">
        <f>B6-B7</f>
        <v>2.5599997043609619</v>
      </c>
      <c r="C9" s="11">
        <f t="shared" ref="C9:H9" si="0">C6-C7</f>
        <v>1.0499999523162842</v>
      </c>
      <c r="D9" s="11">
        <f t="shared" si="0"/>
        <v>2.0100002288818359</v>
      </c>
      <c r="E9" s="11">
        <f t="shared" si="0"/>
        <v>0</v>
      </c>
      <c r="F9" s="11">
        <f t="shared" si="0"/>
        <v>0</v>
      </c>
      <c r="G9" s="11">
        <f t="shared" si="0"/>
        <v>7.220001220703125</v>
      </c>
      <c r="H9" s="11">
        <f t="shared" si="0"/>
        <v>203.1300048828125</v>
      </c>
    </row>
    <row r="10" spans="1:12" ht="18.75" customHeight="1" x14ac:dyDescent="0.25">
      <c r="A10" s="46" t="s">
        <v>331</v>
      </c>
      <c r="B10" s="11">
        <v>0</v>
      </c>
      <c r="C10" s="11">
        <v>0</v>
      </c>
      <c r="D10" s="11">
        <v>0</v>
      </c>
      <c r="E10" s="11">
        <v>0</v>
      </c>
      <c r="F10" s="11">
        <v>0</v>
      </c>
      <c r="G10" s="11">
        <v>89</v>
      </c>
      <c r="H10" s="11">
        <v>750</v>
      </c>
    </row>
    <row r="11" spans="1:12" ht="18.75" customHeight="1" x14ac:dyDescent="0.25">
      <c r="A11" s="46" t="s">
        <v>330</v>
      </c>
      <c r="B11" s="11">
        <v>25</v>
      </c>
      <c r="C11" s="11">
        <v>5</v>
      </c>
      <c r="D11" s="11">
        <v>10</v>
      </c>
      <c r="E11" s="11">
        <v>5</v>
      </c>
      <c r="F11" s="11">
        <v>25</v>
      </c>
      <c r="G11" s="11" t="s">
        <v>16</v>
      </c>
      <c r="H11" s="11" t="s">
        <v>16</v>
      </c>
    </row>
    <row r="12" spans="1:12" ht="18.75" customHeight="1" x14ac:dyDescent="0.25">
      <c r="A12" s="46" t="s">
        <v>329</v>
      </c>
      <c r="B12" s="11">
        <f>B11-B10</f>
        <v>25</v>
      </c>
      <c r="C12" s="11">
        <f t="shared" ref="C12:F12" si="1">C11-C10</f>
        <v>5</v>
      </c>
      <c r="D12" s="11">
        <f t="shared" si="1"/>
        <v>10</v>
      </c>
      <c r="E12" s="11">
        <f t="shared" si="1"/>
        <v>5</v>
      </c>
      <c r="F12" s="11">
        <f t="shared" si="1"/>
        <v>25</v>
      </c>
      <c r="G12" s="11" t="s">
        <v>16</v>
      </c>
      <c r="H12" s="11" t="s">
        <v>16</v>
      </c>
    </row>
    <row r="13" spans="1:12" ht="18.75" customHeight="1" x14ac:dyDescent="0.25">
      <c r="A13" s="46" t="s">
        <v>35</v>
      </c>
      <c r="B13" s="11">
        <f>6*B8</f>
        <v>4.1474261283874512</v>
      </c>
      <c r="C13" s="11">
        <f>6*C8</f>
        <v>1.9473674297332764</v>
      </c>
      <c r="D13" s="11">
        <f>6*D8</f>
        <v>2.9376259446144104</v>
      </c>
      <c r="E13" s="11">
        <f>6*E8</f>
        <v>0</v>
      </c>
      <c r="F13" s="11">
        <f>6*F8</f>
        <v>0</v>
      </c>
      <c r="G13" s="11">
        <f t="shared" ref="G13:H13" si="2">6*G8</f>
        <v>10.615708351135254</v>
      </c>
      <c r="H13" s="11">
        <f t="shared" si="2"/>
        <v>317.19735717773438</v>
      </c>
    </row>
    <row r="14" spans="1:12" ht="3.75" customHeight="1" x14ac:dyDescent="0.25"/>
    <row r="15" spans="1:12" ht="22.5" customHeight="1" x14ac:dyDescent="0.25">
      <c r="A15" s="46" t="s">
        <v>36</v>
      </c>
      <c r="B15" s="11">
        <f t="shared" ref="B15:C15" si="3">IF(B13=0,"Ok",B12/B13)</f>
        <v>6.0278349091946763</v>
      </c>
      <c r="C15" s="11">
        <f t="shared" si="3"/>
        <v>2.5675688746036136</v>
      </c>
      <c r="D15" s="11">
        <f>IF(D13=0,"Ok",D12/D13)</f>
        <v>3.4041093687687285</v>
      </c>
      <c r="E15" s="11" t="str">
        <f>IF(E13=0,"Ok",E12/E13)</f>
        <v>Ok</v>
      </c>
      <c r="F15" s="11" t="str">
        <f>IF(F13=0,"Ok",F12/F13)</f>
        <v>Ok</v>
      </c>
      <c r="G15" s="11" t="s">
        <v>57</v>
      </c>
      <c r="H15" s="11" t="s">
        <v>57</v>
      </c>
    </row>
    <row r="16" spans="1:12" ht="22.5" customHeight="1" x14ac:dyDescent="0.25">
      <c r="A16" s="46" t="s">
        <v>37</v>
      </c>
      <c r="B16" s="11">
        <f>IF(B13=0,"Ok",(B11-B5)/(3*B8))</f>
        <v>10.197489291236629</v>
      </c>
      <c r="C16" s="11">
        <f t="shared" ref="C16" si="4">IF(C13=0,"Ok",(C11-C5)/(3*C8))</f>
        <v>1.7603252067159403</v>
      </c>
      <c r="D16" s="11">
        <f>IF(D13=0,"Ok",(D11-D5)/(3*D8))</f>
        <v>4.7239959837829559</v>
      </c>
      <c r="E16" s="11" t="str">
        <f>IF(E13=0,"Ok",(E11-E5)/(3*E8))</f>
        <v>Ok</v>
      </c>
      <c r="F16" s="11" t="str">
        <f>IF(F13=0,"Ok",(F11-F5)/(3*F8))</f>
        <v>Ok</v>
      </c>
      <c r="G16" s="11">
        <f>IF(G13=0,"Ok",IF(G11="NON",(G5-G10)/(3*G8),IF(G11=80,MIN((G5-G10)/(3*G8),(G11-G5)/(3*G8)),"")))</f>
        <v>-0.32103413620794624</v>
      </c>
      <c r="H16" s="11">
        <f>IF(H13=0,"Ok",(H5-H10)/(3*H8))</f>
        <v>1.1540281758870063</v>
      </c>
    </row>
    <row r="17" spans="1:8" ht="3.75" customHeight="1" x14ac:dyDescent="0.25"/>
    <row r="18" spans="1:8" ht="30" customHeight="1" x14ac:dyDescent="0.25">
      <c r="A18" s="101" t="s">
        <v>51</v>
      </c>
      <c r="B18" s="102"/>
      <c r="C18" s="102"/>
      <c r="D18" s="102"/>
      <c r="E18" s="102"/>
      <c r="F18" s="102"/>
      <c r="G18" s="102"/>
      <c r="H18" s="103"/>
    </row>
    <row r="19" spans="1:8" x14ac:dyDescent="0.25">
      <c r="A19" s="35"/>
      <c r="B19" s="15"/>
      <c r="C19" s="15"/>
      <c r="D19" s="15"/>
      <c r="E19" s="15"/>
      <c r="F19" s="15"/>
      <c r="G19" s="15"/>
      <c r="H19" s="36"/>
    </row>
    <row r="20" spans="1:8" x14ac:dyDescent="0.25">
      <c r="A20" s="35"/>
      <c r="B20" s="15"/>
      <c r="C20" s="15"/>
      <c r="D20" s="15"/>
      <c r="E20" s="15"/>
      <c r="F20" s="15"/>
      <c r="G20" s="15"/>
      <c r="H20" s="36"/>
    </row>
    <row r="21" spans="1:8" x14ac:dyDescent="0.25">
      <c r="A21" s="35"/>
      <c r="B21" s="15"/>
      <c r="C21" s="15"/>
      <c r="D21" s="15"/>
      <c r="E21" s="15"/>
      <c r="F21" s="15"/>
      <c r="G21" s="15"/>
      <c r="H21" s="36"/>
    </row>
    <row r="22" spans="1:8" x14ac:dyDescent="0.25">
      <c r="A22" s="35"/>
      <c r="B22" s="15"/>
      <c r="C22" s="15"/>
      <c r="D22" s="15"/>
      <c r="E22" s="15"/>
      <c r="F22" s="15"/>
      <c r="G22" s="15"/>
      <c r="H22" s="36"/>
    </row>
    <row r="23" spans="1:8" x14ac:dyDescent="0.25">
      <c r="A23" s="35"/>
      <c r="B23" s="15"/>
      <c r="C23" s="15"/>
      <c r="D23" s="15"/>
      <c r="E23" s="15"/>
      <c r="F23" s="15"/>
      <c r="G23" s="15"/>
      <c r="H23" s="36"/>
    </row>
    <row r="24" spans="1:8" x14ac:dyDescent="0.25">
      <c r="A24" s="35"/>
      <c r="B24" s="15"/>
      <c r="C24" s="15"/>
      <c r="D24" s="15"/>
      <c r="E24" s="15"/>
      <c r="F24" s="15"/>
      <c r="G24" s="15"/>
      <c r="H24" s="36"/>
    </row>
    <row r="25" spans="1:8" x14ac:dyDescent="0.25">
      <c r="A25" s="35"/>
      <c r="B25" s="15"/>
      <c r="C25" s="15"/>
      <c r="D25" s="15"/>
      <c r="E25" s="15"/>
      <c r="F25" s="15"/>
      <c r="G25" s="15"/>
      <c r="H25" s="36"/>
    </row>
    <row r="26" spans="1:8" x14ac:dyDescent="0.25">
      <c r="A26" s="35"/>
      <c r="B26" s="15"/>
      <c r="C26" s="15"/>
      <c r="D26" s="15"/>
      <c r="E26" s="15"/>
      <c r="F26" s="15"/>
      <c r="G26" s="15"/>
      <c r="H26" s="36"/>
    </row>
    <row r="27" spans="1:8" x14ac:dyDescent="0.25">
      <c r="A27" s="35"/>
      <c r="B27" s="15"/>
      <c r="C27" s="15"/>
      <c r="D27" s="15"/>
      <c r="E27" s="15"/>
      <c r="F27" s="15"/>
      <c r="G27" s="15"/>
      <c r="H27" s="36"/>
    </row>
    <row r="28" spans="1:8" x14ac:dyDescent="0.25">
      <c r="A28" s="35"/>
      <c r="B28" s="15"/>
      <c r="C28" s="15"/>
      <c r="D28" s="15"/>
      <c r="E28" s="15"/>
      <c r="F28" s="15"/>
      <c r="G28" s="15"/>
      <c r="H28" s="36"/>
    </row>
    <row r="29" spans="1:8" x14ac:dyDescent="0.25">
      <c r="A29" s="35"/>
      <c r="B29" s="15"/>
      <c r="C29" s="15"/>
      <c r="D29" s="15"/>
      <c r="E29" s="15"/>
      <c r="F29" s="15"/>
      <c r="G29" s="15"/>
      <c r="H29" s="36"/>
    </row>
    <row r="30" spans="1:8" x14ac:dyDescent="0.25">
      <c r="A30" s="35"/>
      <c r="B30" s="15"/>
      <c r="C30" s="15"/>
      <c r="D30" s="15"/>
      <c r="E30" s="15"/>
      <c r="F30" s="15"/>
      <c r="G30" s="15"/>
      <c r="H30" s="36"/>
    </row>
    <row r="31" spans="1:8" x14ac:dyDescent="0.25">
      <c r="A31" s="35"/>
      <c r="B31" s="15"/>
      <c r="C31" s="15"/>
      <c r="D31" s="15"/>
      <c r="E31" s="15"/>
      <c r="F31" s="15"/>
      <c r="G31" s="15"/>
      <c r="H31" s="36"/>
    </row>
    <row r="32" spans="1:8" x14ac:dyDescent="0.25">
      <c r="A32" s="37"/>
      <c r="B32" s="38"/>
      <c r="C32" s="38"/>
      <c r="D32" s="38"/>
      <c r="E32" s="38"/>
      <c r="F32" s="38"/>
      <c r="G32" s="38"/>
      <c r="H32" s="39"/>
    </row>
    <row r="33" spans="1:8" x14ac:dyDescent="0.25">
      <c r="A33" s="7" t="s">
        <v>36</v>
      </c>
      <c r="B33" s="11">
        <f>B15</f>
        <v>6.0278349091946763</v>
      </c>
      <c r="C33" s="7" t="s">
        <v>37</v>
      </c>
      <c r="D33" s="11">
        <f>B16</f>
        <v>10.197489291236629</v>
      </c>
    </row>
    <row r="34" spans="1:8" ht="3.75" customHeight="1" x14ac:dyDescent="0.25"/>
    <row r="35" spans="1:8" ht="30" customHeight="1" x14ac:dyDescent="0.25">
      <c r="A35" s="101" t="s">
        <v>332</v>
      </c>
      <c r="B35" s="102"/>
      <c r="C35" s="102"/>
      <c r="D35" s="102"/>
      <c r="E35" s="102"/>
      <c r="F35" s="102"/>
      <c r="G35" s="102"/>
      <c r="H35" s="103"/>
    </row>
    <row r="36" spans="1:8" x14ac:dyDescent="0.25">
      <c r="A36" s="35"/>
      <c r="B36" s="15"/>
      <c r="C36" s="15"/>
      <c r="D36" s="15"/>
      <c r="E36" s="15"/>
      <c r="F36" s="15"/>
      <c r="G36" s="15"/>
      <c r="H36" s="36"/>
    </row>
    <row r="37" spans="1:8" x14ac:dyDescent="0.25">
      <c r="A37" s="35"/>
      <c r="B37" s="15"/>
      <c r="C37" s="15"/>
      <c r="D37" s="15"/>
      <c r="E37" s="15"/>
      <c r="F37" s="15"/>
      <c r="G37" s="15"/>
      <c r="H37" s="36"/>
    </row>
    <row r="38" spans="1:8" x14ac:dyDescent="0.25">
      <c r="A38" s="35"/>
      <c r="B38" s="15"/>
      <c r="C38" s="15"/>
      <c r="D38" s="15"/>
      <c r="E38" s="15"/>
      <c r="F38" s="15"/>
      <c r="G38" s="15"/>
      <c r="H38" s="36"/>
    </row>
    <row r="39" spans="1:8" x14ac:dyDescent="0.25">
      <c r="A39" s="35"/>
      <c r="B39" s="15"/>
      <c r="C39" s="15"/>
      <c r="D39" s="15"/>
      <c r="E39" s="15"/>
      <c r="F39" s="15"/>
      <c r="G39" s="15"/>
      <c r="H39" s="36"/>
    </row>
    <row r="40" spans="1:8" x14ac:dyDescent="0.25">
      <c r="A40" s="35"/>
      <c r="B40" s="15"/>
      <c r="C40" s="15"/>
      <c r="D40" s="15"/>
      <c r="E40" s="15"/>
      <c r="F40" s="15"/>
      <c r="G40" s="15"/>
      <c r="H40" s="36"/>
    </row>
    <row r="41" spans="1:8" x14ac:dyDescent="0.25">
      <c r="A41" s="35"/>
      <c r="B41" s="15"/>
      <c r="C41" s="15"/>
      <c r="D41" s="15"/>
      <c r="E41" s="15"/>
      <c r="F41" s="15"/>
      <c r="G41" s="15"/>
      <c r="H41" s="36"/>
    </row>
    <row r="42" spans="1:8" x14ac:dyDescent="0.25">
      <c r="A42" s="35"/>
      <c r="B42" s="15"/>
      <c r="C42" s="15"/>
      <c r="D42" s="15"/>
      <c r="E42" s="15"/>
      <c r="F42" s="15"/>
      <c r="G42" s="15"/>
      <c r="H42" s="36"/>
    </row>
    <row r="43" spans="1:8" x14ac:dyDescent="0.25">
      <c r="A43" s="35"/>
      <c r="B43" s="15"/>
      <c r="C43" s="15"/>
      <c r="D43" s="15"/>
      <c r="E43" s="15"/>
      <c r="F43" s="15"/>
      <c r="G43" s="15"/>
      <c r="H43" s="36"/>
    </row>
    <row r="44" spans="1:8" x14ac:dyDescent="0.25">
      <c r="A44" s="35"/>
      <c r="B44" s="15"/>
      <c r="C44" s="15"/>
      <c r="D44" s="15"/>
      <c r="E44" s="15"/>
      <c r="F44" s="15"/>
      <c r="G44" s="15"/>
      <c r="H44" s="36"/>
    </row>
    <row r="45" spans="1:8" x14ac:dyDescent="0.25">
      <c r="A45" s="35"/>
      <c r="B45" s="15"/>
      <c r="C45" s="15"/>
      <c r="D45" s="15"/>
      <c r="E45" s="15"/>
      <c r="F45" s="15"/>
      <c r="G45" s="15"/>
      <c r="H45" s="36"/>
    </row>
    <row r="46" spans="1:8" x14ac:dyDescent="0.25">
      <c r="A46" s="35"/>
      <c r="B46" s="15"/>
      <c r="C46" s="15"/>
      <c r="D46" s="15"/>
      <c r="E46" s="15"/>
      <c r="F46" s="15"/>
      <c r="G46" s="15"/>
      <c r="H46" s="36"/>
    </row>
    <row r="47" spans="1:8" x14ac:dyDescent="0.25">
      <c r="A47" s="35"/>
      <c r="B47" s="15"/>
      <c r="C47" s="15"/>
      <c r="D47" s="15"/>
      <c r="E47" s="15"/>
      <c r="F47" s="15"/>
      <c r="G47" s="15"/>
      <c r="H47" s="36"/>
    </row>
    <row r="48" spans="1:8" x14ac:dyDescent="0.25">
      <c r="A48" s="35"/>
      <c r="B48" s="15"/>
      <c r="C48" s="15"/>
      <c r="D48" s="15"/>
      <c r="E48" s="15"/>
      <c r="F48" s="15"/>
      <c r="G48" s="15"/>
      <c r="H48" s="36"/>
    </row>
    <row r="49" spans="1:8" x14ac:dyDescent="0.25">
      <c r="A49" s="37"/>
      <c r="B49" s="38"/>
      <c r="C49" s="38"/>
      <c r="D49" s="38"/>
      <c r="E49" s="38"/>
      <c r="F49" s="38"/>
      <c r="G49" s="38"/>
      <c r="H49" s="39"/>
    </row>
    <row r="50" spans="1:8" x14ac:dyDescent="0.25">
      <c r="A50" s="7" t="s">
        <v>36</v>
      </c>
      <c r="B50" s="11">
        <f>C15</f>
        <v>2.5675688746036136</v>
      </c>
      <c r="C50" s="7" t="s">
        <v>37</v>
      </c>
      <c r="D50" s="11">
        <f>C16</f>
        <v>1.7603252067159403</v>
      </c>
    </row>
    <row r="51" spans="1:8" ht="3.75" customHeight="1" x14ac:dyDescent="0.25"/>
    <row r="52" spans="1:8" ht="30" customHeight="1" x14ac:dyDescent="0.25">
      <c r="A52" s="101" t="s">
        <v>333</v>
      </c>
      <c r="B52" s="102"/>
      <c r="C52" s="102"/>
      <c r="D52" s="102"/>
      <c r="E52" s="102"/>
      <c r="F52" s="102"/>
      <c r="G52" s="102"/>
      <c r="H52" s="103"/>
    </row>
    <row r="53" spans="1:8" x14ac:dyDescent="0.25">
      <c r="A53" s="35"/>
      <c r="B53" s="15"/>
      <c r="C53" s="15"/>
      <c r="D53" s="15"/>
      <c r="E53" s="15"/>
      <c r="F53" s="15"/>
      <c r="G53" s="15"/>
      <c r="H53" s="36"/>
    </row>
    <row r="54" spans="1:8" x14ac:dyDescent="0.25">
      <c r="A54" s="35"/>
      <c r="B54" s="15"/>
      <c r="C54" s="15"/>
      <c r="D54" s="15"/>
      <c r="E54" s="15"/>
      <c r="F54" s="15"/>
      <c r="G54" s="15"/>
      <c r="H54" s="36"/>
    </row>
    <row r="55" spans="1:8" x14ac:dyDescent="0.25">
      <c r="A55" s="35"/>
      <c r="B55" s="15"/>
      <c r="C55" s="15"/>
      <c r="D55" s="15"/>
      <c r="E55" s="15"/>
      <c r="F55" s="15"/>
      <c r="G55" s="15"/>
      <c r="H55" s="36"/>
    </row>
    <row r="56" spans="1:8" x14ac:dyDescent="0.25">
      <c r="A56" s="35"/>
      <c r="B56" s="15"/>
      <c r="C56" s="15"/>
      <c r="D56" s="15"/>
      <c r="E56" s="15"/>
      <c r="F56" s="15"/>
      <c r="G56" s="15"/>
      <c r="H56" s="36"/>
    </row>
    <row r="57" spans="1:8" x14ac:dyDescent="0.25">
      <c r="A57" s="35"/>
      <c r="B57" s="15"/>
      <c r="C57" s="15"/>
      <c r="D57" s="15"/>
      <c r="E57" s="15"/>
      <c r="F57" s="15"/>
      <c r="G57" s="15"/>
      <c r="H57" s="36"/>
    </row>
    <row r="58" spans="1:8" x14ac:dyDescent="0.25">
      <c r="A58" s="35"/>
      <c r="B58" s="15"/>
      <c r="C58" s="15"/>
      <c r="D58" s="15"/>
      <c r="E58" s="15"/>
      <c r="F58" s="15"/>
      <c r="G58" s="15"/>
      <c r="H58" s="36"/>
    </row>
    <row r="59" spans="1:8" x14ac:dyDescent="0.25">
      <c r="A59" s="35"/>
      <c r="B59" s="15"/>
      <c r="C59" s="15"/>
      <c r="D59" s="15"/>
      <c r="E59" s="15"/>
      <c r="F59" s="15"/>
      <c r="G59" s="15"/>
      <c r="H59" s="36"/>
    </row>
    <row r="60" spans="1:8" x14ac:dyDescent="0.25">
      <c r="A60" s="35"/>
      <c r="B60" s="15"/>
      <c r="C60" s="15"/>
      <c r="D60" s="15"/>
      <c r="E60" s="15"/>
      <c r="F60" s="15"/>
      <c r="G60" s="15"/>
      <c r="H60" s="36"/>
    </row>
    <row r="61" spans="1:8" x14ac:dyDescent="0.25">
      <c r="A61" s="35"/>
      <c r="B61" s="15"/>
      <c r="C61" s="15"/>
      <c r="D61" s="15"/>
      <c r="E61" s="15"/>
      <c r="F61" s="15"/>
      <c r="G61" s="15"/>
      <c r="H61" s="36"/>
    </row>
    <row r="62" spans="1:8" x14ac:dyDescent="0.25">
      <c r="A62" s="35"/>
      <c r="B62" s="15"/>
      <c r="C62" s="15"/>
      <c r="D62" s="15"/>
      <c r="E62" s="15"/>
      <c r="F62" s="15"/>
      <c r="G62" s="15"/>
      <c r="H62" s="36"/>
    </row>
    <row r="63" spans="1:8" x14ac:dyDescent="0.25">
      <c r="A63" s="35"/>
      <c r="B63" s="15"/>
      <c r="C63" s="15"/>
      <c r="D63" s="15"/>
      <c r="E63" s="15"/>
      <c r="F63" s="15"/>
      <c r="G63" s="15"/>
      <c r="H63" s="36"/>
    </row>
    <row r="64" spans="1:8" x14ac:dyDescent="0.25">
      <c r="A64" s="35"/>
      <c r="B64" s="15"/>
      <c r="C64" s="15"/>
      <c r="D64" s="15"/>
      <c r="E64" s="15"/>
      <c r="F64" s="15"/>
      <c r="G64" s="15"/>
      <c r="H64" s="36"/>
    </row>
    <row r="65" spans="1:8" x14ac:dyDescent="0.25">
      <c r="A65" s="35"/>
      <c r="B65" s="15"/>
      <c r="C65" s="15"/>
      <c r="D65" s="15"/>
      <c r="E65" s="15"/>
      <c r="F65" s="15"/>
      <c r="G65" s="15"/>
      <c r="H65" s="36"/>
    </row>
    <row r="66" spans="1:8" x14ac:dyDescent="0.25">
      <c r="A66" s="37"/>
      <c r="B66" s="38"/>
      <c r="C66" s="38"/>
      <c r="D66" s="38"/>
      <c r="E66" s="38"/>
      <c r="F66" s="38"/>
      <c r="G66" s="38"/>
      <c r="H66" s="39"/>
    </row>
    <row r="67" spans="1:8" x14ac:dyDescent="0.25">
      <c r="A67" s="7" t="s">
        <v>36</v>
      </c>
      <c r="B67" s="11">
        <f>D15</f>
        <v>3.4041093687687285</v>
      </c>
      <c r="C67" s="7" t="s">
        <v>37</v>
      </c>
      <c r="D67" s="11">
        <f>D16</f>
        <v>4.7239959837829559</v>
      </c>
    </row>
    <row r="68" spans="1:8" ht="7.5" customHeight="1" x14ac:dyDescent="0.25"/>
    <row r="69" spans="1:8" ht="30" customHeight="1" x14ac:dyDescent="0.25">
      <c r="A69" s="101" t="s">
        <v>54</v>
      </c>
      <c r="B69" s="102"/>
      <c r="C69" s="102"/>
      <c r="D69" s="102"/>
      <c r="E69" s="102"/>
      <c r="F69" s="102"/>
      <c r="G69" s="102"/>
      <c r="H69" s="103"/>
    </row>
    <row r="70" spans="1:8" x14ac:dyDescent="0.25">
      <c r="A70" s="35"/>
      <c r="B70" s="15"/>
      <c r="C70" s="15"/>
      <c r="D70" s="15"/>
      <c r="E70" s="15"/>
      <c r="F70" s="15"/>
      <c r="G70" s="15"/>
      <c r="H70" s="36"/>
    </row>
    <row r="71" spans="1:8" x14ac:dyDescent="0.25">
      <c r="A71" s="35"/>
      <c r="B71" s="15"/>
      <c r="C71" s="15"/>
      <c r="D71" s="15"/>
      <c r="E71" s="15"/>
      <c r="F71" s="15"/>
      <c r="G71" s="15"/>
      <c r="H71" s="36"/>
    </row>
    <row r="72" spans="1:8" x14ac:dyDescent="0.25">
      <c r="A72" s="35"/>
      <c r="B72" s="15"/>
      <c r="C72" s="15"/>
      <c r="D72" s="15"/>
      <c r="E72" s="15"/>
      <c r="F72" s="15"/>
      <c r="G72" s="15"/>
      <c r="H72" s="36"/>
    </row>
    <row r="73" spans="1:8" x14ac:dyDescent="0.25">
      <c r="A73" s="35"/>
      <c r="B73" s="15"/>
      <c r="C73" s="15"/>
      <c r="D73" s="15"/>
      <c r="E73" s="15"/>
      <c r="F73" s="15"/>
      <c r="G73" s="15"/>
      <c r="H73" s="36"/>
    </row>
    <row r="74" spans="1:8" x14ac:dyDescent="0.25">
      <c r="A74" s="35"/>
      <c r="B74" s="15"/>
      <c r="C74" s="15"/>
      <c r="D74" s="15"/>
      <c r="E74" s="15"/>
      <c r="F74" s="15"/>
      <c r="G74" s="15"/>
      <c r="H74" s="36"/>
    </row>
    <row r="75" spans="1:8" x14ac:dyDescent="0.25">
      <c r="A75" s="35"/>
      <c r="B75" s="15"/>
      <c r="C75" s="15"/>
      <c r="D75" s="15"/>
      <c r="E75" s="15"/>
      <c r="F75" s="15"/>
      <c r="G75" s="15"/>
      <c r="H75" s="36"/>
    </row>
    <row r="76" spans="1:8" x14ac:dyDescent="0.25">
      <c r="A76" s="35"/>
      <c r="B76" s="15"/>
      <c r="C76" s="15"/>
      <c r="D76" s="15"/>
      <c r="E76" s="15"/>
      <c r="F76" s="15"/>
      <c r="G76" s="15"/>
      <c r="H76" s="36"/>
    </row>
    <row r="77" spans="1:8" x14ac:dyDescent="0.25">
      <c r="A77" s="35"/>
      <c r="B77" s="15"/>
      <c r="C77" s="15"/>
      <c r="D77" s="15"/>
      <c r="E77" s="15"/>
      <c r="F77" s="15"/>
      <c r="G77" s="15"/>
      <c r="H77" s="36"/>
    </row>
    <row r="78" spans="1:8" x14ac:dyDescent="0.25">
      <c r="A78" s="35"/>
      <c r="B78" s="15"/>
      <c r="C78" s="15"/>
      <c r="D78" s="15"/>
      <c r="E78" s="15"/>
      <c r="F78" s="15"/>
      <c r="G78" s="15"/>
      <c r="H78" s="36"/>
    </row>
    <row r="79" spans="1:8" x14ac:dyDescent="0.25">
      <c r="A79" s="35"/>
      <c r="B79" s="15"/>
      <c r="C79" s="15"/>
      <c r="D79" s="15"/>
      <c r="E79" s="15"/>
      <c r="F79" s="15"/>
      <c r="G79" s="15"/>
      <c r="H79" s="36"/>
    </row>
    <row r="80" spans="1:8" x14ac:dyDescent="0.25">
      <c r="A80" s="35"/>
      <c r="B80" s="15"/>
      <c r="C80" s="15"/>
      <c r="D80" s="15"/>
      <c r="E80" s="15"/>
      <c r="F80" s="15"/>
      <c r="G80" s="15"/>
      <c r="H80" s="36"/>
    </row>
    <row r="81" spans="1:8" x14ac:dyDescent="0.25">
      <c r="A81" s="35"/>
      <c r="B81" s="15"/>
      <c r="C81" s="15"/>
      <c r="D81" s="15"/>
      <c r="E81" s="15"/>
      <c r="F81" s="15"/>
      <c r="G81" s="15"/>
      <c r="H81" s="36"/>
    </row>
    <row r="82" spans="1:8" x14ac:dyDescent="0.25">
      <c r="A82" s="35"/>
      <c r="B82" s="15"/>
      <c r="C82" s="15"/>
      <c r="D82" s="15"/>
      <c r="E82" s="15"/>
      <c r="F82" s="15"/>
      <c r="G82" s="15"/>
      <c r="H82" s="36"/>
    </row>
    <row r="83" spans="1:8" x14ac:dyDescent="0.25">
      <c r="A83" s="37"/>
      <c r="B83" s="38"/>
      <c r="C83" s="38"/>
      <c r="D83" s="38"/>
      <c r="E83" s="38"/>
      <c r="F83" s="38"/>
      <c r="G83" s="38"/>
      <c r="H83" s="39"/>
    </row>
    <row r="84" spans="1:8" x14ac:dyDescent="0.25">
      <c r="A84" s="7" t="s">
        <v>36</v>
      </c>
      <c r="B84" s="11" t="str">
        <f>E15</f>
        <v>Ok</v>
      </c>
      <c r="C84" s="7" t="s">
        <v>37</v>
      </c>
      <c r="D84" s="11" t="str">
        <f>E16</f>
        <v>Ok</v>
      </c>
    </row>
    <row r="85" spans="1:8" ht="7.5" customHeight="1" x14ac:dyDescent="0.25"/>
    <row r="86" spans="1:8" ht="30" customHeight="1" x14ac:dyDescent="0.25">
      <c r="A86" s="101" t="s">
        <v>13</v>
      </c>
      <c r="B86" s="102"/>
      <c r="C86" s="102"/>
      <c r="D86" s="102"/>
      <c r="E86" s="102"/>
      <c r="F86" s="102"/>
      <c r="G86" s="102"/>
      <c r="H86" s="103"/>
    </row>
    <row r="87" spans="1:8" x14ac:dyDescent="0.25">
      <c r="A87" s="35"/>
      <c r="B87" s="15"/>
      <c r="C87" s="15"/>
      <c r="D87" s="15"/>
      <c r="E87" s="15"/>
      <c r="F87" s="15"/>
      <c r="G87" s="15"/>
      <c r="H87" s="36"/>
    </row>
    <row r="88" spans="1:8" x14ac:dyDescent="0.25">
      <c r="A88" s="35"/>
      <c r="B88" s="15"/>
      <c r="C88" s="15"/>
      <c r="D88" s="15"/>
      <c r="E88" s="15"/>
      <c r="F88" s="15"/>
      <c r="G88" s="15"/>
      <c r="H88" s="36"/>
    </row>
    <row r="89" spans="1:8" x14ac:dyDescent="0.25">
      <c r="A89" s="35"/>
      <c r="B89" s="15"/>
      <c r="C89" s="15"/>
      <c r="D89" s="15"/>
      <c r="E89" s="15"/>
      <c r="F89" s="15"/>
      <c r="G89" s="15"/>
      <c r="H89" s="36"/>
    </row>
    <row r="90" spans="1:8" x14ac:dyDescent="0.25">
      <c r="A90" s="35"/>
      <c r="B90" s="15"/>
      <c r="C90" s="15"/>
      <c r="D90" s="15"/>
      <c r="E90" s="15"/>
      <c r="F90" s="15"/>
      <c r="G90" s="15"/>
      <c r="H90" s="36"/>
    </row>
    <row r="91" spans="1:8" x14ac:dyDescent="0.25">
      <c r="A91" s="35"/>
      <c r="B91" s="15"/>
      <c r="C91" s="15"/>
      <c r="D91" s="15"/>
      <c r="E91" s="15"/>
      <c r="F91" s="15"/>
      <c r="G91" s="15"/>
      <c r="H91" s="36"/>
    </row>
    <row r="92" spans="1:8" x14ac:dyDescent="0.25">
      <c r="A92" s="35"/>
      <c r="B92" s="15"/>
      <c r="C92" s="15"/>
      <c r="D92" s="15"/>
      <c r="E92" s="15"/>
      <c r="F92" s="15"/>
      <c r="G92" s="15"/>
      <c r="H92" s="36"/>
    </row>
    <row r="93" spans="1:8" x14ac:dyDescent="0.25">
      <c r="A93" s="35"/>
      <c r="B93" s="15"/>
      <c r="C93" s="15"/>
      <c r="D93" s="15"/>
      <c r="E93" s="15"/>
      <c r="F93" s="15"/>
      <c r="G93" s="15"/>
      <c r="H93" s="36"/>
    </row>
    <row r="94" spans="1:8" x14ac:dyDescent="0.25">
      <c r="A94" s="35"/>
      <c r="B94" s="15"/>
      <c r="C94" s="15"/>
      <c r="D94" s="15"/>
      <c r="E94" s="15"/>
      <c r="F94" s="15"/>
      <c r="G94" s="15"/>
      <c r="H94" s="36"/>
    </row>
    <row r="95" spans="1:8" x14ac:dyDescent="0.25">
      <c r="A95" s="35"/>
      <c r="B95" s="15"/>
      <c r="C95" s="15"/>
      <c r="D95" s="15"/>
      <c r="E95" s="15"/>
      <c r="F95" s="15"/>
      <c r="G95" s="15"/>
      <c r="H95" s="36"/>
    </row>
    <row r="96" spans="1:8" x14ac:dyDescent="0.25">
      <c r="A96" s="35"/>
      <c r="B96" s="15"/>
      <c r="C96" s="15"/>
      <c r="D96" s="15"/>
      <c r="E96" s="15"/>
      <c r="F96" s="15"/>
      <c r="G96" s="15"/>
      <c r="H96" s="36"/>
    </row>
    <row r="97" spans="1:8" x14ac:dyDescent="0.25">
      <c r="A97" s="35"/>
      <c r="B97" s="15"/>
      <c r="C97" s="15"/>
      <c r="D97" s="15"/>
      <c r="E97" s="15"/>
      <c r="F97" s="15"/>
      <c r="G97" s="15"/>
      <c r="H97" s="36"/>
    </row>
    <row r="98" spans="1:8" x14ac:dyDescent="0.25">
      <c r="A98" s="35"/>
      <c r="B98" s="15"/>
      <c r="C98" s="15"/>
      <c r="D98" s="15"/>
      <c r="E98" s="15"/>
      <c r="F98" s="15"/>
      <c r="G98" s="15"/>
      <c r="H98" s="36"/>
    </row>
    <row r="99" spans="1:8" x14ac:dyDescent="0.25">
      <c r="A99" s="35"/>
      <c r="B99" s="15"/>
      <c r="C99" s="15"/>
      <c r="D99" s="15"/>
      <c r="E99" s="15"/>
      <c r="F99" s="15"/>
      <c r="G99" s="15"/>
      <c r="H99" s="36"/>
    </row>
    <row r="100" spans="1:8" x14ac:dyDescent="0.25">
      <c r="A100" s="37"/>
      <c r="B100" s="38"/>
      <c r="C100" s="38"/>
      <c r="D100" s="38"/>
      <c r="E100" s="38"/>
      <c r="F100" s="38"/>
      <c r="G100" s="38"/>
      <c r="H100" s="39"/>
    </row>
    <row r="101" spans="1:8" x14ac:dyDescent="0.25">
      <c r="A101" s="7" t="s">
        <v>36</v>
      </c>
      <c r="B101" s="11" t="str">
        <f>F15</f>
        <v>Ok</v>
      </c>
      <c r="C101" s="7" t="s">
        <v>37</v>
      </c>
      <c r="D101" s="11" t="str">
        <f>F16</f>
        <v>Ok</v>
      </c>
    </row>
    <row r="102" spans="1:8" ht="7.5" customHeight="1" x14ac:dyDescent="0.25"/>
    <row r="103" spans="1:8" ht="30" customHeight="1" x14ac:dyDescent="0.25">
      <c r="A103" s="101" t="s">
        <v>62</v>
      </c>
      <c r="B103" s="102"/>
      <c r="C103" s="102"/>
      <c r="D103" s="102"/>
      <c r="E103" s="102"/>
      <c r="F103" s="102"/>
      <c r="G103" s="102"/>
      <c r="H103" s="103"/>
    </row>
    <row r="104" spans="1:8" x14ac:dyDescent="0.25">
      <c r="A104" s="35"/>
      <c r="B104" s="15"/>
      <c r="C104" s="15"/>
      <c r="D104" s="15"/>
      <c r="E104" s="15"/>
      <c r="F104" s="15"/>
      <c r="G104" s="15"/>
      <c r="H104" s="36"/>
    </row>
    <row r="105" spans="1:8" x14ac:dyDescent="0.25">
      <c r="A105" s="35"/>
      <c r="B105" s="15"/>
      <c r="C105" s="15"/>
      <c r="D105" s="15"/>
      <c r="E105" s="15"/>
      <c r="F105" s="15"/>
      <c r="G105" s="15"/>
      <c r="H105" s="36"/>
    </row>
    <row r="106" spans="1:8" x14ac:dyDescent="0.25">
      <c r="A106" s="35"/>
      <c r="B106" s="15"/>
      <c r="C106" s="15"/>
      <c r="D106" s="15"/>
      <c r="E106" s="15"/>
      <c r="F106" s="15"/>
      <c r="G106" s="15"/>
      <c r="H106" s="36"/>
    </row>
    <row r="107" spans="1:8" x14ac:dyDescent="0.25">
      <c r="A107" s="35"/>
      <c r="B107" s="15"/>
      <c r="C107" s="15"/>
      <c r="D107" s="15"/>
      <c r="E107" s="15"/>
      <c r="F107" s="15"/>
      <c r="G107" s="15"/>
      <c r="H107" s="36"/>
    </row>
    <row r="108" spans="1:8" x14ac:dyDescent="0.25">
      <c r="A108" s="35"/>
      <c r="B108" s="15"/>
      <c r="C108" s="15"/>
      <c r="D108" s="15"/>
      <c r="E108" s="15"/>
      <c r="F108" s="15"/>
      <c r="G108" s="15"/>
      <c r="H108" s="36"/>
    </row>
    <row r="109" spans="1:8" x14ac:dyDescent="0.25">
      <c r="A109" s="35"/>
      <c r="B109" s="15"/>
      <c r="C109" s="15"/>
      <c r="D109" s="15"/>
      <c r="E109" s="15"/>
      <c r="F109" s="15"/>
      <c r="G109" s="15"/>
      <c r="H109" s="36"/>
    </row>
    <row r="110" spans="1:8" x14ac:dyDescent="0.25">
      <c r="A110" s="35"/>
      <c r="B110" s="15"/>
      <c r="C110" s="15"/>
      <c r="D110" s="15"/>
      <c r="E110" s="15"/>
      <c r="F110" s="15"/>
      <c r="G110" s="15"/>
      <c r="H110" s="36"/>
    </row>
    <row r="111" spans="1:8" x14ac:dyDescent="0.25">
      <c r="A111" s="35"/>
      <c r="B111" s="15"/>
      <c r="C111" s="15"/>
      <c r="D111" s="15"/>
      <c r="E111" s="15"/>
      <c r="F111" s="15"/>
      <c r="G111" s="15"/>
      <c r="H111" s="36"/>
    </row>
    <row r="112" spans="1:8" x14ac:dyDescent="0.25">
      <c r="A112" s="35"/>
      <c r="B112" s="15"/>
      <c r="C112" s="15"/>
      <c r="D112" s="15"/>
      <c r="E112" s="15"/>
      <c r="F112" s="15"/>
      <c r="G112" s="15"/>
      <c r="H112" s="36"/>
    </row>
    <row r="113" spans="1:8" x14ac:dyDescent="0.25">
      <c r="A113" s="35"/>
      <c r="B113" s="15"/>
      <c r="C113" s="15"/>
      <c r="D113" s="15"/>
      <c r="E113" s="15"/>
      <c r="F113" s="15"/>
      <c r="G113" s="15"/>
      <c r="H113" s="36"/>
    </row>
    <row r="114" spans="1:8" x14ac:dyDescent="0.25">
      <c r="A114" s="35"/>
      <c r="B114" s="15"/>
      <c r="C114" s="15"/>
      <c r="D114" s="15"/>
      <c r="E114" s="15"/>
      <c r="F114" s="15"/>
      <c r="G114" s="15"/>
      <c r="H114" s="36"/>
    </row>
    <row r="115" spans="1:8" x14ac:dyDescent="0.25">
      <c r="A115" s="35"/>
      <c r="B115" s="15"/>
      <c r="C115" s="15"/>
      <c r="D115" s="15"/>
      <c r="E115" s="15"/>
      <c r="F115" s="15"/>
      <c r="G115" s="15"/>
      <c r="H115" s="36"/>
    </row>
    <row r="116" spans="1:8" x14ac:dyDescent="0.25">
      <c r="A116" s="35"/>
      <c r="B116" s="15"/>
      <c r="C116" s="15"/>
      <c r="D116" s="15"/>
      <c r="E116" s="15"/>
      <c r="F116" s="15"/>
      <c r="G116" s="15"/>
      <c r="H116" s="36"/>
    </row>
    <row r="117" spans="1:8" x14ac:dyDescent="0.25">
      <c r="A117" s="37"/>
      <c r="B117" s="38"/>
      <c r="C117" s="38"/>
      <c r="D117" s="38"/>
      <c r="E117" s="38"/>
      <c r="F117" s="38"/>
      <c r="G117" s="38"/>
      <c r="H117" s="39"/>
    </row>
    <row r="118" spans="1:8" x14ac:dyDescent="0.25">
      <c r="A118" s="7" t="s">
        <v>36</v>
      </c>
      <c r="B118" s="11" t="s">
        <v>16</v>
      </c>
      <c r="C118" s="7" t="s">
        <v>37</v>
      </c>
      <c r="D118" s="11">
        <f>G16</f>
        <v>-0.32103413620794624</v>
      </c>
    </row>
    <row r="119" spans="1:8" ht="7.5" customHeight="1" x14ac:dyDescent="0.25"/>
    <row r="120" spans="1:8" ht="30" customHeight="1" x14ac:dyDescent="0.25">
      <c r="A120" s="101" t="s">
        <v>65</v>
      </c>
      <c r="B120" s="102"/>
      <c r="C120" s="102"/>
      <c r="D120" s="102"/>
      <c r="E120" s="102"/>
      <c r="F120" s="102"/>
      <c r="G120" s="102"/>
      <c r="H120" s="103"/>
    </row>
    <row r="121" spans="1:8" x14ac:dyDescent="0.25">
      <c r="A121" s="35"/>
      <c r="B121" s="15"/>
      <c r="C121" s="15"/>
      <c r="D121" s="15"/>
      <c r="E121" s="15"/>
      <c r="F121" s="15"/>
      <c r="G121" s="15"/>
      <c r="H121" s="36"/>
    </row>
    <row r="122" spans="1:8" x14ac:dyDescent="0.25">
      <c r="A122" s="35"/>
      <c r="B122" s="15"/>
      <c r="C122" s="15"/>
      <c r="D122" s="15"/>
      <c r="E122" s="15"/>
      <c r="F122" s="15"/>
      <c r="G122" s="15"/>
      <c r="H122" s="36"/>
    </row>
    <row r="123" spans="1:8" x14ac:dyDescent="0.25">
      <c r="A123" s="35"/>
      <c r="B123" s="15"/>
      <c r="C123" s="15"/>
      <c r="D123" s="15"/>
      <c r="E123" s="15"/>
      <c r="F123" s="15"/>
      <c r="G123" s="15"/>
      <c r="H123" s="36"/>
    </row>
    <row r="124" spans="1:8" x14ac:dyDescent="0.25">
      <c r="A124" s="35"/>
      <c r="B124" s="15"/>
      <c r="C124" s="15"/>
      <c r="D124" s="15"/>
      <c r="E124" s="15"/>
      <c r="F124" s="15"/>
      <c r="G124" s="15"/>
      <c r="H124" s="36"/>
    </row>
    <row r="125" spans="1:8" x14ac:dyDescent="0.25">
      <c r="A125" s="35"/>
      <c r="B125" s="15"/>
      <c r="C125" s="15"/>
      <c r="D125" s="15"/>
      <c r="E125" s="15"/>
      <c r="F125" s="15"/>
      <c r="G125" s="15"/>
      <c r="H125" s="36"/>
    </row>
    <row r="126" spans="1:8" x14ac:dyDescent="0.25">
      <c r="A126" s="35"/>
      <c r="B126" s="15"/>
      <c r="C126" s="15"/>
      <c r="D126" s="15"/>
      <c r="E126" s="15"/>
      <c r="F126" s="15"/>
      <c r="G126" s="15"/>
      <c r="H126" s="36"/>
    </row>
    <row r="127" spans="1:8" x14ac:dyDescent="0.25">
      <c r="A127" s="35"/>
      <c r="B127" s="15"/>
      <c r="C127" s="15"/>
      <c r="D127" s="15"/>
      <c r="E127" s="15"/>
      <c r="F127" s="15"/>
      <c r="G127" s="15"/>
      <c r="H127" s="36"/>
    </row>
    <row r="128" spans="1:8" x14ac:dyDescent="0.25">
      <c r="A128" s="35"/>
      <c r="B128" s="15"/>
      <c r="C128" s="15"/>
      <c r="D128" s="15"/>
      <c r="E128" s="15"/>
      <c r="F128" s="15"/>
      <c r="G128" s="15"/>
      <c r="H128" s="36"/>
    </row>
    <row r="129" spans="1:8" x14ac:dyDescent="0.25">
      <c r="A129" s="35"/>
      <c r="B129" s="15"/>
      <c r="C129" s="15"/>
      <c r="D129" s="15"/>
      <c r="E129" s="15"/>
      <c r="F129" s="15"/>
      <c r="G129" s="15"/>
      <c r="H129" s="36"/>
    </row>
    <row r="130" spans="1:8" x14ac:dyDescent="0.25">
      <c r="A130" s="35"/>
      <c r="B130" s="15"/>
      <c r="C130" s="15"/>
      <c r="D130" s="15"/>
      <c r="E130" s="15"/>
      <c r="F130" s="15"/>
      <c r="G130" s="15"/>
      <c r="H130" s="36"/>
    </row>
    <row r="131" spans="1:8" x14ac:dyDescent="0.25">
      <c r="A131" s="35"/>
      <c r="B131" s="15"/>
      <c r="C131" s="15"/>
      <c r="D131" s="15"/>
      <c r="E131" s="15"/>
      <c r="F131" s="15"/>
      <c r="G131" s="15"/>
      <c r="H131" s="36"/>
    </row>
    <row r="132" spans="1:8" x14ac:dyDescent="0.25">
      <c r="A132" s="35"/>
      <c r="B132" s="15"/>
      <c r="C132" s="15"/>
      <c r="D132" s="15"/>
      <c r="E132" s="15"/>
      <c r="F132" s="15"/>
      <c r="G132" s="15"/>
      <c r="H132" s="36"/>
    </row>
    <row r="133" spans="1:8" x14ac:dyDescent="0.25">
      <c r="A133" s="35"/>
      <c r="B133" s="15"/>
      <c r="C133" s="15"/>
      <c r="D133" s="15"/>
      <c r="E133" s="15"/>
      <c r="F133" s="15"/>
      <c r="G133" s="15"/>
      <c r="H133" s="36"/>
    </row>
    <row r="134" spans="1:8" x14ac:dyDescent="0.25">
      <c r="A134" s="37"/>
      <c r="B134" s="38"/>
      <c r="C134" s="38"/>
      <c r="D134" s="38"/>
      <c r="E134" s="38"/>
      <c r="F134" s="38"/>
      <c r="G134" s="38"/>
      <c r="H134" s="39"/>
    </row>
    <row r="135" spans="1:8" x14ac:dyDescent="0.25">
      <c r="A135" s="7" t="s">
        <v>36</v>
      </c>
      <c r="B135" s="11" t="s">
        <v>16</v>
      </c>
      <c r="C135" s="7" t="s">
        <v>37</v>
      </c>
      <c r="D135" s="11">
        <f>H16</f>
        <v>1.1540281758870063</v>
      </c>
    </row>
  </sheetData>
  <mergeCells count="10">
    <mergeCell ref="A52:H52"/>
    <mergeCell ref="A69:H69"/>
    <mergeCell ref="A86:H86"/>
    <mergeCell ref="A103:H103"/>
    <mergeCell ref="A120:H120"/>
    <mergeCell ref="A1:H1"/>
    <mergeCell ref="C2:D2"/>
    <mergeCell ref="G2:H2"/>
    <mergeCell ref="A18:H18"/>
    <mergeCell ref="A35:H35"/>
  </mergeCells>
  <conditionalFormatting sqref="B33 D33 B50 D50 B67 D67 B84 D84 B101 D101 B15:H16">
    <cfRule type="cellIs" dxfId="8" priority="7" operator="greaterThanOrEqual">
      <formula>1.2</formula>
    </cfRule>
    <cfRule type="cellIs" dxfId="7" priority="8" operator="between">
      <formula>1</formula>
      <formula>1.2</formula>
    </cfRule>
    <cfRule type="cellIs" dxfId="6" priority="9" operator="lessThan">
      <formula>1</formula>
    </cfRule>
  </conditionalFormatting>
  <conditionalFormatting sqref="B118 D118">
    <cfRule type="cellIs" dxfId="5" priority="4" operator="greaterThanOrEqual">
      <formula>1.2</formula>
    </cfRule>
    <cfRule type="cellIs" dxfId="4" priority="5" operator="between">
      <formula>1</formula>
      <formula>1.2</formula>
    </cfRule>
    <cfRule type="cellIs" dxfId="3" priority="6" operator="lessThan">
      <formula>1</formula>
    </cfRule>
  </conditionalFormatting>
  <conditionalFormatting sqref="B135 D135">
    <cfRule type="cellIs" dxfId="2" priority="1" operator="greaterThanOrEqual">
      <formula>1.2</formula>
    </cfRule>
    <cfRule type="cellIs" dxfId="1" priority="2" operator="between">
      <formula>1</formula>
      <formula>1.2</formula>
    </cfRule>
    <cfRule type="cellIs" dxfId="0" priority="3" operator="lessThan">
      <formula>1</formula>
    </cfRule>
  </conditionalFormatting>
  <printOptions horizontalCentered="1" verticalCentered="1"/>
  <pageMargins left="0.70866141732283472" right="0.70866141732283472" top="0.74803149606299213" bottom="0.74803149606299213" header="0.31496062992125984" footer="0.31496062992125984"/>
  <pageSetup paperSize="8" fitToWidth="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242"/>
  <sheetViews>
    <sheetView topLeftCell="A226" zoomScaleNormal="100" workbookViewId="0">
      <selection activeCell="P241" sqref="P241"/>
    </sheetView>
  </sheetViews>
  <sheetFormatPr defaultRowHeight="15" x14ac:dyDescent="0.25"/>
  <cols>
    <col min="1" max="1" width="5.28515625" style="7" customWidth="1"/>
    <col min="2" max="3" width="12.85546875" style="2" customWidth="1"/>
    <col min="4" max="5" width="10.85546875" style="2" customWidth="1"/>
    <col min="6" max="6" width="10.7109375" style="2" bestFit="1" customWidth="1"/>
    <col min="7" max="7" width="11.140625" style="11" customWidth="1"/>
    <col min="8" max="10" width="9.140625" style="11"/>
    <col min="11" max="11" width="11" style="11" customWidth="1"/>
    <col min="12" max="12" width="11.7109375" style="11" bestFit="1" customWidth="1"/>
    <col min="13" max="15" width="9.140625" style="11"/>
    <col min="16" max="16" width="9.140625" style="11" customWidth="1"/>
    <col min="17" max="16384" width="9.140625" style="1"/>
  </cols>
  <sheetData>
    <row r="1" spans="1:16" ht="30" x14ac:dyDescent="0.25">
      <c r="A1" s="7" t="s">
        <v>28</v>
      </c>
      <c r="B1" s="2" t="s">
        <v>0</v>
      </c>
      <c r="C1" s="3" t="s">
        <v>23</v>
      </c>
      <c r="D1" s="2" t="s">
        <v>1</v>
      </c>
      <c r="E1" s="2" t="s">
        <v>2</v>
      </c>
      <c r="F1" s="2" t="s">
        <v>3</v>
      </c>
      <c r="G1" s="2" t="s">
        <v>4</v>
      </c>
      <c r="H1" s="2" t="s">
        <v>5</v>
      </c>
      <c r="I1" s="2" t="s">
        <v>6</v>
      </c>
      <c r="J1" s="2" t="s">
        <v>12</v>
      </c>
      <c r="K1" s="2" t="s">
        <v>7</v>
      </c>
      <c r="L1" s="2" t="s">
        <v>13</v>
      </c>
      <c r="M1" s="2" t="s">
        <v>9</v>
      </c>
      <c r="N1" s="2" t="s">
        <v>8</v>
      </c>
      <c r="O1" s="2" t="s">
        <v>10</v>
      </c>
      <c r="P1" s="2" t="s">
        <v>11</v>
      </c>
    </row>
    <row r="2" spans="1:16" x14ac:dyDescent="0.25">
      <c r="A2" s="7">
        <v>1</v>
      </c>
      <c r="B2" s="2" t="s">
        <v>88</v>
      </c>
      <c r="C2" s="2">
        <v>5504</v>
      </c>
      <c r="D2" s="2">
        <v>103</v>
      </c>
      <c r="E2" s="2" t="s">
        <v>17</v>
      </c>
      <c r="F2" s="4">
        <v>43115</v>
      </c>
      <c r="G2" s="11">
        <v>300</v>
      </c>
      <c r="H2" s="11">
        <v>4.49</v>
      </c>
      <c r="I2" s="11">
        <v>5.12</v>
      </c>
      <c r="J2" s="11">
        <v>2.72</v>
      </c>
      <c r="K2" s="11">
        <v>0.21</v>
      </c>
      <c r="L2" s="11">
        <v>5.71</v>
      </c>
      <c r="M2" s="11" t="s">
        <v>15</v>
      </c>
      <c r="N2" s="11" t="s">
        <v>15</v>
      </c>
      <c r="O2" s="11" t="s">
        <v>16</v>
      </c>
      <c r="P2" s="11" t="s">
        <v>16</v>
      </c>
    </row>
    <row r="3" spans="1:16" x14ac:dyDescent="0.25">
      <c r="A3" s="7">
        <v>2</v>
      </c>
      <c r="B3" s="2" t="s">
        <v>94</v>
      </c>
      <c r="C3" s="40">
        <v>5504</v>
      </c>
      <c r="D3" s="40">
        <v>103</v>
      </c>
      <c r="E3" s="40" t="s">
        <v>17</v>
      </c>
      <c r="F3" s="8">
        <v>43115</v>
      </c>
      <c r="G3" s="11">
        <v>300</v>
      </c>
      <c r="H3" s="11">
        <v>4.07</v>
      </c>
      <c r="I3" s="11">
        <v>6.13</v>
      </c>
      <c r="J3" s="11">
        <v>3.16</v>
      </c>
      <c r="K3" s="11">
        <v>0.33</v>
      </c>
      <c r="L3" s="11">
        <v>6.19</v>
      </c>
      <c r="M3" s="11" t="s">
        <v>15</v>
      </c>
      <c r="N3" s="11" t="s">
        <v>15</v>
      </c>
      <c r="O3" s="11" t="s">
        <v>16</v>
      </c>
      <c r="P3" s="11" t="s">
        <v>16</v>
      </c>
    </row>
    <row r="4" spans="1:16" x14ac:dyDescent="0.25">
      <c r="A4" s="40">
        <v>3</v>
      </c>
      <c r="B4" s="40" t="s">
        <v>95</v>
      </c>
      <c r="C4" s="40">
        <v>5504</v>
      </c>
      <c r="D4" s="40">
        <v>103</v>
      </c>
      <c r="E4" s="40" t="s">
        <v>17</v>
      </c>
      <c r="F4" s="8">
        <v>43115</v>
      </c>
      <c r="G4" s="11">
        <v>300</v>
      </c>
      <c r="H4" s="11">
        <v>4.5199999999999996</v>
      </c>
      <c r="I4" s="11">
        <v>7.46</v>
      </c>
      <c r="J4" s="11">
        <v>3.6</v>
      </c>
      <c r="K4" s="11">
        <v>0.32</v>
      </c>
      <c r="L4" s="11">
        <v>5.72</v>
      </c>
      <c r="M4" s="11" t="s">
        <v>15</v>
      </c>
      <c r="N4" s="11" t="s">
        <v>15</v>
      </c>
      <c r="O4" s="11" t="s">
        <v>16</v>
      </c>
      <c r="P4" s="11" t="s">
        <v>16</v>
      </c>
    </row>
    <row r="5" spans="1:16" x14ac:dyDescent="0.25">
      <c r="A5" s="40">
        <v>4</v>
      </c>
      <c r="B5" s="40" t="s">
        <v>96</v>
      </c>
      <c r="C5" s="40">
        <v>5504</v>
      </c>
      <c r="D5" s="40">
        <v>103</v>
      </c>
      <c r="E5" s="40" t="s">
        <v>17</v>
      </c>
      <c r="F5" s="8">
        <v>43115</v>
      </c>
      <c r="G5" s="11">
        <v>300</v>
      </c>
      <c r="H5" s="11">
        <v>4.71</v>
      </c>
      <c r="I5" s="11">
        <v>6.19</v>
      </c>
      <c r="J5" s="11">
        <v>3.67</v>
      </c>
      <c r="K5" s="11">
        <v>0.22</v>
      </c>
      <c r="L5" s="11">
        <v>5.77</v>
      </c>
      <c r="M5" s="11" t="s">
        <v>15</v>
      </c>
      <c r="N5" s="11" t="s">
        <v>15</v>
      </c>
      <c r="O5" s="11" t="s">
        <v>16</v>
      </c>
      <c r="P5" s="11" t="s">
        <v>16</v>
      </c>
    </row>
    <row r="6" spans="1:16" x14ac:dyDescent="0.25">
      <c r="A6" s="40">
        <v>5</v>
      </c>
      <c r="B6" s="40" t="s">
        <v>97</v>
      </c>
      <c r="C6" s="40">
        <v>5504</v>
      </c>
      <c r="D6" s="40">
        <v>103</v>
      </c>
      <c r="E6" s="40" t="s">
        <v>17</v>
      </c>
      <c r="F6" s="8">
        <v>43115</v>
      </c>
      <c r="G6" s="11">
        <v>300</v>
      </c>
      <c r="H6" s="11">
        <v>4.5599999999999996</v>
      </c>
      <c r="I6" s="11">
        <v>6.06</v>
      </c>
      <c r="J6" s="11">
        <v>3.35</v>
      </c>
      <c r="K6" s="11">
        <v>0.22</v>
      </c>
      <c r="L6" s="11">
        <v>6.12</v>
      </c>
      <c r="M6" s="11" t="s">
        <v>15</v>
      </c>
      <c r="N6" s="11" t="s">
        <v>15</v>
      </c>
      <c r="O6" s="11" t="s">
        <v>16</v>
      </c>
      <c r="P6" s="11" t="s">
        <v>16</v>
      </c>
    </row>
    <row r="7" spans="1:16" x14ac:dyDescent="0.25">
      <c r="A7" s="40">
        <v>6</v>
      </c>
      <c r="B7" s="40" t="s">
        <v>98</v>
      </c>
      <c r="C7" s="40">
        <v>5504</v>
      </c>
      <c r="D7" s="40">
        <v>103</v>
      </c>
      <c r="E7" s="40" t="s">
        <v>17</v>
      </c>
      <c r="F7" s="8">
        <v>43115</v>
      </c>
      <c r="G7" s="11">
        <v>300</v>
      </c>
      <c r="H7" s="11">
        <v>2.4300000000000002</v>
      </c>
      <c r="I7" s="11">
        <v>4.3499999999999996</v>
      </c>
      <c r="J7" s="11">
        <v>3.38</v>
      </c>
      <c r="K7" s="11">
        <v>0.14000000000000001</v>
      </c>
      <c r="L7" s="11">
        <v>5.42</v>
      </c>
      <c r="M7" s="11" t="s">
        <v>15</v>
      </c>
      <c r="N7" s="11" t="s">
        <v>15</v>
      </c>
      <c r="O7" s="11" t="s">
        <v>16</v>
      </c>
      <c r="P7" s="11" t="s">
        <v>16</v>
      </c>
    </row>
    <row r="8" spans="1:16" x14ac:dyDescent="0.25">
      <c r="A8" s="40">
        <v>7</v>
      </c>
      <c r="B8" s="40" t="s">
        <v>89</v>
      </c>
      <c r="C8" s="40">
        <v>5504</v>
      </c>
      <c r="D8" s="40">
        <v>103</v>
      </c>
      <c r="E8" s="40" t="s">
        <v>17</v>
      </c>
      <c r="F8" s="8">
        <v>43115</v>
      </c>
      <c r="G8" s="11">
        <v>300</v>
      </c>
      <c r="H8" s="11">
        <v>3.75</v>
      </c>
      <c r="I8" s="11">
        <v>5.54</v>
      </c>
      <c r="J8" s="11">
        <v>3.06</v>
      </c>
      <c r="K8" s="11">
        <v>0.2</v>
      </c>
      <c r="L8" s="11">
        <v>6.26</v>
      </c>
      <c r="M8" s="11" t="s">
        <v>15</v>
      </c>
      <c r="N8" s="11" t="s">
        <v>15</v>
      </c>
      <c r="O8" s="11" t="s">
        <v>16</v>
      </c>
      <c r="P8" s="11" t="s">
        <v>16</v>
      </c>
    </row>
    <row r="9" spans="1:16" x14ac:dyDescent="0.25">
      <c r="A9" s="40">
        <v>8</v>
      </c>
      <c r="B9" s="40" t="s">
        <v>99</v>
      </c>
      <c r="C9" s="40">
        <v>5504</v>
      </c>
      <c r="D9" s="40">
        <v>103</v>
      </c>
      <c r="E9" s="40" t="s">
        <v>17</v>
      </c>
      <c r="F9" s="8">
        <v>43115</v>
      </c>
      <c r="G9" s="11">
        <v>300</v>
      </c>
      <c r="H9" s="11">
        <v>2.81</v>
      </c>
      <c r="I9" s="11">
        <v>4.8499999999999996</v>
      </c>
      <c r="J9" s="11">
        <v>3.91</v>
      </c>
      <c r="K9" s="11">
        <v>0.17</v>
      </c>
      <c r="L9" s="11">
        <v>6.02</v>
      </c>
      <c r="M9" s="11" t="s">
        <v>15</v>
      </c>
      <c r="N9" s="11" t="s">
        <v>15</v>
      </c>
      <c r="O9" s="11" t="s">
        <v>16</v>
      </c>
      <c r="P9" s="11" t="s">
        <v>16</v>
      </c>
    </row>
    <row r="10" spans="1:16" x14ac:dyDescent="0.25">
      <c r="A10" s="40">
        <v>9</v>
      </c>
      <c r="B10" s="40" t="s">
        <v>100</v>
      </c>
      <c r="C10" s="40">
        <v>5504</v>
      </c>
      <c r="D10" s="40">
        <v>103</v>
      </c>
      <c r="E10" s="40" t="s">
        <v>17</v>
      </c>
      <c r="F10" s="8">
        <v>43115</v>
      </c>
      <c r="G10" s="11">
        <v>300</v>
      </c>
      <c r="H10" s="11">
        <v>2.27</v>
      </c>
      <c r="I10" s="11">
        <v>5.5</v>
      </c>
      <c r="J10" s="11">
        <v>3.41</v>
      </c>
      <c r="K10" s="11">
        <v>0.18</v>
      </c>
      <c r="L10" s="11">
        <v>5.3</v>
      </c>
      <c r="M10" s="11" t="s">
        <v>15</v>
      </c>
      <c r="N10" s="11" t="s">
        <v>15</v>
      </c>
      <c r="O10" s="11" t="s">
        <v>16</v>
      </c>
      <c r="P10" s="11" t="s">
        <v>16</v>
      </c>
    </row>
    <row r="11" spans="1:16" x14ac:dyDescent="0.25">
      <c r="A11" s="40">
        <v>10</v>
      </c>
      <c r="B11" s="40" t="s">
        <v>101</v>
      </c>
      <c r="C11" s="40">
        <v>5504</v>
      </c>
      <c r="D11" s="40">
        <v>103</v>
      </c>
      <c r="E11" s="40" t="s">
        <v>17</v>
      </c>
      <c r="F11" s="8">
        <v>43115</v>
      </c>
      <c r="G11" s="11">
        <v>300</v>
      </c>
      <c r="H11" s="11">
        <v>4.92</v>
      </c>
      <c r="I11" s="11">
        <v>6.27</v>
      </c>
      <c r="J11" s="11">
        <v>3.43</v>
      </c>
      <c r="K11" s="11">
        <v>0.2</v>
      </c>
      <c r="L11" s="11">
        <v>5.29</v>
      </c>
      <c r="M11" s="11" t="s">
        <v>15</v>
      </c>
      <c r="N11" s="11" t="s">
        <v>15</v>
      </c>
      <c r="O11" s="11" t="s">
        <v>16</v>
      </c>
      <c r="P11" s="11" t="s">
        <v>16</v>
      </c>
    </row>
    <row r="12" spans="1:16" x14ac:dyDescent="0.25">
      <c r="A12" s="40">
        <v>11</v>
      </c>
      <c r="B12" s="40" t="s">
        <v>102</v>
      </c>
      <c r="C12" s="40">
        <v>5504</v>
      </c>
      <c r="D12" s="40">
        <v>103</v>
      </c>
      <c r="E12" s="40" t="s">
        <v>17</v>
      </c>
      <c r="F12" s="8">
        <v>43115</v>
      </c>
      <c r="G12" s="11">
        <v>300</v>
      </c>
      <c r="H12" s="11">
        <v>2.46</v>
      </c>
      <c r="I12" s="11">
        <v>4.4000000000000004</v>
      </c>
      <c r="J12" s="11">
        <v>3.4</v>
      </c>
      <c r="K12" s="11">
        <v>0.25</v>
      </c>
      <c r="L12" s="11">
        <v>5.43</v>
      </c>
      <c r="M12" s="11" t="s">
        <v>15</v>
      </c>
      <c r="N12" s="11" t="s">
        <v>15</v>
      </c>
      <c r="O12" s="11" t="s">
        <v>16</v>
      </c>
      <c r="P12" s="11" t="s">
        <v>16</v>
      </c>
    </row>
    <row r="13" spans="1:16" x14ac:dyDescent="0.25">
      <c r="A13" s="40">
        <v>12</v>
      </c>
      <c r="B13" s="40" t="s">
        <v>90</v>
      </c>
      <c r="C13" s="40">
        <v>5504</v>
      </c>
      <c r="D13" s="40">
        <v>103</v>
      </c>
      <c r="E13" s="40" t="s">
        <v>17</v>
      </c>
      <c r="F13" s="8">
        <v>43115</v>
      </c>
      <c r="G13" s="11">
        <v>300</v>
      </c>
      <c r="H13" s="11">
        <v>4.7699999999999996</v>
      </c>
      <c r="I13" s="11">
        <v>8.42</v>
      </c>
      <c r="J13" s="11">
        <v>2.62</v>
      </c>
      <c r="K13" s="11">
        <v>0.28999999999999998</v>
      </c>
      <c r="L13" s="11">
        <v>5.81</v>
      </c>
      <c r="M13" s="11" t="s">
        <v>15</v>
      </c>
      <c r="N13" s="11" t="s">
        <v>15</v>
      </c>
      <c r="O13" s="11" t="s">
        <v>16</v>
      </c>
      <c r="P13" s="11" t="s">
        <v>16</v>
      </c>
    </row>
    <row r="14" spans="1:16" x14ac:dyDescent="0.25">
      <c r="A14" s="40">
        <v>13</v>
      </c>
      <c r="B14" s="40" t="s">
        <v>91</v>
      </c>
      <c r="C14" s="40">
        <v>5504</v>
      </c>
      <c r="D14" s="40">
        <v>103</v>
      </c>
      <c r="E14" s="40" t="s">
        <v>17</v>
      </c>
      <c r="F14" s="8">
        <v>43115</v>
      </c>
      <c r="G14" s="11">
        <v>300</v>
      </c>
      <c r="H14" s="11">
        <v>5.41</v>
      </c>
      <c r="I14" s="11">
        <v>8</v>
      </c>
      <c r="J14" s="11">
        <v>3.28</v>
      </c>
      <c r="K14" s="11">
        <v>0.25</v>
      </c>
      <c r="L14" s="11">
        <v>5.66</v>
      </c>
      <c r="M14" s="11" t="s">
        <v>15</v>
      </c>
      <c r="N14" s="11" t="s">
        <v>15</v>
      </c>
      <c r="O14" s="11" t="s">
        <v>16</v>
      </c>
      <c r="P14" s="11" t="s">
        <v>16</v>
      </c>
    </row>
    <row r="15" spans="1:16" x14ac:dyDescent="0.25">
      <c r="A15" s="40">
        <v>14</v>
      </c>
      <c r="B15" s="40" t="s">
        <v>92</v>
      </c>
      <c r="C15" s="40">
        <v>5504</v>
      </c>
      <c r="D15" s="40">
        <v>103</v>
      </c>
      <c r="E15" s="40" t="s">
        <v>17</v>
      </c>
      <c r="F15" s="8">
        <v>43115</v>
      </c>
      <c r="G15" s="11">
        <v>300</v>
      </c>
      <c r="H15" s="11">
        <v>3.69</v>
      </c>
      <c r="I15" s="11">
        <v>6.14</v>
      </c>
      <c r="J15" s="11">
        <v>3.34</v>
      </c>
      <c r="K15" s="11">
        <v>0.27</v>
      </c>
      <c r="L15" s="11">
        <v>6.66</v>
      </c>
      <c r="M15" s="11" t="s">
        <v>15</v>
      </c>
      <c r="N15" s="11" t="s">
        <v>15</v>
      </c>
      <c r="O15" s="11" t="s">
        <v>16</v>
      </c>
      <c r="P15" s="11" t="s">
        <v>16</v>
      </c>
    </row>
    <row r="16" spans="1:16" x14ac:dyDescent="0.25">
      <c r="A16" s="40">
        <v>15</v>
      </c>
      <c r="B16" s="40" t="s">
        <v>93</v>
      </c>
      <c r="C16" s="40">
        <v>5504</v>
      </c>
      <c r="D16" s="40">
        <v>103</v>
      </c>
      <c r="E16" s="40" t="s">
        <v>17</v>
      </c>
      <c r="F16" s="8">
        <v>43115</v>
      </c>
      <c r="G16" s="11">
        <v>300</v>
      </c>
      <c r="H16" s="11">
        <v>5.67</v>
      </c>
      <c r="I16" s="11">
        <v>8.8000000000000007</v>
      </c>
      <c r="J16" s="11">
        <v>3.36</v>
      </c>
      <c r="K16" s="11">
        <v>0.28000000000000003</v>
      </c>
      <c r="L16" s="11">
        <v>6.38</v>
      </c>
      <c r="M16" s="11" t="s">
        <v>15</v>
      </c>
      <c r="N16" s="11" t="s">
        <v>15</v>
      </c>
      <c r="O16" s="11" t="s">
        <v>16</v>
      </c>
      <c r="P16" s="11" t="s">
        <v>16</v>
      </c>
    </row>
    <row r="17" spans="1:16" x14ac:dyDescent="0.25">
      <c r="A17" s="40">
        <v>16</v>
      </c>
      <c r="B17" s="2" t="s">
        <v>73</v>
      </c>
      <c r="C17" s="40">
        <v>5504</v>
      </c>
      <c r="D17" s="2">
        <v>102</v>
      </c>
      <c r="E17" s="2" t="s">
        <v>18</v>
      </c>
      <c r="F17" s="4">
        <v>43115</v>
      </c>
      <c r="G17" s="11">
        <v>200</v>
      </c>
      <c r="H17" s="11">
        <v>8.91</v>
      </c>
      <c r="I17" s="11">
        <v>1.37</v>
      </c>
      <c r="J17" s="11">
        <v>9.92</v>
      </c>
      <c r="K17" s="11">
        <v>0.89</v>
      </c>
      <c r="L17" s="11">
        <v>7.06</v>
      </c>
      <c r="M17" s="11" t="s">
        <v>15</v>
      </c>
      <c r="N17" s="11" t="s">
        <v>15</v>
      </c>
      <c r="O17" s="11" t="s">
        <v>16</v>
      </c>
      <c r="P17" s="11" t="s">
        <v>16</v>
      </c>
    </row>
    <row r="18" spans="1:16" x14ac:dyDescent="0.25">
      <c r="A18" s="40">
        <v>17</v>
      </c>
      <c r="B18" s="2" t="s">
        <v>79</v>
      </c>
      <c r="C18" s="40">
        <v>5504</v>
      </c>
      <c r="D18" s="40">
        <v>102</v>
      </c>
      <c r="E18" s="40" t="s">
        <v>18</v>
      </c>
      <c r="F18" s="8">
        <v>43115</v>
      </c>
      <c r="G18" s="11">
        <v>200</v>
      </c>
      <c r="H18" s="11">
        <v>7.51</v>
      </c>
      <c r="I18" s="11">
        <v>1.37</v>
      </c>
      <c r="J18" s="11">
        <v>7.44</v>
      </c>
      <c r="K18" s="11">
        <v>0.86</v>
      </c>
      <c r="L18" s="11">
        <v>7.19</v>
      </c>
      <c r="M18" s="11" t="s">
        <v>15</v>
      </c>
      <c r="N18" s="11" t="s">
        <v>15</v>
      </c>
      <c r="O18" s="11" t="s">
        <v>16</v>
      </c>
      <c r="P18" s="11" t="s">
        <v>16</v>
      </c>
    </row>
    <row r="19" spans="1:16" x14ac:dyDescent="0.25">
      <c r="A19" s="40">
        <v>18</v>
      </c>
      <c r="B19" s="40" t="s">
        <v>80</v>
      </c>
      <c r="C19" s="40">
        <v>5504</v>
      </c>
      <c r="D19" s="40">
        <v>102</v>
      </c>
      <c r="E19" s="40" t="s">
        <v>18</v>
      </c>
      <c r="F19" s="8">
        <v>43115</v>
      </c>
      <c r="G19" s="11">
        <v>200</v>
      </c>
      <c r="H19" s="11">
        <v>5.86</v>
      </c>
      <c r="I19" s="11">
        <v>1.35</v>
      </c>
      <c r="J19" s="11">
        <v>7.11</v>
      </c>
      <c r="K19" s="11">
        <v>0.9</v>
      </c>
      <c r="L19" s="11">
        <v>6.71</v>
      </c>
      <c r="M19" s="11" t="s">
        <v>15</v>
      </c>
      <c r="N19" s="11" t="s">
        <v>15</v>
      </c>
      <c r="O19" s="11" t="s">
        <v>16</v>
      </c>
      <c r="P19" s="11" t="s">
        <v>16</v>
      </c>
    </row>
    <row r="20" spans="1:16" x14ac:dyDescent="0.25">
      <c r="A20" s="40">
        <v>19</v>
      </c>
      <c r="B20" s="40" t="s">
        <v>81</v>
      </c>
      <c r="C20" s="40">
        <v>5504</v>
      </c>
      <c r="D20" s="40">
        <v>102</v>
      </c>
      <c r="E20" s="40" t="s">
        <v>18</v>
      </c>
      <c r="F20" s="8">
        <v>43115</v>
      </c>
      <c r="G20" s="11">
        <v>200</v>
      </c>
      <c r="H20" s="11">
        <v>5.36</v>
      </c>
      <c r="I20" s="11">
        <v>2.15</v>
      </c>
      <c r="J20" s="11">
        <v>9.9499999999999993</v>
      </c>
      <c r="K20" s="11">
        <v>0.71</v>
      </c>
      <c r="L20" s="11">
        <v>5.94</v>
      </c>
      <c r="M20" s="11" t="s">
        <v>15</v>
      </c>
      <c r="N20" s="11" t="s">
        <v>15</v>
      </c>
      <c r="O20" s="11" t="s">
        <v>16</v>
      </c>
      <c r="P20" s="11" t="s">
        <v>16</v>
      </c>
    </row>
    <row r="21" spans="1:16" x14ac:dyDescent="0.25">
      <c r="A21" s="40">
        <v>20</v>
      </c>
      <c r="B21" s="40" t="s">
        <v>82</v>
      </c>
      <c r="C21" s="40">
        <v>5504</v>
      </c>
      <c r="D21" s="40">
        <v>102</v>
      </c>
      <c r="E21" s="40" t="s">
        <v>18</v>
      </c>
      <c r="F21" s="8">
        <v>43115</v>
      </c>
      <c r="G21" s="11">
        <v>200</v>
      </c>
      <c r="H21" s="11">
        <v>5.81</v>
      </c>
      <c r="I21" s="11">
        <v>1.42</v>
      </c>
      <c r="J21" s="11">
        <v>8.0500000000000007</v>
      </c>
      <c r="K21" s="11">
        <v>0.64</v>
      </c>
      <c r="L21" s="11">
        <v>7.76</v>
      </c>
      <c r="M21" s="11" t="s">
        <v>15</v>
      </c>
      <c r="N21" s="11" t="s">
        <v>15</v>
      </c>
      <c r="O21" s="11" t="s">
        <v>16</v>
      </c>
      <c r="P21" s="11" t="s">
        <v>16</v>
      </c>
    </row>
    <row r="22" spans="1:16" x14ac:dyDescent="0.25">
      <c r="A22" s="40">
        <v>21</v>
      </c>
      <c r="B22" s="40" t="s">
        <v>83</v>
      </c>
      <c r="C22" s="40">
        <v>5504</v>
      </c>
      <c r="D22" s="40">
        <v>102</v>
      </c>
      <c r="E22" s="40" t="s">
        <v>18</v>
      </c>
      <c r="F22" s="8">
        <v>43115</v>
      </c>
      <c r="G22" s="11">
        <v>200</v>
      </c>
      <c r="H22" s="11">
        <v>8.86</v>
      </c>
      <c r="I22" s="11">
        <v>1.98</v>
      </c>
      <c r="J22" s="11">
        <v>10.27</v>
      </c>
      <c r="K22" s="11">
        <v>0.69</v>
      </c>
      <c r="L22" s="11">
        <v>7.07</v>
      </c>
      <c r="M22" s="11" t="s">
        <v>15</v>
      </c>
      <c r="N22" s="11" t="s">
        <v>15</v>
      </c>
      <c r="O22" s="11" t="s">
        <v>16</v>
      </c>
      <c r="P22" s="11" t="s">
        <v>16</v>
      </c>
    </row>
    <row r="23" spans="1:16" x14ac:dyDescent="0.25">
      <c r="A23" s="40">
        <v>22</v>
      </c>
      <c r="B23" s="40" t="s">
        <v>74</v>
      </c>
      <c r="C23" s="40">
        <v>5504</v>
      </c>
      <c r="D23" s="40">
        <v>102</v>
      </c>
      <c r="E23" s="40" t="s">
        <v>18</v>
      </c>
      <c r="F23" s="8">
        <v>43115</v>
      </c>
      <c r="G23" s="11">
        <v>200</v>
      </c>
      <c r="H23" s="11">
        <v>8.33</v>
      </c>
      <c r="I23" s="11">
        <v>1.58</v>
      </c>
      <c r="J23" s="11">
        <v>11.26</v>
      </c>
      <c r="K23" s="11">
        <v>0.95499999999999996</v>
      </c>
      <c r="L23" s="11">
        <v>7.26</v>
      </c>
      <c r="M23" s="11" t="s">
        <v>15</v>
      </c>
      <c r="N23" s="11" t="s">
        <v>15</v>
      </c>
      <c r="O23" s="11" t="s">
        <v>16</v>
      </c>
      <c r="P23" s="11" t="s">
        <v>16</v>
      </c>
    </row>
    <row r="24" spans="1:16" x14ac:dyDescent="0.25">
      <c r="A24" s="40">
        <v>23</v>
      </c>
      <c r="B24" s="40" t="s">
        <v>84</v>
      </c>
      <c r="C24" s="40">
        <v>5504</v>
      </c>
      <c r="D24" s="40">
        <v>102</v>
      </c>
      <c r="E24" s="40" t="s">
        <v>18</v>
      </c>
      <c r="F24" s="8">
        <v>43115</v>
      </c>
      <c r="G24" s="11">
        <v>200</v>
      </c>
      <c r="H24" s="11">
        <v>10.37</v>
      </c>
      <c r="I24" s="11">
        <v>1.27</v>
      </c>
      <c r="J24" s="11">
        <v>7.3</v>
      </c>
      <c r="K24" s="11">
        <v>0.73</v>
      </c>
      <c r="L24" s="11">
        <v>7.6</v>
      </c>
      <c r="M24" s="11" t="s">
        <v>15</v>
      </c>
      <c r="N24" s="11" t="s">
        <v>15</v>
      </c>
      <c r="O24" s="11" t="s">
        <v>16</v>
      </c>
      <c r="P24" s="11" t="s">
        <v>16</v>
      </c>
    </row>
    <row r="25" spans="1:16" x14ac:dyDescent="0.25">
      <c r="A25" s="40">
        <v>24</v>
      </c>
      <c r="B25" s="40" t="s">
        <v>85</v>
      </c>
      <c r="C25" s="40">
        <v>5504</v>
      </c>
      <c r="D25" s="40">
        <v>102</v>
      </c>
      <c r="E25" s="40" t="s">
        <v>18</v>
      </c>
      <c r="F25" s="8">
        <v>43115</v>
      </c>
      <c r="G25" s="11">
        <v>200</v>
      </c>
      <c r="H25" s="11">
        <v>6.33</v>
      </c>
      <c r="I25" s="11">
        <v>1.1200000000000001</v>
      </c>
      <c r="J25" s="11">
        <v>8.24</v>
      </c>
      <c r="K25" s="11">
        <v>0.34</v>
      </c>
      <c r="L25" s="11">
        <v>5.38</v>
      </c>
      <c r="M25" s="11" t="s">
        <v>15</v>
      </c>
      <c r="N25" s="11" t="s">
        <v>15</v>
      </c>
      <c r="O25" s="11" t="s">
        <v>16</v>
      </c>
      <c r="P25" s="11" t="s">
        <v>16</v>
      </c>
    </row>
    <row r="26" spans="1:16" x14ac:dyDescent="0.25">
      <c r="A26" s="40">
        <v>25</v>
      </c>
      <c r="B26" s="40" t="s">
        <v>86</v>
      </c>
      <c r="C26" s="40">
        <v>5504</v>
      </c>
      <c r="D26" s="40">
        <v>102</v>
      </c>
      <c r="E26" s="40" t="s">
        <v>18</v>
      </c>
      <c r="F26" s="8">
        <v>43115</v>
      </c>
      <c r="G26" s="11">
        <v>200</v>
      </c>
      <c r="H26" s="11">
        <v>10.47</v>
      </c>
      <c r="I26" s="11">
        <v>1.89</v>
      </c>
      <c r="J26" s="11">
        <v>10.07</v>
      </c>
      <c r="K26" s="11">
        <v>0.65</v>
      </c>
      <c r="L26" s="11">
        <v>5.96</v>
      </c>
      <c r="M26" s="11" t="s">
        <v>15</v>
      </c>
      <c r="N26" s="11" t="s">
        <v>15</v>
      </c>
      <c r="O26" s="11" t="s">
        <v>16</v>
      </c>
      <c r="P26" s="11" t="s">
        <v>16</v>
      </c>
    </row>
    <row r="27" spans="1:16" x14ac:dyDescent="0.25">
      <c r="A27" s="40">
        <v>26</v>
      </c>
      <c r="B27" s="40" t="s">
        <v>87</v>
      </c>
      <c r="C27" s="40">
        <v>5504</v>
      </c>
      <c r="D27" s="40">
        <v>102</v>
      </c>
      <c r="E27" s="40" t="s">
        <v>18</v>
      </c>
      <c r="F27" s="8">
        <v>43115</v>
      </c>
      <c r="G27" s="11">
        <v>200</v>
      </c>
      <c r="H27" s="11">
        <v>7.64</v>
      </c>
      <c r="I27" s="11">
        <v>1.35</v>
      </c>
      <c r="J27" s="11">
        <v>10.01</v>
      </c>
      <c r="K27" s="11">
        <v>0.68</v>
      </c>
      <c r="L27" s="11">
        <v>6.45</v>
      </c>
      <c r="M27" s="11" t="s">
        <v>15</v>
      </c>
      <c r="N27" s="11" t="s">
        <v>15</v>
      </c>
      <c r="O27" s="11" t="s">
        <v>16</v>
      </c>
      <c r="P27" s="11" t="s">
        <v>16</v>
      </c>
    </row>
    <row r="28" spans="1:16" x14ac:dyDescent="0.25">
      <c r="A28" s="40">
        <v>27</v>
      </c>
      <c r="B28" s="40" t="s">
        <v>75</v>
      </c>
      <c r="C28" s="40">
        <v>5504</v>
      </c>
      <c r="D28" s="40">
        <v>102</v>
      </c>
      <c r="E28" s="40" t="s">
        <v>18</v>
      </c>
      <c r="F28" s="8">
        <v>43115</v>
      </c>
      <c r="G28" s="11">
        <v>200</v>
      </c>
      <c r="H28" s="11">
        <v>9.89</v>
      </c>
      <c r="I28" s="11">
        <v>2.5299999999999998</v>
      </c>
      <c r="J28" s="11">
        <v>10.56</v>
      </c>
      <c r="K28" s="11">
        <v>0.97</v>
      </c>
      <c r="L28" s="11">
        <v>6.93</v>
      </c>
      <c r="M28" s="11" t="s">
        <v>15</v>
      </c>
      <c r="N28" s="11" t="s">
        <v>15</v>
      </c>
      <c r="O28" s="11" t="s">
        <v>16</v>
      </c>
      <c r="P28" s="11" t="s">
        <v>16</v>
      </c>
    </row>
    <row r="29" spans="1:16" x14ac:dyDescent="0.25">
      <c r="A29" s="40">
        <v>28</v>
      </c>
      <c r="B29" s="40" t="s">
        <v>76</v>
      </c>
      <c r="C29" s="40">
        <v>5504</v>
      </c>
      <c r="D29" s="40">
        <v>102</v>
      </c>
      <c r="E29" s="40" t="s">
        <v>18</v>
      </c>
      <c r="F29" s="8">
        <v>43115</v>
      </c>
      <c r="G29" s="11">
        <v>200</v>
      </c>
      <c r="H29" s="11">
        <v>9.6999999999999993</v>
      </c>
      <c r="I29" s="11">
        <v>1.84</v>
      </c>
      <c r="J29" s="11">
        <v>8.01</v>
      </c>
      <c r="K29" s="11">
        <v>1.28</v>
      </c>
      <c r="L29" s="11">
        <v>7.87</v>
      </c>
      <c r="M29" s="11" t="s">
        <v>15</v>
      </c>
      <c r="N29" s="11" t="s">
        <v>15</v>
      </c>
      <c r="O29" s="11" t="s">
        <v>16</v>
      </c>
      <c r="P29" s="11" t="s">
        <v>16</v>
      </c>
    </row>
    <row r="30" spans="1:16" x14ac:dyDescent="0.25">
      <c r="A30" s="40">
        <v>29</v>
      </c>
      <c r="B30" s="40" t="s">
        <v>77</v>
      </c>
      <c r="C30" s="40">
        <v>5504</v>
      </c>
      <c r="D30" s="40">
        <v>102</v>
      </c>
      <c r="E30" s="40" t="s">
        <v>18</v>
      </c>
      <c r="F30" s="8">
        <v>43115</v>
      </c>
      <c r="G30" s="11">
        <v>200</v>
      </c>
      <c r="H30" s="11">
        <v>8.18</v>
      </c>
      <c r="I30" s="11">
        <v>1.39</v>
      </c>
      <c r="J30" s="11">
        <v>7.33</v>
      </c>
      <c r="K30" s="11">
        <v>1.06</v>
      </c>
      <c r="L30" s="11">
        <v>7.42</v>
      </c>
      <c r="M30" s="11" t="s">
        <v>15</v>
      </c>
      <c r="N30" s="11" t="s">
        <v>15</v>
      </c>
      <c r="O30" s="11" t="s">
        <v>16</v>
      </c>
      <c r="P30" s="11" t="s">
        <v>16</v>
      </c>
    </row>
    <row r="31" spans="1:16" x14ac:dyDescent="0.25">
      <c r="A31" s="40">
        <v>30</v>
      </c>
      <c r="B31" s="40" t="s">
        <v>78</v>
      </c>
      <c r="C31" s="40">
        <v>5504</v>
      </c>
      <c r="D31" s="40">
        <v>102</v>
      </c>
      <c r="E31" s="40" t="s">
        <v>18</v>
      </c>
      <c r="F31" s="8">
        <v>43115</v>
      </c>
      <c r="G31" s="11">
        <v>200</v>
      </c>
      <c r="H31" s="11">
        <v>8.81</v>
      </c>
      <c r="I31" s="11">
        <v>1.98</v>
      </c>
      <c r="J31" s="11">
        <v>8.35</v>
      </c>
      <c r="K31" s="11">
        <v>0.85</v>
      </c>
      <c r="L31" s="11">
        <v>7.12</v>
      </c>
      <c r="M31" s="11" t="s">
        <v>15</v>
      </c>
      <c r="N31" s="11" t="s">
        <v>15</v>
      </c>
      <c r="O31" s="11" t="s">
        <v>16</v>
      </c>
      <c r="P31" s="11" t="s">
        <v>16</v>
      </c>
    </row>
    <row r="32" spans="1:16" x14ac:dyDescent="0.25">
      <c r="A32" s="40">
        <v>31</v>
      </c>
      <c r="B32" s="2" t="s">
        <v>103</v>
      </c>
      <c r="C32" s="2">
        <v>5504</v>
      </c>
      <c r="D32" s="2">
        <v>104</v>
      </c>
      <c r="E32" s="40" t="s">
        <v>26</v>
      </c>
      <c r="F32" s="4">
        <v>43122</v>
      </c>
      <c r="G32" s="11">
        <v>200</v>
      </c>
      <c r="H32" s="11">
        <v>4.66</v>
      </c>
      <c r="I32" s="11">
        <v>1.23</v>
      </c>
      <c r="J32" s="11">
        <v>4.91</v>
      </c>
      <c r="K32" s="11">
        <v>0.45</v>
      </c>
      <c r="L32" s="11">
        <v>4.82</v>
      </c>
      <c r="M32" s="11" t="s">
        <v>15</v>
      </c>
      <c r="N32" s="11" t="s">
        <v>15</v>
      </c>
      <c r="O32" s="11">
        <v>84.1</v>
      </c>
      <c r="P32" s="11">
        <v>560.23</v>
      </c>
    </row>
    <row r="33" spans="1:16" x14ac:dyDescent="0.25">
      <c r="A33" s="40">
        <v>32</v>
      </c>
      <c r="B33" s="2" t="s">
        <v>112</v>
      </c>
      <c r="C33" s="40">
        <v>5504</v>
      </c>
      <c r="D33" s="40">
        <v>104</v>
      </c>
      <c r="E33" s="40" t="s">
        <v>26</v>
      </c>
      <c r="F33" s="8">
        <v>43122</v>
      </c>
      <c r="G33" s="11">
        <v>200</v>
      </c>
      <c r="H33" s="11">
        <v>2.96</v>
      </c>
      <c r="I33" s="11">
        <v>1.25</v>
      </c>
      <c r="J33" s="11">
        <v>4.46</v>
      </c>
      <c r="K33" s="11">
        <v>0.41</v>
      </c>
      <c r="L33" s="11">
        <v>5.08</v>
      </c>
      <c r="M33" s="11" t="s">
        <v>15</v>
      </c>
      <c r="N33" s="11" t="s">
        <v>15</v>
      </c>
      <c r="O33" s="11">
        <v>82.08</v>
      </c>
      <c r="P33" s="11">
        <v>565.54</v>
      </c>
    </row>
    <row r="34" spans="1:16" x14ac:dyDescent="0.25">
      <c r="A34" s="40">
        <v>33</v>
      </c>
      <c r="B34" s="40" t="s">
        <v>113</v>
      </c>
      <c r="C34" s="40">
        <v>5504</v>
      </c>
      <c r="D34" s="40">
        <v>104</v>
      </c>
      <c r="E34" s="40" t="s">
        <v>26</v>
      </c>
      <c r="F34" s="8">
        <v>43122</v>
      </c>
      <c r="G34" s="11">
        <v>200</v>
      </c>
      <c r="H34" s="11">
        <v>3.5</v>
      </c>
      <c r="I34" s="11">
        <v>1.67</v>
      </c>
      <c r="J34" s="11">
        <v>4.5199999999999996</v>
      </c>
      <c r="K34" s="11">
        <v>0.37</v>
      </c>
      <c r="L34" s="11">
        <v>4.96</v>
      </c>
      <c r="M34" s="11" t="s">
        <v>15</v>
      </c>
      <c r="N34" s="11" t="s">
        <v>15</v>
      </c>
      <c r="O34" s="11">
        <v>82.86</v>
      </c>
      <c r="P34" s="11">
        <v>591.30999999999995</v>
      </c>
    </row>
    <row r="35" spans="1:16" x14ac:dyDescent="0.25">
      <c r="A35" s="40">
        <v>34</v>
      </c>
      <c r="B35" s="40" t="s">
        <v>114</v>
      </c>
      <c r="C35" s="40">
        <v>5504</v>
      </c>
      <c r="D35" s="40">
        <v>104</v>
      </c>
      <c r="E35" s="40" t="s">
        <v>26</v>
      </c>
      <c r="F35" s="8">
        <v>43122</v>
      </c>
      <c r="G35" s="11">
        <v>200</v>
      </c>
      <c r="H35" s="11">
        <v>3.57</v>
      </c>
      <c r="I35" s="11">
        <v>1.08</v>
      </c>
      <c r="J35" s="11">
        <v>4.7300000000000004</v>
      </c>
      <c r="K35" s="11">
        <v>0.49</v>
      </c>
      <c r="L35" s="11">
        <v>4.82</v>
      </c>
      <c r="M35" s="11" t="s">
        <v>15</v>
      </c>
      <c r="N35" s="11" t="s">
        <v>15</v>
      </c>
      <c r="O35" s="11">
        <v>83.77</v>
      </c>
      <c r="P35" s="11">
        <v>521.29999999999995</v>
      </c>
    </row>
    <row r="36" spans="1:16" x14ac:dyDescent="0.25">
      <c r="A36" s="40">
        <v>35</v>
      </c>
      <c r="B36" s="40" t="s">
        <v>115</v>
      </c>
      <c r="C36" s="40">
        <v>5504</v>
      </c>
      <c r="D36" s="40">
        <v>104</v>
      </c>
      <c r="E36" s="40" t="s">
        <v>26</v>
      </c>
      <c r="F36" s="8">
        <v>43122</v>
      </c>
      <c r="G36" s="11">
        <v>200</v>
      </c>
      <c r="H36" s="11">
        <v>3.81</v>
      </c>
      <c r="I36" s="11">
        <v>1.23</v>
      </c>
      <c r="J36" s="11">
        <v>4.54</v>
      </c>
      <c r="K36" s="11">
        <v>0.51</v>
      </c>
      <c r="L36" s="11">
        <v>4.93</v>
      </c>
      <c r="M36" s="11" t="s">
        <v>15</v>
      </c>
      <c r="N36" s="11" t="s">
        <v>15</v>
      </c>
      <c r="O36" s="11">
        <v>83.71</v>
      </c>
      <c r="P36" s="11">
        <v>518.91999999999996</v>
      </c>
    </row>
    <row r="37" spans="1:16" x14ac:dyDescent="0.25">
      <c r="A37" s="40">
        <v>36</v>
      </c>
      <c r="B37" s="40" t="s">
        <v>116</v>
      </c>
      <c r="C37" s="40">
        <v>5504</v>
      </c>
      <c r="D37" s="40">
        <v>104</v>
      </c>
      <c r="E37" s="40" t="s">
        <v>26</v>
      </c>
      <c r="F37" s="8">
        <v>43122</v>
      </c>
      <c r="G37" s="11">
        <v>200</v>
      </c>
      <c r="H37" s="11">
        <v>3.46</v>
      </c>
      <c r="I37" s="11">
        <v>1.25</v>
      </c>
      <c r="J37" s="11">
        <v>4.75</v>
      </c>
      <c r="K37" s="11">
        <v>0.49</v>
      </c>
      <c r="L37" s="11">
        <v>4.8499999999999996</v>
      </c>
      <c r="M37" s="11" t="s">
        <v>15</v>
      </c>
      <c r="N37" s="11" t="s">
        <v>15</v>
      </c>
      <c r="O37" s="11">
        <v>82.99</v>
      </c>
      <c r="P37" s="11">
        <v>586.28</v>
      </c>
    </row>
    <row r="38" spans="1:16" x14ac:dyDescent="0.25">
      <c r="A38" s="40">
        <v>37</v>
      </c>
      <c r="B38" s="40" t="s">
        <v>117</v>
      </c>
      <c r="C38" s="40">
        <v>5504</v>
      </c>
      <c r="D38" s="40">
        <v>104</v>
      </c>
      <c r="E38" s="40" t="s">
        <v>26</v>
      </c>
      <c r="F38" s="8">
        <v>43122</v>
      </c>
      <c r="G38" s="11">
        <v>200</v>
      </c>
      <c r="H38" s="11">
        <v>5.01</v>
      </c>
      <c r="I38" s="11">
        <v>1.34</v>
      </c>
      <c r="J38" s="11">
        <v>4.54</v>
      </c>
      <c r="K38" s="11">
        <v>0.39</v>
      </c>
      <c r="L38" s="11">
        <v>4.87</v>
      </c>
      <c r="M38" s="11" t="s">
        <v>15</v>
      </c>
      <c r="N38" s="11" t="s">
        <v>15</v>
      </c>
      <c r="O38" s="11">
        <v>84.55</v>
      </c>
      <c r="P38" s="11">
        <v>565.61</v>
      </c>
    </row>
    <row r="39" spans="1:16" x14ac:dyDescent="0.25">
      <c r="A39" s="40">
        <v>38</v>
      </c>
      <c r="B39" s="40" t="s">
        <v>104</v>
      </c>
      <c r="C39" s="40">
        <v>5504</v>
      </c>
      <c r="D39" s="40">
        <v>104</v>
      </c>
      <c r="E39" s="40" t="s">
        <v>26</v>
      </c>
      <c r="F39" s="8">
        <v>43122</v>
      </c>
      <c r="G39" s="11">
        <v>200</v>
      </c>
      <c r="H39" s="11">
        <v>2.9</v>
      </c>
      <c r="I39" s="11">
        <v>1.2</v>
      </c>
      <c r="J39" s="11">
        <v>4.62</v>
      </c>
      <c r="K39" s="11">
        <v>0.56000000000000005</v>
      </c>
      <c r="L39" s="11">
        <v>4.92</v>
      </c>
      <c r="M39" s="11" t="s">
        <v>15</v>
      </c>
      <c r="N39" s="11" t="s">
        <v>15</v>
      </c>
      <c r="O39" s="11">
        <v>84.15</v>
      </c>
      <c r="P39" s="11">
        <v>594.04999999999995</v>
      </c>
    </row>
    <row r="40" spans="1:16" x14ac:dyDescent="0.25">
      <c r="A40" s="40">
        <v>39</v>
      </c>
      <c r="B40" s="40" t="s">
        <v>105</v>
      </c>
      <c r="C40" s="40">
        <v>5504</v>
      </c>
      <c r="D40" s="40">
        <v>104</v>
      </c>
      <c r="E40" s="40" t="s">
        <v>26</v>
      </c>
      <c r="F40" s="8">
        <v>43122</v>
      </c>
      <c r="G40" s="11">
        <v>200</v>
      </c>
      <c r="H40" s="11">
        <v>4.34</v>
      </c>
      <c r="I40" s="11">
        <v>0.89</v>
      </c>
      <c r="J40" s="11">
        <v>4.7300000000000004</v>
      </c>
      <c r="K40" s="11">
        <v>0.33</v>
      </c>
      <c r="L40" s="11">
        <v>4.9400000000000004</v>
      </c>
      <c r="M40" s="11" t="s">
        <v>15</v>
      </c>
      <c r="N40" s="11" t="s">
        <v>15</v>
      </c>
      <c r="O40" s="11">
        <v>82.33</v>
      </c>
      <c r="P40" s="11">
        <v>600.08000000000004</v>
      </c>
    </row>
    <row r="41" spans="1:16" x14ac:dyDescent="0.25">
      <c r="A41" s="40">
        <v>40</v>
      </c>
      <c r="B41" s="40" t="s">
        <v>106</v>
      </c>
      <c r="C41" s="40">
        <v>5504</v>
      </c>
      <c r="D41" s="40">
        <v>104</v>
      </c>
      <c r="E41" s="40" t="s">
        <v>26</v>
      </c>
      <c r="F41" s="8">
        <v>43122</v>
      </c>
      <c r="G41" s="11">
        <v>200</v>
      </c>
      <c r="H41" s="11">
        <v>2.57</v>
      </c>
      <c r="I41" s="11">
        <v>1.01</v>
      </c>
      <c r="J41" s="11">
        <v>4.38</v>
      </c>
      <c r="K41" s="11">
        <v>0.36</v>
      </c>
      <c r="L41" s="11">
        <v>4.82</v>
      </c>
      <c r="M41" s="11" t="s">
        <v>15</v>
      </c>
      <c r="N41" s="11" t="s">
        <v>15</v>
      </c>
      <c r="O41" s="11">
        <v>82.38</v>
      </c>
      <c r="P41" s="11">
        <v>574.04999999999995</v>
      </c>
    </row>
    <row r="42" spans="1:16" x14ac:dyDescent="0.25">
      <c r="A42" s="40">
        <v>41</v>
      </c>
      <c r="B42" s="40" t="s">
        <v>107</v>
      </c>
      <c r="C42" s="40">
        <v>5504</v>
      </c>
      <c r="D42" s="40">
        <v>104</v>
      </c>
      <c r="E42" s="40" t="s">
        <v>26</v>
      </c>
      <c r="F42" s="8">
        <v>43122</v>
      </c>
      <c r="G42" s="11">
        <v>200</v>
      </c>
      <c r="H42" s="11">
        <v>3.96</v>
      </c>
      <c r="I42" s="11">
        <v>1.76</v>
      </c>
      <c r="J42" s="11">
        <v>4.82</v>
      </c>
      <c r="K42" s="11">
        <v>0.43</v>
      </c>
      <c r="L42" s="11">
        <v>5.0599999999999996</v>
      </c>
      <c r="M42" s="11" t="s">
        <v>15</v>
      </c>
      <c r="N42" s="11" t="s">
        <v>15</v>
      </c>
      <c r="O42" s="11">
        <v>83.67</v>
      </c>
      <c r="P42" s="11">
        <v>587.69000000000005</v>
      </c>
    </row>
    <row r="43" spans="1:16" x14ac:dyDescent="0.25">
      <c r="A43" s="40">
        <v>42</v>
      </c>
      <c r="B43" s="40" t="s">
        <v>108</v>
      </c>
      <c r="C43" s="40">
        <v>5504</v>
      </c>
      <c r="D43" s="40">
        <v>104</v>
      </c>
      <c r="E43" s="40" t="s">
        <v>26</v>
      </c>
      <c r="F43" s="8">
        <v>43122</v>
      </c>
      <c r="G43" s="11">
        <v>200</v>
      </c>
      <c r="H43" s="11">
        <v>2.84</v>
      </c>
      <c r="I43" s="11">
        <v>1.21</v>
      </c>
      <c r="J43" s="11">
        <v>4.54</v>
      </c>
      <c r="K43" s="11">
        <v>0.51</v>
      </c>
      <c r="L43" s="11">
        <v>4.9400000000000004</v>
      </c>
      <c r="M43" s="11" t="s">
        <v>15</v>
      </c>
      <c r="N43" s="11" t="s">
        <v>15</v>
      </c>
      <c r="O43" s="11">
        <v>84.55</v>
      </c>
      <c r="P43" s="11">
        <v>565.61</v>
      </c>
    </row>
    <row r="44" spans="1:16" x14ac:dyDescent="0.25">
      <c r="A44" s="40">
        <v>43</v>
      </c>
      <c r="B44" s="40" t="s">
        <v>109</v>
      </c>
      <c r="C44" s="40">
        <v>5504</v>
      </c>
      <c r="D44" s="40">
        <v>104</v>
      </c>
      <c r="E44" s="40" t="s">
        <v>26</v>
      </c>
      <c r="F44" s="8">
        <v>43122</v>
      </c>
      <c r="G44" s="11">
        <v>200</v>
      </c>
      <c r="H44" s="11">
        <v>2.2000000000000002</v>
      </c>
      <c r="I44" s="11">
        <v>1.67</v>
      </c>
      <c r="J44" s="11">
        <v>5.25</v>
      </c>
      <c r="K44" s="11">
        <v>0.4</v>
      </c>
      <c r="L44" s="11">
        <v>4.8600000000000003</v>
      </c>
      <c r="M44" s="11" t="s">
        <v>15</v>
      </c>
      <c r="N44" s="11" t="s">
        <v>15</v>
      </c>
      <c r="O44" s="11">
        <v>83.58</v>
      </c>
      <c r="P44" s="11">
        <v>503.13</v>
      </c>
    </row>
    <row r="45" spans="1:16" x14ac:dyDescent="0.25">
      <c r="A45" s="40">
        <v>44</v>
      </c>
      <c r="B45" s="40" t="s">
        <v>110</v>
      </c>
      <c r="C45" s="40">
        <v>5504</v>
      </c>
      <c r="D45" s="40">
        <v>104</v>
      </c>
      <c r="E45" s="40" t="s">
        <v>26</v>
      </c>
      <c r="F45" s="8">
        <v>43122</v>
      </c>
      <c r="G45" s="11">
        <v>200</v>
      </c>
      <c r="H45" s="11">
        <v>4.3499999999999996</v>
      </c>
      <c r="I45" s="11">
        <v>1.43</v>
      </c>
      <c r="J45" s="11">
        <v>4.71</v>
      </c>
      <c r="K45" s="11">
        <v>0.41</v>
      </c>
      <c r="L45" s="11">
        <v>5.12</v>
      </c>
      <c r="M45" s="11" t="s">
        <v>15</v>
      </c>
      <c r="N45" s="11" t="s">
        <v>15</v>
      </c>
      <c r="O45" s="11">
        <v>84.98</v>
      </c>
      <c r="P45" s="11">
        <v>572.04</v>
      </c>
    </row>
    <row r="46" spans="1:16" x14ac:dyDescent="0.25">
      <c r="A46" s="40">
        <v>45</v>
      </c>
      <c r="B46" s="40" t="s">
        <v>111</v>
      </c>
      <c r="C46" s="40">
        <v>5504</v>
      </c>
      <c r="D46" s="40">
        <v>104</v>
      </c>
      <c r="E46" s="40" t="s">
        <v>26</v>
      </c>
      <c r="F46" s="8">
        <v>43122</v>
      </c>
      <c r="G46" s="11">
        <v>200</v>
      </c>
      <c r="H46" s="11">
        <v>3.23</v>
      </c>
      <c r="I46" s="11">
        <v>1.0900000000000001</v>
      </c>
      <c r="J46" s="11">
        <v>4.92</v>
      </c>
      <c r="K46" s="11">
        <v>0.42</v>
      </c>
      <c r="L46" s="11">
        <v>4.9000000000000004</v>
      </c>
      <c r="M46" s="11" t="s">
        <v>15</v>
      </c>
      <c r="N46" s="11" t="s">
        <v>15</v>
      </c>
      <c r="O46" s="11">
        <v>83.99</v>
      </c>
      <c r="P46" s="11">
        <v>569.27</v>
      </c>
    </row>
    <row r="47" spans="1:16" x14ac:dyDescent="0.25">
      <c r="A47" s="40">
        <v>46</v>
      </c>
      <c r="B47" s="2" t="s">
        <v>118</v>
      </c>
      <c r="C47" s="40">
        <v>5504</v>
      </c>
      <c r="D47" s="2">
        <v>105</v>
      </c>
      <c r="E47" s="2" t="s">
        <v>14</v>
      </c>
      <c r="F47" s="4">
        <v>43129</v>
      </c>
      <c r="G47" s="11">
        <v>200</v>
      </c>
      <c r="H47" s="11">
        <v>5.78</v>
      </c>
      <c r="I47" s="11">
        <v>1.55</v>
      </c>
      <c r="J47" s="11">
        <v>6.16</v>
      </c>
      <c r="K47" s="11">
        <v>0.76</v>
      </c>
      <c r="L47" s="11">
        <v>6.16</v>
      </c>
      <c r="M47" s="11" t="s">
        <v>15</v>
      </c>
      <c r="N47" s="11" t="s">
        <v>15</v>
      </c>
      <c r="O47" s="11" t="s">
        <v>16</v>
      </c>
      <c r="P47" s="11">
        <v>256.60000000000002</v>
      </c>
    </row>
    <row r="48" spans="1:16" x14ac:dyDescent="0.25">
      <c r="A48" s="40">
        <v>47</v>
      </c>
      <c r="B48" s="40" t="s">
        <v>127</v>
      </c>
      <c r="C48" s="40">
        <v>5504</v>
      </c>
      <c r="D48" s="40">
        <v>105</v>
      </c>
      <c r="E48" s="40" t="s">
        <v>14</v>
      </c>
      <c r="F48" s="8">
        <v>43129</v>
      </c>
      <c r="G48" s="11">
        <v>200</v>
      </c>
      <c r="H48" s="11">
        <v>4.13</v>
      </c>
      <c r="I48" s="11">
        <v>1.39</v>
      </c>
      <c r="J48" s="11">
        <v>5.04</v>
      </c>
      <c r="K48" s="11">
        <v>0.74</v>
      </c>
      <c r="L48" s="11">
        <v>6.27</v>
      </c>
      <c r="M48" s="11" t="s">
        <v>15</v>
      </c>
      <c r="N48" s="11" t="s">
        <v>15</v>
      </c>
      <c r="O48" s="11" t="s">
        <v>16</v>
      </c>
      <c r="P48" s="11">
        <v>259.11</v>
      </c>
    </row>
    <row r="49" spans="1:16" x14ac:dyDescent="0.25">
      <c r="A49" s="40">
        <v>48</v>
      </c>
      <c r="B49" s="40" t="s">
        <v>128</v>
      </c>
      <c r="C49" s="40">
        <v>5504</v>
      </c>
      <c r="D49" s="40">
        <v>105</v>
      </c>
      <c r="E49" s="40" t="s">
        <v>14</v>
      </c>
      <c r="F49" s="8">
        <v>43129</v>
      </c>
      <c r="G49" s="11">
        <v>200</v>
      </c>
      <c r="H49" s="11">
        <v>5.46</v>
      </c>
      <c r="I49" s="11">
        <v>1.49</v>
      </c>
      <c r="J49" s="11">
        <v>8.2200000000000006</v>
      </c>
      <c r="K49" s="11">
        <v>0.67</v>
      </c>
      <c r="L49" s="11">
        <v>5.72</v>
      </c>
      <c r="M49" s="11" t="s">
        <v>15</v>
      </c>
      <c r="N49" s="11" t="s">
        <v>15</v>
      </c>
      <c r="O49" s="11" t="s">
        <v>16</v>
      </c>
      <c r="P49" s="11">
        <v>270.45</v>
      </c>
    </row>
    <row r="50" spans="1:16" x14ac:dyDescent="0.25">
      <c r="A50" s="40">
        <v>49</v>
      </c>
      <c r="B50" s="40" t="s">
        <v>129</v>
      </c>
      <c r="C50" s="40">
        <v>5504</v>
      </c>
      <c r="D50" s="40">
        <v>105</v>
      </c>
      <c r="E50" s="40" t="s">
        <v>14</v>
      </c>
      <c r="F50" s="8">
        <v>43129</v>
      </c>
      <c r="G50" s="11">
        <v>200</v>
      </c>
      <c r="H50" s="11">
        <v>5.18</v>
      </c>
      <c r="I50" s="11">
        <v>1.46</v>
      </c>
      <c r="J50" s="11">
        <v>7.38</v>
      </c>
      <c r="K50" s="11">
        <v>0.62</v>
      </c>
      <c r="L50" s="11">
        <v>6.34</v>
      </c>
      <c r="M50" s="11" t="s">
        <v>15</v>
      </c>
      <c r="N50" s="11" t="s">
        <v>15</v>
      </c>
      <c r="O50" s="11" t="s">
        <v>16</v>
      </c>
      <c r="P50" s="11">
        <v>256.3</v>
      </c>
    </row>
    <row r="51" spans="1:16" x14ac:dyDescent="0.25">
      <c r="A51" s="40">
        <v>50</v>
      </c>
      <c r="B51" s="40" t="s">
        <v>130</v>
      </c>
      <c r="C51" s="40">
        <v>5504</v>
      </c>
      <c r="D51" s="40">
        <v>105</v>
      </c>
      <c r="E51" s="40" t="s">
        <v>14</v>
      </c>
      <c r="F51" s="8">
        <v>43129</v>
      </c>
      <c r="G51" s="11">
        <v>200</v>
      </c>
      <c r="H51" s="11">
        <v>4.67</v>
      </c>
      <c r="I51" s="11">
        <v>1.56</v>
      </c>
      <c r="J51" s="11">
        <v>7.57</v>
      </c>
      <c r="K51" s="11">
        <v>0.67</v>
      </c>
      <c r="L51" s="11">
        <v>6.41</v>
      </c>
      <c r="M51" s="11" t="s">
        <v>15</v>
      </c>
      <c r="N51" s="11" t="s">
        <v>15</v>
      </c>
      <c r="O51" s="11" t="s">
        <v>16</v>
      </c>
      <c r="P51" s="11">
        <v>270.26</v>
      </c>
    </row>
    <row r="52" spans="1:16" x14ac:dyDescent="0.25">
      <c r="A52" s="40">
        <v>51</v>
      </c>
      <c r="B52" s="40" t="s">
        <v>131</v>
      </c>
      <c r="C52" s="40">
        <v>5504</v>
      </c>
      <c r="D52" s="40">
        <v>105</v>
      </c>
      <c r="E52" s="40" t="s">
        <v>14</v>
      </c>
      <c r="F52" s="8">
        <v>43129</v>
      </c>
      <c r="G52" s="11">
        <v>200</v>
      </c>
      <c r="H52" s="11">
        <v>5.75</v>
      </c>
      <c r="I52" s="11">
        <v>1.66</v>
      </c>
      <c r="J52" s="11">
        <v>7.34</v>
      </c>
      <c r="K52" s="11">
        <v>0.69</v>
      </c>
      <c r="L52" s="11">
        <v>6.31</v>
      </c>
      <c r="M52" s="11" t="s">
        <v>15</v>
      </c>
      <c r="N52" s="11" t="s">
        <v>15</v>
      </c>
      <c r="O52" s="11" t="s">
        <v>16</v>
      </c>
      <c r="P52" s="11">
        <v>260.3</v>
      </c>
    </row>
    <row r="53" spans="1:16" x14ac:dyDescent="0.25">
      <c r="A53" s="40">
        <v>52</v>
      </c>
      <c r="B53" s="40" t="s">
        <v>132</v>
      </c>
      <c r="C53" s="40">
        <v>5504</v>
      </c>
      <c r="D53" s="40">
        <v>105</v>
      </c>
      <c r="E53" s="40" t="s">
        <v>14</v>
      </c>
      <c r="F53" s="8">
        <v>43129</v>
      </c>
      <c r="G53" s="11">
        <v>200</v>
      </c>
      <c r="H53" s="11">
        <v>4.78</v>
      </c>
      <c r="I53" s="11">
        <v>1.55</v>
      </c>
      <c r="J53" s="11">
        <v>6.91</v>
      </c>
      <c r="K53" s="11">
        <v>0.74</v>
      </c>
      <c r="L53" s="11">
        <v>6.82</v>
      </c>
      <c r="M53" s="11" t="s">
        <v>15</v>
      </c>
      <c r="N53" s="11" t="s">
        <v>15</v>
      </c>
      <c r="O53" s="11" t="s">
        <v>16</v>
      </c>
      <c r="P53" s="11">
        <v>256.81</v>
      </c>
    </row>
    <row r="54" spans="1:16" x14ac:dyDescent="0.25">
      <c r="A54" s="40">
        <v>53</v>
      </c>
      <c r="B54" s="40" t="s">
        <v>119</v>
      </c>
      <c r="C54" s="40">
        <v>5504</v>
      </c>
      <c r="D54" s="40">
        <v>105</v>
      </c>
      <c r="E54" s="40" t="s">
        <v>14</v>
      </c>
      <c r="F54" s="8">
        <v>43129</v>
      </c>
      <c r="G54" s="11">
        <v>200</v>
      </c>
      <c r="H54" s="11">
        <v>4.67</v>
      </c>
      <c r="I54" s="11">
        <v>1.03</v>
      </c>
      <c r="J54" s="11">
        <v>6.45</v>
      </c>
      <c r="K54" s="11">
        <v>0.59</v>
      </c>
      <c r="L54" s="11">
        <v>5.99</v>
      </c>
      <c r="M54" s="11" t="s">
        <v>15</v>
      </c>
      <c r="N54" s="11" t="s">
        <v>15</v>
      </c>
      <c r="O54" s="11" t="s">
        <v>16</v>
      </c>
      <c r="P54" s="11">
        <v>266.08</v>
      </c>
    </row>
    <row r="55" spans="1:16" x14ac:dyDescent="0.25">
      <c r="A55" s="40">
        <v>54</v>
      </c>
      <c r="B55" s="40" t="s">
        <v>120</v>
      </c>
      <c r="C55" s="40">
        <v>5504</v>
      </c>
      <c r="D55" s="40">
        <v>105</v>
      </c>
      <c r="E55" s="40" t="s">
        <v>14</v>
      </c>
      <c r="F55" s="8">
        <v>43129</v>
      </c>
      <c r="G55" s="11">
        <v>200</v>
      </c>
      <c r="H55" s="11">
        <v>5.07</v>
      </c>
      <c r="I55" s="11">
        <v>1.82</v>
      </c>
      <c r="J55" s="11">
        <v>8.64</v>
      </c>
      <c r="K55" s="11">
        <v>0.59</v>
      </c>
      <c r="L55" s="11">
        <v>5.83</v>
      </c>
      <c r="M55" s="11" t="s">
        <v>15</v>
      </c>
      <c r="N55" s="11" t="s">
        <v>15</v>
      </c>
      <c r="O55" s="11" t="s">
        <v>16</v>
      </c>
      <c r="P55" s="11">
        <v>254.63</v>
      </c>
    </row>
    <row r="56" spans="1:16" x14ac:dyDescent="0.25">
      <c r="A56" s="40">
        <v>55</v>
      </c>
      <c r="B56" s="40" t="s">
        <v>121</v>
      </c>
      <c r="C56" s="40">
        <v>5504</v>
      </c>
      <c r="D56" s="40">
        <v>105</v>
      </c>
      <c r="E56" s="40" t="s">
        <v>14</v>
      </c>
      <c r="F56" s="8">
        <v>43129</v>
      </c>
      <c r="G56" s="11">
        <v>200</v>
      </c>
      <c r="H56" s="11">
        <v>4.9800000000000004</v>
      </c>
      <c r="I56" s="11">
        <v>1.77</v>
      </c>
      <c r="J56" s="11">
        <v>6.98</v>
      </c>
      <c r="K56" s="11">
        <v>0.67</v>
      </c>
      <c r="L56" s="11">
        <v>6.72</v>
      </c>
      <c r="M56" s="11" t="s">
        <v>15</v>
      </c>
      <c r="N56" s="11" t="s">
        <v>15</v>
      </c>
      <c r="O56" s="11" t="s">
        <v>16</v>
      </c>
      <c r="P56" s="11">
        <v>261.77999999999997</v>
      </c>
    </row>
    <row r="57" spans="1:16" x14ac:dyDescent="0.25">
      <c r="A57" s="40">
        <v>56</v>
      </c>
      <c r="B57" s="40" t="s">
        <v>122</v>
      </c>
      <c r="C57" s="40">
        <v>5504</v>
      </c>
      <c r="D57" s="40">
        <v>105</v>
      </c>
      <c r="E57" s="40" t="s">
        <v>14</v>
      </c>
      <c r="F57" s="8">
        <v>43129</v>
      </c>
      <c r="G57" s="11">
        <v>200</v>
      </c>
      <c r="H57" s="11">
        <v>6.04</v>
      </c>
      <c r="I57" s="11">
        <v>2.2799999999999998</v>
      </c>
      <c r="J57" s="11">
        <v>7.14</v>
      </c>
      <c r="K57" s="11">
        <v>0.68</v>
      </c>
      <c r="L57" s="11">
        <v>6.15</v>
      </c>
      <c r="M57" s="11" t="s">
        <v>15</v>
      </c>
      <c r="N57" s="11" t="s">
        <v>15</v>
      </c>
      <c r="O57" s="11" t="s">
        <v>16</v>
      </c>
      <c r="P57" s="11">
        <v>269.85000000000002</v>
      </c>
    </row>
    <row r="58" spans="1:16" x14ac:dyDescent="0.25">
      <c r="A58" s="40">
        <v>57</v>
      </c>
      <c r="B58" s="40" t="s">
        <v>123</v>
      </c>
      <c r="C58" s="40">
        <v>5504</v>
      </c>
      <c r="D58" s="40">
        <v>105</v>
      </c>
      <c r="E58" s="40" t="s">
        <v>14</v>
      </c>
      <c r="F58" s="8">
        <v>43129</v>
      </c>
      <c r="G58" s="11">
        <v>200</v>
      </c>
      <c r="H58" s="11">
        <v>5.26</v>
      </c>
      <c r="I58" s="11">
        <v>1.3</v>
      </c>
      <c r="J58" s="11">
        <v>7.33</v>
      </c>
      <c r="K58" s="11">
        <v>0.55000000000000004</v>
      </c>
      <c r="L58" s="11">
        <v>6.03</v>
      </c>
      <c r="M58" s="11" t="s">
        <v>15</v>
      </c>
      <c r="N58" s="11" t="s">
        <v>15</v>
      </c>
      <c r="O58" s="11" t="s">
        <v>16</v>
      </c>
      <c r="P58" s="11">
        <v>266.94</v>
      </c>
    </row>
    <row r="59" spans="1:16" x14ac:dyDescent="0.25">
      <c r="A59" s="40">
        <v>58</v>
      </c>
      <c r="B59" s="40" t="s">
        <v>124</v>
      </c>
      <c r="C59" s="40">
        <v>5504</v>
      </c>
      <c r="D59" s="40">
        <v>105</v>
      </c>
      <c r="E59" s="40" t="s">
        <v>14</v>
      </c>
      <c r="F59" s="8">
        <v>43129</v>
      </c>
      <c r="G59" s="11">
        <v>200</v>
      </c>
      <c r="H59" s="11">
        <v>4.62</v>
      </c>
      <c r="I59" s="11">
        <v>1.48</v>
      </c>
      <c r="J59" s="11">
        <v>5.85</v>
      </c>
      <c r="K59" s="11">
        <v>0.56000000000000005</v>
      </c>
      <c r="L59" s="11">
        <v>5.77</v>
      </c>
      <c r="M59" s="11" t="s">
        <v>15</v>
      </c>
      <c r="N59" s="11" t="s">
        <v>15</v>
      </c>
      <c r="O59" s="11" t="s">
        <v>16</v>
      </c>
      <c r="P59" s="11">
        <v>259.69</v>
      </c>
    </row>
    <row r="60" spans="1:16" x14ac:dyDescent="0.25">
      <c r="A60" s="40">
        <v>59</v>
      </c>
      <c r="B60" s="40" t="s">
        <v>125</v>
      </c>
      <c r="C60" s="40">
        <v>5504</v>
      </c>
      <c r="D60" s="40">
        <v>105</v>
      </c>
      <c r="E60" s="40" t="s">
        <v>14</v>
      </c>
      <c r="F60" s="8">
        <v>43129</v>
      </c>
      <c r="G60" s="11">
        <v>200</v>
      </c>
      <c r="H60" s="11">
        <v>5.9</v>
      </c>
      <c r="I60" s="11">
        <v>1.3</v>
      </c>
      <c r="J60" s="11">
        <v>7.05</v>
      </c>
      <c r="K60" s="11">
        <v>0.7</v>
      </c>
      <c r="L60" s="11">
        <v>0.64</v>
      </c>
      <c r="M60" s="11" t="s">
        <v>15</v>
      </c>
      <c r="N60" s="11" t="s">
        <v>15</v>
      </c>
      <c r="O60" s="11" t="s">
        <v>16</v>
      </c>
      <c r="P60" s="11">
        <v>271.27</v>
      </c>
    </row>
    <row r="61" spans="1:16" x14ac:dyDescent="0.25">
      <c r="A61" s="40">
        <v>60</v>
      </c>
      <c r="B61" s="40" t="s">
        <v>126</v>
      </c>
      <c r="C61" s="40">
        <v>5504</v>
      </c>
      <c r="D61" s="40">
        <v>105</v>
      </c>
      <c r="E61" s="40" t="s">
        <v>14</v>
      </c>
      <c r="F61" s="8">
        <v>43129</v>
      </c>
      <c r="G61" s="11">
        <v>200</v>
      </c>
      <c r="H61" s="11">
        <v>6.16</v>
      </c>
      <c r="I61" s="11">
        <v>2.34</v>
      </c>
      <c r="J61" s="11">
        <v>8.41</v>
      </c>
      <c r="K61" s="11">
        <v>0.64</v>
      </c>
      <c r="L61" s="11">
        <v>6</v>
      </c>
      <c r="M61" s="11" t="s">
        <v>15</v>
      </c>
      <c r="N61" s="11" t="s">
        <v>15</v>
      </c>
      <c r="O61" s="11" t="s">
        <v>16</v>
      </c>
      <c r="P61" s="11">
        <v>256.43</v>
      </c>
    </row>
    <row r="62" spans="1:16" x14ac:dyDescent="0.25">
      <c r="A62" s="40">
        <v>61</v>
      </c>
      <c r="B62" s="2" t="s">
        <v>133</v>
      </c>
      <c r="C62" s="40">
        <v>5504</v>
      </c>
      <c r="D62" s="2">
        <v>106</v>
      </c>
      <c r="E62" s="40" t="s">
        <v>19</v>
      </c>
      <c r="F62" s="4">
        <v>43136</v>
      </c>
      <c r="G62" s="11">
        <v>200</v>
      </c>
      <c r="H62" s="11">
        <v>2.75</v>
      </c>
      <c r="I62" s="11">
        <v>0.93</v>
      </c>
      <c r="J62" s="11">
        <v>4.78</v>
      </c>
      <c r="K62" s="11">
        <v>0.22</v>
      </c>
      <c r="L62" s="11">
        <v>4.38</v>
      </c>
      <c r="M62" s="11" t="s">
        <v>15</v>
      </c>
      <c r="N62" s="11" t="s">
        <v>15</v>
      </c>
      <c r="O62" s="11">
        <v>79.78</v>
      </c>
      <c r="P62" s="11" t="s">
        <v>16</v>
      </c>
    </row>
    <row r="63" spans="1:16" x14ac:dyDescent="0.25">
      <c r="A63" s="40">
        <v>62</v>
      </c>
      <c r="B63" s="2" t="s">
        <v>142</v>
      </c>
      <c r="C63" s="40">
        <v>5504</v>
      </c>
      <c r="D63" s="40">
        <v>106</v>
      </c>
      <c r="E63" s="40" t="s">
        <v>19</v>
      </c>
      <c r="F63" s="8">
        <v>43136</v>
      </c>
      <c r="G63" s="11">
        <v>200</v>
      </c>
      <c r="H63" s="11">
        <v>2.91</v>
      </c>
      <c r="I63" s="11">
        <v>0.99</v>
      </c>
      <c r="J63" s="11">
        <v>3.65</v>
      </c>
      <c r="K63" s="11">
        <v>0.32</v>
      </c>
      <c r="L63" s="11">
        <v>4.83</v>
      </c>
      <c r="M63" s="11" t="s">
        <v>15</v>
      </c>
      <c r="N63" s="11" t="s">
        <v>15</v>
      </c>
      <c r="O63" s="11">
        <v>80.14</v>
      </c>
      <c r="P63" s="11" t="s">
        <v>16</v>
      </c>
    </row>
    <row r="64" spans="1:16" x14ac:dyDescent="0.25">
      <c r="A64" s="40">
        <v>63</v>
      </c>
      <c r="B64" s="40" t="s">
        <v>143</v>
      </c>
      <c r="C64" s="40">
        <v>5504</v>
      </c>
      <c r="D64" s="40">
        <v>106</v>
      </c>
      <c r="E64" s="40" t="s">
        <v>19</v>
      </c>
      <c r="F64" s="8">
        <v>43136</v>
      </c>
      <c r="G64" s="11">
        <v>200</v>
      </c>
      <c r="H64" s="11">
        <v>4.51</v>
      </c>
      <c r="I64" s="11">
        <v>0.9</v>
      </c>
      <c r="J64" s="11">
        <v>4.25</v>
      </c>
      <c r="K64" s="11">
        <v>0.28000000000000003</v>
      </c>
      <c r="L64" s="11">
        <v>4.97</v>
      </c>
      <c r="M64" s="11" t="s">
        <v>15</v>
      </c>
      <c r="N64" s="11" t="s">
        <v>15</v>
      </c>
      <c r="O64" s="11">
        <v>80.900000000000006</v>
      </c>
      <c r="P64" s="11" t="s">
        <v>16</v>
      </c>
    </row>
    <row r="65" spans="1:16" x14ac:dyDescent="0.25">
      <c r="A65" s="40">
        <v>64</v>
      </c>
      <c r="B65" s="40" t="s">
        <v>144</v>
      </c>
      <c r="C65" s="40">
        <v>5504</v>
      </c>
      <c r="D65" s="40">
        <v>106</v>
      </c>
      <c r="E65" s="40" t="s">
        <v>19</v>
      </c>
      <c r="F65" s="8">
        <v>43136</v>
      </c>
      <c r="G65" s="11">
        <v>200</v>
      </c>
      <c r="H65" s="11">
        <v>1.51</v>
      </c>
      <c r="I65" s="11">
        <v>0.69</v>
      </c>
      <c r="J65" s="11">
        <v>3.98</v>
      </c>
      <c r="K65" s="11">
        <v>0.33</v>
      </c>
      <c r="L65" s="11">
        <v>4.83</v>
      </c>
      <c r="M65" s="11" t="s">
        <v>15</v>
      </c>
      <c r="N65" s="11" t="s">
        <v>15</v>
      </c>
      <c r="O65" s="11">
        <v>81.760000000000005</v>
      </c>
      <c r="P65" s="11" t="s">
        <v>16</v>
      </c>
    </row>
    <row r="66" spans="1:16" x14ac:dyDescent="0.25">
      <c r="A66" s="40">
        <v>65</v>
      </c>
      <c r="B66" s="40" t="s">
        <v>145</v>
      </c>
      <c r="C66" s="40">
        <v>5504</v>
      </c>
      <c r="D66" s="40">
        <v>106</v>
      </c>
      <c r="E66" s="40" t="s">
        <v>19</v>
      </c>
      <c r="F66" s="8">
        <v>43136</v>
      </c>
      <c r="G66" s="11">
        <v>200</v>
      </c>
      <c r="H66" s="11">
        <v>1.98</v>
      </c>
      <c r="I66" s="11">
        <v>0.75</v>
      </c>
      <c r="J66" s="11">
        <v>4.25</v>
      </c>
      <c r="K66" s="11">
        <v>0.32</v>
      </c>
      <c r="L66" s="11">
        <v>4.5599999999999996</v>
      </c>
      <c r="M66" s="11" t="s">
        <v>15</v>
      </c>
      <c r="N66" s="11" t="s">
        <v>15</v>
      </c>
      <c r="O66" s="11">
        <v>79.930000000000007</v>
      </c>
      <c r="P66" s="11" t="s">
        <v>16</v>
      </c>
    </row>
    <row r="67" spans="1:16" x14ac:dyDescent="0.25">
      <c r="A67" s="40">
        <v>66</v>
      </c>
      <c r="B67" s="40" t="s">
        <v>146</v>
      </c>
      <c r="C67" s="40">
        <v>5504</v>
      </c>
      <c r="D67" s="40">
        <v>106</v>
      </c>
      <c r="E67" s="40" t="s">
        <v>19</v>
      </c>
      <c r="F67" s="8">
        <v>43136</v>
      </c>
      <c r="G67" s="11">
        <v>200</v>
      </c>
      <c r="H67" s="11">
        <v>2.33</v>
      </c>
      <c r="I67" s="11">
        <v>1.1499999999999999</v>
      </c>
      <c r="J67" s="11">
        <v>3.79</v>
      </c>
      <c r="K67" s="11">
        <v>0.32</v>
      </c>
      <c r="L67" s="11">
        <v>5.07</v>
      </c>
      <c r="M67" s="11" t="s">
        <v>15</v>
      </c>
      <c r="N67" s="11" t="s">
        <v>15</v>
      </c>
      <c r="O67" s="11">
        <v>80.59</v>
      </c>
      <c r="P67" s="11" t="s">
        <v>16</v>
      </c>
    </row>
    <row r="68" spans="1:16" x14ac:dyDescent="0.25">
      <c r="A68" s="40">
        <v>67</v>
      </c>
      <c r="B68" s="40" t="s">
        <v>147</v>
      </c>
      <c r="C68" s="40">
        <v>5504</v>
      </c>
      <c r="D68" s="40">
        <v>106</v>
      </c>
      <c r="E68" s="40" t="s">
        <v>19</v>
      </c>
      <c r="F68" s="8">
        <v>43136</v>
      </c>
      <c r="G68" s="11">
        <v>200</v>
      </c>
      <c r="H68" s="11">
        <v>4.87</v>
      </c>
      <c r="I68" s="11">
        <v>0.85</v>
      </c>
      <c r="J68" s="11">
        <v>4.1500000000000004</v>
      </c>
      <c r="K68" s="11">
        <v>0.4</v>
      </c>
      <c r="L68" s="11">
        <v>5.23</v>
      </c>
      <c r="M68" s="11" t="s">
        <v>15</v>
      </c>
      <c r="N68" s="11" t="s">
        <v>15</v>
      </c>
      <c r="O68" s="11">
        <v>78.86</v>
      </c>
      <c r="P68" s="11" t="s">
        <v>16</v>
      </c>
    </row>
    <row r="69" spans="1:16" x14ac:dyDescent="0.25">
      <c r="A69" s="40">
        <v>68</v>
      </c>
      <c r="B69" s="40" t="s">
        <v>134</v>
      </c>
      <c r="C69" s="40">
        <v>5504</v>
      </c>
      <c r="D69" s="40">
        <v>106</v>
      </c>
      <c r="E69" s="40" t="s">
        <v>19</v>
      </c>
      <c r="F69" s="8">
        <v>43136</v>
      </c>
      <c r="G69" s="11">
        <v>200</v>
      </c>
      <c r="H69" s="11">
        <v>5.61</v>
      </c>
      <c r="I69" s="11">
        <v>0.74</v>
      </c>
      <c r="J69" s="11">
        <v>3.91</v>
      </c>
      <c r="K69" s="11">
        <v>0.27</v>
      </c>
      <c r="L69" s="11">
        <v>4.6900000000000004</v>
      </c>
      <c r="M69" s="11" t="s">
        <v>15</v>
      </c>
      <c r="N69" s="11" t="s">
        <v>15</v>
      </c>
      <c r="O69" s="11">
        <v>80.05</v>
      </c>
      <c r="P69" s="11" t="s">
        <v>16</v>
      </c>
    </row>
    <row r="70" spans="1:16" x14ac:dyDescent="0.25">
      <c r="A70" s="40">
        <v>69</v>
      </c>
      <c r="B70" s="40" t="s">
        <v>135</v>
      </c>
      <c r="C70" s="40">
        <v>5504</v>
      </c>
      <c r="D70" s="40">
        <v>106</v>
      </c>
      <c r="E70" s="40" t="s">
        <v>19</v>
      </c>
      <c r="F70" s="8">
        <v>43136</v>
      </c>
      <c r="G70" s="11">
        <v>200</v>
      </c>
      <c r="H70" s="11">
        <v>3.92</v>
      </c>
      <c r="I70" s="11">
        <v>0.66</v>
      </c>
      <c r="J70" s="11">
        <v>4</v>
      </c>
      <c r="K70" s="11">
        <v>0.31</v>
      </c>
      <c r="L70" s="11">
        <v>5.2</v>
      </c>
      <c r="M70" s="11" t="s">
        <v>15</v>
      </c>
      <c r="N70" s="11" t="s">
        <v>15</v>
      </c>
      <c r="O70" s="11">
        <v>80</v>
      </c>
      <c r="P70" s="11" t="s">
        <v>16</v>
      </c>
    </row>
    <row r="71" spans="1:16" x14ac:dyDescent="0.25">
      <c r="A71" s="40">
        <v>70</v>
      </c>
      <c r="B71" s="40" t="s">
        <v>136</v>
      </c>
      <c r="C71" s="40">
        <v>5504</v>
      </c>
      <c r="D71" s="40">
        <v>106</v>
      </c>
      <c r="E71" s="40" t="s">
        <v>19</v>
      </c>
      <c r="F71" s="8">
        <v>43136</v>
      </c>
      <c r="G71" s="11">
        <v>200</v>
      </c>
      <c r="H71" s="11">
        <v>2.78</v>
      </c>
      <c r="I71" s="11">
        <v>1.07</v>
      </c>
      <c r="J71" s="11">
        <v>3.82</v>
      </c>
      <c r="K71" s="11">
        <v>0.28000000000000003</v>
      </c>
      <c r="L71" s="11">
        <v>5.26</v>
      </c>
      <c r="M71" s="11" t="s">
        <v>15</v>
      </c>
      <c r="N71" s="11" t="s">
        <v>15</v>
      </c>
      <c r="O71" s="11">
        <v>83.65</v>
      </c>
      <c r="P71" s="11" t="s">
        <v>16</v>
      </c>
    </row>
    <row r="72" spans="1:16" x14ac:dyDescent="0.25">
      <c r="A72" s="40">
        <v>71</v>
      </c>
      <c r="B72" s="40" t="s">
        <v>137</v>
      </c>
      <c r="C72" s="40">
        <v>5504</v>
      </c>
      <c r="D72" s="40">
        <v>106</v>
      </c>
      <c r="E72" s="40" t="s">
        <v>19</v>
      </c>
      <c r="F72" s="8">
        <v>43136</v>
      </c>
      <c r="G72" s="11">
        <v>200</v>
      </c>
      <c r="H72" s="11">
        <v>2.35</v>
      </c>
      <c r="I72" s="11">
        <v>1.07</v>
      </c>
      <c r="J72" s="11">
        <v>4.43</v>
      </c>
      <c r="K72" s="11">
        <v>0.33</v>
      </c>
      <c r="L72" s="11">
        <v>5.14</v>
      </c>
      <c r="M72" s="11" t="s">
        <v>15</v>
      </c>
      <c r="N72" s="11" t="s">
        <v>15</v>
      </c>
      <c r="O72" s="11">
        <v>80.680000000000007</v>
      </c>
      <c r="P72" s="11" t="s">
        <v>16</v>
      </c>
    </row>
    <row r="73" spans="1:16" x14ac:dyDescent="0.25">
      <c r="A73" s="40">
        <v>72</v>
      </c>
      <c r="B73" s="40" t="s">
        <v>138</v>
      </c>
      <c r="C73" s="40">
        <v>5504</v>
      </c>
      <c r="D73" s="40">
        <v>106</v>
      </c>
      <c r="E73" s="40" t="s">
        <v>19</v>
      </c>
      <c r="F73" s="8">
        <v>43136</v>
      </c>
      <c r="G73" s="11">
        <v>200</v>
      </c>
      <c r="H73" s="11">
        <v>3.53</v>
      </c>
      <c r="I73" s="11">
        <v>0.94</v>
      </c>
      <c r="J73" s="11">
        <v>4.3499999999999996</v>
      </c>
      <c r="K73" s="11">
        <v>0.35</v>
      </c>
      <c r="L73" s="11">
        <v>4.29</v>
      </c>
      <c r="M73" s="11" t="s">
        <v>15</v>
      </c>
      <c r="N73" s="11" t="s">
        <v>15</v>
      </c>
      <c r="O73" s="11">
        <v>78.430000000000007</v>
      </c>
      <c r="P73" s="11" t="s">
        <v>16</v>
      </c>
    </row>
    <row r="74" spans="1:16" x14ac:dyDescent="0.25">
      <c r="A74" s="40">
        <v>73</v>
      </c>
      <c r="B74" s="40" t="s">
        <v>139</v>
      </c>
      <c r="C74" s="40">
        <v>5504</v>
      </c>
      <c r="D74" s="40">
        <v>106</v>
      </c>
      <c r="E74" s="40" t="s">
        <v>19</v>
      </c>
      <c r="F74" s="8">
        <v>43136</v>
      </c>
      <c r="G74" s="11">
        <v>200</v>
      </c>
      <c r="H74" s="11">
        <v>2.7</v>
      </c>
      <c r="I74" s="11">
        <v>0.66</v>
      </c>
      <c r="J74" s="11">
        <v>3.75</v>
      </c>
      <c r="K74" s="11">
        <v>0.32</v>
      </c>
      <c r="L74" s="11">
        <v>5.13</v>
      </c>
      <c r="M74" s="11" t="s">
        <v>15</v>
      </c>
      <c r="N74" s="11" t="s">
        <v>15</v>
      </c>
      <c r="O74" s="11">
        <v>81.45</v>
      </c>
      <c r="P74" s="11" t="s">
        <v>16</v>
      </c>
    </row>
    <row r="75" spans="1:16" x14ac:dyDescent="0.25">
      <c r="A75" s="40">
        <v>74</v>
      </c>
      <c r="B75" s="40" t="s">
        <v>140</v>
      </c>
      <c r="C75" s="40">
        <v>5504</v>
      </c>
      <c r="D75" s="40">
        <v>106</v>
      </c>
      <c r="E75" s="40" t="s">
        <v>19</v>
      </c>
      <c r="F75" s="8">
        <v>43136</v>
      </c>
      <c r="G75" s="11">
        <v>200</v>
      </c>
      <c r="H75" s="11">
        <v>4.4000000000000004</v>
      </c>
      <c r="I75" s="11">
        <v>0.81</v>
      </c>
      <c r="J75" s="11">
        <v>3.94</v>
      </c>
      <c r="K75" s="11">
        <v>0.27</v>
      </c>
      <c r="L75" s="11">
        <v>5.46</v>
      </c>
      <c r="M75" s="11" t="s">
        <v>15</v>
      </c>
      <c r="N75" s="11" t="s">
        <v>15</v>
      </c>
      <c r="O75" s="11">
        <v>80.150000000000006</v>
      </c>
      <c r="P75" s="11" t="s">
        <v>16</v>
      </c>
    </row>
    <row r="76" spans="1:16" x14ac:dyDescent="0.25">
      <c r="A76" s="40">
        <v>75</v>
      </c>
      <c r="B76" s="40" t="s">
        <v>141</v>
      </c>
      <c r="C76" s="40">
        <v>5504</v>
      </c>
      <c r="D76" s="40">
        <v>106</v>
      </c>
      <c r="E76" s="40" t="s">
        <v>19</v>
      </c>
      <c r="F76" s="8">
        <v>43136</v>
      </c>
      <c r="G76" s="11">
        <v>200</v>
      </c>
      <c r="H76" s="11">
        <v>2.69</v>
      </c>
      <c r="I76" s="11">
        <v>0.55000000000000004</v>
      </c>
      <c r="J76" s="11">
        <v>4.43</v>
      </c>
      <c r="K76" s="11">
        <v>0.33</v>
      </c>
      <c r="L76" s="11">
        <v>4.78</v>
      </c>
      <c r="M76" s="11" t="s">
        <v>15</v>
      </c>
      <c r="N76" s="11" t="s">
        <v>15</v>
      </c>
      <c r="O76" s="11">
        <v>82.08</v>
      </c>
      <c r="P76" s="11" t="s">
        <v>16</v>
      </c>
    </row>
    <row r="77" spans="1:16" x14ac:dyDescent="0.25">
      <c r="A77" s="40">
        <v>76</v>
      </c>
      <c r="B77" s="2" t="s">
        <v>148</v>
      </c>
      <c r="C77" s="40">
        <v>5504</v>
      </c>
      <c r="D77" s="2">
        <v>108</v>
      </c>
      <c r="E77" s="40" t="s">
        <v>20</v>
      </c>
      <c r="F77" s="4">
        <v>43143</v>
      </c>
      <c r="G77" s="11">
        <v>200</v>
      </c>
      <c r="H77" s="11">
        <v>7.03</v>
      </c>
      <c r="I77" s="11">
        <v>1.48</v>
      </c>
      <c r="J77" s="11">
        <v>4.9000000000000004</v>
      </c>
      <c r="K77" s="11">
        <v>0.39</v>
      </c>
      <c r="L77" s="11">
        <v>7.52</v>
      </c>
      <c r="M77" s="11" t="s">
        <v>15</v>
      </c>
      <c r="N77" s="11" t="s">
        <v>15</v>
      </c>
      <c r="O77" s="11" t="s">
        <v>16</v>
      </c>
      <c r="P77" s="11">
        <v>216.85</v>
      </c>
    </row>
    <row r="78" spans="1:16" x14ac:dyDescent="0.25">
      <c r="A78" s="40">
        <v>77</v>
      </c>
      <c r="B78" s="2" t="s">
        <v>157</v>
      </c>
      <c r="C78" s="40">
        <v>5504</v>
      </c>
      <c r="D78" s="40">
        <v>108</v>
      </c>
      <c r="E78" s="40" t="s">
        <v>20</v>
      </c>
      <c r="F78" s="8">
        <v>43143</v>
      </c>
      <c r="G78" s="11">
        <v>200</v>
      </c>
      <c r="H78" s="11">
        <v>3.23</v>
      </c>
      <c r="I78" s="11">
        <v>1.28</v>
      </c>
      <c r="J78" s="11">
        <v>8.57</v>
      </c>
      <c r="K78" s="11">
        <v>0.34</v>
      </c>
      <c r="L78" s="11">
        <v>7.55</v>
      </c>
      <c r="M78" s="11" t="s">
        <v>15</v>
      </c>
      <c r="N78" s="11" t="s">
        <v>15</v>
      </c>
      <c r="O78" s="11" t="s">
        <v>16</v>
      </c>
      <c r="P78" s="11">
        <v>223.12</v>
      </c>
    </row>
    <row r="79" spans="1:16" x14ac:dyDescent="0.25">
      <c r="A79" s="40">
        <v>78</v>
      </c>
      <c r="B79" s="40" t="s">
        <v>158</v>
      </c>
      <c r="C79" s="40">
        <v>5504</v>
      </c>
      <c r="D79" s="40">
        <v>108</v>
      </c>
      <c r="E79" s="40" t="s">
        <v>20</v>
      </c>
      <c r="F79" s="8">
        <v>43143</v>
      </c>
      <c r="G79" s="11">
        <v>200</v>
      </c>
      <c r="H79" s="11">
        <v>4.0199999999999996</v>
      </c>
      <c r="I79" s="11">
        <v>1</v>
      </c>
      <c r="J79" s="11">
        <v>5.92</v>
      </c>
      <c r="K79" s="11">
        <v>0.3</v>
      </c>
      <c r="L79" s="11">
        <v>7.69</v>
      </c>
      <c r="M79" s="11" t="s">
        <v>15</v>
      </c>
      <c r="N79" s="11" t="s">
        <v>15</v>
      </c>
      <c r="O79" s="11" t="s">
        <v>16</v>
      </c>
      <c r="P79" s="11">
        <v>232.89</v>
      </c>
    </row>
    <row r="80" spans="1:16" x14ac:dyDescent="0.25">
      <c r="A80" s="40">
        <v>79</v>
      </c>
      <c r="B80" s="40" t="s">
        <v>159</v>
      </c>
      <c r="C80" s="40">
        <v>5504</v>
      </c>
      <c r="D80" s="40">
        <v>108</v>
      </c>
      <c r="E80" s="40" t="s">
        <v>20</v>
      </c>
      <c r="F80" s="8">
        <v>43143</v>
      </c>
      <c r="G80" s="11">
        <v>200</v>
      </c>
      <c r="H80" s="11">
        <v>4.84</v>
      </c>
      <c r="I80" s="11">
        <v>1.68</v>
      </c>
      <c r="J80" s="11">
        <v>5.91</v>
      </c>
      <c r="K80" s="11">
        <v>0.34</v>
      </c>
      <c r="L80" s="11">
        <v>7.54</v>
      </c>
      <c r="M80" s="11" t="s">
        <v>15</v>
      </c>
      <c r="N80" s="11" t="s">
        <v>15</v>
      </c>
      <c r="O80" s="11" t="s">
        <v>16</v>
      </c>
      <c r="P80" s="11">
        <v>234.76</v>
      </c>
    </row>
    <row r="81" spans="1:16" x14ac:dyDescent="0.25">
      <c r="A81" s="40">
        <v>80</v>
      </c>
      <c r="B81" s="40" t="s">
        <v>160</v>
      </c>
      <c r="C81" s="40">
        <v>5504</v>
      </c>
      <c r="D81" s="40">
        <v>108</v>
      </c>
      <c r="E81" s="40" t="s">
        <v>20</v>
      </c>
      <c r="F81" s="8">
        <v>43143</v>
      </c>
      <c r="G81" s="11">
        <v>200</v>
      </c>
      <c r="H81" s="11">
        <v>2.2599999999999998</v>
      </c>
      <c r="I81" s="11">
        <v>1.21</v>
      </c>
      <c r="J81" s="11">
        <v>7.82</v>
      </c>
      <c r="K81" s="11">
        <v>0.25</v>
      </c>
      <c r="L81" s="11">
        <v>7.34</v>
      </c>
      <c r="M81" s="11" t="s">
        <v>15</v>
      </c>
      <c r="N81" s="11" t="s">
        <v>15</v>
      </c>
      <c r="O81" s="11" t="s">
        <v>16</v>
      </c>
      <c r="P81" s="11">
        <v>204.68</v>
      </c>
    </row>
    <row r="82" spans="1:16" x14ac:dyDescent="0.25">
      <c r="A82" s="40">
        <v>81</v>
      </c>
      <c r="B82" s="40" t="s">
        <v>161</v>
      </c>
      <c r="C82" s="40">
        <v>5504</v>
      </c>
      <c r="D82" s="40">
        <v>108</v>
      </c>
      <c r="E82" s="40" t="s">
        <v>20</v>
      </c>
      <c r="F82" s="8">
        <v>43143</v>
      </c>
      <c r="G82" s="11">
        <v>200</v>
      </c>
      <c r="H82" s="11">
        <v>2.67</v>
      </c>
      <c r="I82" s="11">
        <v>1.25</v>
      </c>
      <c r="J82" s="11">
        <v>7.82</v>
      </c>
      <c r="K82" s="11">
        <v>0.18</v>
      </c>
      <c r="L82" s="11">
        <v>7.48</v>
      </c>
      <c r="M82" s="11" t="s">
        <v>15</v>
      </c>
      <c r="N82" s="11" t="s">
        <v>15</v>
      </c>
      <c r="O82" s="11" t="s">
        <v>16</v>
      </c>
      <c r="P82" s="11">
        <v>230.69</v>
      </c>
    </row>
    <row r="83" spans="1:16" x14ac:dyDescent="0.25">
      <c r="A83" s="40">
        <v>82</v>
      </c>
      <c r="B83" s="40" t="s">
        <v>162</v>
      </c>
      <c r="C83" s="40">
        <v>5504</v>
      </c>
      <c r="D83" s="40">
        <v>108</v>
      </c>
      <c r="E83" s="40" t="s">
        <v>20</v>
      </c>
      <c r="F83" s="8">
        <v>43143</v>
      </c>
      <c r="G83" s="11">
        <v>200</v>
      </c>
      <c r="H83" s="11">
        <v>3.44</v>
      </c>
      <c r="I83" s="11">
        <v>1.1000000000000001</v>
      </c>
      <c r="J83" s="11">
        <v>7.1</v>
      </c>
      <c r="K83" s="11">
        <v>0.26</v>
      </c>
      <c r="L83" s="11">
        <v>7.8</v>
      </c>
      <c r="M83" s="11" t="s">
        <v>15</v>
      </c>
      <c r="N83" s="11" t="s">
        <v>15</v>
      </c>
      <c r="O83" s="11" t="s">
        <v>16</v>
      </c>
      <c r="P83" s="11">
        <v>260.13</v>
      </c>
    </row>
    <row r="84" spans="1:16" x14ac:dyDescent="0.25">
      <c r="A84" s="40">
        <v>83</v>
      </c>
      <c r="B84" s="40" t="s">
        <v>149</v>
      </c>
      <c r="C84" s="40">
        <v>5504</v>
      </c>
      <c r="D84" s="40">
        <v>108</v>
      </c>
      <c r="E84" s="40" t="s">
        <v>20</v>
      </c>
      <c r="F84" s="8">
        <v>43143</v>
      </c>
      <c r="G84" s="11">
        <v>200</v>
      </c>
      <c r="H84" s="11">
        <v>2.57</v>
      </c>
      <c r="I84" s="11">
        <v>0.85</v>
      </c>
      <c r="J84" s="11">
        <v>6.65</v>
      </c>
      <c r="K84" s="11">
        <v>0.22</v>
      </c>
      <c r="L84" s="11">
        <v>6.88</v>
      </c>
      <c r="M84" s="11" t="s">
        <v>15</v>
      </c>
      <c r="N84" s="11" t="s">
        <v>15</v>
      </c>
      <c r="O84" s="11" t="s">
        <v>16</v>
      </c>
      <c r="P84" s="11">
        <v>213.6</v>
      </c>
    </row>
    <row r="85" spans="1:16" x14ac:dyDescent="0.25">
      <c r="A85" s="40">
        <v>84</v>
      </c>
      <c r="B85" s="40" t="s">
        <v>150</v>
      </c>
      <c r="C85" s="40">
        <v>5504</v>
      </c>
      <c r="D85" s="40">
        <v>108</v>
      </c>
      <c r="E85" s="40" t="s">
        <v>20</v>
      </c>
      <c r="F85" s="8">
        <v>43143</v>
      </c>
      <c r="G85" s="11">
        <v>200</v>
      </c>
      <c r="H85" s="11">
        <v>5.84</v>
      </c>
      <c r="I85" s="11">
        <v>1.77</v>
      </c>
      <c r="J85" s="11">
        <v>8.1</v>
      </c>
      <c r="K85" s="11">
        <v>0.32</v>
      </c>
      <c r="L85" s="11">
        <v>7.95</v>
      </c>
      <c r="M85" s="11" t="s">
        <v>15</v>
      </c>
      <c r="N85" s="11" t="s">
        <v>15</v>
      </c>
      <c r="O85" s="11" t="s">
        <v>16</v>
      </c>
      <c r="P85" s="11">
        <v>241.23</v>
      </c>
    </row>
    <row r="86" spans="1:16" x14ac:dyDescent="0.25">
      <c r="A86" s="40">
        <v>85</v>
      </c>
      <c r="B86" s="40" t="s">
        <v>151</v>
      </c>
      <c r="C86" s="40">
        <v>5504</v>
      </c>
      <c r="D86" s="40">
        <v>108</v>
      </c>
      <c r="E86" s="40" t="s">
        <v>20</v>
      </c>
      <c r="F86" s="8">
        <v>43143</v>
      </c>
      <c r="G86" s="11">
        <v>200</v>
      </c>
      <c r="H86" s="11">
        <v>5.29</v>
      </c>
      <c r="I86" s="11">
        <v>1.7</v>
      </c>
      <c r="J86" s="11">
        <v>8.0299999999999994</v>
      </c>
      <c r="K86" s="11">
        <v>0.31</v>
      </c>
      <c r="L86" s="11">
        <v>7.67</v>
      </c>
      <c r="M86" s="11" t="s">
        <v>15</v>
      </c>
      <c r="N86" s="11" t="s">
        <v>15</v>
      </c>
      <c r="O86" s="11" t="s">
        <v>16</v>
      </c>
      <c r="P86" s="11">
        <v>237.55</v>
      </c>
    </row>
    <row r="87" spans="1:16" x14ac:dyDescent="0.25">
      <c r="A87" s="40">
        <v>86</v>
      </c>
      <c r="B87" s="40" t="s">
        <v>152</v>
      </c>
      <c r="C87" s="40">
        <v>5504</v>
      </c>
      <c r="D87" s="40">
        <v>108</v>
      </c>
      <c r="E87" s="40" t="s">
        <v>20</v>
      </c>
      <c r="F87" s="8">
        <v>43143</v>
      </c>
      <c r="G87" s="11">
        <v>200</v>
      </c>
      <c r="H87" s="11">
        <v>2.34</v>
      </c>
      <c r="I87" s="11">
        <v>1.88</v>
      </c>
      <c r="J87" s="11">
        <v>8.89</v>
      </c>
      <c r="K87" s="11">
        <v>0.43</v>
      </c>
      <c r="L87" s="11">
        <v>8.24</v>
      </c>
      <c r="M87" s="11" t="s">
        <v>15</v>
      </c>
      <c r="N87" s="11" t="s">
        <v>15</v>
      </c>
      <c r="O87" s="11" t="s">
        <v>16</v>
      </c>
      <c r="P87" s="11">
        <v>215.33</v>
      </c>
    </row>
    <row r="88" spans="1:16" x14ac:dyDescent="0.25">
      <c r="A88" s="40">
        <v>87</v>
      </c>
      <c r="B88" s="40" t="s">
        <v>153</v>
      </c>
      <c r="C88" s="40">
        <v>5504</v>
      </c>
      <c r="D88" s="40">
        <v>108</v>
      </c>
      <c r="E88" s="40" t="s">
        <v>20</v>
      </c>
      <c r="F88" s="8">
        <v>43143</v>
      </c>
      <c r="G88" s="11">
        <v>200</v>
      </c>
      <c r="H88" s="11">
        <v>2.79</v>
      </c>
      <c r="I88" s="11">
        <v>1.48</v>
      </c>
      <c r="J88" s="11">
        <v>4.5599999999999996</v>
      </c>
      <c r="K88" s="11">
        <v>0.43</v>
      </c>
      <c r="L88" s="11">
        <v>7.21</v>
      </c>
      <c r="M88" s="11" t="s">
        <v>15</v>
      </c>
      <c r="N88" s="11" t="s">
        <v>15</v>
      </c>
      <c r="O88" s="11" t="s">
        <v>16</v>
      </c>
      <c r="P88" s="11">
        <v>235.68</v>
      </c>
    </row>
    <row r="89" spans="1:16" x14ac:dyDescent="0.25">
      <c r="A89" s="40">
        <v>88</v>
      </c>
      <c r="B89" s="40" t="s">
        <v>154</v>
      </c>
      <c r="C89" s="40">
        <v>5504</v>
      </c>
      <c r="D89" s="40">
        <v>108</v>
      </c>
      <c r="E89" s="40" t="s">
        <v>20</v>
      </c>
      <c r="F89" s="8">
        <v>43143</v>
      </c>
      <c r="G89" s="11">
        <v>200</v>
      </c>
      <c r="H89" s="11">
        <v>6.98</v>
      </c>
      <c r="I89" s="11">
        <v>0.95</v>
      </c>
      <c r="J89" s="11">
        <v>6.18</v>
      </c>
      <c r="K89" s="11">
        <v>0.37</v>
      </c>
      <c r="L89" s="11">
        <v>7.3</v>
      </c>
      <c r="M89" s="11" t="s">
        <v>15</v>
      </c>
      <c r="N89" s="11" t="s">
        <v>15</v>
      </c>
      <c r="O89" s="11" t="s">
        <v>16</v>
      </c>
      <c r="P89" s="11">
        <v>221.18</v>
      </c>
    </row>
    <row r="90" spans="1:16" x14ac:dyDescent="0.25">
      <c r="A90" s="40">
        <v>89</v>
      </c>
      <c r="B90" s="40" t="s">
        <v>155</v>
      </c>
      <c r="C90" s="40">
        <v>5504</v>
      </c>
      <c r="D90" s="40">
        <v>108</v>
      </c>
      <c r="E90" s="40" t="s">
        <v>20</v>
      </c>
      <c r="F90" s="8">
        <v>43143</v>
      </c>
      <c r="G90" s="11">
        <v>200</v>
      </c>
      <c r="H90" s="11">
        <v>7.47</v>
      </c>
      <c r="I90" s="11">
        <v>1.24</v>
      </c>
      <c r="J90" s="11">
        <v>5.74</v>
      </c>
      <c r="K90" s="11">
        <v>0.36</v>
      </c>
      <c r="L90" s="11">
        <v>7.87</v>
      </c>
      <c r="M90" s="11" t="s">
        <v>15</v>
      </c>
      <c r="N90" s="11" t="s">
        <v>15</v>
      </c>
      <c r="O90" s="11" t="s">
        <v>16</v>
      </c>
      <c r="P90" s="11">
        <v>229.98</v>
      </c>
    </row>
    <row r="91" spans="1:16" x14ac:dyDescent="0.25">
      <c r="A91" s="40">
        <v>90</v>
      </c>
      <c r="B91" s="40" t="s">
        <v>156</v>
      </c>
      <c r="C91" s="40">
        <v>5504</v>
      </c>
      <c r="D91" s="40">
        <v>108</v>
      </c>
      <c r="E91" s="40" t="s">
        <v>20</v>
      </c>
      <c r="F91" s="8">
        <v>43143</v>
      </c>
      <c r="G91" s="11">
        <v>200</v>
      </c>
      <c r="H91" s="11">
        <v>8.08</v>
      </c>
      <c r="I91" s="11">
        <v>1.67</v>
      </c>
      <c r="J91" s="11">
        <v>8.1</v>
      </c>
      <c r="K91" s="11">
        <v>0.25</v>
      </c>
      <c r="L91" s="11">
        <v>7.37</v>
      </c>
      <c r="M91" s="11" t="s">
        <v>15</v>
      </c>
      <c r="N91" s="11" t="s">
        <v>15</v>
      </c>
      <c r="O91" s="11" t="s">
        <v>16</v>
      </c>
      <c r="P91" s="11">
        <v>239.61</v>
      </c>
    </row>
    <row r="92" spans="1:16" x14ac:dyDescent="0.25">
      <c r="A92" s="7">
        <v>91</v>
      </c>
      <c r="B92" s="2">
        <v>5701</v>
      </c>
      <c r="C92" s="2">
        <v>5504</v>
      </c>
      <c r="D92" s="2">
        <v>107</v>
      </c>
      <c r="E92" s="2" t="s">
        <v>27</v>
      </c>
      <c r="F92" s="4">
        <v>43146</v>
      </c>
      <c r="G92" s="11">
        <v>250</v>
      </c>
      <c r="H92" s="11">
        <v>5</v>
      </c>
      <c r="I92" s="11">
        <v>3.6</v>
      </c>
      <c r="J92" s="11">
        <v>4.8</v>
      </c>
      <c r="K92" s="11">
        <v>0</v>
      </c>
      <c r="L92" s="11">
        <v>0</v>
      </c>
      <c r="M92" s="11" t="s">
        <v>15</v>
      </c>
      <c r="N92" s="11" t="s">
        <v>15</v>
      </c>
      <c r="O92" s="11">
        <v>88.3</v>
      </c>
      <c r="P92" s="11">
        <v>783.2</v>
      </c>
    </row>
    <row r="93" spans="1:16" x14ac:dyDescent="0.25">
      <c r="A93" s="7">
        <v>92</v>
      </c>
      <c r="B93" s="2" t="s">
        <v>163</v>
      </c>
      <c r="C93" s="40">
        <v>5504</v>
      </c>
      <c r="D93" s="40">
        <v>109</v>
      </c>
      <c r="E93" s="40" t="s">
        <v>25</v>
      </c>
      <c r="F93" s="8">
        <v>43150</v>
      </c>
      <c r="G93" s="11">
        <v>300</v>
      </c>
      <c r="H93" s="11">
        <v>3.85</v>
      </c>
      <c r="I93" s="11">
        <v>3.3</v>
      </c>
      <c r="J93" s="11">
        <v>3.79</v>
      </c>
      <c r="K93" s="11">
        <v>0.05</v>
      </c>
      <c r="L93" s="11">
        <v>5.21</v>
      </c>
      <c r="M93" s="11" t="s">
        <v>15</v>
      </c>
      <c r="N93" s="11" t="s">
        <v>15</v>
      </c>
      <c r="O93" s="11" t="s">
        <v>16</v>
      </c>
      <c r="P93" s="11">
        <v>835.28</v>
      </c>
    </row>
    <row r="94" spans="1:16" x14ac:dyDescent="0.25">
      <c r="A94" s="40">
        <v>93</v>
      </c>
      <c r="B94" s="40" t="s">
        <v>172</v>
      </c>
      <c r="C94" s="40">
        <v>5504</v>
      </c>
      <c r="D94" s="40">
        <v>109</v>
      </c>
      <c r="E94" s="40" t="s">
        <v>25</v>
      </c>
      <c r="F94" s="8">
        <v>43150</v>
      </c>
      <c r="G94" s="11">
        <v>300</v>
      </c>
      <c r="H94" s="11">
        <v>4.16</v>
      </c>
      <c r="I94" s="11">
        <v>1.23</v>
      </c>
      <c r="J94" s="11">
        <v>3.93</v>
      </c>
      <c r="K94" s="11">
        <v>0.28999999999999998</v>
      </c>
      <c r="L94" s="11">
        <v>4.1500000000000004</v>
      </c>
      <c r="M94" s="11" t="s">
        <v>15</v>
      </c>
      <c r="N94" s="11" t="s">
        <v>15</v>
      </c>
      <c r="O94" s="11" t="s">
        <v>16</v>
      </c>
      <c r="P94" s="11">
        <v>949.12</v>
      </c>
    </row>
    <row r="95" spans="1:16" x14ac:dyDescent="0.25">
      <c r="A95" s="40">
        <v>94</v>
      </c>
      <c r="B95" s="40" t="s">
        <v>173</v>
      </c>
      <c r="C95" s="40">
        <v>5504</v>
      </c>
      <c r="D95" s="40">
        <v>109</v>
      </c>
      <c r="E95" s="40" t="s">
        <v>25</v>
      </c>
      <c r="F95" s="8">
        <v>43150</v>
      </c>
      <c r="G95" s="11">
        <v>300</v>
      </c>
      <c r="H95" s="11">
        <v>3.6</v>
      </c>
      <c r="I95" s="11">
        <v>2.95</v>
      </c>
      <c r="J95" s="11">
        <v>4.07</v>
      </c>
      <c r="K95" s="11">
        <v>0.41</v>
      </c>
      <c r="L95" s="11">
        <v>7.01</v>
      </c>
      <c r="M95" s="11" t="s">
        <v>15</v>
      </c>
      <c r="N95" s="11" t="s">
        <v>15</v>
      </c>
      <c r="O95" s="11" t="s">
        <v>16</v>
      </c>
      <c r="P95" s="11">
        <v>1001.2</v>
      </c>
    </row>
    <row r="96" spans="1:16" x14ac:dyDescent="0.25">
      <c r="A96" s="40">
        <v>95</v>
      </c>
      <c r="B96" s="40" t="s">
        <v>174</v>
      </c>
      <c r="C96" s="40">
        <v>5504</v>
      </c>
      <c r="D96" s="40">
        <v>109</v>
      </c>
      <c r="E96" s="40" t="s">
        <v>25</v>
      </c>
      <c r="F96" s="8">
        <v>43150</v>
      </c>
      <c r="G96" s="11">
        <v>300</v>
      </c>
      <c r="H96" s="11">
        <v>3.97</v>
      </c>
      <c r="I96" s="11">
        <v>3.7</v>
      </c>
      <c r="J96" s="11">
        <v>4.51</v>
      </c>
      <c r="K96" s="11">
        <v>0.17</v>
      </c>
      <c r="L96" s="11">
        <v>14.69</v>
      </c>
      <c r="M96" s="11" t="s">
        <v>15</v>
      </c>
      <c r="N96" s="11" t="s">
        <v>15</v>
      </c>
      <c r="O96" s="11" t="s">
        <v>16</v>
      </c>
      <c r="P96" s="11">
        <v>969.27</v>
      </c>
    </row>
    <row r="97" spans="1:16" x14ac:dyDescent="0.25">
      <c r="A97" s="40">
        <v>96</v>
      </c>
      <c r="B97" s="40" t="s">
        <v>175</v>
      </c>
      <c r="C97" s="40">
        <v>5504</v>
      </c>
      <c r="D97" s="40">
        <v>109</v>
      </c>
      <c r="E97" s="40" t="s">
        <v>25</v>
      </c>
      <c r="F97" s="8">
        <v>43150</v>
      </c>
      <c r="G97" s="11">
        <v>300</v>
      </c>
      <c r="H97" s="11">
        <v>3.13</v>
      </c>
      <c r="I97" s="11">
        <v>2.15</v>
      </c>
      <c r="J97" s="11">
        <v>3.86</v>
      </c>
      <c r="K97" s="11">
        <v>0.15</v>
      </c>
      <c r="L97" s="11">
        <v>10.19</v>
      </c>
      <c r="M97" s="11" t="s">
        <v>15</v>
      </c>
      <c r="N97" s="11" t="s">
        <v>15</v>
      </c>
      <c r="O97" s="11" t="s">
        <v>16</v>
      </c>
      <c r="P97" s="11">
        <v>898.55</v>
      </c>
    </row>
    <row r="98" spans="1:16" x14ac:dyDescent="0.25">
      <c r="A98" s="40">
        <v>97</v>
      </c>
      <c r="B98" s="40" t="s">
        <v>176</v>
      </c>
      <c r="C98" s="40">
        <v>5504</v>
      </c>
      <c r="D98" s="40">
        <v>109</v>
      </c>
      <c r="E98" s="40" t="s">
        <v>25</v>
      </c>
      <c r="F98" s="8">
        <v>43150</v>
      </c>
      <c r="G98" s="11">
        <v>300</v>
      </c>
      <c r="H98" s="11">
        <v>3.95</v>
      </c>
      <c r="I98" s="11">
        <v>2.14</v>
      </c>
      <c r="J98" s="11">
        <v>3.76</v>
      </c>
      <c r="K98" s="11">
        <v>0.12</v>
      </c>
      <c r="L98" s="11">
        <v>9.36</v>
      </c>
      <c r="M98" s="11" t="s">
        <v>15</v>
      </c>
      <c r="N98" s="11" t="s">
        <v>15</v>
      </c>
      <c r="O98" s="11" t="s">
        <v>16</v>
      </c>
      <c r="P98" s="11">
        <v>811.48</v>
      </c>
    </row>
    <row r="99" spans="1:16" x14ac:dyDescent="0.25">
      <c r="A99" s="40">
        <v>98</v>
      </c>
      <c r="B99" s="40" t="s">
        <v>177</v>
      </c>
      <c r="C99" s="40">
        <v>5504</v>
      </c>
      <c r="D99" s="40">
        <v>109</v>
      </c>
      <c r="E99" s="40" t="s">
        <v>25</v>
      </c>
      <c r="F99" s="8">
        <v>43150</v>
      </c>
      <c r="G99" s="11">
        <v>300</v>
      </c>
      <c r="H99" s="11">
        <v>3.62</v>
      </c>
      <c r="I99" s="11">
        <v>3.77</v>
      </c>
      <c r="J99" s="11">
        <v>4.17</v>
      </c>
      <c r="K99" s="11">
        <v>0.14000000000000001</v>
      </c>
      <c r="L99" s="11">
        <v>14.06</v>
      </c>
      <c r="M99" s="11" t="s">
        <v>15</v>
      </c>
      <c r="N99" s="11" t="s">
        <v>15</v>
      </c>
      <c r="O99" s="11" t="s">
        <v>16</v>
      </c>
      <c r="P99" s="11">
        <v>923.94</v>
      </c>
    </row>
    <row r="100" spans="1:16" x14ac:dyDescent="0.25">
      <c r="A100" s="40">
        <v>99</v>
      </c>
      <c r="B100" s="40" t="s">
        <v>164</v>
      </c>
      <c r="C100" s="40">
        <v>5504</v>
      </c>
      <c r="D100" s="40">
        <v>109</v>
      </c>
      <c r="E100" s="40" t="s">
        <v>25</v>
      </c>
      <c r="F100" s="8">
        <v>43150</v>
      </c>
      <c r="G100" s="11">
        <v>300</v>
      </c>
      <c r="H100" s="11">
        <v>3.29</v>
      </c>
      <c r="I100" s="11">
        <v>2.02</v>
      </c>
      <c r="J100" s="11">
        <v>4.08</v>
      </c>
      <c r="K100" s="11">
        <v>0.18</v>
      </c>
      <c r="L100" s="11">
        <v>8.92</v>
      </c>
      <c r="M100" s="11" t="s">
        <v>15</v>
      </c>
      <c r="N100" s="11" t="s">
        <v>15</v>
      </c>
      <c r="O100" s="11" t="s">
        <v>16</v>
      </c>
      <c r="P100" s="11">
        <v>944.7</v>
      </c>
    </row>
    <row r="101" spans="1:16" x14ac:dyDescent="0.25">
      <c r="A101" s="40">
        <v>100</v>
      </c>
      <c r="B101" s="40" t="s">
        <v>165</v>
      </c>
      <c r="C101" s="40">
        <v>5504</v>
      </c>
      <c r="D101" s="40">
        <v>109</v>
      </c>
      <c r="E101" s="40" t="s">
        <v>25</v>
      </c>
      <c r="F101" s="8">
        <v>43150</v>
      </c>
      <c r="G101" s="11">
        <v>300</v>
      </c>
      <c r="H101" s="11">
        <v>4.01</v>
      </c>
      <c r="I101" s="11">
        <v>2.83</v>
      </c>
      <c r="J101" s="11">
        <v>3.92</v>
      </c>
      <c r="K101" s="11">
        <v>0.08</v>
      </c>
      <c r="L101" s="11">
        <v>8.93</v>
      </c>
      <c r="M101" s="11" t="s">
        <v>15</v>
      </c>
      <c r="N101" s="11" t="s">
        <v>15</v>
      </c>
      <c r="O101" s="11" t="s">
        <v>16</v>
      </c>
      <c r="P101" s="11">
        <v>880.75</v>
      </c>
    </row>
    <row r="102" spans="1:16" x14ac:dyDescent="0.25">
      <c r="A102" s="40">
        <v>101</v>
      </c>
      <c r="B102" s="40" t="s">
        <v>166</v>
      </c>
      <c r="C102" s="40">
        <v>5504</v>
      </c>
      <c r="D102" s="40">
        <v>109</v>
      </c>
      <c r="E102" s="40" t="s">
        <v>25</v>
      </c>
      <c r="F102" s="8">
        <v>43150</v>
      </c>
      <c r="G102" s="11">
        <v>300</v>
      </c>
      <c r="H102" s="11">
        <v>3.9</v>
      </c>
      <c r="I102" s="11">
        <v>3.05</v>
      </c>
      <c r="J102" s="11">
        <v>4.3899999999999997</v>
      </c>
      <c r="K102" s="11">
        <v>0.17</v>
      </c>
      <c r="L102" s="11">
        <v>10.83</v>
      </c>
      <c r="M102" s="11" t="s">
        <v>15</v>
      </c>
      <c r="N102" s="11" t="s">
        <v>15</v>
      </c>
      <c r="O102" s="11" t="s">
        <v>16</v>
      </c>
      <c r="P102" s="11">
        <v>971.38</v>
      </c>
    </row>
    <row r="103" spans="1:16" x14ac:dyDescent="0.25">
      <c r="A103" s="40">
        <v>102</v>
      </c>
      <c r="B103" s="40" t="s">
        <v>167</v>
      </c>
      <c r="C103" s="40">
        <v>5504</v>
      </c>
      <c r="D103" s="40">
        <v>109</v>
      </c>
      <c r="E103" s="40" t="s">
        <v>25</v>
      </c>
      <c r="F103" s="8">
        <v>43150</v>
      </c>
      <c r="G103" s="11">
        <v>300</v>
      </c>
      <c r="H103" s="11">
        <v>3.49</v>
      </c>
      <c r="I103" s="11">
        <v>1.7</v>
      </c>
      <c r="J103" s="11">
        <v>3.92</v>
      </c>
      <c r="K103" s="11">
        <v>0.44</v>
      </c>
      <c r="L103" s="11">
        <v>11.93</v>
      </c>
      <c r="M103" s="11" t="s">
        <v>15</v>
      </c>
      <c r="N103" s="11" t="s">
        <v>15</v>
      </c>
      <c r="O103" s="11" t="s">
        <v>16</v>
      </c>
      <c r="P103" s="11">
        <v>1037.5</v>
      </c>
    </row>
    <row r="104" spans="1:16" x14ac:dyDescent="0.25">
      <c r="A104" s="40">
        <v>103</v>
      </c>
      <c r="B104" s="40" t="s">
        <v>168</v>
      </c>
      <c r="C104" s="40">
        <v>5504</v>
      </c>
      <c r="D104" s="40">
        <v>109</v>
      </c>
      <c r="E104" s="40" t="s">
        <v>25</v>
      </c>
      <c r="F104" s="8">
        <v>43150</v>
      </c>
      <c r="G104" s="11">
        <v>300</v>
      </c>
      <c r="H104" s="11">
        <v>4.07</v>
      </c>
      <c r="I104" s="11">
        <v>2.4700000000000002</v>
      </c>
      <c r="J104" s="11">
        <v>3.93</v>
      </c>
      <c r="K104" s="11">
        <v>0.05</v>
      </c>
      <c r="L104" s="11">
        <v>8.89</v>
      </c>
      <c r="M104" s="11" t="s">
        <v>15</v>
      </c>
      <c r="N104" s="11" t="s">
        <v>15</v>
      </c>
      <c r="O104" s="11" t="s">
        <v>16</v>
      </c>
      <c r="P104" s="11">
        <v>975.3</v>
      </c>
    </row>
    <row r="105" spans="1:16" x14ac:dyDescent="0.25">
      <c r="A105" s="40">
        <v>104</v>
      </c>
      <c r="B105" s="40" t="s">
        <v>169</v>
      </c>
      <c r="C105" s="40">
        <v>5504</v>
      </c>
      <c r="D105" s="40">
        <v>109</v>
      </c>
      <c r="E105" s="40" t="s">
        <v>25</v>
      </c>
      <c r="F105" s="8">
        <v>43150</v>
      </c>
      <c r="G105" s="11">
        <v>300</v>
      </c>
      <c r="H105" s="11">
        <v>3.61</v>
      </c>
      <c r="I105" s="11">
        <v>2.2799999999999998</v>
      </c>
      <c r="J105" s="11">
        <v>4.2</v>
      </c>
      <c r="K105" s="11">
        <v>0.06</v>
      </c>
      <c r="L105" s="11">
        <v>8.64</v>
      </c>
      <c r="M105" s="11" t="s">
        <v>15</v>
      </c>
      <c r="N105" s="11" t="s">
        <v>15</v>
      </c>
      <c r="O105" s="11" t="s">
        <v>16</v>
      </c>
      <c r="P105" s="11">
        <v>908.13</v>
      </c>
    </row>
    <row r="106" spans="1:16" x14ac:dyDescent="0.25">
      <c r="A106" s="40">
        <v>105</v>
      </c>
      <c r="B106" s="40" t="s">
        <v>170</v>
      </c>
      <c r="C106" s="40">
        <v>5504</v>
      </c>
      <c r="D106" s="40">
        <v>109</v>
      </c>
      <c r="E106" s="40" t="s">
        <v>25</v>
      </c>
      <c r="F106" s="8">
        <v>43150</v>
      </c>
      <c r="G106" s="11">
        <v>300</v>
      </c>
      <c r="H106" s="11">
        <v>4.1900000000000004</v>
      </c>
      <c r="I106" s="11">
        <v>1.81</v>
      </c>
      <c r="J106" s="11">
        <v>3.93</v>
      </c>
      <c r="K106" s="11">
        <v>0.31</v>
      </c>
      <c r="L106" s="11">
        <v>3.03</v>
      </c>
      <c r="M106" s="11" t="s">
        <v>15</v>
      </c>
      <c r="N106" s="11" t="s">
        <v>15</v>
      </c>
      <c r="O106" s="11" t="s">
        <v>16</v>
      </c>
      <c r="P106" s="11">
        <v>918.51</v>
      </c>
    </row>
    <row r="107" spans="1:16" x14ac:dyDescent="0.25">
      <c r="A107" s="7">
        <v>106</v>
      </c>
      <c r="B107" s="2" t="s">
        <v>171</v>
      </c>
      <c r="C107" s="2">
        <v>5504</v>
      </c>
      <c r="D107" s="2">
        <v>109</v>
      </c>
      <c r="E107" s="40" t="s">
        <v>25</v>
      </c>
      <c r="F107" s="4">
        <v>43150</v>
      </c>
      <c r="G107" s="11">
        <v>300</v>
      </c>
      <c r="H107" s="11">
        <v>3.56</v>
      </c>
      <c r="I107" s="11">
        <v>2.3199999999999998</v>
      </c>
      <c r="J107" s="11">
        <v>3.98</v>
      </c>
      <c r="K107" s="11">
        <v>0.16</v>
      </c>
      <c r="L107" s="11">
        <v>10.28</v>
      </c>
      <c r="M107" s="11" t="s">
        <v>15</v>
      </c>
      <c r="N107" s="11" t="s">
        <v>15</v>
      </c>
      <c r="O107" s="11" t="s">
        <v>16</v>
      </c>
      <c r="P107" s="11">
        <v>924.25</v>
      </c>
    </row>
    <row r="108" spans="1:16" x14ac:dyDescent="0.25">
      <c r="A108" s="7">
        <v>107</v>
      </c>
      <c r="B108" s="2" t="s">
        <v>178</v>
      </c>
      <c r="C108" s="40">
        <v>5504</v>
      </c>
      <c r="D108" s="40">
        <v>112</v>
      </c>
      <c r="E108" s="40" t="s">
        <v>24</v>
      </c>
      <c r="F108" s="8">
        <v>43157</v>
      </c>
      <c r="G108" s="11">
        <v>300</v>
      </c>
      <c r="H108" s="11">
        <v>9.2799999999999994</v>
      </c>
      <c r="I108" s="11">
        <v>1.28</v>
      </c>
      <c r="J108" s="11">
        <v>6.57</v>
      </c>
      <c r="K108" s="11">
        <v>0.41</v>
      </c>
      <c r="L108" s="11">
        <v>7.8</v>
      </c>
      <c r="M108" s="11" t="s">
        <v>15</v>
      </c>
      <c r="N108" s="11" t="s">
        <v>15</v>
      </c>
      <c r="O108" s="11" t="s">
        <v>16</v>
      </c>
      <c r="P108" s="11" t="s">
        <v>16</v>
      </c>
    </row>
    <row r="109" spans="1:16" x14ac:dyDescent="0.25">
      <c r="A109" s="7">
        <v>108</v>
      </c>
      <c r="B109" s="40" t="s">
        <v>187</v>
      </c>
      <c r="C109" s="40">
        <v>5504</v>
      </c>
      <c r="D109" s="40">
        <v>112</v>
      </c>
      <c r="E109" s="40" t="s">
        <v>24</v>
      </c>
      <c r="F109" s="8">
        <v>43157</v>
      </c>
      <c r="G109" s="11">
        <v>300</v>
      </c>
      <c r="H109" s="11">
        <v>9.23</v>
      </c>
      <c r="I109" s="11">
        <v>1.21</v>
      </c>
      <c r="J109" s="11">
        <v>8.33</v>
      </c>
      <c r="K109" s="11">
        <v>0.86</v>
      </c>
      <c r="L109" s="11">
        <v>8.0399999999999991</v>
      </c>
      <c r="M109" s="11" t="s">
        <v>15</v>
      </c>
      <c r="N109" s="11" t="s">
        <v>15</v>
      </c>
      <c r="O109" s="11" t="s">
        <v>16</v>
      </c>
      <c r="P109" s="11" t="s">
        <v>16</v>
      </c>
    </row>
    <row r="110" spans="1:16" x14ac:dyDescent="0.25">
      <c r="A110" s="40">
        <v>109</v>
      </c>
      <c r="B110" s="40" t="s">
        <v>188</v>
      </c>
      <c r="C110" s="40">
        <v>5504</v>
      </c>
      <c r="D110" s="40">
        <v>112</v>
      </c>
      <c r="E110" s="40" t="s">
        <v>24</v>
      </c>
      <c r="F110" s="8">
        <v>43157</v>
      </c>
      <c r="G110" s="11">
        <v>300</v>
      </c>
      <c r="H110" s="11">
        <v>7.15</v>
      </c>
      <c r="I110" s="11">
        <v>1.51</v>
      </c>
      <c r="J110" s="11">
        <v>7.98</v>
      </c>
      <c r="K110" s="11">
        <v>0.84</v>
      </c>
      <c r="L110" s="11">
        <v>8</v>
      </c>
      <c r="M110" s="11" t="s">
        <v>15</v>
      </c>
      <c r="N110" s="11" t="s">
        <v>15</v>
      </c>
      <c r="O110" s="11" t="s">
        <v>16</v>
      </c>
      <c r="P110" s="11" t="s">
        <v>16</v>
      </c>
    </row>
    <row r="111" spans="1:16" x14ac:dyDescent="0.25">
      <c r="A111" s="40">
        <v>110</v>
      </c>
      <c r="B111" s="40" t="s">
        <v>189</v>
      </c>
      <c r="C111" s="40">
        <v>5504</v>
      </c>
      <c r="D111" s="40">
        <v>112</v>
      </c>
      <c r="E111" s="40" t="s">
        <v>24</v>
      </c>
      <c r="F111" s="8">
        <v>43157</v>
      </c>
      <c r="G111" s="11">
        <v>300</v>
      </c>
      <c r="H111" s="11">
        <v>7.37</v>
      </c>
      <c r="I111" s="11">
        <v>1.26</v>
      </c>
      <c r="J111" s="11">
        <v>9.0399999999999991</v>
      </c>
      <c r="K111" s="11">
        <v>0.51</v>
      </c>
      <c r="L111" s="11">
        <v>7.63</v>
      </c>
      <c r="M111" s="11" t="s">
        <v>15</v>
      </c>
      <c r="N111" s="11" t="s">
        <v>15</v>
      </c>
      <c r="O111" s="11" t="s">
        <v>16</v>
      </c>
      <c r="P111" s="11" t="s">
        <v>16</v>
      </c>
    </row>
    <row r="112" spans="1:16" x14ac:dyDescent="0.25">
      <c r="A112" s="40">
        <v>111</v>
      </c>
      <c r="B112" s="40" t="s">
        <v>190</v>
      </c>
      <c r="C112" s="40">
        <v>5504</v>
      </c>
      <c r="D112" s="40">
        <v>112</v>
      </c>
      <c r="E112" s="40" t="s">
        <v>24</v>
      </c>
      <c r="F112" s="8">
        <v>43157</v>
      </c>
      <c r="G112" s="11">
        <v>300</v>
      </c>
      <c r="H112" s="11">
        <v>12.23</v>
      </c>
      <c r="I112" s="11">
        <v>2.1</v>
      </c>
      <c r="J112" s="11">
        <v>7.12</v>
      </c>
      <c r="K112" s="11">
        <v>0.56000000000000005</v>
      </c>
      <c r="L112" s="11">
        <v>8.16</v>
      </c>
      <c r="M112" s="11" t="s">
        <v>15</v>
      </c>
      <c r="N112" s="11" t="s">
        <v>15</v>
      </c>
      <c r="O112" s="11" t="s">
        <v>16</v>
      </c>
      <c r="P112" s="11" t="s">
        <v>16</v>
      </c>
    </row>
    <row r="113" spans="1:16" x14ac:dyDescent="0.25">
      <c r="A113" s="40">
        <v>112</v>
      </c>
      <c r="B113" s="40" t="s">
        <v>191</v>
      </c>
      <c r="C113" s="40">
        <v>5504</v>
      </c>
      <c r="D113" s="40">
        <v>112</v>
      </c>
      <c r="E113" s="40" t="s">
        <v>24</v>
      </c>
      <c r="F113" s="8">
        <v>43157</v>
      </c>
      <c r="G113" s="11">
        <v>300</v>
      </c>
      <c r="H113" s="11">
        <v>7.8</v>
      </c>
      <c r="I113" s="11">
        <v>1.48</v>
      </c>
      <c r="J113" s="11">
        <v>7.91</v>
      </c>
      <c r="K113" s="11">
        <v>0.67</v>
      </c>
      <c r="L113" s="11">
        <v>7.71</v>
      </c>
      <c r="M113" s="11" t="s">
        <v>15</v>
      </c>
      <c r="N113" s="11" t="s">
        <v>15</v>
      </c>
      <c r="O113" s="11" t="s">
        <v>16</v>
      </c>
      <c r="P113" s="11" t="s">
        <v>16</v>
      </c>
    </row>
    <row r="114" spans="1:16" x14ac:dyDescent="0.25">
      <c r="A114" s="40">
        <v>113</v>
      </c>
      <c r="B114" s="40" t="s">
        <v>192</v>
      </c>
      <c r="C114" s="40">
        <v>5504</v>
      </c>
      <c r="D114" s="40">
        <v>112</v>
      </c>
      <c r="E114" s="40" t="s">
        <v>24</v>
      </c>
      <c r="F114" s="8">
        <v>43157</v>
      </c>
      <c r="G114" s="11">
        <v>300</v>
      </c>
      <c r="H114" s="11">
        <v>7.64</v>
      </c>
      <c r="I114" s="11">
        <v>0.84</v>
      </c>
      <c r="J114" s="11">
        <v>6.37</v>
      </c>
      <c r="K114" s="11">
        <v>0.37</v>
      </c>
      <c r="L114" s="11">
        <v>8.25</v>
      </c>
      <c r="M114" s="11" t="s">
        <v>15</v>
      </c>
      <c r="N114" s="11" t="s">
        <v>15</v>
      </c>
      <c r="O114" s="11" t="s">
        <v>16</v>
      </c>
      <c r="P114" s="11" t="s">
        <v>16</v>
      </c>
    </row>
    <row r="115" spans="1:16" x14ac:dyDescent="0.25">
      <c r="A115" s="40">
        <v>114</v>
      </c>
      <c r="B115" s="40" t="s">
        <v>179</v>
      </c>
      <c r="C115" s="40">
        <v>5504</v>
      </c>
      <c r="D115" s="40">
        <v>112</v>
      </c>
      <c r="E115" s="40" t="s">
        <v>24</v>
      </c>
      <c r="F115" s="8">
        <v>43157</v>
      </c>
      <c r="G115" s="11">
        <v>300</v>
      </c>
      <c r="H115" s="11">
        <v>6.95</v>
      </c>
      <c r="I115" s="11">
        <v>1.25</v>
      </c>
      <c r="J115" s="11">
        <v>7.18</v>
      </c>
      <c r="K115" s="11">
        <v>0.68</v>
      </c>
      <c r="L115" s="11">
        <v>8.42</v>
      </c>
      <c r="M115" s="11" t="s">
        <v>15</v>
      </c>
      <c r="N115" s="11" t="s">
        <v>15</v>
      </c>
      <c r="O115" s="11" t="s">
        <v>16</v>
      </c>
      <c r="P115" s="11" t="s">
        <v>16</v>
      </c>
    </row>
    <row r="116" spans="1:16" x14ac:dyDescent="0.25">
      <c r="A116" s="40">
        <v>115</v>
      </c>
      <c r="B116" s="40" t="s">
        <v>180</v>
      </c>
      <c r="C116" s="40">
        <v>5504</v>
      </c>
      <c r="D116" s="40">
        <v>112</v>
      </c>
      <c r="E116" s="40" t="s">
        <v>24</v>
      </c>
      <c r="F116" s="8">
        <v>43157</v>
      </c>
      <c r="G116" s="11">
        <v>300</v>
      </c>
      <c r="H116" s="11">
        <v>9.25</v>
      </c>
      <c r="I116" s="11">
        <v>1.95</v>
      </c>
      <c r="J116" s="11">
        <v>8.69</v>
      </c>
      <c r="K116" s="11">
        <v>0.59</v>
      </c>
      <c r="L116" s="11">
        <v>8.06</v>
      </c>
      <c r="M116" s="11" t="s">
        <v>15</v>
      </c>
      <c r="N116" s="11" t="s">
        <v>15</v>
      </c>
      <c r="O116" s="11" t="s">
        <v>16</v>
      </c>
      <c r="P116" s="11" t="s">
        <v>16</v>
      </c>
    </row>
    <row r="117" spans="1:16" x14ac:dyDescent="0.25">
      <c r="A117" s="40">
        <v>116</v>
      </c>
      <c r="B117" s="40" t="s">
        <v>181</v>
      </c>
      <c r="C117" s="40">
        <v>5504</v>
      </c>
      <c r="D117" s="40">
        <v>112</v>
      </c>
      <c r="E117" s="40" t="s">
        <v>24</v>
      </c>
      <c r="F117" s="8">
        <v>43157</v>
      </c>
      <c r="G117" s="11">
        <v>300</v>
      </c>
      <c r="H117" s="11">
        <v>6.91</v>
      </c>
      <c r="I117" s="11">
        <v>1.57</v>
      </c>
      <c r="J117" s="11">
        <v>8.36</v>
      </c>
      <c r="K117" s="11">
        <v>0.36</v>
      </c>
      <c r="L117" s="11">
        <v>7.88</v>
      </c>
      <c r="M117" s="11" t="s">
        <v>15</v>
      </c>
      <c r="N117" s="11" t="s">
        <v>15</v>
      </c>
      <c r="O117" s="11" t="s">
        <v>16</v>
      </c>
      <c r="P117" s="11" t="s">
        <v>16</v>
      </c>
    </row>
    <row r="118" spans="1:16" x14ac:dyDescent="0.25">
      <c r="A118" s="40">
        <v>117</v>
      </c>
      <c r="B118" s="40" t="s">
        <v>182</v>
      </c>
      <c r="C118" s="40">
        <v>5504</v>
      </c>
      <c r="D118" s="40">
        <v>112</v>
      </c>
      <c r="E118" s="40" t="s">
        <v>24</v>
      </c>
      <c r="F118" s="8">
        <v>43157</v>
      </c>
      <c r="G118" s="11">
        <v>300</v>
      </c>
      <c r="H118" s="11">
        <v>7.92</v>
      </c>
      <c r="I118" s="11">
        <v>1.21</v>
      </c>
      <c r="J118" s="11">
        <v>9.3000000000000007</v>
      </c>
      <c r="K118" s="11">
        <v>0.65</v>
      </c>
      <c r="L118" s="11">
        <v>8.2899999999999991</v>
      </c>
      <c r="M118" s="11" t="s">
        <v>15</v>
      </c>
      <c r="N118" s="11" t="s">
        <v>15</v>
      </c>
      <c r="O118" s="11" t="s">
        <v>16</v>
      </c>
      <c r="P118" s="11" t="s">
        <v>16</v>
      </c>
    </row>
    <row r="119" spans="1:16" x14ac:dyDescent="0.25">
      <c r="A119" s="40">
        <v>118</v>
      </c>
      <c r="B119" s="40" t="s">
        <v>183</v>
      </c>
      <c r="C119" s="40">
        <v>5504</v>
      </c>
      <c r="D119" s="40">
        <v>112</v>
      </c>
      <c r="E119" s="40" t="s">
        <v>24</v>
      </c>
      <c r="F119" s="8">
        <v>43157</v>
      </c>
      <c r="G119" s="11">
        <v>300</v>
      </c>
      <c r="H119" s="11">
        <v>8.9600000000000009</v>
      </c>
      <c r="I119" s="11">
        <v>1.48</v>
      </c>
      <c r="J119" s="11">
        <v>8.58</v>
      </c>
      <c r="K119" s="11">
        <v>0.28000000000000003</v>
      </c>
      <c r="L119" s="11">
        <v>7.86</v>
      </c>
      <c r="M119" s="11" t="s">
        <v>15</v>
      </c>
      <c r="N119" s="11" t="s">
        <v>15</v>
      </c>
      <c r="O119" s="11" t="s">
        <v>16</v>
      </c>
      <c r="P119" s="11" t="s">
        <v>16</v>
      </c>
    </row>
    <row r="120" spans="1:16" x14ac:dyDescent="0.25">
      <c r="A120" s="40">
        <v>119</v>
      </c>
      <c r="B120" s="40" t="s">
        <v>184</v>
      </c>
      <c r="C120" s="40">
        <v>5504</v>
      </c>
      <c r="D120" s="40">
        <v>112</v>
      </c>
      <c r="E120" s="40" t="s">
        <v>24</v>
      </c>
      <c r="F120" s="8">
        <v>43157</v>
      </c>
      <c r="G120" s="11">
        <v>300</v>
      </c>
      <c r="H120" s="11">
        <v>6.62</v>
      </c>
      <c r="I120" s="11">
        <v>1.76</v>
      </c>
      <c r="J120" s="11">
        <v>6</v>
      </c>
      <c r="K120" s="11">
        <v>0.48</v>
      </c>
      <c r="L120" s="11">
        <v>7.86</v>
      </c>
      <c r="M120" s="11" t="s">
        <v>15</v>
      </c>
      <c r="N120" s="11" t="s">
        <v>15</v>
      </c>
      <c r="O120" s="11" t="s">
        <v>16</v>
      </c>
      <c r="P120" s="11" t="s">
        <v>16</v>
      </c>
    </row>
    <row r="121" spans="1:16" x14ac:dyDescent="0.25">
      <c r="A121" s="40">
        <v>120</v>
      </c>
      <c r="B121" s="40" t="s">
        <v>185</v>
      </c>
      <c r="C121" s="40">
        <v>5504</v>
      </c>
      <c r="D121" s="40">
        <v>112</v>
      </c>
      <c r="E121" s="40" t="s">
        <v>24</v>
      </c>
      <c r="F121" s="8">
        <v>43157</v>
      </c>
      <c r="G121" s="11">
        <v>300</v>
      </c>
      <c r="H121" s="11">
        <v>7.91</v>
      </c>
      <c r="I121" s="11">
        <v>1.84</v>
      </c>
      <c r="J121" s="11">
        <v>7.92</v>
      </c>
      <c r="K121" s="11">
        <v>0.39</v>
      </c>
      <c r="L121" s="11">
        <v>8.68</v>
      </c>
      <c r="M121" s="11" t="s">
        <v>15</v>
      </c>
      <c r="N121" s="11" t="s">
        <v>15</v>
      </c>
      <c r="O121" s="11" t="s">
        <v>16</v>
      </c>
      <c r="P121" s="11" t="s">
        <v>16</v>
      </c>
    </row>
    <row r="122" spans="1:16" x14ac:dyDescent="0.25">
      <c r="A122" s="40">
        <v>121</v>
      </c>
      <c r="B122" s="2" t="s">
        <v>186</v>
      </c>
      <c r="C122" s="2">
        <v>5504</v>
      </c>
      <c r="D122" s="40">
        <v>112</v>
      </c>
      <c r="E122" s="40" t="s">
        <v>24</v>
      </c>
      <c r="F122" s="4">
        <v>43157</v>
      </c>
      <c r="G122" s="11">
        <v>300</v>
      </c>
      <c r="H122" s="11">
        <v>10.11</v>
      </c>
      <c r="I122" s="11">
        <v>1.5</v>
      </c>
      <c r="J122" s="11">
        <v>7.92</v>
      </c>
      <c r="K122" s="11">
        <v>0.45</v>
      </c>
      <c r="L122" s="11">
        <v>8.07</v>
      </c>
      <c r="M122" s="11" t="s">
        <v>15</v>
      </c>
      <c r="N122" s="11" t="s">
        <v>15</v>
      </c>
      <c r="O122" s="11" t="s">
        <v>16</v>
      </c>
      <c r="P122" s="11" t="s">
        <v>16</v>
      </c>
    </row>
    <row r="123" spans="1:16" x14ac:dyDescent="0.25">
      <c r="A123" s="40">
        <v>122</v>
      </c>
      <c r="B123" s="40">
        <v>5703</v>
      </c>
      <c r="C123" s="40">
        <v>5504</v>
      </c>
      <c r="D123" s="40">
        <v>104</v>
      </c>
      <c r="E123" s="40" t="s">
        <v>26</v>
      </c>
      <c r="F123" s="8">
        <v>43158</v>
      </c>
      <c r="G123" s="11">
        <v>250</v>
      </c>
      <c r="H123" s="11">
        <v>10</v>
      </c>
      <c r="I123" s="11">
        <v>3</v>
      </c>
      <c r="J123" s="11">
        <v>2</v>
      </c>
      <c r="K123" s="11">
        <v>1</v>
      </c>
      <c r="L123" s="11">
        <v>10</v>
      </c>
      <c r="M123" s="11" t="s">
        <v>15</v>
      </c>
      <c r="N123" s="11" t="s">
        <v>15</v>
      </c>
      <c r="O123" s="11">
        <v>85</v>
      </c>
      <c r="P123" s="11">
        <v>671</v>
      </c>
    </row>
    <row r="124" spans="1:16" x14ac:dyDescent="0.25">
      <c r="A124" s="40">
        <v>123</v>
      </c>
      <c r="B124" s="40" t="s">
        <v>197</v>
      </c>
      <c r="C124" s="40">
        <v>5504</v>
      </c>
      <c r="D124" s="40" t="s">
        <v>193</v>
      </c>
      <c r="E124" s="40" t="s">
        <v>193</v>
      </c>
      <c r="F124" s="8">
        <v>43164</v>
      </c>
      <c r="G124" s="11">
        <v>300</v>
      </c>
      <c r="H124" s="11">
        <v>8.93</v>
      </c>
      <c r="I124" s="11">
        <v>1.66</v>
      </c>
      <c r="J124" s="11">
        <v>9.0299999999999994</v>
      </c>
      <c r="K124" s="11">
        <v>0.42</v>
      </c>
      <c r="L124" s="11">
        <v>7.36</v>
      </c>
      <c r="M124" s="11" t="s">
        <v>15</v>
      </c>
      <c r="N124" s="11" t="s">
        <v>15</v>
      </c>
      <c r="O124" s="11">
        <v>84.23</v>
      </c>
      <c r="P124" s="11">
        <v>264.18</v>
      </c>
    </row>
    <row r="125" spans="1:16" x14ac:dyDescent="0.25">
      <c r="A125" s="40">
        <v>124</v>
      </c>
      <c r="B125" s="40" t="s">
        <v>206</v>
      </c>
      <c r="C125" s="40">
        <v>5504</v>
      </c>
      <c r="D125" s="40" t="s">
        <v>193</v>
      </c>
      <c r="E125" s="40" t="s">
        <v>193</v>
      </c>
      <c r="F125" s="8">
        <v>43164</v>
      </c>
      <c r="G125" s="11">
        <v>300</v>
      </c>
      <c r="H125" s="11">
        <v>13.17</v>
      </c>
      <c r="I125" s="11">
        <v>0.43</v>
      </c>
      <c r="J125" s="11">
        <v>7.92</v>
      </c>
      <c r="K125" s="11">
        <v>0.22</v>
      </c>
      <c r="L125" s="11">
        <v>7.59</v>
      </c>
      <c r="M125" s="11" t="s">
        <v>15</v>
      </c>
      <c r="N125" s="11" t="s">
        <v>15</v>
      </c>
      <c r="O125" s="11">
        <v>84.49</v>
      </c>
      <c r="P125" s="11">
        <v>253.02</v>
      </c>
    </row>
    <row r="126" spans="1:16" x14ac:dyDescent="0.25">
      <c r="A126" s="40">
        <v>125</v>
      </c>
      <c r="B126" s="40" t="s">
        <v>207</v>
      </c>
      <c r="C126" s="40">
        <v>5504</v>
      </c>
      <c r="D126" s="40" t="s">
        <v>193</v>
      </c>
      <c r="E126" s="40" t="s">
        <v>193</v>
      </c>
      <c r="F126" s="8">
        <v>43164</v>
      </c>
      <c r="G126" s="11">
        <v>300</v>
      </c>
      <c r="H126" s="11">
        <v>5.91</v>
      </c>
      <c r="I126" s="11">
        <v>0.89</v>
      </c>
      <c r="J126" s="11">
        <v>7.6</v>
      </c>
      <c r="K126" s="11">
        <v>0.32</v>
      </c>
      <c r="L126" s="11">
        <v>6.55</v>
      </c>
      <c r="M126" s="11" t="s">
        <v>15</v>
      </c>
      <c r="N126" s="11" t="s">
        <v>15</v>
      </c>
      <c r="O126" s="11">
        <v>84.74</v>
      </c>
      <c r="P126" s="11">
        <v>245.89</v>
      </c>
    </row>
    <row r="127" spans="1:16" x14ac:dyDescent="0.25">
      <c r="A127" s="40">
        <v>126</v>
      </c>
      <c r="B127" s="40" t="s">
        <v>208</v>
      </c>
      <c r="C127" s="40">
        <v>5504</v>
      </c>
      <c r="D127" s="40" t="s">
        <v>193</v>
      </c>
      <c r="E127" s="40" t="s">
        <v>193</v>
      </c>
      <c r="F127" s="8">
        <v>43164</v>
      </c>
      <c r="G127" s="11">
        <v>300</v>
      </c>
      <c r="H127" s="11">
        <v>6.36</v>
      </c>
      <c r="I127" s="11">
        <v>1.32</v>
      </c>
      <c r="J127" s="11">
        <v>8.6</v>
      </c>
      <c r="K127" s="11">
        <v>0.21</v>
      </c>
      <c r="L127" s="11">
        <v>6.53</v>
      </c>
      <c r="M127" s="11" t="s">
        <v>15</v>
      </c>
      <c r="N127" s="11" t="s">
        <v>15</v>
      </c>
      <c r="O127" s="11">
        <v>84.7</v>
      </c>
      <c r="P127" s="11">
        <v>242.1</v>
      </c>
    </row>
    <row r="128" spans="1:16" x14ac:dyDescent="0.25">
      <c r="A128" s="40">
        <v>127</v>
      </c>
      <c r="B128" s="40" t="s">
        <v>209</v>
      </c>
      <c r="C128" s="40">
        <v>5504</v>
      </c>
      <c r="D128" s="40" t="s">
        <v>193</v>
      </c>
      <c r="E128" s="40" t="s">
        <v>193</v>
      </c>
      <c r="F128" s="8">
        <v>43164</v>
      </c>
      <c r="G128" s="11">
        <v>300</v>
      </c>
      <c r="H128" s="11">
        <v>6.17</v>
      </c>
      <c r="I128" s="11">
        <v>1.26</v>
      </c>
      <c r="J128" s="11">
        <v>8.17</v>
      </c>
      <c r="K128" s="11">
        <v>0.46</v>
      </c>
      <c r="L128" s="11">
        <v>7.91</v>
      </c>
      <c r="M128" s="11" t="s">
        <v>15</v>
      </c>
      <c r="N128" s="11" t="s">
        <v>15</v>
      </c>
      <c r="O128" s="11">
        <v>83.07</v>
      </c>
      <c r="P128" s="11">
        <v>251.96</v>
      </c>
    </row>
    <row r="129" spans="1:16" x14ac:dyDescent="0.25">
      <c r="A129" s="40">
        <v>128</v>
      </c>
      <c r="B129" s="40" t="s">
        <v>210</v>
      </c>
      <c r="C129" s="40">
        <v>5504</v>
      </c>
      <c r="D129" s="40" t="s">
        <v>193</v>
      </c>
      <c r="E129" s="40" t="s">
        <v>193</v>
      </c>
      <c r="F129" s="8">
        <v>43164</v>
      </c>
      <c r="G129" s="11">
        <v>300</v>
      </c>
      <c r="H129" s="11">
        <v>8.73</v>
      </c>
      <c r="I129" s="11">
        <v>1.08</v>
      </c>
      <c r="J129" s="11">
        <v>7.19</v>
      </c>
      <c r="K129" s="11">
        <v>0.33</v>
      </c>
      <c r="L129" s="11">
        <v>8.68</v>
      </c>
      <c r="M129" s="11" t="s">
        <v>15</v>
      </c>
      <c r="N129" s="11" t="s">
        <v>15</v>
      </c>
      <c r="O129" s="11">
        <v>85.58</v>
      </c>
      <c r="P129" s="11">
        <v>253.87</v>
      </c>
    </row>
    <row r="130" spans="1:16" x14ac:dyDescent="0.25">
      <c r="A130" s="40">
        <v>129</v>
      </c>
      <c r="B130" s="40" t="s">
        <v>211</v>
      </c>
      <c r="C130" s="40">
        <v>5504</v>
      </c>
      <c r="D130" s="40" t="s">
        <v>193</v>
      </c>
      <c r="E130" s="40" t="s">
        <v>193</v>
      </c>
      <c r="F130" s="8">
        <v>43164</v>
      </c>
      <c r="G130" s="11">
        <v>300</v>
      </c>
      <c r="H130" s="11">
        <v>10.77</v>
      </c>
      <c r="I130" s="11">
        <v>1.59</v>
      </c>
      <c r="J130" s="11">
        <v>9.19</v>
      </c>
      <c r="K130" s="11">
        <v>0.34</v>
      </c>
      <c r="L130" s="11">
        <v>7.88</v>
      </c>
      <c r="M130" s="11" t="s">
        <v>15</v>
      </c>
      <c r="N130" s="11" t="s">
        <v>15</v>
      </c>
      <c r="O130" s="11">
        <v>83.73</v>
      </c>
      <c r="P130" s="11">
        <v>263.64</v>
      </c>
    </row>
    <row r="131" spans="1:16" x14ac:dyDescent="0.25">
      <c r="A131" s="40">
        <v>130</v>
      </c>
      <c r="B131" s="40" t="s">
        <v>198</v>
      </c>
      <c r="C131" s="40">
        <v>5504</v>
      </c>
      <c r="D131" s="40" t="s">
        <v>193</v>
      </c>
      <c r="E131" s="40" t="s">
        <v>193</v>
      </c>
      <c r="F131" s="8">
        <v>43164</v>
      </c>
      <c r="G131" s="11">
        <v>300</v>
      </c>
      <c r="H131" s="11">
        <v>7.82</v>
      </c>
      <c r="I131" s="11">
        <v>1.34</v>
      </c>
      <c r="J131" s="11">
        <v>9.27</v>
      </c>
      <c r="K131" s="11">
        <v>0.36</v>
      </c>
      <c r="L131" s="11">
        <v>6.65</v>
      </c>
      <c r="M131" s="11" t="s">
        <v>15</v>
      </c>
      <c r="N131" s="11" t="s">
        <v>15</v>
      </c>
      <c r="O131" s="11">
        <v>83.93</v>
      </c>
      <c r="P131" s="11">
        <v>245.7</v>
      </c>
    </row>
    <row r="132" spans="1:16" x14ac:dyDescent="0.25">
      <c r="A132" s="40">
        <v>131</v>
      </c>
      <c r="B132" s="40" t="s">
        <v>199</v>
      </c>
      <c r="C132" s="40">
        <v>5504</v>
      </c>
      <c r="D132" s="40" t="s">
        <v>193</v>
      </c>
      <c r="E132" s="40" t="s">
        <v>193</v>
      </c>
      <c r="F132" s="8">
        <v>43164</v>
      </c>
      <c r="G132" s="11">
        <v>300</v>
      </c>
      <c r="H132" s="11">
        <v>5.53</v>
      </c>
      <c r="I132" s="11">
        <v>1.0900000000000001</v>
      </c>
      <c r="J132" s="11">
        <v>8.7899999999999991</v>
      </c>
      <c r="K132" s="11">
        <v>0.24</v>
      </c>
      <c r="L132" s="11">
        <v>6.11</v>
      </c>
      <c r="M132" s="11" t="s">
        <v>15</v>
      </c>
      <c r="N132" s="11" t="s">
        <v>15</v>
      </c>
      <c r="O132" s="11">
        <v>85.43</v>
      </c>
      <c r="P132" s="11">
        <v>275.2</v>
      </c>
    </row>
    <row r="133" spans="1:16" x14ac:dyDescent="0.25">
      <c r="A133" s="40">
        <v>132</v>
      </c>
      <c r="B133" s="40" t="s">
        <v>200</v>
      </c>
      <c r="C133" s="40">
        <v>5504</v>
      </c>
      <c r="D133" s="40" t="s">
        <v>193</v>
      </c>
      <c r="E133" s="40" t="s">
        <v>193</v>
      </c>
      <c r="F133" s="8">
        <v>43164</v>
      </c>
      <c r="G133" s="11">
        <v>300</v>
      </c>
      <c r="H133" s="11">
        <v>3</v>
      </c>
      <c r="I133" s="11">
        <v>0.88</v>
      </c>
      <c r="J133" s="11">
        <v>7.1</v>
      </c>
      <c r="K133" s="11">
        <v>0.35</v>
      </c>
      <c r="L133" s="11">
        <v>7.15</v>
      </c>
      <c r="M133" s="11" t="s">
        <v>15</v>
      </c>
      <c r="N133" s="11" t="s">
        <v>15</v>
      </c>
      <c r="O133" s="11">
        <v>85.63</v>
      </c>
      <c r="P133" s="11">
        <v>249.83</v>
      </c>
    </row>
    <row r="134" spans="1:16" x14ac:dyDescent="0.25">
      <c r="A134" s="40">
        <v>133</v>
      </c>
      <c r="B134" s="40" t="s">
        <v>201</v>
      </c>
      <c r="C134" s="40">
        <v>5504</v>
      </c>
      <c r="D134" s="40" t="s">
        <v>193</v>
      </c>
      <c r="E134" s="40" t="s">
        <v>193</v>
      </c>
      <c r="F134" s="8">
        <v>43164</v>
      </c>
      <c r="G134" s="11">
        <v>300</v>
      </c>
      <c r="H134" s="11">
        <v>9.9499999999999993</v>
      </c>
      <c r="I134" s="11">
        <v>0.48</v>
      </c>
      <c r="J134" s="11">
        <v>6.48</v>
      </c>
      <c r="K134" s="11">
        <v>0.47</v>
      </c>
      <c r="L134" s="11">
        <v>8.5399999999999991</v>
      </c>
      <c r="M134" s="11" t="s">
        <v>15</v>
      </c>
      <c r="N134" s="11" t="s">
        <v>15</v>
      </c>
      <c r="O134" s="11">
        <v>84.55</v>
      </c>
      <c r="P134" s="11">
        <v>255.08</v>
      </c>
    </row>
    <row r="135" spans="1:16" x14ac:dyDescent="0.25">
      <c r="A135" s="40">
        <v>134</v>
      </c>
      <c r="B135" s="40" t="s">
        <v>202</v>
      </c>
      <c r="C135" s="40">
        <v>5504</v>
      </c>
      <c r="D135" s="40" t="s">
        <v>193</v>
      </c>
      <c r="E135" s="40" t="s">
        <v>193</v>
      </c>
      <c r="F135" s="8">
        <v>43164</v>
      </c>
      <c r="G135" s="11">
        <v>300</v>
      </c>
      <c r="H135" s="11">
        <v>6.54</v>
      </c>
      <c r="I135" s="11">
        <v>1.51</v>
      </c>
      <c r="J135" s="11">
        <v>9.94</v>
      </c>
      <c r="K135" s="11">
        <v>0.52</v>
      </c>
      <c r="L135" s="11">
        <v>6.43</v>
      </c>
      <c r="M135" s="11" t="s">
        <v>15</v>
      </c>
      <c r="N135" s="11" t="s">
        <v>15</v>
      </c>
      <c r="O135" s="11">
        <v>83.74</v>
      </c>
      <c r="P135" s="11">
        <v>267.73</v>
      </c>
    </row>
    <row r="136" spans="1:16" x14ac:dyDescent="0.25">
      <c r="A136" s="40">
        <v>135</v>
      </c>
      <c r="B136" s="40" t="s">
        <v>203</v>
      </c>
      <c r="C136" s="40">
        <v>5504</v>
      </c>
      <c r="D136" s="40" t="s">
        <v>193</v>
      </c>
      <c r="E136" s="40" t="s">
        <v>193</v>
      </c>
      <c r="F136" s="8">
        <v>43164</v>
      </c>
      <c r="G136" s="11">
        <v>300</v>
      </c>
      <c r="H136" s="11">
        <v>6.68</v>
      </c>
      <c r="I136" s="11">
        <v>1.08</v>
      </c>
      <c r="J136" s="11">
        <v>9.1300000000000008</v>
      </c>
      <c r="K136" s="11">
        <v>0.32</v>
      </c>
      <c r="L136" s="11">
        <v>7.77</v>
      </c>
      <c r="M136" s="11" t="s">
        <v>15</v>
      </c>
      <c r="N136" s="11" t="s">
        <v>15</v>
      </c>
      <c r="O136" s="11">
        <v>85.01</v>
      </c>
      <c r="P136" s="11">
        <v>276.37</v>
      </c>
    </row>
    <row r="137" spans="1:16" x14ac:dyDescent="0.25">
      <c r="A137" s="40">
        <v>136</v>
      </c>
      <c r="B137" s="2" t="s">
        <v>204</v>
      </c>
      <c r="C137" s="2">
        <v>5504</v>
      </c>
      <c r="D137" s="2" t="s">
        <v>193</v>
      </c>
      <c r="E137" s="2" t="s">
        <v>193</v>
      </c>
      <c r="F137" s="4">
        <v>43164</v>
      </c>
      <c r="G137" s="11">
        <v>300</v>
      </c>
      <c r="H137" s="11">
        <v>11.45</v>
      </c>
      <c r="I137" s="11">
        <v>1.46</v>
      </c>
      <c r="J137" s="11">
        <v>7.42</v>
      </c>
      <c r="K137" s="11">
        <v>0.37</v>
      </c>
      <c r="L137" s="11">
        <v>7.82</v>
      </c>
      <c r="M137" s="11" t="s">
        <v>15</v>
      </c>
      <c r="N137" s="11" t="s">
        <v>15</v>
      </c>
      <c r="O137" s="11">
        <v>84.7</v>
      </c>
      <c r="P137" s="11">
        <v>265.7</v>
      </c>
    </row>
    <row r="138" spans="1:16" x14ac:dyDescent="0.25">
      <c r="A138" s="40">
        <v>137</v>
      </c>
      <c r="B138" s="2" t="s">
        <v>205</v>
      </c>
      <c r="C138" s="40">
        <v>5504</v>
      </c>
      <c r="D138" s="40" t="s">
        <v>193</v>
      </c>
      <c r="E138" s="40" t="s">
        <v>193</v>
      </c>
      <c r="F138" s="8">
        <v>43164</v>
      </c>
      <c r="G138" s="11">
        <v>300</v>
      </c>
      <c r="H138" s="11">
        <v>5.35</v>
      </c>
      <c r="I138" s="11">
        <v>0.73</v>
      </c>
      <c r="J138" s="11">
        <v>7.7</v>
      </c>
      <c r="K138" s="11">
        <v>0.27</v>
      </c>
      <c r="L138" s="11">
        <v>8.0299999999999994</v>
      </c>
      <c r="M138" s="11" t="s">
        <v>15</v>
      </c>
      <c r="N138" s="11" t="s">
        <v>15</v>
      </c>
      <c r="O138" s="11">
        <v>83.69</v>
      </c>
      <c r="P138" s="11">
        <v>242.25</v>
      </c>
    </row>
    <row r="139" spans="1:16" x14ac:dyDescent="0.25">
      <c r="A139" s="40">
        <v>138</v>
      </c>
      <c r="B139" s="40" t="s">
        <v>212</v>
      </c>
      <c r="C139" s="40">
        <v>5504</v>
      </c>
      <c r="D139" s="40">
        <v>110</v>
      </c>
      <c r="E139" s="40" t="s">
        <v>21</v>
      </c>
      <c r="F139" s="8">
        <v>43171</v>
      </c>
      <c r="G139" s="11">
        <v>1000</v>
      </c>
      <c r="H139" s="11">
        <v>0.9</v>
      </c>
      <c r="I139" s="11">
        <v>0.11</v>
      </c>
      <c r="J139" s="11">
        <v>5.22</v>
      </c>
      <c r="K139" s="11">
        <v>0.09</v>
      </c>
      <c r="L139" s="11">
        <v>7.25</v>
      </c>
      <c r="M139" s="11" t="s">
        <v>15</v>
      </c>
      <c r="N139" s="11" t="s">
        <v>15</v>
      </c>
      <c r="O139" s="11">
        <v>64.900000000000006</v>
      </c>
      <c r="P139" s="11" t="s">
        <v>16</v>
      </c>
    </row>
    <row r="140" spans="1:16" x14ac:dyDescent="0.25">
      <c r="A140" s="40">
        <v>139</v>
      </c>
      <c r="B140" s="40" t="s">
        <v>221</v>
      </c>
      <c r="C140" s="40">
        <v>5504</v>
      </c>
      <c r="D140" s="40">
        <v>110</v>
      </c>
      <c r="E140" s="40" t="s">
        <v>21</v>
      </c>
      <c r="F140" s="8">
        <v>43171</v>
      </c>
      <c r="G140" s="11">
        <v>1000</v>
      </c>
      <c r="H140" s="11">
        <v>3.1</v>
      </c>
      <c r="I140" s="11">
        <v>0.56999999999999995</v>
      </c>
      <c r="J140" s="11">
        <v>5.19</v>
      </c>
      <c r="K140" s="11">
        <v>0.11</v>
      </c>
      <c r="L140" s="11">
        <v>8.4600000000000009</v>
      </c>
      <c r="M140" s="11" t="s">
        <v>15</v>
      </c>
      <c r="N140" s="11" t="s">
        <v>15</v>
      </c>
      <c r="O140" s="11">
        <v>64.400000000000006</v>
      </c>
      <c r="P140" s="11" t="s">
        <v>16</v>
      </c>
    </row>
    <row r="141" spans="1:16" x14ac:dyDescent="0.25">
      <c r="A141" s="40">
        <v>140</v>
      </c>
      <c r="B141" s="40" t="s">
        <v>222</v>
      </c>
      <c r="C141" s="40">
        <v>5504</v>
      </c>
      <c r="D141" s="40">
        <v>110</v>
      </c>
      <c r="E141" s="40" t="s">
        <v>21</v>
      </c>
      <c r="F141" s="8">
        <v>43171</v>
      </c>
      <c r="G141" s="11">
        <v>1000</v>
      </c>
      <c r="H141" s="11">
        <v>1.49</v>
      </c>
      <c r="I141" s="11">
        <v>0.24</v>
      </c>
      <c r="J141" s="11">
        <v>4.45</v>
      </c>
      <c r="K141" s="11">
        <v>0.11</v>
      </c>
      <c r="L141" s="11">
        <v>5.94</v>
      </c>
      <c r="M141" s="11" t="s">
        <v>15</v>
      </c>
      <c r="N141" s="11" t="s">
        <v>15</v>
      </c>
      <c r="O141" s="11">
        <v>66.88</v>
      </c>
      <c r="P141" s="11" t="s">
        <v>16</v>
      </c>
    </row>
    <row r="142" spans="1:16" x14ac:dyDescent="0.25">
      <c r="A142" s="40">
        <v>141</v>
      </c>
      <c r="B142" s="40" t="s">
        <v>223</v>
      </c>
      <c r="C142" s="40">
        <v>5504</v>
      </c>
      <c r="D142" s="40">
        <v>110</v>
      </c>
      <c r="E142" s="40" t="s">
        <v>21</v>
      </c>
      <c r="F142" s="8">
        <v>43171</v>
      </c>
      <c r="G142" s="11">
        <v>1000</v>
      </c>
      <c r="H142" s="11">
        <v>4.2300000000000004</v>
      </c>
      <c r="I142" s="11">
        <v>0.15</v>
      </c>
      <c r="J142" s="11">
        <v>4.6100000000000003</v>
      </c>
      <c r="K142" s="11">
        <v>0.12</v>
      </c>
      <c r="L142" s="11">
        <v>6.52</v>
      </c>
      <c r="M142" s="11" t="s">
        <v>15</v>
      </c>
      <c r="N142" s="11" t="s">
        <v>15</v>
      </c>
      <c r="O142" s="11">
        <v>61.3</v>
      </c>
      <c r="P142" s="11" t="s">
        <v>16</v>
      </c>
    </row>
    <row r="143" spans="1:16" x14ac:dyDescent="0.25">
      <c r="A143" s="40">
        <v>142</v>
      </c>
      <c r="B143" s="40" t="s">
        <v>224</v>
      </c>
      <c r="C143" s="40">
        <v>5504</v>
      </c>
      <c r="D143" s="40">
        <v>110</v>
      </c>
      <c r="E143" s="40" t="s">
        <v>21</v>
      </c>
      <c r="F143" s="8">
        <v>43171</v>
      </c>
      <c r="G143" s="11">
        <v>1000</v>
      </c>
      <c r="H143" s="11">
        <v>1.41</v>
      </c>
      <c r="I143" s="11">
        <v>0.39</v>
      </c>
      <c r="J143" s="11">
        <v>6.51</v>
      </c>
      <c r="K143" s="11">
        <v>0.14000000000000001</v>
      </c>
      <c r="L143" s="11">
        <v>5.35</v>
      </c>
      <c r="M143" s="11" t="s">
        <v>15</v>
      </c>
      <c r="N143" s="11" t="s">
        <v>15</v>
      </c>
      <c r="O143" s="11">
        <v>66.95</v>
      </c>
      <c r="P143" s="11" t="s">
        <v>16</v>
      </c>
    </row>
    <row r="144" spans="1:16" x14ac:dyDescent="0.25">
      <c r="A144" s="40">
        <v>143</v>
      </c>
      <c r="B144" s="40" t="s">
        <v>225</v>
      </c>
      <c r="C144" s="40">
        <v>5504</v>
      </c>
      <c r="D144" s="40">
        <v>110</v>
      </c>
      <c r="E144" s="40" t="s">
        <v>21</v>
      </c>
      <c r="F144" s="8">
        <v>43171</v>
      </c>
      <c r="G144" s="11">
        <v>1000</v>
      </c>
      <c r="H144" s="11">
        <v>2.82</v>
      </c>
      <c r="I144" s="11">
        <v>0.13</v>
      </c>
      <c r="J144" s="11">
        <v>4.05</v>
      </c>
      <c r="K144" s="11">
        <v>0.09</v>
      </c>
      <c r="L144" s="11">
        <v>5.78</v>
      </c>
      <c r="M144" s="11" t="s">
        <v>15</v>
      </c>
      <c r="N144" s="11" t="s">
        <v>15</v>
      </c>
      <c r="O144" s="11">
        <v>64.16</v>
      </c>
      <c r="P144" s="11" t="s">
        <v>16</v>
      </c>
    </row>
    <row r="145" spans="1:16" x14ac:dyDescent="0.25">
      <c r="A145" s="40">
        <v>144</v>
      </c>
      <c r="B145" s="40" t="s">
        <v>226</v>
      </c>
      <c r="C145" s="40">
        <v>5504</v>
      </c>
      <c r="D145" s="40">
        <v>110</v>
      </c>
      <c r="E145" s="40" t="s">
        <v>21</v>
      </c>
      <c r="F145" s="8">
        <v>43171</v>
      </c>
      <c r="G145" s="11">
        <v>1000</v>
      </c>
      <c r="H145" s="11">
        <v>2.96</v>
      </c>
      <c r="I145" s="11">
        <v>0.36</v>
      </c>
      <c r="J145" s="11">
        <v>4.26</v>
      </c>
      <c r="K145" s="11">
        <v>0.17</v>
      </c>
      <c r="L145" s="11">
        <v>4.43</v>
      </c>
      <c r="M145" s="11" t="s">
        <v>15</v>
      </c>
      <c r="N145" s="11" t="s">
        <v>15</v>
      </c>
      <c r="O145" s="11">
        <v>65.36</v>
      </c>
      <c r="P145" s="11" t="s">
        <v>16</v>
      </c>
    </row>
    <row r="146" spans="1:16" x14ac:dyDescent="0.25">
      <c r="A146" s="40">
        <v>145</v>
      </c>
      <c r="B146" s="40" t="s">
        <v>213</v>
      </c>
      <c r="C146" s="40">
        <v>5504</v>
      </c>
      <c r="D146" s="40">
        <v>110</v>
      </c>
      <c r="E146" s="40" t="s">
        <v>21</v>
      </c>
      <c r="F146" s="8">
        <v>43171</v>
      </c>
      <c r="G146" s="11">
        <v>1000</v>
      </c>
      <c r="H146" s="11">
        <v>4.22</v>
      </c>
      <c r="I146" s="11">
        <v>7.0000000000000007E-2</v>
      </c>
      <c r="J146" s="11">
        <v>3.64</v>
      </c>
      <c r="K146" s="11">
        <v>0.11</v>
      </c>
      <c r="L146" s="11">
        <v>5.98</v>
      </c>
      <c r="M146" s="11" t="s">
        <v>15</v>
      </c>
      <c r="N146" s="11" t="s">
        <v>15</v>
      </c>
      <c r="O146" s="11">
        <v>65.55</v>
      </c>
      <c r="P146" s="11" t="s">
        <v>16</v>
      </c>
    </row>
    <row r="147" spans="1:16" x14ac:dyDescent="0.25">
      <c r="A147" s="40">
        <v>146</v>
      </c>
      <c r="B147" s="40" t="s">
        <v>214</v>
      </c>
      <c r="C147" s="40">
        <v>5504</v>
      </c>
      <c r="D147" s="40">
        <v>110</v>
      </c>
      <c r="E147" s="40" t="s">
        <v>21</v>
      </c>
      <c r="F147" s="8">
        <v>43171</v>
      </c>
      <c r="G147" s="11">
        <v>1000</v>
      </c>
      <c r="H147" s="11">
        <v>3.45</v>
      </c>
      <c r="I147" s="11">
        <v>0.14000000000000001</v>
      </c>
      <c r="J147" s="11">
        <v>4.97</v>
      </c>
      <c r="K147" s="11">
        <v>0.21</v>
      </c>
      <c r="L147" s="11">
        <v>6.91</v>
      </c>
      <c r="M147" s="11" t="s">
        <v>15</v>
      </c>
      <c r="N147" s="11" t="s">
        <v>15</v>
      </c>
      <c r="O147" s="11">
        <v>59.98</v>
      </c>
      <c r="P147" s="11" t="s">
        <v>16</v>
      </c>
    </row>
    <row r="148" spans="1:16" x14ac:dyDescent="0.25">
      <c r="A148" s="40">
        <v>147</v>
      </c>
      <c r="B148" s="40" t="s">
        <v>215</v>
      </c>
      <c r="C148" s="40">
        <v>5504</v>
      </c>
      <c r="D148" s="40">
        <v>110</v>
      </c>
      <c r="E148" s="40" t="s">
        <v>21</v>
      </c>
      <c r="F148" s="8">
        <v>43171</v>
      </c>
      <c r="G148" s="11">
        <v>1000</v>
      </c>
      <c r="H148" s="11">
        <v>2.73</v>
      </c>
      <c r="I148" s="11">
        <v>0.9</v>
      </c>
      <c r="J148" s="11">
        <v>6.28</v>
      </c>
      <c r="K148" s="11">
        <v>0.09</v>
      </c>
      <c r="L148" s="11">
        <v>7.7</v>
      </c>
      <c r="M148" s="11" t="s">
        <v>15</v>
      </c>
      <c r="N148" s="11" t="s">
        <v>15</v>
      </c>
      <c r="O148" s="11">
        <v>66.2</v>
      </c>
      <c r="P148" s="11" t="s">
        <v>16</v>
      </c>
    </row>
    <row r="149" spans="1:16" x14ac:dyDescent="0.25">
      <c r="A149" s="40">
        <v>148</v>
      </c>
      <c r="B149" s="40" t="s">
        <v>216</v>
      </c>
      <c r="C149" s="40">
        <v>5504</v>
      </c>
      <c r="D149" s="40">
        <v>110</v>
      </c>
      <c r="E149" s="40" t="s">
        <v>21</v>
      </c>
      <c r="F149" s="8">
        <v>43171</v>
      </c>
      <c r="G149" s="11">
        <v>1000</v>
      </c>
      <c r="H149" s="11">
        <v>2.68</v>
      </c>
      <c r="I149" s="11">
        <v>0.52</v>
      </c>
      <c r="J149" s="11">
        <v>6.72</v>
      </c>
      <c r="K149" s="11">
        <v>0.11</v>
      </c>
      <c r="L149" s="11">
        <v>5.56</v>
      </c>
      <c r="M149" s="11" t="s">
        <v>15</v>
      </c>
      <c r="N149" s="11" t="s">
        <v>15</v>
      </c>
      <c r="O149" s="11">
        <v>63.58</v>
      </c>
      <c r="P149" s="11" t="s">
        <v>16</v>
      </c>
    </row>
    <row r="150" spans="1:16" x14ac:dyDescent="0.25">
      <c r="A150" s="40">
        <v>149</v>
      </c>
      <c r="B150" s="40" t="s">
        <v>217</v>
      </c>
      <c r="C150" s="40">
        <v>5504</v>
      </c>
      <c r="D150" s="40">
        <v>110</v>
      </c>
      <c r="E150" s="40" t="s">
        <v>21</v>
      </c>
      <c r="F150" s="8">
        <v>43171</v>
      </c>
      <c r="G150" s="11">
        <v>1000</v>
      </c>
      <c r="H150" s="11">
        <v>3.35</v>
      </c>
      <c r="I150" s="11">
        <v>0.01</v>
      </c>
      <c r="J150" s="11">
        <v>5.96</v>
      </c>
      <c r="K150" s="11">
        <v>0.08</v>
      </c>
      <c r="L150" s="11">
        <v>7.4</v>
      </c>
      <c r="M150" s="11" t="s">
        <v>15</v>
      </c>
      <c r="N150" s="11" t="s">
        <v>15</v>
      </c>
      <c r="O150" s="11">
        <v>66.2</v>
      </c>
      <c r="P150" s="11" t="s">
        <v>16</v>
      </c>
    </row>
    <row r="151" spans="1:16" x14ac:dyDescent="0.25">
      <c r="A151" s="40">
        <v>150</v>
      </c>
      <c r="B151" s="40" t="s">
        <v>218</v>
      </c>
      <c r="C151" s="40">
        <v>5504</v>
      </c>
      <c r="D151" s="40">
        <v>110</v>
      </c>
      <c r="E151" s="40" t="s">
        <v>21</v>
      </c>
      <c r="F151" s="8">
        <v>43171</v>
      </c>
      <c r="G151" s="11">
        <v>1000</v>
      </c>
      <c r="H151" s="11">
        <v>3.8</v>
      </c>
      <c r="I151" s="11">
        <v>0.85</v>
      </c>
      <c r="J151" s="11">
        <v>7.25</v>
      </c>
      <c r="K151" s="11">
        <v>0.19</v>
      </c>
      <c r="L151" s="11">
        <v>6.1</v>
      </c>
      <c r="M151" s="11" t="s">
        <v>15</v>
      </c>
      <c r="N151" s="11" t="s">
        <v>15</v>
      </c>
      <c r="O151" s="11">
        <v>66.66</v>
      </c>
      <c r="P151" s="11" t="s">
        <v>16</v>
      </c>
    </row>
    <row r="152" spans="1:16" x14ac:dyDescent="0.25">
      <c r="A152" s="7">
        <v>151</v>
      </c>
      <c r="B152" s="2" t="s">
        <v>219</v>
      </c>
      <c r="C152" s="2">
        <v>5504</v>
      </c>
      <c r="D152" s="2">
        <v>110</v>
      </c>
      <c r="E152" s="2" t="s">
        <v>21</v>
      </c>
      <c r="F152" s="4">
        <v>43171</v>
      </c>
      <c r="G152" s="11">
        <v>1000</v>
      </c>
      <c r="H152" s="11">
        <v>3.1</v>
      </c>
      <c r="I152" s="11">
        <v>0.52</v>
      </c>
      <c r="J152" s="11">
        <v>3.98</v>
      </c>
      <c r="K152" s="11">
        <v>0.13</v>
      </c>
      <c r="L152" s="11">
        <v>8.0399999999999991</v>
      </c>
      <c r="M152" s="11" t="s">
        <v>15</v>
      </c>
      <c r="N152" s="11" t="s">
        <v>15</v>
      </c>
      <c r="O152" s="11">
        <v>63.47</v>
      </c>
      <c r="P152" s="11" t="s">
        <v>16</v>
      </c>
    </row>
    <row r="153" spans="1:16" x14ac:dyDescent="0.25">
      <c r="A153" s="7">
        <v>152</v>
      </c>
      <c r="B153" s="2" t="s">
        <v>220</v>
      </c>
      <c r="C153" s="2">
        <v>5504</v>
      </c>
      <c r="D153" s="2">
        <v>110</v>
      </c>
      <c r="E153" s="2" t="s">
        <v>21</v>
      </c>
      <c r="F153" s="4">
        <v>43171</v>
      </c>
      <c r="G153" s="11">
        <v>1000</v>
      </c>
      <c r="H153" s="11">
        <v>1.55</v>
      </c>
      <c r="I153" s="11">
        <v>0.64</v>
      </c>
      <c r="J153" s="11">
        <v>7.12</v>
      </c>
      <c r="K153" s="11">
        <v>0.14000000000000001</v>
      </c>
      <c r="L153" s="11">
        <v>5.48</v>
      </c>
      <c r="M153" s="11" t="s">
        <v>15</v>
      </c>
      <c r="N153" s="11" t="s">
        <v>15</v>
      </c>
      <c r="O153" s="11">
        <v>67.599999999999994</v>
      </c>
      <c r="P153" s="11" t="s">
        <v>16</v>
      </c>
    </row>
    <row r="154" spans="1:16" x14ac:dyDescent="0.25">
      <c r="A154" s="40">
        <v>153</v>
      </c>
      <c r="B154" s="2" t="s">
        <v>272</v>
      </c>
      <c r="C154" s="2">
        <v>5504</v>
      </c>
      <c r="D154" s="2">
        <v>107</v>
      </c>
      <c r="E154" s="2" t="s">
        <v>27</v>
      </c>
      <c r="F154" s="4">
        <v>43178</v>
      </c>
      <c r="G154" s="11">
        <v>300</v>
      </c>
      <c r="H154" s="11">
        <v>3.57</v>
      </c>
      <c r="I154" s="11">
        <v>3.42</v>
      </c>
      <c r="J154" s="11">
        <v>2.96</v>
      </c>
      <c r="K154" s="11">
        <v>0</v>
      </c>
      <c r="L154" s="11">
        <v>0</v>
      </c>
      <c r="M154" s="11" t="s">
        <v>15</v>
      </c>
      <c r="N154" s="11" t="s">
        <v>15</v>
      </c>
      <c r="O154" s="11">
        <v>85.13</v>
      </c>
      <c r="P154" s="11">
        <v>927.4</v>
      </c>
    </row>
    <row r="155" spans="1:16" x14ac:dyDescent="0.25">
      <c r="A155" s="40">
        <v>154</v>
      </c>
      <c r="B155" s="40" t="s">
        <v>281</v>
      </c>
      <c r="C155" s="40">
        <v>5504</v>
      </c>
      <c r="D155" s="40">
        <v>107</v>
      </c>
      <c r="E155" s="40" t="s">
        <v>27</v>
      </c>
      <c r="F155" s="8">
        <v>43178</v>
      </c>
      <c r="G155" s="11">
        <v>300</v>
      </c>
      <c r="H155" s="11">
        <v>4.07</v>
      </c>
      <c r="I155" s="11">
        <v>3.03</v>
      </c>
      <c r="J155" s="11">
        <v>2.94</v>
      </c>
      <c r="K155" s="11">
        <v>0</v>
      </c>
      <c r="L155" s="11">
        <v>0</v>
      </c>
      <c r="M155" s="11" t="s">
        <v>15</v>
      </c>
      <c r="N155" s="11" t="s">
        <v>15</v>
      </c>
      <c r="O155" s="11">
        <v>87.3</v>
      </c>
      <c r="P155" s="11">
        <v>982.05</v>
      </c>
    </row>
    <row r="156" spans="1:16" x14ac:dyDescent="0.25">
      <c r="A156" s="40">
        <v>155</v>
      </c>
      <c r="B156" s="40" t="s">
        <v>282</v>
      </c>
      <c r="C156" s="40">
        <v>5504</v>
      </c>
      <c r="D156" s="40">
        <v>107</v>
      </c>
      <c r="E156" s="40" t="s">
        <v>27</v>
      </c>
      <c r="F156" s="8">
        <v>43178</v>
      </c>
      <c r="G156" s="11">
        <v>300</v>
      </c>
      <c r="H156" s="11">
        <v>3.98</v>
      </c>
      <c r="I156" s="11">
        <v>3.79</v>
      </c>
      <c r="J156" s="11">
        <v>2.92</v>
      </c>
      <c r="K156" s="11">
        <v>0</v>
      </c>
      <c r="L156" s="11">
        <v>0</v>
      </c>
      <c r="M156" s="11" t="s">
        <v>15</v>
      </c>
      <c r="N156" s="11" t="s">
        <v>15</v>
      </c>
      <c r="O156" s="11">
        <v>87.74</v>
      </c>
      <c r="P156" s="11">
        <v>953.91</v>
      </c>
    </row>
    <row r="157" spans="1:16" x14ac:dyDescent="0.25">
      <c r="A157" s="40">
        <v>156</v>
      </c>
      <c r="B157" s="40" t="s">
        <v>283</v>
      </c>
      <c r="C157" s="40">
        <v>5504</v>
      </c>
      <c r="D157" s="40">
        <v>107</v>
      </c>
      <c r="E157" s="40" t="s">
        <v>27</v>
      </c>
      <c r="F157" s="8">
        <v>43178</v>
      </c>
      <c r="G157" s="11">
        <v>300</v>
      </c>
      <c r="H157" s="11">
        <v>3.61</v>
      </c>
      <c r="I157" s="11">
        <v>3.22</v>
      </c>
      <c r="J157" s="11">
        <v>2.91</v>
      </c>
      <c r="K157" s="11">
        <v>0</v>
      </c>
      <c r="L157" s="11">
        <v>0</v>
      </c>
      <c r="M157" s="11" t="s">
        <v>15</v>
      </c>
      <c r="N157" s="11" t="s">
        <v>15</v>
      </c>
      <c r="O157" s="11">
        <v>87.78</v>
      </c>
      <c r="P157" s="11">
        <v>897.3</v>
      </c>
    </row>
    <row r="158" spans="1:16" x14ac:dyDescent="0.25">
      <c r="A158" s="40">
        <v>157</v>
      </c>
      <c r="B158" s="40" t="s">
        <v>284</v>
      </c>
      <c r="C158" s="40">
        <v>5504</v>
      </c>
      <c r="D158" s="40">
        <v>107</v>
      </c>
      <c r="E158" s="40" t="s">
        <v>27</v>
      </c>
      <c r="F158" s="8">
        <v>43178</v>
      </c>
      <c r="G158" s="11">
        <v>300</v>
      </c>
      <c r="H158" s="11">
        <v>3.37</v>
      </c>
      <c r="I158" s="11">
        <v>2.82</v>
      </c>
      <c r="J158" s="11">
        <v>3.08</v>
      </c>
      <c r="K158" s="11">
        <v>0</v>
      </c>
      <c r="L158" s="11">
        <v>0</v>
      </c>
      <c r="M158" s="11" t="s">
        <v>15</v>
      </c>
      <c r="N158" s="11" t="s">
        <v>15</v>
      </c>
      <c r="O158" s="11">
        <v>85.3</v>
      </c>
      <c r="P158" s="11">
        <v>979.1</v>
      </c>
    </row>
    <row r="159" spans="1:16" x14ac:dyDescent="0.25">
      <c r="A159" s="40">
        <v>158</v>
      </c>
      <c r="B159" s="40" t="s">
        <v>285</v>
      </c>
      <c r="C159" s="40">
        <v>5504</v>
      </c>
      <c r="D159" s="40">
        <v>107</v>
      </c>
      <c r="E159" s="40" t="s">
        <v>27</v>
      </c>
      <c r="F159" s="8">
        <v>43178</v>
      </c>
      <c r="G159" s="11">
        <v>300</v>
      </c>
      <c r="H159" s="11">
        <v>3.93</v>
      </c>
      <c r="I159" s="11">
        <v>3.53</v>
      </c>
      <c r="J159" s="11">
        <v>2.84</v>
      </c>
      <c r="K159" s="11">
        <v>0</v>
      </c>
      <c r="L159" s="11">
        <v>0</v>
      </c>
      <c r="M159" s="11" t="s">
        <v>15</v>
      </c>
      <c r="N159" s="11" t="s">
        <v>15</v>
      </c>
      <c r="O159" s="11">
        <v>86.78</v>
      </c>
      <c r="P159" s="11">
        <v>935.71</v>
      </c>
    </row>
    <row r="160" spans="1:16" x14ac:dyDescent="0.25">
      <c r="A160" s="40">
        <v>159</v>
      </c>
      <c r="B160" s="40" t="s">
        <v>286</v>
      </c>
      <c r="C160" s="40">
        <v>5504</v>
      </c>
      <c r="D160" s="40">
        <v>107</v>
      </c>
      <c r="E160" s="40" t="s">
        <v>27</v>
      </c>
      <c r="F160" s="8">
        <v>43178</v>
      </c>
      <c r="G160" s="11">
        <v>300</v>
      </c>
      <c r="H160" s="11">
        <v>3.48</v>
      </c>
      <c r="I160" s="11">
        <v>3.48</v>
      </c>
      <c r="J160" s="11">
        <v>3.02</v>
      </c>
      <c r="K160" s="11">
        <v>0</v>
      </c>
      <c r="L160" s="11">
        <v>0</v>
      </c>
      <c r="M160" s="11" t="s">
        <v>15</v>
      </c>
      <c r="N160" s="11" t="s">
        <v>15</v>
      </c>
      <c r="O160" s="11">
        <v>89.52</v>
      </c>
      <c r="P160" s="11">
        <v>946.71</v>
      </c>
    </row>
    <row r="161" spans="1:16" x14ac:dyDescent="0.25">
      <c r="A161" s="40">
        <v>160</v>
      </c>
      <c r="B161" s="40" t="s">
        <v>273</v>
      </c>
      <c r="C161" s="40">
        <v>5504</v>
      </c>
      <c r="D161" s="40">
        <v>107</v>
      </c>
      <c r="E161" s="40" t="s">
        <v>27</v>
      </c>
      <c r="F161" s="8">
        <v>43178</v>
      </c>
      <c r="G161" s="11">
        <v>300</v>
      </c>
      <c r="H161" s="11">
        <v>3.02</v>
      </c>
      <c r="I161" s="11">
        <v>2.77</v>
      </c>
      <c r="J161" s="11">
        <v>3.07</v>
      </c>
      <c r="K161" s="11">
        <v>0</v>
      </c>
      <c r="L161" s="11">
        <v>0</v>
      </c>
      <c r="M161" s="11" t="s">
        <v>15</v>
      </c>
      <c r="N161" s="11" t="s">
        <v>15</v>
      </c>
      <c r="O161" s="11">
        <v>86.95</v>
      </c>
      <c r="P161" s="11">
        <v>963.88</v>
      </c>
    </row>
    <row r="162" spans="1:16" x14ac:dyDescent="0.25">
      <c r="A162" s="40">
        <v>161</v>
      </c>
      <c r="B162" s="40" t="s">
        <v>274</v>
      </c>
      <c r="C162" s="40">
        <v>5504</v>
      </c>
      <c r="D162" s="40">
        <v>107</v>
      </c>
      <c r="E162" s="40" t="s">
        <v>27</v>
      </c>
      <c r="F162" s="8">
        <v>43178</v>
      </c>
      <c r="G162" s="11">
        <v>300</v>
      </c>
      <c r="H162" s="11">
        <v>4.49</v>
      </c>
      <c r="I162" s="11">
        <v>3.02</v>
      </c>
      <c r="J162" s="11">
        <v>2.89</v>
      </c>
      <c r="K162" s="11">
        <v>0</v>
      </c>
      <c r="L162" s="11">
        <v>0</v>
      </c>
      <c r="M162" s="11" t="s">
        <v>15</v>
      </c>
      <c r="N162" s="11" t="s">
        <v>15</v>
      </c>
      <c r="O162" s="11">
        <v>87.25</v>
      </c>
      <c r="P162" s="11">
        <v>907.25</v>
      </c>
    </row>
    <row r="163" spans="1:16" x14ac:dyDescent="0.25">
      <c r="A163" s="40">
        <v>162</v>
      </c>
      <c r="B163" s="40" t="s">
        <v>275</v>
      </c>
      <c r="C163" s="40">
        <v>5504</v>
      </c>
      <c r="D163" s="40">
        <v>107</v>
      </c>
      <c r="E163" s="40" t="s">
        <v>27</v>
      </c>
      <c r="F163" s="8">
        <v>43178</v>
      </c>
      <c r="G163" s="11">
        <v>300</v>
      </c>
      <c r="H163" s="11">
        <v>3.93</v>
      </c>
      <c r="I163" s="11">
        <v>3.82</v>
      </c>
      <c r="J163" s="11">
        <v>2.79</v>
      </c>
      <c r="K163" s="11">
        <v>0</v>
      </c>
      <c r="L163" s="11">
        <v>0</v>
      </c>
      <c r="M163" s="11" t="s">
        <v>15</v>
      </c>
      <c r="N163" s="11" t="s">
        <v>15</v>
      </c>
      <c r="O163" s="11">
        <v>87.98</v>
      </c>
      <c r="P163" s="11">
        <v>898.5</v>
      </c>
    </row>
    <row r="164" spans="1:16" x14ac:dyDescent="0.25">
      <c r="A164" s="40">
        <v>163</v>
      </c>
      <c r="B164" s="40" t="s">
        <v>276</v>
      </c>
      <c r="C164" s="40">
        <v>5504</v>
      </c>
      <c r="D164" s="40">
        <v>107</v>
      </c>
      <c r="E164" s="40" t="s">
        <v>27</v>
      </c>
      <c r="F164" s="8">
        <v>43178</v>
      </c>
      <c r="G164" s="11">
        <v>300</v>
      </c>
      <c r="H164" s="11">
        <v>4.08</v>
      </c>
      <c r="I164" s="11">
        <v>3.06</v>
      </c>
      <c r="J164" s="11">
        <v>3.01</v>
      </c>
      <c r="K164" s="11">
        <v>0</v>
      </c>
      <c r="L164" s="11">
        <v>0</v>
      </c>
      <c r="M164" s="11" t="s">
        <v>15</v>
      </c>
      <c r="N164" s="11" t="s">
        <v>15</v>
      </c>
      <c r="O164" s="11">
        <v>89.75</v>
      </c>
      <c r="P164" s="11">
        <v>986.33</v>
      </c>
    </row>
    <row r="165" spans="1:16" x14ac:dyDescent="0.25">
      <c r="A165" s="40">
        <v>164</v>
      </c>
      <c r="B165" s="40" t="s">
        <v>277</v>
      </c>
      <c r="C165" s="40">
        <v>5504</v>
      </c>
      <c r="D165" s="40">
        <v>107</v>
      </c>
      <c r="E165" s="40" t="s">
        <v>27</v>
      </c>
      <c r="F165" s="8">
        <v>43178</v>
      </c>
      <c r="G165" s="11">
        <v>300</v>
      </c>
      <c r="H165" s="11">
        <v>5.22</v>
      </c>
      <c r="I165" s="11">
        <v>3.27</v>
      </c>
      <c r="J165" s="11">
        <v>2.85</v>
      </c>
      <c r="K165" s="11">
        <v>0</v>
      </c>
      <c r="L165" s="11">
        <v>0</v>
      </c>
      <c r="M165" s="11" t="s">
        <v>15</v>
      </c>
      <c r="N165" s="11" t="s">
        <v>15</v>
      </c>
      <c r="O165" s="11">
        <v>88.96</v>
      </c>
      <c r="P165" s="11">
        <v>963.55</v>
      </c>
    </row>
    <row r="166" spans="1:16" x14ac:dyDescent="0.25">
      <c r="A166" s="40">
        <v>165</v>
      </c>
      <c r="B166" s="40" t="s">
        <v>278</v>
      </c>
      <c r="C166" s="40">
        <v>5504</v>
      </c>
      <c r="D166" s="40">
        <v>107</v>
      </c>
      <c r="E166" s="40" t="s">
        <v>27</v>
      </c>
      <c r="F166" s="8">
        <v>43178</v>
      </c>
      <c r="G166" s="11">
        <v>300</v>
      </c>
      <c r="H166" s="11">
        <v>3.21</v>
      </c>
      <c r="I166" s="11">
        <v>3.18</v>
      </c>
      <c r="J166" s="11">
        <v>2.89</v>
      </c>
      <c r="K166" s="11">
        <v>0</v>
      </c>
      <c r="L166" s="11">
        <v>0</v>
      </c>
      <c r="M166" s="11" t="s">
        <v>15</v>
      </c>
      <c r="N166" s="11" t="s">
        <v>15</v>
      </c>
      <c r="O166" s="11">
        <v>87.01</v>
      </c>
      <c r="P166" s="11">
        <v>917.27</v>
      </c>
    </row>
    <row r="167" spans="1:16" x14ac:dyDescent="0.25">
      <c r="A167" s="40">
        <v>166</v>
      </c>
      <c r="B167" s="40" t="s">
        <v>279</v>
      </c>
      <c r="C167" s="40">
        <v>5504</v>
      </c>
      <c r="D167" s="40">
        <v>107</v>
      </c>
      <c r="E167" s="40" t="s">
        <v>27</v>
      </c>
      <c r="F167" s="8">
        <v>43178</v>
      </c>
      <c r="G167" s="11">
        <v>300</v>
      </c>
      <c r="H167" s="11">
        <v>3.75</v>
      </c>
      <c r="I167" s="11">
        <v>3.5</v>
      </c>
      <c r="J167" s="11">
        <v>3.06</v>
      </c>
      <c r="K167" s="11">
        <v>0</v>
      </c>
      <c r="L167" s="11">
        <v>0</v>
      </c>
      <c r="M167" s="11" t="s">
        <v>15</v>
      </c>
      <c r="N167" s="11" t="s">
        <v>15</v>
      </c>
      <c r="O167" s="11">
        <v>82.53</v>
      </c>
      <c r="P167" s="11">
        <v>981.01</v>
      </c>
    </row>
    <row r="168" spans="1:16" x14ac:dyDescent="0.25">
      <c r="A168" s="40">
        <v>167</v>
      </c>
      <c r="B168" s="40" t="s">
        <v>280</v>
      </c>
      <c r="C168" s="40">
        <v>5504</v>
      </c>
      <c r="D168" s="40">
        <v>107</v>
      </c>
      <c r="E168" s="40" t="s">
        <v>27</v>
      </c>
      <c r="F168" s="8">
        <v>43178</v>
      </c>
      <c r="G168" s="11">
        <v>300</v>
      </c>
      <c r="H168" s="11">
        <v>2.66</v>
      </c>
      <c r="I168" s="11">
        <v>3.2</v>
      </c>
      <c r="J168" s="11">
        <v>2.85</v>
      </c>
      <c r="K168" s="11">
        <v>0</v>
      </c>
      <c r="L168" s="11">
        <v>0</v>
      </c>
      <c r="M168" s="11" t="s">
        <v>15</v>
      </c>
      <c r="N168" s="11" t="s">
        <v>15</v>
      </c>
      <c r="O168" s="11">
        <v>86.29</v>
      </c>
      <c r="P168" s="11">
        <v>899.64</v>
      </c>
    </row>
    <row r="169" spans="1:16" x14ac:dyDescent="0.25">
      <c r="A169" s="7">
        <v>168</v>
      </c>
      <c r="B169" s="2" t="s">
        <v>242</v>
      </c>
      <c r="C169" s="2">
        <v>5504</v>
      </c>
      <c r="D169" s="2" t="s">
        <v>194</v>
      </c>
      <c r="E169" s="2" t="s">
        <v>194</v>
      </c>
      <c r="F169" s="4">
        <v>43178</v>
      </c>
      <c r="G169" s="11">
        <v>400</v>
      </c>
      <c r="H169" s="11">
        <v>8.5</v>
      </c>
      <c r="I169" s="11">
        <v>0.48</v>
      </c>
      <c r="J169" s="11">
        <v>7.63</v>
      </c>
      <c r="K169" s="11">
        <v>0.55000000000000004</v>
      </c>
      <c r="L169" s="11">
        <v>7.26</v>
      </c>
      <c r="M169" s="11" t="s">
        <v>15</v>
      </c>
      <c r="N169" s="11" t="s">
        <v>15</v>
      </c>
      <c r="O169" s="11">
        <v>78.98</v>
      </c>
      <c r="P169" s="11">
        <v>217.15</v>
      </c>
    </row>
    <row r="170" spans="1:16" x14ac:dyDescent="0.25">
      <c r="A170" s="40">
        <v>169</v>
      </c>
      <c r="B170" s="2" t="s">
        <v>251</v>
      </c>
      <c r="C170" s="2">
        <v>5504</v>
      </c>
      <c r="D170" s="2" t="s">
        <v>194</v>
      </c>
      <c r="E170" s="2" t="s">
        <v>194</v>
      </c>
      <c r="F170" s="4">
        <v>43178</v>
      </c>
      <c r="G170" s="11">
        <v>400</v>
      </c>
      <c r="H170" s="11">
        <v>10.16</v>
      </c>
      <c r="I170" s="11">
        <v>1.1100000000000001</v>
      </c>
      <c r="J170" s="11">
        <v>7.79</v>
      </c>
      <c r="K170" s="11">
        <v>0.49</v>
      </c>
      <c r="L170" s="11">
        <v>7.85</v>
      </c>
      <c r="M170" s="11" t="s">
        <v>15</v>
      </c>
      <c r="N170" s="11" t="s">
        <v>15</v>
      </c>
      <c r="O170" s="11">
        <v>76.8</v>
      </c>
      <c r="P170" s="11">
        <v>195.61</v>
      </c>
    </row>
    <row r="171" spans="1:16" x14ac:dyDescent="0.25">
      <c r="A171" s="40">
        <v>170</v>
      </c>
      <c r="B171" s="40" t="s">
        <v>252</v>
      </c>
      <c r="C171" s="40">
        <v>5504</v>
      </c>
      <c r="D171" s="40" t="s">
        <v>194</v>
      </c>
      <c r="E171" s="40" t="s">
        <v>194</v>
      </c>
      <c r="F171" s="8">
        <v>43178</v>
      </c>
      <c r="G171" s="11">
        <v>400</v>
      </c>
      <c r="H171" s="11">
        <v>7.51</v>
      </c>
      <c r="I171" s="11">
        <v>0.7</v>
      </c>
      <c r="J171" s="11">
        <v>7.74</v>
      </c>
      <c r="K171" s="11">
        <v>0.51</v>
      </c>
      <c r="L171" s="11">
        <v>7.29</v>
      </c>
      <c r="M171" s="11" t="s">
        <v>15</v>
      </c>
      <c r="N171" s="11" t="s">
        <v>15</v>
      </c>
      <c r="O171" s="11">
        <v>78.12</v>
      </c>
      <c r="P171" s="11">
        <v>213.82</v>
      </c>
    </row>
    <row r="172" spans="1:16" x14ac:dyDescent="0.25">
      <c r="A172" s="40">
        <v>171</v>
      </c>
      <c r="B172" s="40" t="s">
        <v>253</v>
      </c>
      <c r="C172" s="40">
        <v>5504</v>
      </c>
      <c r="D172" s="40" t="s">
        <v>194</v>
      </c>
      <c r="E172" s="40" t="s">
        <v>194</v>
      </c>
      <c r="F172" s="8">
        <v>43178</v>
      </c>
      <c r="G172" s="11">
        <v>400</v>
      </c>
      <c r="H172" s="11">
        <v>10.46</v>
      </c>
      <c r="I172" s="11">
        <v>0.61</v>
      </c>
      <c r="J172" s="11">
        <v>7.72</v>
      </c>
      <c r="K172" s="11">
        <v>0.51</v>
      </c>
      <c r="L172" s="11">
        <v>8.02</v>
      </c>
      <c r="M172" s="11" t="s">
        <v>15</v>
      </c>
      <c r="N172" s="11" t="s">
        <v>15</v>
      </c>
      <c r="O172" s="11">
        <v>79.37</v>
      </c>
      <c r="P172" s="11">
        <v>215.91</v>
      </c>
    </row>
    <row r="173" spans="1:16" x14ac:dyDescent="0.25">
      <c r="A173" s="40">
        <v>172</v>
      </c>
      <c r="B173" s="40" t="s">
        <v>254</v>
      </c>
      <c r="C173" s="40">
        <v>5504</v>
      </c>
      <c r="D173" s="40" t="s">
        <v>194</v>
      </c>
      <c r="E173" s="40" t="s">
        <v>194</v>
      </c>
      <c r="F173" s="8">
        <v>43178</v>
      </c>
      <c r="G173" s="11">
        <v>400</v>
      </c>
      <c r="H173" s="11">
        <v>8.07</v>
      </c>
      <c r="I173" s="11">
        <v>1.89</v>
      </c>
      <c r="J173" s="11">
        <v>7.73</v>
      </c>
      <c r="K173" s="11">
        <v>0.59</v>
      </c>
      <c r="L173" s="11">
        <v>7.33</v>
      </c>
      <c r="M173" s="11" t="s">
        <v>15</v>
      </c>
      <c r="N173" s="11" t="s">
        <v>15</v>
      </c>
      <c r="O173" s="11">
        <v>77.260000000000005</v>
      </c>
      <c r="P173" s="11">
        <v>195.38</v>
      </c>
    </row>
    <row r="174" spans="1:16" x14ac:dyDescent="0.25">
      <c r="A174" s="40">
        <v>173</v>
      </c>
      <c r="B174" s="40" t="s">
        <v>255</v>
      </c>
      <c r="C174" s="40">
        <v>5504</v>
      </c>
      <c r="D174" s="40" t="s">
        <v>194</v>
      </c>
      <c r="E174" s="40" t="s">
        <v>194</v>
      </c>
      <c r="F174" s="8">
        <v>43178</v>
      </c>
      <c r="G174" s="11">
        <v>400</v>
      </c>
      <c r="H174" s="11">
        <v>11.02</v>
      </c>
      <c r="I174" s="11">
        <v>1.27</v>
      </c>
      <c r="J174" s="11">
        <v>7.33</v>
      </c>
      <c r="K174" s="11">
        <v>0.42</v>
      </c>
      <c r="L174" s="11">
        <v>7.51</v>
      </c>
      <c r="M174" s="11" t="s">
        <v>15</v>
      </c>
      <c r="N174" s="11" t="s">
        <v>15</v>
      </c>
      <c r="O174" s="11">
        <v>77.86</v>
      </c>
      <c r="P174" s="11">
        <v>205.7</v>
      </c>
    </row>
    <row r="175" spans="1:16" x14ac:dyDescent="0.25">
      <c r="A175" s="40">
        <v>174</v>
      </c>
      <c r="B175" s="40" t="s">
        <v>256</v>
      </c>
      <c r="C175" s="40">
        <v>5504</v>
      </c>
      <c r="D175" s="40" t="s">
        <v>194</v>
      </c>
      <c r="E175" s="40" t="s">
        <v>194</v>
      </c>
      <c r="F175" s="8">
        <v>43178</v>
      </c>
      <c r="G175" s="11">
        <v>400</v>
      </c>
      <c r="H175" s="11">
        <v>8.89</v>
      </c>
      <c r="I175" s="11">
        <v>1.3</v>
      </c>
      <c r="J175" s="11">
        <v>7.22</v>
      </c>
      <c r="K175" s="11">
        <v>0.56999999999999995</v>
      </c>
      <c r="L175" s="11">
        <v>7.7</v>
      </c>
      <c r="M175" s="11" t="s">
        <v>15</v>
      </c>
      <c r="N175" s="11" t="s">
        <v>15</v>
      </c>
      <c r="O175" s="11">
        <v>77.87</v>
      </c>
      <c r="P175" s="11">
        <v>206.29</v>
      </c>
    </row>
    <row r="176" spans="1:16" x14ac:dyDescent="0.25">
      <c r="A176" s="40">
        <v>175</v>
      </c>
      <c r="B176" s="40" t="s">
        <v>243</v>
      </c>
      <c r="C176" s="40">
        <v>5504</v>
      </c>
      <c r="D176" s="40" t="s">
        <v>194</v>
      </c>
      <c r="E176" s="40" t="s">
        <v>194</v>
      </c>
      <c r="F176" s="8">
        <v>43178</v>
      </c>
      <c r="G176" s="11">
        <v>400</v>
      </c>
      <c r="H176" s="11">
        <v>7.57</v>
      </c>
      <c r="I176" s="11">
        <v>1.01</v>
      </c>
      <c r="J176" s="11">
        <v>6.76</v>
      </c>
      <c r="K176" s="11">
        <v>0.42</v>
      </c>
      <c r="L176" s="11">
        <v>6.63</v>
      </c>
      <c r="M176" s="11" t="s">
        <v>15</v>
      </c>
      <c r="N176" s="11" t="s">
        <v>15</v>
      </c>
      <c r="O176" s="11">
        <v>77.150000000000006</v>
      </c>
      <c r="P176" s="11">
        <v>207.83</v>
      </c>
    </row>
    <row r="177" spans="1:16" x14ac:dyDescent="0.25">
      <c r="A177" s="40">
        <v>176</v>
      </c>
      <c r="B177" s="40" t="s">
        <v>244</v>
      </c>
      <c r="C177" s="40">
        <v>5504</v>
      </c>
      <c r="D177" s="40" t="s">
        <v>194</v>
      </c>
      <c r="E177" s="40" t="s">
        <v>194</v>
      </c>
      <c r="F177" s="8">
        <v>43178</v>
      </c>
      <c r="G177" s="11">
        <v>400</v>
      </c>
      <c r="H177" s="11">
        <v>8.26</v>
      </c>
      <c r="I177" s="11">
        <v>0.74</v>
      </c>
      <c r="J177" s="11">
        <v>7.47</v>
      </c>
      <c r="K177" s="11">
        <v>0.54</v>
      </c>
      <c r="L177" s="11">
        <v>8.0299999999999994</v>
      </c>
      <c r="M177" s="11" t="s">
        <v>15</v>
      </c>
      <c r="N177" s="11" t="s">
        <v>15</v>
      </c>
      <c r="O177" s="11">
        <v>78.78</v>
      </c>
      <c r="P177" s="11">
        <v>203.35</v>
      </c>
    </row>
    <row r="178" spans="1:16" x14ac:dyDescent="0.25">
      <c r="A178" s="40">
        <v>177</v>
      </c>
      <c r="B178" s="40" t="s">
        <v>245</v>
      </c>
      <c r="C178" s="40">
        <v>5504</v>
      </c>
      <c r="D178" s="40" t="s">
        <v>194</v>
      </c>
      <c r="E178" s="40" t="s">
        <v>194</v>
      </c>
      <c r="F178" s="8">
        <v>43178</v>
      </c>
      <c r="G178" s="11">
        <v>400</v>
      </c>
      <c r="H178" s="11">
        <v>11.7</v>
      </c>
      <c r="I178" s="11">
        <v>1.33</v>
      </c>
      <c r="J178" s="11">
        <v>7.68</v>
      </c>
      <c r="K178" s="11">
        <v>0.43</v>
      </c>
      <c r="L178" s="11">
        <v>7.85</v>
      </c>
      <c r="M178" s="11" t="s">
        <v>15</v>
      </c>
      <c r="N178" s="11" t="s">
        <v>15</v>
      </c>
      <c r="O178" s="11">
        <v>78.150000000000006</v>
      </c>
      <c r="P178" s="11">
        <v>201.1</v>
      </c>
    </row>
    <row r="179" spans="1:16" x14ac:dyDescent="0.25">
      <c r="A179" s="40">
        <v>178</v>
      </c>
      <c r="B179" s="40" t="s">
        <v>246</v>
      </c>
      <c r="C179" s="40">
        <v>5504</v>
      </c>
      <c r="D179" s="40" t="s">
        <v>194</v>
      </c>
      <c r="E179" s="40" t="s">
        <v>194</v>
      </c>
      <c r="F179" s="8">
        <v>43178</v>
      </c>
      <c r="G179" s="11">
        <v>400</v>
      </c>
      <c r="H179" s="11">
        <v>9.86</v>
      </c>
      <c r="I179" s="11">
        <v>1.22</v>
      </c>
      <c r="J179" s="11">
        <v>7.49</v>
      </c>
      <c r="K179" s="11">
        <v>0.52</v>
      </c>
      <c r="L179" s="11">
        <v>7.7</v>
      </c>
      <c r="M179" s="11" t="s">
        <v>15</v>
      </c>
      <c r="N179" s="11" t="s">
        <v>15</v>
      </c>
      <c r="O179" s="11">
        <v>78.2</v>
      </c>
      <c r="P179" s="11">
        <v>192.4</v>
      </c>
    </row>
    <row r="180" spans="1:16" x14ac:dyDescent="0.25">
      <c r="A180" s="40">
        <v>179</v>
      </c>
      <c r="B180" s="40" t="s">
        <v>247</v>
      </c>
      <c r="C180" s="40">
        <v>5504</v>
      </c>
      <c r="D180" s="40" t="s">
        <v>194</v>
      </c>
      <c r="E180" s="40" t="s">
        <v>194</v>
      </c>
      <c r="F180" s="8">
        <v>43178</v>
      </c>
      <c r="G180" s="11">
        <v>400</v>
      </c>
      <c r="H180" s="11">
        <v>5.94</v>
      </c>
      <c r="I180" s="11">
        <v>0.92</v>
      </c>
      <c r="J180" s="11">
        <v>7.02</v>
      </c>
      <c r="K180" s="11">
        <v>0.52</v>
      </c>
      <c r="L180" s="11">
        <v>7.56</v>
      </c>
      <c r="M180" s="11" t="s">
        <v>15</v>
      </c>
      <c r="N180" s="11" t="s">
        <v>15</v>
      </c>
      <c r="O180" s="11">
        <v>76.709999999999994</v>
      </c>
      <c r="P180" s="11">
        <v>199.05</v>
      </c>
    </row>
    <row r="181" spans="1:16" x14ac:dyDescent="0.25">
      <c r="A181" s="40">
        <v>180</v>
      </c>
      <c r="B181" s="40" t="s">
        <v>248</v>
      </c>
      <c r="C181" s="40">
        <v>5504</v>
      </c>
      <c r="D181" s="40" t="s">
        <v>194</v>
      </c>
      <c r="E181" s="40" t="s">
        <v>194</v>
      </c>
      <c r="F181" s="8">
        <v>43178</v>
      </c>
      <c r="G181" s="11">
        <v>400</v>
      </c>
      <c r="H181" s="11">
        <v>8.6</v>
      </c>
      <c r="I181" s="11">
        <v>0.56000000000000005</v>
      </c>
      <c r="J181" s="11">
        <v>7.55</v>
      </c>
      <c r="K181" s="11">
        <v>0.5</v>
      </c>
      <c r="L181" s="11">
        <v>7.29</v>
      </c>
      <c r="M181" s="11" t="s">
        <v>15</v>
      </c>
      <c r="N181" s="11" t="s">
        <v>15</v>
      </c>
      <c r="O181" s="11">
        <v>78.91</v>
      </c>
      <c r="P181" s="11">
        <v>203.86</v>
      </c>
    </row>
    <row r="182" spans="1:16" x14ac:dyDescent="0.25">
      <c r="A182" s="40">
        <v>181</v>
      </c>
      <c r="B182" s="40" t="s">
        <v>249</v>
      </c>
      <c r="C182" s="40">
        <v>5504</v>
      </c>
      <c r="D182" s="40" t="s">
        <v>194</v>
      </c>
      <c r="E182" s="40" t="s">
        <v>194</v>
      </c>
      <c r="F182" s="8">
        <v>43178</v>
      </c>
      <c r="G182" s="11">
        <v>400</v>
      </c>
      <c r="H182" s="11">
        <v>8.15</v>
      </c>
      <c r="I182" s="11">
        <v>0.82</v>
      </c>
      <c r="J182" s="11">
        <v>7.48</v>
      </c>
      <c r="K182" s="11">
        <v>0.55000000000000004</v>
      </c>
      <c r="L182" s="11">
        <v>7.55</v>
      </c>
      <c r="M182" s="11" t="s">
        <v>15</v>
      </c>
      <c r="N182" s="11" t="s">
        <v>15</v>
      </c>
      <c r="O182" s="11">
        <v>75.67</v>
      </c>
      <c r="P182" s="11">
        <v>196.07</v>
      </c>
    </row>
    <row r="183" spans="1:16" x14ac:dyDescent="0.25">
      <c r="A183" s="40">
        <v>182</v>
      </c>
      <c r="B183" s="40" t="s">
        <v>250</v>
      </c>
      <c r="C183" s="40">
        <v>5504</v>
      </c>
      <c r="D183" s="40" t="s">
        <v>194</v>
      </c>
      <c r="E183" s="40" t="s">
        <v>194</v>
      </c>
      <c r="F183" s="8">
        <v>43178</v>
      </c>
      <c r="G183" s="11">
        <v>400</v>
      </c>
      <c r="H183" s="11">
        <v>11.21</v>
      </c>
      <c r="I183" s="11">
        <v>0.15</v>
      </c>
      <c r="J183" s="11">
        <v>6.85</v>
      </c>
      <c r="K183" s="11">
        <v>0.42</v>
      </c>
      <c r="L183" s="11">
        <v>7.33</v>
      </c>
      <c r="M183" s="11" t="s">
        <v>15</v>
      </c>
      <c r="N183" s="11" t="s">
        <v>15</v>
      </c>
      <c r="O183" s="11">
        <v>78.760000000000005</v>
      </c>
      <c r="P183" s="11">
        <v>208.45</v>
      </c>
    </row>
    <row r="184" spans="1:16" x14ac:dyDescent="0.25">
      <c r="A184" s="40">
        <v>183</v>
      </c>
      <c r="B184" s="40">
        <v>5702</v>
      </c>
      <c r="C184" s="40">
        <v>5504</v>
      </c>
      <c r="D184" s="40" t="s">
        <v>194</v>
      </c>
      <c r="E184" s="40" t="s">
        <v>194</v>
      </c>
      <c r="F184" s="8">
        <v>43181</v>
      </c>
      <c r="G184" s="11">
        <v>300</v>
      </c>
      <c r="H184" s="11">
        <v>10</v>
      </c>
      <c r="I184" s="11">
        <v>2</v>
      </c>
      <c r="J184" s="11">
        <v>4</v>
      </c>
      <c r="K184" s="11">
        <v>2</v>
      </c>
      <c r="L184" s="11">
        <v>10</v>
      </c>
      <c r="M184" s="11" t="s">
        <v>15</v>
      </c>
      <c r="N184" s="11" t="s">
        <v>15</v>
      </c>
      <c r="O184" s="11" t="s">
        <v>16</v>
      </c>
      <c r="P184" s="11" t="s">
        <v>16</v>
      </c>
    </row>
    <row r="185" spans="1:16" x14ac:dyDescent="0.25">
      <c r="A185" s="40">
        <v>184</v>
      </c>
      <c r="B185" s="2">
        <v>5714</v>
      </c>
      <c r="C185" s="2">
        <v>5504</v>
      </c>
      <c r="D185" s="40">
        <v>106</v>
      </c>
      <c r="E185" s="40" t="s">
        <v>19</v>
      </c>
      <c r="F185" s="4">
        <v>43182</v>
      </c>
      <c r="G185" s="11">
        <v>300</v>
      </c>
      <c r="H185" s="11">
        <v>8.36</v>
      </c>
      <c r="I185" s="11">
        <v>1.75</v>
      </c>
      <c r="J185" s="11">
        <v>5.29</v>
      </c>
      <c r="K185" s="11">
        <v>1.1299999999999999</v>
      </c>
      <c r="L185" s="11">
        <v>8.89</v>
      </c>
      <c r="M185" s="11" t="s">
        <v>15</v>
      </c>
      <c r="N185" s="11" t="s">
        <v>15</v>
      </c>
      <c r="O185" s="11">
        <v>81.7</v>
      </c>
      <c r="P185" s="11" t="s">
        <v>16</v>
      </c>
    </row>
    <row r="186" spans="1:16" x14ac:dyDescent="0.25">
      <c r="A186" s="40">
        <v>185</v>
      </c>
      <c r="B186" s="2">
        <v>5714</v>
      </c>
      <c r="C186" s="40">
        <v>5504</v>
      </c>
      <c r="D186" s="40">
        <v>106</v>
      </c>
      <c r="E186" s="40" t="s">
        <v>19</v>
      </c>
      <c r="F186" s="8">
        <v>43182</v>
      </c>
      <c r="G186" s="11">
        <v>300</v>
      </c>
      <c r="H186" s="11" t="s">
        <v>351</v>
      </c>
      <c r="I186" s="11" t="s">
        <v>352</v>
      </c>
      <c r="J186" s="11" t="s">
        <v>353</v>
      </c>
      <c r="K186" s="11" t="s">
        <v>354</v>
      </c>
      <c r="L186" s="11" t="s">
        <v>355</v>
      </c>
      <c r="M186" s="11" t="s">
        <v>15</v>
      </c>
      <c r="N186" s="11" t="s">
        <v>15</v>
      </c>
      <c r="O186" s="11" t="s">
        <v>356</v>
      </c>
      <c r="P186" s="11" t="s">
        <v>16</v>
      </c>
    </row>
    <row r="187" spans="1:16" x14ac:dyDescent="0.25">
      <c r="A187" s="40">
        <v>186</v>
      </c>
      <c r="B187" s="40" t="s">
        <v>257</v>
      </c>
      <c r="C187" s="40">
        <v>5504</v>
      </c>
      <c r="D187" s="40" t="s">
        <v>195</v>
      </c>
      <c r="E187" s="40" t="s">
        <v>195</v>
      </c>
      <c r="F187" s="8">
        <v>43185</v>
      </c>
      <c r="G187" s="11">
        <v>300</v>
      </c>
      <c r="H187" s="11">
        <v>7.47</v>
      </c>
      <c r="I187" s="11">
        <v>0.63</v>
      </c>
      <c r="J187" s="11">
        <v>5.27</v>
      </c>
      <c r="K187" s="11">
        <v>0.71</v>
      </c>
      <c r="L187" s="11">
        <v>6.73</v>
      </c>
      <c r="M187" s="11" t="s">
        <v>15</v>
      </c>
      <c r="N187" s="11" t="s">
        <v>15</v>
      </c>
      <c r="O187" s="11">
        <v>91.13</v>
      </c>
      <c r="P187" s="11" t="s">
        <v>16</v>
      </c>
    </row>
    <row r="188" spans="1:16" x14ac:dyDescent="0.25">
      <c r="A188" s="40">
        <v>187</v>
      </c>
      <c r="B188" s="40" t="s">
        <v>266</v>
      </c>
      <c r="C188" s="40">
        <v>5504</v>
      </c>
      <c r="D188" s="40" t="s">
        <v>195</v>
      </c>
      <c r="E188" s="40" t="s">
        <v>195</v>
      </c>
      <c r="F188" s="8">
        <v>43185</v>
      </c>
      <c r="G188" s="11">
        <v>300</v>
      </c>
      <c r="H188" s="11">
        <v>10.53</v>
      </c>
      <c r="I188" s="11">
        <v>0.52</v>
      </c>
      <c r="J188" s="11">
        <v>4.91</v>
      </c>
      <c r="K188" s="11">
        <v>0.75</v>
      </c>
      <c r="L188" s="11">
        <v>7.19</v>
      </c>
      <c r="M188" s="11" t="s">
        <v>15</v>
      </c>
      <c r="N188" s="11" t="s">
        <v>15</v>
      </c>
      <c r="O188" s="11">
        <v>91.25</v>
      </c>
      <c r="P188" s="11" t="s">
        <v>16</v>
      </c>
    </row>
    <row r="189" spans="1:16" x14ac:dyDescent="0.25">
      <c r="A189" s="40">
        <v>188</v>
      </c>
      <c r="B189" s="40" t="s">
        <v>267</v>
      </c>
      <c r="C189" s="40">
        <v>5504</v>
      </c>
      <c r="D189" s="40" t="s">
        <v>195</v>
      </c>
      <c r="E189" s="40" t="s">
        <v>195</v>
      </c>
      <c r="F189" s="8">
        <v>43185</v>
      </c>
      <c r="G189" s="11">
        <v>300</v>
      </c>
      <c r="H189" s="11">
        <v>11.17</v>
      </c>
      <c r="I189" s="11">
        <v>0.62</v>
      </c>
      <c r="J189" s="11">
        <v>5.55</v>
      </c>
      <c r="K189" s="11">
        <v>0.26</v>
      </c>
      <c r="L189" s="11">
        <v>7.35</v>
      </c>
      <c r="M189" s="11" t="s">
        <v>15</v>
      </c>
      <c r="N189" s="11" t="s">
        <v>15</v>
      </c>
      <c r="O189" s="11">
        <v>90.75</v>
      </c>
      <c r="P189" s="11" t="s">
        <v>16</v>
      </c>
    </row>
    <row r="190" spans="1:16" x14ac:dyDescent="0.25">
      <c r="A190" s="40">
        <v>189</v>
      </c>
      <c r="B190" s="40" t="s">
        <v>268</v>
      </c>
      <c r="C190" s="40">
        <v>5504</v>
      </c>
      <c r="D190" s="40" t="s">
        <v>195</v>
      </c>
      <c r="E190" s="40" t="s">
        <v>195</v>
      </c>
      <c r="F190" s="8">
        <v>43185</v>
      </c>
      <c r="G190" s="11">
        <v>300</v>
      </c>
      <c r="H190" s="11">
        <v>9.8699999999999992</v>
      </c>
      <c r="I190" s="11">
        <v>0.56999999999999995</v>
      </c>
      <c r="J190" s="11">
        <v>5.41</v>
      </c>
      <c r="K190" s="11">
        <v>0.6</v>
      </c>
      <c r="L190" s="11">
        <v>6.99</v>
      </c>
      <c r="M190" s="11" t="s">
        <v>15</v>
      </c>
      <c r="N190" s="11" t="s">
        <v>15</v>
      </c>
      <c r="O190" s="11">
        <v>89.91</v>
      </c>
      <c r="P190" s="11" t="s">
        <v>16</v>
      </c>
    </row>
    <row r="191" spans="1:16" x14ac:dyDescent="0.25">
      <c r="A191" s="40">
        <v>190</v>
      </c>
      <c r="B191" s="40" t="s">
        <v>269</v>
      </c>
      <c r="C191" s="40">
        <v>5504</v>
      </c>
      <c r="D191" s="40" t="s">
        <v>195</v>
      </c>
      <c r="E191" s="40" t="s">
        <v>195</v>
      </c>
      <c r="F191" s="8">
        <v>43185</v>
      </c>
      <c r="G191" s="11">
        <v>300</v>
      </c>
      <c r="H191" s="11">
        <v>6.92</v>
      </c>
      <c r="I191" s="11">
        <v>0.51</v>
      </c>
      <c r="J191" s="11">
        <v>5.87</v>
      </c>
      <c r="K191" s="11">
        <v>0.47</v>
      </c>
      <c r="L191" s="11">
        <v>6.82</v>
      </c>
      <c r="M191" s="11" t="s">
        <v>15</v>
      </c>
      <c r="N191" s="11" t="s">
        <v>15</v>
      </c>
      <c r="O191" s="11">
        <v>89.24</v>
      </c>
      <c r="P191" s="11" t="s">
        <v>16</v>
      </c>
    </row>
    <row r="192" spans="1:16" x14ac:dyDescent="0.25">
      <c r="A192" s="40">
        <v>191</v>
      </c>
      <c r="B192" s="40" t="s">
        <v>270</v>
      </c>
      <c r="C192" s="40">
        <v>5504</v>
      </c>
      <c r="D192" s="40" t="s">
        <v>195</v>
      </c>
      <c r="E192" s="40" t="s">
        <v>195</v>
      </c>
      <c r="F192" s="8">
        <v>43185</v>
      </c>
      <c r="G192" s="11">
        <v>300</v>
      </c>
      <c r="H192" s="11">
        <v>8.1300000000000008</v>
      </c>
      <c r="I192" s="11">
        <v>0.57999999999999996</v>
      </c>
      <c r="J192" s="11">
        <v>5.74</v>
      </c>
      <c r="K192" s="11">
        <v>0.52</v>
      </c>
      <c r="L192" s="11">
        <v>6.95</v>
      </c>
      <c r="M192" s="11" t="s">
        <v>15</v>
      </c>
      <c r="N192" s="11" t="s">
        <v>15</v>
      </c>
      <c r="O192" s="11">
        <v>90.45</v>
      </c>
      <c r="P192" s="11" t="s">
        <v>16</v>
      </c>
    </row>
    <row r="193" spans="1:16" x14ac:dyDescent="0.25">
      <c r="A193" s="40">
        <v>192</v>
      </c>
      <c r="B193" s="40" t="s">
        <v>271</v>
      </c>
      <c r="C193" s="40">
        <v>5504</v>
      </c>
      <c r="D193" s="40" t="s">
        <v>195</v>
      </c>
      <c r="E193" s="40" t="s">
        <v>195</v>
      </c>
      <c r="F193" s="8">
        <v>43185</v>
      </c>
      <c r="G193" s="11">
        <v>300</v>
      </c>
      <c r="H193" s="11">
        <v>8.1300000000000008</v>
      </c>
      <c r="I193" s="11">
        <v>0.86</v>
      </c>
      <c r="J193" s="11">
        <v>4.9800000000000004</v>
      </c>
      <c r="K193" s="11">
        <v>0.55000000000000004</v>
      </c>
      <c r="L193" s="11">
        <v>7.2</v>
      </c>
      <c r="M193" s="11" t="s">
        <v>15</v>
      </c>
      <c r="N193" s="11" t="s">
        <v>15</v>
      </c>
      <c r="O193" s="11">
        <v>89.93</v>
      </c>
      <c r="P193" s="11" t="s">
        <v>16</v>
      </c>
    </row>
    <row r="194" spans="1:16" x14ac:dyDescent="0.25">
      <c r="A194" s="40">
        <v>193</v>
      </c>
      <c r="B194" s="40" t="s">
        <v>258</v>
      </c>
      <c r="C194" s="40">
        <v>5504</v>
      </c>
      <c r="D194" s="40" t="s">
        <v>195</v>
      </c>
      <c r="E194" s="40" t="s">
        <v>195</v>
      </c>
      <c r="F194" s="8">
        <v>43185</v>
      </c>
      <c r="G194" s="11">
        <v>300</v>
      </c>
      <c r="H194" s="11">
        <v>8.84</v>
      </c>
      <c r="I194" s="11">
        <v>0.8</v>
      </c>
      <c r="J194" s="11">
        <v>4.6500000000000004</v>
      </c>
      <c r="K194" s="11">
        <v>0.9</v>
      </c>
      <c r="L194" s="11">
        <v>7.39</v>
      </c>
      <c r="M194" s="11" t="s">
        <v>15</v>
      </c>
      <c r="N194" s="11" t="s">
        <v>15</v>
      </c>
      <c r="O194" s="11">
        <v>90</v>
      </c>
      <c r="P194" s="11" t="s">
        <v>16</v>
      </c>
    </row>
    <row r="195" spans="1:16" x14ac:dyDescent="0.25">
      <c r="A195" s="40">
        <v>194</v>
      </c>
      <c r="B195" s="40" t="s">
        <v>259</v>
      </c>
      <c r="C195" s="40">
        <v>5504</v>
      </c>
      <c r="D195" s="40" t="s">
        <v>195</v>
      </c>
      <c r="E195" s="40" t="s">
        <v>195</v>
      </c>
      <c r="F195" s="8">
        <v>43185</v>
      </c>
      <c r="G195" s="11">
        <v>300</v>
      </c>
      <c r="H195" s="11">
        <v>5.82</v>
      </c>
      <c r="I195" s="11">
        <v>0.75</v>
      </c>
      <c r="J195" s="11">
        <v>4.95</v>
      </c>
      <c r="K195" s="11">
        <v>0.62</v>
      </c>
      <c r="L195" s="11">
        <v>7.37</v>
      </c>
      <c r="M195" s="11" t="s">
        <v>15</v>
      </c>
      <c r="N195" s="11" t="s">
        <v>15</v>
      </c>
      <c r="O195" s="11">
        <v>90.13</v>
      </c>
      <c r="P195" s="11" t="s">
        <v>16</v>
      </c>
    </row>
    <row r="196" spans="1:16" x14ac:dyDescent="0.25">
      <c r="A196" s="40">
        <v>195</v>
      </c>
      <c r="B196" s="40" t="s">
        <v>260</v>
      </c>
      <c r="C196" s="40">
        <v>5504</v>
      </c>
      <c r="D196" s="40" t="s">
        <v>195</v>
      </c>
      <c r="E196" s="40" t="s">
        <v>195</v>
      </c>
      <c r="F196" s="8">
        <v>43185</v>
      </c>
      <c r="G196" s="11">
        <v>300</v>
      </c>
      <c r="H196" s="11">
        <v>8.1</v>
      </c>
      <c r="I196" s="11">
        <v>0.56000000000000005</v>
      </c>
      <c r="J196" s="11">
        <v>5.4</v>
      </c>
      <c r="K196" s="11">
        <v>0.44</v>
      </c>
      <c r="L196" s="11">
        <v>6.58</v>
      </c>
      <c r="M196" s="11" t="s">
        <v>15</v>
      </c>
      <c r="N196" s="11" t="s">
        <v>15</v>
      </c>
      <c r="O196" s="11">
        <v>89.83</v>
      </c>
      <c r="P196" s="11" t="s">
        <v>16</v>
      </c>
    </row>
    <row r="197" spans="1:16" x14ac:dyDescent="0.25">
      <c r="A197" s="40">
        <v>196</v>
      </c>
      <c r="B197" s="40" t="s">
        <v>261</v>
      </c>
      <c r="C197" s="40">
        <v>5504</v>
      </c>
      <c r="D197" s="40" t="s">
        <v>195</v>
      </c>
      <c r="E197" s="40" t="s">
        <v>195</v>
      </c>
      <c r="F197" s="8">
        <v>43185</v>
      </c>
      <c r="G197" s="11">
        <v>300</v>
      </c>
      <c r="H197" s="11">
        <v>9.44</v>
      </c>
      <c r="I197" s="11">
        <v>0.77</v>
      </c>
      <c r="J197" s="11">
        <v>6.19</v>
      </c>
      <c r="K197" s="11">
        <v>0.5</v>
      </c>
      <c r="L197" s="11">
        <v>6.91</v>
      </c>
      <c r="M197" s="11" t="s">
        <v>15</v>
      </c>
      <c r="N197" s="11" t="s">
        <v>15</v>
      </c>
      <c r="O197" s="11">
        <v>90.9</v>
      </c>
      <c r="P197" s="11" t="s">
        <v>16</v>
      </c>
    </row>
    <row r="198" spans="1:16" x14ac:dyDescent="0.25">
      <c r="A198" s="40">
        <v>197</v>
      </c>
      <c r="B198" s="40" t="s">
        <v>262</v>
      </c>
      <c r="C198" s="40">
        <v>5504</v>
      </c>
      <c r="D198" s="40" t="s">
        <v>195</v>
      </c>
      <c r="E198" s="40" t="s">
        <v>195</v>
      </c>
      <c r="F198" s="8">
        <v>43185</v>
      </c>
      <c r="G198" s="11">
        <v>300</v>
      </c>
      <c r="H198" s="11">
        <v>9.3699999999999992</v>
      </c>
      <c r="I198" s="11">
        <v>0.55000000000000004</v>
      </c>
      <c r="J198" s="11">
        <v>5.94</v>
      </c>
      <c r="K198" s="11">
        <v>0.56000000000000005</v>
      </c>
      <c r="L198" s="11">
        <v>7.28</v>
      </c>
      <c r="M198" s="11" t="s">
        <v>15</v>
      </c>
      <c r="N198" s="11" t="s">
        <v>15</v>
      </c>
      <c r="O198" s="11">
        <v>90.34</v>
      </c>
      <c r="P198" s="11" t="s">
        <v>16</v>
      </c>
    </row>
    <row r="199" spans="1:16" x14ac:dyDescent="0.25">
      <c r="A199" s="40">
        <v>198</v>
      </c>
      <c r="B199" s="40" t="s">
        <v>263</v>
      </c>
      <c r="C199" s="40">
        <v>5504</v>
      </c>
      <c r="D199" s="40" t="s">
        <v>195</v>
      </c>
      <c r="E199" s="40" t="s">
        <v>195</v>
      </c>
      <c r="F199" s="8">
        <v>43185</v>
      </c>
      <c r="G199" s="11">
        <v>300</v>
      </c>
      <c r="H199" s="11">
        <v>7.66</v>
      </c>
      <c r="I199" s="11">
        <v>0.88</v>
      </c>
      <c r="J199" s="11">
        <v>5.36</v>
      </c>
      <c r="K199" s="11">
        <v>0.23</v>
      </c>
      <c r="L199" s="11">
        <v>7.22</v>
      </c>
      <c r="M199" s="11" t="s">
        <v>15</v>
      </c>
      <c r="N199" s="11" t="s">
        <v>15</v>
      </c>
      <c r="O199" s="11">
        <v>90.33</v>
      </c>
      <c r="P199" s="11" t="s">
        <v>16</v>
      </c>
    </row>
    <row r="200" spans="1:16" x14ac:dyDescent="0.25">
      <c r="A200" s="40">
        <v>199</v>
      </c>
      <c r="B200" s="2" t="s">
        <v>264</v>
      </c>
      <c r="C200" s="2">
        <v>5504</v>
      </c>
      <c r="D200" s="2" t="s">
        <v>195</v>
      </c>
      <c r="E200" s="2" t="s">
        <v>195</v>
      </c>
      <c r="F200" s="8">
        <v>43185</v>
      </c>
      <c r="G200" s="11">
        <v>300</v>
      </c>
      <c r="H200" s="11">
        <v>8.4600000000000009</v>
      </c>
      <c r="I200" s="11">
        <v>0.57999999999999996</v>
      </c>
      <c r="J200" s="11">
        <v>5.37</v>
      </c>
      <c r="K200" s="11">
        <v>0.93</v>
      </c>
      <c r="L200" s="11">
        <v>7.12</v>
      </c>
      <c r="M200" s="11" t="s">
        <v>15</v>
      </c>
      <c r="N200" s="11" t="s">
        <v>15</v>
      </c>
      <c r="O200" s="11">
        <v>90.78</v>
      </c>
      <c r="P200" s="11" t="s">
        <v>16</v>
      </c>
    </row>
    <row r="201" spans="1:16" x14ac:dyDescent="0.25">
      <c r="A201" s="40">
        <v>200</v>
      </c>
      <c r="B201" s="40" t="s">
        <v>265</v>
      </c>
      <c r="C201" s="40">
        <v>5504</v>
      </c>
      <c r="D201" s="40" t="s">
        <v>195</v>
      </c>
      <c r="E201" s="40" t="s">
        <v>195</v>
      </c>
      <c r="F201" s="8">
        <v>43185</v>
      </c>
      <c r="G201" s="11">
        <v>300</v>
      </c>
      <c r="H201" s="11">
        <v>9.32</v>
      </c>
      <c r="I201" s="11">
        <v>0.6</v>
      </c>
      <c r="J201" s="11">
        <v>5.3</v>
      </c>
      <c r="K201" s="11">
        <v>0.49</v>
      </c>
      <c r="L201" s="11">
        <v>6.35</v>
      </c>
      <c r="M201" s="11" t="s">
        <v>15</v>
      </c>
      <c r="N201" s="11" t="s">
        <v>15</v>
      </c>
      <c r="O201" s="11">
        <v>89.69</v>
      </c>
      <c r="P201" s="11" t="s">
        <v>16</v>
      </c>
    </row>
    <row r="202" spans="1:16" x14ac:dyDescent="0.25">
      <c r="A202" s="40">
        <v>201</v>
      </c>
      <c r="B202" s="40">
        <v>5690</v>
      </c>
      <c r="C202" s="40">
        <v>5504</v>
      </c>
      <c r="D202" s="40">
        <v>102</v>
      </c>
      <c r="E202" s="40" t="s">
        <v>18</v>
      </c>
      <c r="F202" s="8">
        <v>43186</v>
      </c>
      <c r="G202" s="11">
        <v>200</v>
      </c>
      <c r="H202" s="11">
        <v>10.1</v>
      </c>
      <c r="I202" s="11">
        <v>1</v>
      </c>
      <c r="J202" s="11">
        <v>6.64</v>
      </c>
      <c r="K202" s="11">
        <v>1</v>
      </c>
      <c r="L202" s="11">
        <v>8</v>
      </c>
      <c r="M202" s="11" t="s">
        <v>15</v>
      </c>
      <c r="N202" s="11" t="s">
        <v>15</v>
      </c>
      <c r="O202" s="11" t="s">
        <v>16</v>
      </c>
      <c r="P202" s="11" t="s">
        <v>16</v>
      </c>
    </row>
    <row r="203" spans="1:16" x14ac:dyDescent="0.25">
      <c r="A203" s="40">
        <v>202</v>
      </c>
      <c r="B203" s="40">
        <v>5690</v>
      </c>
      <c r="C203" s="40">
        <v>5504</v>
      </c>
      <c r="D203" s="40">
        <v>103</v>
      </c>
      <c r="E203" s="40" t="s">
        <v>17</v>
      </c>
      <c r="F203" s="8">
        <v>43186</v>
      </c>
      <c r="G203" s="11">
        <v>400</v>
      </c>
      <c r="H203" s="11">
        <v>3</v>
      </c>
      <c r="I203" s="11">
        <v>8</v>
      </c>
      <c r="J203" s="11">
        <v>5</v>
      </c>
      <c r="K203" s="11">
        <v>0.2</v>
      </c>
      <c r="L203" s="11">
        <v>4</v>
      </c>
      <c r="M203" s="11" t="s">
        <v>15</v>
      </c>
      <c r="N203" s="11" t="s">
        <v>15</v>
      </c>
      <c r="O203" s="11" t="s">
        <v>16</v>
      </c>
      <c r="P203" s="11" t="s">
        <v>16</v>
      </c>
    </row>
    <row r="204" spans="1:16" x14ac:dyDescent="0.25">
      <c r="A204" s="40">
        <v>203</v>
      </c>
      <c r="B204" s="40" t="s">
        <v>288</v>
      </c>
      <c r="C204" s="40">
        <v>5504</v>
      </c>
      <c r="D204" s="40">
        <v>115</v>
      </c>
      <c r="E204" s="40" t="s">
        <v>22</v>
      </c>
      <c r="F204" s="8">
        <v>43192</v>
      </c>
      <c r="G204" s="11">
        <v>300</v>
      </c>
      <c r="H204" s="11">
        <v>0.68</v>
      </c>
      <c r="I204" s="11">
        <v>0.94</v>
      </c>
      <c r="J204" s="11">
        <v>6.22</v>
      </c>
      <c r="K204" s="11">
        <v>0.15</v>
      </c>
      <c r="L204" s="11">
        <v>5.54</v>
      </c>
      <c r="M204" s="11" t="s">
        <v>15</v>
      </c>
      <c r="N204" s="11" t="s">
        <v>15</v>
      </c>
      <c r="O204" s="11" t="s">
        <v>16</v>
      </c>
      <c r="P204" s="11">
        <v>184.63</v>
      </c>
    </row>
    <row r="205" spans="1:16" x14ac:dyDescent="0.25">
      <c r="A205" s="40">
        <v>204</v>
      </c>
      <c r="B205" s="40" t="s">
        <v>297</v>
      </c>
      <c r="C205" s="40">
        <v>5504</v>
      </c>
      <c r="D205" s="40">
        <v>115</v>
      </c>
      <c r="E205" s="40" t="s">
        <v>22</v>
      </c>
      <c r="F205" s="8">
        <v>43192</v>
      </c>
      <c r="G205" s="11">
        <v>300</v>
      </c>
      <c r="H205" s="11">
        <v>3.08</v>
      </c>
      <c r="I205" s="11">
        <v>0.87</v>
      </c>
      <c r="J205" s="11">
        <v>6.57</v>
      </c>
      <c r="K205" s="11">
        <v>0.26</v>
      </c>
      <c r="L205" s="11">
        <v>5.94</v>
      </c>
      <c r="M205" s="11" t="s">
        <v>15</v>
      </c>
      <c r="N205" s="11" t="s">
        <v>15</v>
      </c>
      <c r="O205" s="11" t="s">
        <v>16</v>
      </c>
      <c r="P205" s="11">
        <v>175.6</v>
      </c>
    </row>
    <row r="206" spans="1:16" x14ac:dyDescent="0.25">
      <c r="A206" s="40">
        <v>205</v>
      </c>
      <c r="B206" s="40" t="s">
        <v>298</v>
      </c>
      <c r="C206" s="40">
        <v>5504</v>
      </c>
      <c r="D206" s="40">
        <v>115</v>
      </c>
      <c r="E206" s="40" t="s">
        <v>22</v>
      </c>
      <c r="F206" s="8">
        <v>43192</v>
      </c>
      <c r="G206" s="11">
        <v>300</v>
      </c>
      <c r="H206" s="11">
        <v>1.36</v>
      </c>
      <c r="I206" s="11">
        <v>0.86</v>
      </c>
      <c r="J206" s="11">
        <v>6.09</v>
      </c>
      <c r="K206" s="11">
        <v>0.25</v>
      </c>
      <c r="L206" s="11">
        <v>6.09</v>
      </c>
      <c r="M206" s="11" t="s">
        <v>15</v>
      </c>
      <c r="N206" s="11" t="s">
        <v>15</v>
      </c>
      <c r="O206" s="11" t="s">
        <v>16</v>
      </c>
      <c r="P206" s="11">
        <v>196.39</v>
      </c>
    </row>
    <row r="207" spans="1:16" x14ac:dyDescent="0.25">
      <c r="A207" s="40">
        <v>206</v>
      </c>
      <c r="B207" s="40" t="s">
        <v>299</v>
      </c>
      <c r="C207" s="40">
        <v>5504</v>
      </c>
      <c r="D207" s="40">
        <v>115</v>
      </c>
      <c r="E207" s="40" t="s">
        <v>22</v>
      </c>
      <c r="F207" s="8">
        <v>43192</v>
      </c>
      <c r="G207" s="11">
        <v>300</v>
      </c>
      <c r="H207" s="11">
        <v>1.78</v>
      </c>
      <c r="I207" s="11">
        <v>1.05</v>
      </c>
      <c r="J207" s="11">
        <v>7.98</v>
      </c>
      <c r="K207" s="11">
        <v>0.27</v>
      </c>
      <c r="L207" s="11">
        <v>6.6</v>
      </c>
      <c r="M207" s="11" t="s">
        <v>15</v>
      </c>
      <c r="N207" s="11" t="s">
        <v>15</v>
      </c>
      <c r="O207" s="11" t="s">
        <v>16</v>
      </c>
      <c r="P207" s="11">
        <v>178.13</v>
      </c>
    </row>
    <row r="208" spans="1:16" x14ac:dyDescent="0.25">
      <c r="A208" s="40">
        <v>207</v>
      </c>
      <c r="B208" s="40" t="s">
        <v>300</v>
      </c>
      <c r="C208" s="40">
        <v>5504</v>
      </c>
      <c r="D208" s="40">
        <v>115</v>
      </c>
      <c r="E208" s="40" t="s">
        <v>22</v>
      </c>
      <c r="F208" s="8">
        <v>43192</v>
      </c>
      <c r="G208" s="11">
        <v>300</v>
      </c>
      <c r="H208" s="11">
        <v>2.02</v>
      </c>
      <c r="I208" s="11">
        <v>0.52</v>
      </c>
      <c r="J208" s="11">
        <v>6.93</v>
      </c>
      <c r="K208" s="11">
        <v>0.13</v>
      </c>
      <c r="L208" s="11">
        <v>6.05</v>
      </c>
      <c r="M208" s="11" t="s">
        <v>15</v>
      </c>
      <c r="N208" s="11" t="s">
        <v>15</v>
      </c>
      <c r="O208" s="11" t="s">
        <v>16</v>
      </c>
      <c r="P208" s="11">
        <v>189.63</v>
      </c>
    </row>
    <row r="209" spans="1:16" x14ac:dyDescent="0.25">
      <c r="A209" s="40">
        <v>208</v>
      </c>
      <c r="B209" s="40" t="s">
        <v>301</v>
      </c>
      <c r="C209" s="40">
        <v>5504</v>
      </c>
      <c r="D209" s="40">
        <v>115</v>
      </c>
      <c r="E209" s="40" t="s">
        <v>22</v>
      </c>
      <c r="F209" s="8">
        <v>43192</v>
      </c>
      <c r="G209" s="11">
        <v>300</v>
      </c>
      <c r="H209" s="11">
        <v>4.97</v>
      </c>
      <c r="I209" s="11">
        <v>1.1499999999999999</v>
      </c>
      <c r="J209" s="11">
        <v>6.84</v>
      </c>
      <c r="K209" s="11">
        <v>0.2</v>
      </c>
      <c r="L209" s="11">
        <v>6.05</v>
      </c>
      <c r="M209" s="11" t="s">
        <v>15</v>
      </c>
      <c r="N209" s="11" t="s">
        <v>15</v>
      </c>
      <c r="O209" s="11" t="s">
        <v>16</v>
      </c>
      <c r="P209" s="11">
        <v>157.02000000000001</v>
      </c>
    </row>
    <row r="210" spans="1:16" x14ac:dyDescent="0.25">
      <c r="A210" s="40">
        <v>209</v>
      </c>
      <c r="B210" s="40" t="s">
        <v>302</v>
      </c>
      <c r="C210" s="40">
        <v>5504</v>
      </c>
      <c r="D210" s="40">
        <v>115</v>
      </c>
      <c r="E210" s="40" t="s">
        <v>22</v>
      </c>
      <c r="F210" s="8">
        <v>43192</v>
      </c>
      <c r="G210" s="11">
        <v>300</v>
      </c>
      <c r="H210" s="11">
        <v>2.85</v>
      </c>
      <c r="I210" s="11">
        <v>1.36</v>
      </c>
      <c r="J210" s="11">
        <v>6.07</v>
      </c>
      <c r="K210" s="11">
        <v>0.28000000000000003</v>
      </c>
      <c r="L210" s="11">
        <v>6.95</v>
      </c>
      <c r="M210" s="11" t="s">
        <v>15</v>
      </c>
      <c r="N210" s="11" t="s">
        <v>15</v>
      </c>
      <c r="O210" s="11" t="s">
        <v>16</v>
      </c>
      <c r="P210" s="11">
        <v>201.86</v>
      </c>
    </row>
    <row r="211" spans="1:16" x14ac:dyDescent="0.25">
      <c r="A211" s="40">
        <v>210</v>
      </c>
      <c r="B211" s="40" t="s">
        <v>289</v>
      </c>
      <c r="C211" s="40">
        <v>5504</v>
      </c>
      <c r="D211" s="40">
        <v>115</v>
      </c>
      <c r="E211" s="40" t="s">
        <v>22</v>
      </c>
      <c r="F211" s="8">
        <v>43192</v>
      </c>
      <c r="G211" s="11">
        <v>300</v>
      </c>
      <c r="H211" s="11">
        <v>5.88</v>
      </c>
      <c r="I211" s="11">
        <v>1.44</v>
      </c>
      <c r="J211" s="11">
        <v>7.15</v>
      </c>
      <c r="K211" s="11">
        <v>0.18</v>
      </c>
      <c r="L211" s="11">
        <v>5.78</v>
      </c>
      <c r="M211" s="11" t="s">
        <v>15</v>
      </c>
      <c r="N211" s="11" t="s">
        <v>15</v>
      </c>
      <c r="O211" s="11" t="s">
        <v>16</v>
      </c>
      <c r="P211" s="11">
        <v>178.83</v>
      </c>
    </row>
    <row r="212" spans="1:16" x14ac:dyDescent="0.25">
      <c r="A212" s="40">
        <v>211</v>
      </c>
      <c r="B212" s="40" t="s">
        <v>290</v>
      </c>
      <c r="C212" s="40">
        <v>5504</v>
      </c>
      <c r="D212" s="40">
        <v>115</v>
      </c>
      <c r="E212" s="40" t="s">
        <v>22</v>
      </c>
      <c r="F212" s="8">
        <v>43192</v>
      </c>
      <c r="G212" s="11">
        <v>300</v>
      </c>
      <c r="H212" s="11">
        <v>1.92</v>
      </c>
      <c r="I212" s="11">
        <v>1.46</v>
      </c>
      <c r="J212" s="11">
        <v>7.76</v>
      </c>
      <c r="K212" s="11">
        <v>0.3</v>
      </c>
      <c r="L212" s="11">
        <v>6.07</v>
      </c>
      <c r="M212" s="11" t="s">
        <v>15</v>
      </c>
      <c r="N212" s="11" t="s">
        <v>15</v>
      </c>
      <c r="O212" s="11" t="s">
        <v>16</v>
      </c>
      <c r="P212" s="11">
        <v>162</v>
      </c>
    </row>
    <row r="213" spans="1:16" x14ac:dyDescent="0.25">
      <c r="A213" s="40">
        <v>212</v>
      </c>
      <c r="B213" s="40" t="s">
        <v>291</v>
      </c>
      <c r="C213" s="40">
        <v>5504</v>
      </c>
      <c r="D213" s="40">
        <v>115</v>
      </c>
      <c r="E213" s="40" t="s">
        <v>22</v>
      </c>
      <c r="F213" s="8">
        <v>43192</v>
      </c>
      <c r="G213" s="11">
        <v>300</v>
      </c>
      <c r="H213" s="11">
        <v>2.21</v>
      </c>
      <c r="I213" s="11">
        <v>0.78</v>
      </c>
      <c r="J213" s="11">
        <v>6.97</v>
      </c>
      <c r="K213" s="11">
        <v>0.27</v>
      </c>
      <c r="L213" s="11">
        <v>6.64</v>
      </c>
      <c r="M213" s="11" t="s">
        <v>15</v>
      </c>
      <c r="N213" s="11" t="s">
        <v>15</v>
      </c>
      <c r="O213" s="11" t="s">
        <v>16</v>
      </c>
      <c r="P213" s="11">
        <v>191.73</v>
      </c>
    </row>
    <row r="214" spans="1:16" x14ac:dyDescent="0.25">
      <c r="A214" s="40">
        <v>213</v>
      </c>
      <c r="B214" s="40" t="s">
        <v>292</v>
      </c>
      <c r="C214" s="40">
        <v>5504</v>
      </c>
      <c r="D214" s="40">
        <v>115</v>
      </c>
      <c r="E214" s="40" t="s">
        <v>22</v>
      </c>
      <c r="F214" s="8">
        <v>43192</v>
      </c>
      <c r="G214" s="11">
        <v>300</v>
      </c>
      <c r="H214" s="11">
        <v>2.82</v>
      </c>
      <c r="I214" s="11">
        <v>0.98</v>
      </c>
      <c r="J214" s="11">
        <v>7</v>
      </c>
      <c r="K214" s="11">
        <v>0.22</v>
      </c>
      <c r="L214" s="11">
        <v>5.77</v>
      </c>
      <c r="M214" s="11" t="s">
        <v>15</v>
      </c>
      <c r="N214" s="11" t="s">
        <v>15</v>
      </c>
      <c r="O214" s="11" t="s">
        <v>16</v>
      </c>
      <c r="P214" s="11">
        <v>187.73</v>
      </c>
    </row>
    <row r="215" spans="1:16" x14ac:dyDescent="0.25">
      <c r="A215" s="40">
        <v>214</v>
      </c>
      <c r="B215" s="40" t="s">
        <v>293</v>
      </c>
      <c r="C215" s="2">
        <v>5504</v>
      </c>
      <c r="D215" s="2">
        <v>115</v>
      </c>
      <c r="E215" s="2" t="s">
        <v>22</v>
      </c>
      <c r="F215" s="8">
        <v>43192</v>
      </c>
      <c r="G215" s="11">
        <v>300</v>
      </c>
      <c r="H215" s="11">
        <v>5.19</v>
      </c>
      <c r="I215" s="11">
        <v>0.72</v>
      </c>
      <c r="J215" s="11">
        <v>7.69</v>
      </c>
      <c r="K215" s="11">
        <v>0.2</v>
      </c>
      <c r="L215" s="11">
        <v>6.07</v>
      </c>
      <c r="M215" s="11" t="s">
        <v>15</v>
      </c>
      <c r="N215" s="11" t="s">
        <v>15</v>
      </c>
      <c r="O215" s="11" t="s">
        <v>16</v>
      </c>
      <c r="P215" s="11">
        <v>180.31</v>
      </c>
    </row>
    <row r="216" spans="1:16" x14ac:dyDescent="0.25">
      <c r="A216" s="40">
        <v>215</v>
      </c>
      <c r="B216" s="40" t="s">
        <v>294</v>
      </c>
      <c r="C216" s="40">
        <v>5504</v>
      </c>
      <c r="D216" s="40">
        <v>115</v>
      </c>
      <c r="E216" s="40" t="s">
        <v>22</v>
      </c>
      <c r="F216" s="8">
        <v>43192</v>
      </c>
      <c r="G216" s="11">
        <v>300</v>
      </c>
      <c r="H216" s="11">
        <v>6.27</v>
      </c>
      <c r="I216" s="11">
        <v>1.28</v>
      </c>
      <c r="J216" s="11">
        <v>7.35</v>
      </c>
      <c r="K216" s="11">
        <v>0.22</v>
      </c>
      <c r="L216" s="11">
        <v>5.97</v>
      </c>
      <c r="M216" s="11" t="s">
        <v>15</v>
      </c>
      <c r="N216" s="11" t="s">
        <v>15</v>
      </c>
      <c r="O216" s="11" t="s">
        <v>16</v>
      </c>
      <c r="P216" s="11">
        <v>179.94</v>
      </c>
    </row>
    <row r="217" spans="1:16" x14ac:dyDescent="0.25">
      <c r="A217" s="40">
        <v>216</v>
      </c>
      <c r="B217" s="40" t="s">
        <v>295</v>
      </c>
      <c r="C217" s="40">
        <v>5504</v>
      </c>
      <c r="D217" s="40">
        <v>115</v>
      </c>
      <c r="E217" s="40" t="s">
        <v>22</v>
      </c>
      <c r="F217" s="8">
        <v>43192</v>
      </c>
      <c r="G217" s="11">
        <v>300</v>
      </c>
      <c r="H217" s="11">
        <v>1.62</v>
      </c>
      <c r="I217" s="11">
        <v>0.85</v>
      </c>
      <c r="J217" s="11">
        <v>6.82</v>
      </c>
      <c r="K217" s="11">
        <v>0.17</v>
      </c>
      <c r="L217" s="11">
        <v>6.5</v>
      </c>
      <c r="M217" s="11" t="s">
        <v>15</v>
      </c>
      <c r="N217" s="11" t="s">
        <v>15</v>
      </c>
      <c r="O217" s="11" t="s">
        <v>16</v>
      </c>
      <c r="P217" s="11">
        <v>166.9</v>
      </c>
    </row>
    <row r="218" spans="1:16" x14ac:dyDescent="0.25">
      <c r="A218" s="40">
        <v>217</v>
      </c>
      <c r="B218" s="40" t="s">
        <v>296</v>
      </c>
      <c r="C218" s="40">
        <v>5504</v>
      </c>
      <c r="D218" s="40">
        <v>115</v>
      </c>
      <c r="E218" s="40" t="s">
        <v>22</v>
      </c>
      <c r="F218" s="8">
        <v>43192</v>
      </c>
      <c r="G218" s="11">
        <v>300</v>
      </c>
      <c r="H218" s="11">
        <v>4.84</v>
      </c>
      <c r="I218" s="11">
        <v>1.03</v>
      </c>
      <c r="J218" s="11">
        <v>6.84</v>
      </c>
      <c r="K218" s="11">
        <v>0.2</v>
      </c>
      <c r="L218" s="11">
        <v>6.11</v>
      </c>
      <c r="M218" s="11" t="s">
        <v>15</v>
      </c>
      <c r="N218" s="11" t="s">
        <v>15</v>
      </c>
      <c r="O218" s="11" t="s">
        <v>16</v>
      </c>
      <c r="P218" s="11">
        <v>193.7</v>
      </c>
    </row>
    <row r="219" spans="1:16" x14ac:dyDescent="0.25">
      <c r="A219" s="40">
        <v>218</v>
      </c>
      <c r="B219" s="40" t="s">
        <v>303</v>
      </c>
      <c r="C219" s="40">
        <v>5504</v>
      </c>
      <c r="D219" s="40">
        <v>119</v>
      </c>
      <c r="E219" s="40" t="s">
        <v>287</v>
      </c>
      <c r="F219" s="8">
        <v>43199</v>
      </c>
      <c r="G219" s="11">
        <v>300</v>
      </c>
      <c r="H219" s="11">
        <v>9.65</v>
      </c>
      <c r="I219" s="11">
        <v>1.41</v>
      </c>
      <c r="J219" s="11">
        <v>6.95</v>
      </c>
      <c r="K219" s="11">
        <v>0.73</v>
      </c>
      <c r="L219" s="11">
        <v>8.15</v>
      </c>
      <c r="M219" s="11" t="s">
        <v>15</v>
      </c>
      <c r="N219" s="11" t="s">
        <v>15</v>
      </c>
      <c r="O219" s="11" t="s">
        <v>16</v>
      </c>
      <c r="P219" s="11">
        <v>256.05</v>
      </c>
    </row>
    <row r="220" spans="1:16" x14ac:dyDescent="0.25">
      <c r="A220" s="40">
        <v>219</v>
      </c>
      <c r="B220" s="40" t="s">
        <v>312</v>
      </c>
      <c r="C220" s="40">
        <v>5504</v>
      </c>
      <c r="D220" s="40">
        <v>119</v>
      </c>
      <c r="E220" s="40" t="s">
        <v>287</v>
      </c>
      <c r="F220" s="8">
        <v>43199</v>
      </c>
      <c r="G220" s="11">
        <v>300</v>
      </c>
      <c r="H220" s="11">
        <v>4.51</v>
      </c>
      <c r="I220" s="11">
        <v>1.37</v>
      </c>
      <c r="J220" s="11">
        <v>6.39</v>
      </c>
      <c r="K220" s="11">
        <v>0.65</v>
      </c>
      <c r="L220" s="11">
        <v>7.63</v>
      </c>
      <c r="M220" s="11" t="s">
        <v>15</v>
      </c>
      <c r="N220" s="11" t="s">
        <v>15</v>
      </c>
      <c r="O220" s="11" t="s">
        <v>16</v>
      </c>
      <c r="P220" s="11">
        <v>215.83</v>
      </c>
    </row>
    <row r="221" spans="1:16" x14ac:dyDescent="0.25">
      <c r="A221" s="40">
        <v>220</v>
      </c>
      <c r="B221" s="40" t="s">
        <v>313</v>
      </c>
      <c r="C221" s="40">
        <v>5504</v>
      </c>
      <c r="D221" s="40">
        <v>119</v>
      </c>
      <c r="E221" s="40" t="s">
        <v>287</v>
      </c>
      <c r="F221" s="8">
        <v>43199</v>
      </c>
      <c r="G221" s="11">
        <v>300</v>
      </c>
      <c r="H221" s="11">
        <v>6.45</v>
      </c>
      <c r="I221" s="11">
        <v>0.82</v>
      </c>
      <c r="J221" s="11">
        <v>6.03</v>
      </c>
      <c r="K221" s="11">
        <v>1.1000000000000001</v>
      </c>
      <c r="L221" s="11">
        <v>8.0500000000000007</v>
      </c>
      <c r="M221" s="11" t="s">
        <v>15</v>
      </c>
      <c r="N221" s="11" t="s">
        <v>15</v>
      </c>
      <c r="O221" s="11" t="s">
        <v>16</v>
      </c>
      <c r="P221" s="11">
        <v>199.22</v>
      </c>
    </row>
    <row r="222" spans="1:16" x14ac:dyDescent="0.25">
      <c r="A222" s="40">
        <v>221</v>
      </c>
      <c r="B222" s="40" t="s">
        <v>314</v>
      </c>
      <c r="C222" s="40">
        <v>5504</v>
      </c>
      <c r="D222" s="40">
        <v>119</v>
      </c>
      <c r="E222" s="40" t="s">
        <v>287</v>
      </c>
      <c r="F222" s="8">
        <v>43199</v>
      </c>
      <c r="G222" s="11">
        <v>300</v>
      </c>
      <c r="H222" s="11">
        <v>6.68</v>
      </c>
      <c r="I222" s="11">
        <v>0.61</v>
      </c>
      <c r="J222" s="11">
        <v>6.76</v>
      </c>
      <c r="K222" s="11">
        <v>0.68</v>
      </c>
      <c r="L222" s="11">
        <v>8.25</v>
      </c>
      <c r="M222" s="11" t="s">
        <v>15</v>
      </c>
      <c r="N222" s="11" t="s">
        <v>15</v>
      </c>
      <c r="O222" s="11" t="s">
        <v>16</v>
      </c>
      <c r="P222" s="11">
        <v>153.30000000000001</v>
      </c>
    </row>
    <row r="223" spans="1:16" x14ac:dyDescent="0.25">
      <c r="A223" s="40">
        <v>222</v>
      </c>
      <c r="B223" s="40" t="s">
        <v>315</v>
      </c>
      <c r="C223" s="40">
        <v>5504</v>
      </c>
      <c r="D223" s="40">
        <v>119</v>
      </c>
      <c r="E223" s="40" t="s">
        <v>287</v>
      </c>
      <c r="F223" s="8">
        <v>43199</v>
      </c>
      <c r="G223" s="11">
        <v>300</v>
      </c>
      <c r="H223" s="11">
        <v>3.71</v>
      </c>
      <c r="I223" s="11">
        <v>1.37</v>
      </c>
      <c r="J223" s="11">
        <v>6.36</v>
      </c>
      <c r="K223" s="11">
        <v>0.6</v>
      </c>
      <c r="L223" s="11">
        <v>7.61</v>
      </c>
      <c r="M223" s="11" t="s">
        <v>15</v>
      </c>
      <c r="N223" s="11" t="s">
        <v>15</v>
      </c>
      <c r="O223" s="11" t="s">
        <v>16</v>
      </c>
      <c r="P223" s="11">
        <v>181.84</v>
      </c>
    </row>
    <row r="224" spans="1:16" x14ac:dyDescent="0.25">
      <c r="A224" s="40">
        <v>223</v>
      </c>
      <c r="B224" s="40" t="s">
        <v>316</v>
      </c>
      <c r="C224" s="40">
        <v>5504</v>
      </c>
      <c r="D224" s="40">
        <v>119</v>
      </c>
      <c r="E224" s="40" t="s">
        <v>287</v>
      </c>
      <c r="F224" s="8">
        <v>43199</v>
      </c>
      <c r="G224" s="11">
        <v>300</v>
      </c>
      <c r="H224" s="11">
        <v>4.49</v>
      </c>
      <c r="I224" s="11">
        <v>0.57999999999999996</v>
      </c>
      <c r="J224" s="11">
        <v>6.75</v>
      </c>
      <c r="K224" s="11">
        <v>0.54</v>
      </c>
      <c r="L224" s="11">
        <v>8.44</v>
      </c>
      <c r="M224" s="11" t="s">
        <v>15</v>
      </c>
      <c r="N224" s="11" t="s">
        <v>15</v>
      </c>
      <c r="O224" s="11" t="s">
        <v>16</v>
      </c>
      <c r="P224" s="11">
        <v>273.83999999999997</v>
      </c>
    </row>
    <row r="225" spans="1:16" x14ac:dyDescent="0.25">
      <c r="A225" s="40">
        <v>224</v>
      </c>
      <c r="B225" s="40" t="s">
        <v>317</v>
      </c>
      <c r="C225" s="40">
        <v>5504</v>
      </c>
      <c r="D225" s="40">
        <v>119</v>
      </c>
      <c r="E225" s="40" t="s">
        <v>287</v>
      </c>
      <c r="F225" s="8">
        <v>43199</v>
      </c>
      <c r="G225" s="11">
        <v>300</v>
      </c>
      <c r="H225" s="11">
        <v>3.86</v>
      </c>
      <c r="I225" s="11">
        <v>0.63</v>
      </c>
      <c r="J225" s="11">
        <v>4.9800000000000004</v>
      </c>
      <c r="K225" s="11">
        <v>0.4</v>
      </c>
      <c r="L225" s="11">
        <v>7.45</v>
      </c>
      <c r="M225" s="11" t="s">
        <v>15</v>
      </c>
      <c r="N225" s="11" t="s">
        <v>15</v>
      </c>
      <c r="O225" s="11" t="s">
        <v>16</v>
      </c>
      <c r="P225" s="11">
        <v>219.86</v>
      </c>
    </row>
    <row r="226" spans="1:16" x14ac:dyDescent="0.25">
      <c r="A226" s="40">
        <v>225</v>
      </c>
      <c r="B226" s="40" t="s">
        <v>304</v>
      </c>
      <c r="C226" s="40">
        <v>5504</v>
      </c>
      <c r="D226" s="40">
        <v>119</v>
      </c>
      <c r="E226" s="40" t="s">
        <v>287</v>
      </c>
      <c r="F226" s="8">
        <v>43199</v>
      </c>
      <c r="G226" s="11">
        <v>300</v>
      </c>
      <c r="H226" s="11">
        <v>5.88</v>
      </c>
      <c r="I226" s="11">
        <v>0.72</v>
      </c>
      <c r="J226" s="11">
        <v>5.73</v>
      </c>
      <c r="K226" s="11">
        <v>0.39</v>
      </c>
      <c r="L226" s="11">
        <v>7.5</v>
      </c>
      <c r="M226" s="11" t="s">
        <v>15</v>
      </c>
      <c r="N226" s="11" t="s">
        <v>15</v>
      </c>
      <c r="O226" s="11" t="s">
        <v>16</v>
      </c>
      <c r="P226" s="11">
        <v>177.8</v>
      </c>
    </row>
    <row r="227" spans="1:16" x14ac:dyDescent="0.25">
      <c r="A227" s="40">
        <v>226</v>
      </c>
      <c r="B227" s="40" t="s">
        <v>305</v>
      </c>
      <c r="C227" s="40">
        <v>5504</v>
      </c>
      <c r="D227" s="40">
        <v>119</v>
      </c>
      <c r="E227" s="40" t="s">
        <v>287</v>
      </c>
      <c r="F227" s="8">
        <v>43199</v>
      </c>
      <c r="G227" s="11">
        <v>300</v>
      </c>
      <c r="H227" s="11">
        <v>10.69</v>
      </c>
      <c r="I227" s="11">
        <v>0.92</v>
      </c>
      <c r="J227" s="11">
        <v>5.83</v>
      </c>
      <c r="K227" s="11">
        <v>0.55000000000000004</v>
      </c>
      <c r="L227" s="11">
        <v>7.99</v>
      </c>
      <c r="M227" s="11" t="s">
        <v>15</v>
      </c>
      <c r="N227" s="11" t="s">
        <v>15</v>
      </c>
      <c r="O227" s="11" t="s">
        <v>16</v>
      </c>
      <c r="P227" s="11">
        <v>179.53</v>
      </c>
    </row>
    <row r="228" spans="1:16" x14ac:dyDescent="0.25">
      <c r="A228" s="40">
        <v>227</v>
      </c>
      <c r="B228" s="40" t="s">
        <v>306</v>
      </c>
      <c r="C228" s="40">
        <v>5504</v>
      </c>
      <c r="D228" s="40">
        <v>119</v>
      </c>
      <c r="E228" s="40" t="s">
        <v>287</v>
      </c>
      <c r="F228" s="8">
        <v>43199</v>
      </c>
      <c r="G228" s="11">
        <v>300</v>
      </c>
      <c r="H228" s="11">
        <v>2.17</v>
      </c>
      <c r="I228" s="11">
        <v>0.66</v>
      </c>
      <c r="J228" s="11">
        <v>6.04</v>
      </c>
      <c r="K228" s="11">
        <v>1.1299999999999999</v>
      </c>
      <c r="L228" s="11">
        <v>7.83</v>
      </c>
      <c r="M228" s="11" t="s">
        <v>15</v>
      </c>
      <c r="N228" s="11" t="s">
        <v>15</v>
      </c>
      <c r="O228" s="11" t="s">
        <v>16</v>
      </c>
      <c r="P228" s="11">
        <v>249.18</v>
      </c>
    </row>
    <row r="229" spans="1:16" x14ac:dyDescent="0.25">
      <c r="A229" s="40">
        <v>228</v>
      </c>
      <c r="B229" s="40" t="s">
        <v>307</v>
      </c>
      <c r="C229" s="40">
        <v>5504</v>
      </c>
      <c r="D229" s="40">
        <v>119</v>
      </c>
      <c r="E229" s="40" t="s">
        <v>287</v>
      </c>
      <c r="F229" s="8">
        <v>43199</v>
      </c>
      <c r="G229" s="11">
        <v>300</v>
      </c>
      <c r="H229" s="11">
        <v>5.08</v>
      </c>
      <c r="I229" s="11">
        <v>0.91</v>
      </c>
      <c r="J229" s="11">
        <v>6.79</v>
      </c>
      <c r="K229" s="11">
        <v>0.54</v>
      </c>
      <c r="L229" s="11">
        <v>8.01</v>
      </c>
      <c r="M229" s="11" t="s">
        <v>15</v>
      </c>
      <c r="N229" s="11" t="s">
        <v>15</v>
      </c>
      <c r="O229" s="11" t="s">
        <v>16</v>
      </c>
      <c r="P229" s="11">
        <v>187.4</v>
      </c>
    </row>
    <row r="230" spans="1:16" x14ac:dyDescent="0.25">
      <c r="A230" s="45">
        <v>229</v>
      </c>
      <c r="B230" s="45" t="s">
        <v>308</v>
      </c>
      <c r="C230" s="45">
        <v>5504</v>
      </c>
      <c r="D230" s="45">
        <v>119</v>
      </c>
      <c r="E230" s="45" t="s">
        <v>287</v>
      </c>
      <c r="F230" s="8">
        <v>43199</v>
      </c>
      <c r="G230" s="11">
        <v>300</v>
      </c>
      <c r="H230" s="11">
        <v>6.34</v>
      </c>
      <c r="I230" s="11">
        <v>0.84</v>
      </c>
      <c r="J230" s="11">
        <v>6.88</v>
      </c>
      <c r="K230" s="11">
        <v>0.89</v>
      </c>
      <c r="L230" s="11">
        <v>7.84</v>
      </c>
      <c r="M230" s="11" t="s">
        <v>15</v>
      </c>
      <c r="N230" s="11" t="s">
        <v>15</v>
      </c>
      <c r="O230" s="11" t="s">
        <v>16</v>
      </c>
      <c r="P230" s="11">
        <v>272.5</v>
      </c>
    </row>
    <row r="231" spans="1:16" x14ac:dyDescent="0.25">
      <c r="A231" s="54">
        <v>230</v>
      </c>
      <c r="B231" s="54" t="s">
        <v>309</v>
      </c>
      <c r="C231" s="54">
        <v>5504</v>
      </c>
      <c r="D231" s="54">
        <v>119</v>
      </c>
      <c r="E231" s="54" t="s">
        <v>287</v>
      </c>
      <c r="F231" s="8">
        <v>43199</v>
      </c>
      <c r="G231" s="11">
        <v>300</v>
      </c>
      <c r="H231" s="11">
        <v>10.32</v>
      </c>
      <c r="I231" s="11">
        <v>0.83</v>
      </c>
      <c r="J231" s="11">
        <v>6.94</v>
      </c>
      <c r="K231" s="11">
        <v>1.02</v>
      </c>
      <c r="L231" s="11">
        <v>8.01</v>
      </c>
      <c r="M231" s="11" t="s">
        <v>15</v>
      </c>
      <c r="N231" s="11" t="s">
        <v>15</v>
      </c>
      <c r="O231" s="11" t="s">
        <v>16</v>
      </c>
      <c r="P231" s="11">
        <v>206.42</v>
      </c>
    </row>
    <row r="232" spans="1:16" x14ac:dyDescent="0.25">
      <c r="A232" s="54">
        <v>231</v>
      </c>
      <c r="B232" s="54" t="s">
        <v>310</v>
      </c>
      <c r="C232" s="54">
        <v>5504</v>
      </c>
      <c r="D232" s="54">
        <v>119</v>
      </c>
      <c r="E232" s="54" t="s">
        <v>287</v>
      </c>
      <c r="F232" s="8">
        <v>43199</v>
      </c>
      <c r="G232" s="11">
        <v>300</v>
      </c>
      <c r="H232" s="11">
        <v>8.66</v>
      </c>
      <c r="I232" s="11">
        <v>0.5</v>
      </c>
      <c r="J232" s="11">
        <v>6.49</v>
      </c>
      <c r="K232" s="11">
        <v>0.45</v>
      </c>
      <c r="L232" s="11">
        <v>7.86</v>
      </c>
      <c r="M232" s="11" t="s">
        <v>15</v>
      </c>
      <c r="N232" s="11" t="s">
        <v>15</v>
      </c>
      <c r="O232" s="11" t="s">
        <v>16</v>
      </c>
      <c r="P232" s="11">
        <v>214.65</v>
      </c>
    </row>
    <row r="233" spans="1:16" x14ac:dyDescent="0.25">
      <c r="A233" s="45">
        <v>232</v>
      </c>
      <c r="B233" s="45" t="s">
        <v>311</v>
      </c>
      <c r="C233" s="45">
        <v>5504</v>
      </c>
      <c r="D233" s="45">
        <v>119</v>
      </c>
      <c r="E233" s="45" t="s">
        <v>287</v>
      </c>
      <c r="F233" s="8">
        <v>43199</v>
      </c>
      <c r="G233" s="11">
        <v>300</v>
      </c>
      <c r="H233" s="11">
        <v>3.32</v>
      </c>
      <c r="I233" s="11">
        <v>1.23</v>
      </c>
      <c r="J233" s="11">
        <v>5.73</v>
      </c>
      <c r="K233" s="11">
        <v>0.74</v>
      </c>
      <c r="L233" s="11">
        <v>7.44</v>
      </c>
      <c r="M233" s="11" t="s">
        <v>15</v>
      </c>
      <c r="N233" s="11" t="s">
        <v>15</v>
      </c>
      <c r="O233" s="11" t="s">
        <v>16</v>
      </c>
      <c r="P233" s="11">
        <v>227.82</v>
      </c>
    </row>
    <row r="234" spans="1:16" x14ac:dyDescent="0.25">
      <c r="A234" s="45">
        <v>233</v>
      </c>
      <c r="B234" s="45">
        <v>5734</v>
      </c>
      <c r="C234" s="45">
        <v>5504</v>
      </c>
      <c r="D234" s="45">
        <v>102</v>
      </c>
      <c r="E234" s="45" t="s">
        <v>18</v>
      </c>
      <c r="F234" s="8">
        <v>43214</v>
      </c>
      <c r="G234" s="11">
        <v>200</v>
      </c>
      <c r="H234" s="11">
        <v>8.35</v>
      </c>
      <c r="I234" s="11">
        <v>3.61</v>
      </c>
      <c r="J234" s="11">
        <v>6.44</v>
      </c>
      <c r="K234" s="11">
        <v>1</v>
      </c>
      <c r="L234" s="11">
        <v>6.1</v>
      </c>
      <c r="M234" s="11" t="s">
        <v>15</v>
      </c>
      <c r="N234" s="11" t="s">
        <v>15</v>
      </c>
      <c r="O234" s="11" t="s">
        <v>16</v>
      </c>
      <c r="P234" s="11" t="s">
        <v>16</v>
      </c>
    </row>
    <row r="235" spans="1:16" x14ac:dyDescent="0.25">
      <c r="A235" s="45">
        <v>234</v>
      </c>
      <c r="B235" s="45">
        <v>5734</v>
      </c>
      <c r="C235" s="45">
        <v>5504</v>
      </c>
      <c r="D235" s="45">
        <v>103</v>
      </c>
      <c r="E235" s="45" t="s">
        <v>17</v>
      </c>
      <c r="F235" s="8">
        <v>43214</v>
      </c>
      <c r="G235" s="11">
        <v>350</v>
      </c>
      <c r="H235" s="11">
        <v>3.88</v>
      </c>
      <c r="I235" s="11">
        <v>7</v>
      </c>
      <c r="J235" s="11">
        <v>3.5</v>
      </c>
      <c r="K235" s="11">
        <v>2</v>
      </c>
      <c r="L235" s="11">
        <v>4.75</v>
      </c>
      <c r="M235" s="11" t="s">
        <v>15</v>
      </c>
      <c r="N235" s="11" t="s">
        <v>15</v>
      </c>
      <c r="O235" s="11" t="s">
        <v>16</v>
      </c>
      <c r="P235" s="11" t="s">
        <v>16</v>
      </c>
    </row>
    <row r="236" spans="1:16" x14ac:dyDescent="0.25">
      <c r="A236" s="45"/>
      <c r="B236" s="45"/>
      <c r="C236" s="45"/>
      <c r="D236" s="45"/>
      <c r="E236" s="45"/>
      <c r="F236" s="8"/>
    </row>
    <row r="237" spans="1:16" x14ac:dyDescent="0.25">
      <c r="A237" s="45"/>
      <c r="B237" s="45"/>
      <c r="C237" s="45"/>
      <c r="D237" s="45"/>
      <c r="E237" s="45"/>
      <c r="F237" s="8"/>
    </row>
    <row r="238" spans="1:16" x14ac:dyDescent="0.25">
      <c r="A238" s="45"/>
      <c r="B238" s="45"/>
      <c r="C238" s="45"/>
      <c r="D238" s="45"/>
      <c r="E238" s="45"/>
      <c r="F238" s="8"/>
    </row>
    <row r="239" spans="1:16" x14ac:dyDescent="0.25">
      <c r="A239" s="45"/>
      <c r="B239" s="45"/>
      <c r="C239" s="45"/>
      <c r="D239" s="45"/>
      <c r="E239" s="45"/>
      <c r="F239" s="8"/>
    </row>
    <row r="240" spans="1:16" x14ac:dyDescent="0.25">
      <c r="A240" s="45"/>
      <c r="B240" s="45"/>
      <c r="C240" s="45"/>
      <c r="D240" s="45"/>
      <c r="E240" s="45"/>
      <c r="F240" s="8"/>
    </row>
    <row r="241" spans="1:6" x14ac:dyDescent="0.25">
      <c r="A241" s="45"/>
      <c r="B241" s="45"/>
      <c r="C241" s="45"/>
      <c r="D241" s="45"/>
      <c r="E241" s="45"/>
      <c r="F241" s="8"/>
    </row>
    <row r="242" spans="1:6" x14ac:dyDescent="0.25">
      <c r="A242" s="45"/>
      <c r="B242" s="45"/>
      <c r="C242" s="45"/>
      <c r="D242" s="45"/>
      <c r="E242" s="45"/>
      <c r="F242" s="8"/>
    </row>
  </sheetData>
  <sortState ref="A2:P242">
    <sortCondition ref="F2"/>
    <sortCondition ref="B2"/>
  </sortState>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3:D18"/>
  <sheetViews>
    <sheetView workbookViewId="0">
      <selection activeCell="B18" sqref="B18"/>
    </sheetView>
  </sheetViews>
  <sheetFormatPr defaultRowHeight="15" x14ac:dyDescent="0.25"/>
  <cols>
    <col min="1" max="1" width="13.140625" customWidth="1"/>
    <col min="2" max="2" width="15.7109375" customWidth="1"/>
    <col min="3" max="3" width="20.85546875" customWidth="1"/>
    <col min="4" max="4" width="20.42578125" customWidth="1"/>
    <col min="5" max="5" width="9.7109375" customWidth="1"/>
    <col min="6" max="8" width="5" customWidth="1"/>
    <col min="9" max="9" width="6" customWidth="1"/>
    <col min="10" max="12" width="5" customWidth="1"/>
    <col min="13" max="13" width="6" customWidth="1"/>
    <col min="14" max="15" width="5" customWidth="1"/>
    <col min="16" max="16" width="20.85546875" bestFit="1" customWidth="1"/>
    <col min="17" max="30" width="3" customWidth="1"/>
    <col min="31" max="31" width="20.42578125" bestFit="1" customWidth="1"/>
    <col min="32" max="45" width="3" customWidth="1"/>
    <col min="46" max="46" width="9.7109375" bestFit="1" customWidth="1"/>
    <col min="47" max="54" width="2" customWidth="1"/>
    <col min="55" max="60" width="3" customWidth="1"/>
  </cols>
  <sheetData>
    <row r="3" spans="1:4" x14ac:dyDescent="0.25">
      <c r="A3" s="12" t="s">
        <v>38</v>
      </c>
      <c r="B3" s="5" t="s">
        <v>40</v>
      </c>
      <c r="C3" s="5" t="s">
        <v>46</v>
      </c>
      <c r="D3" s="5" t="s">
        <v>237</v>
      </c>
    </row>
    <row r="4" spans="1:4" x14ac:dyDescent="0.25">
      <c r="A4" s="13">
        <v>2</v>
      </c>
      <c r="B4" s="14">
        <v>4.07</v>
      </c>
      <c r="C4" s="14">
        <v>25</v>
      </c>
      <c r="D4" s="14">
        <v>20</v>
      </c>
    </row>
    <row r="5" spans="1:4" x14ac:dyDescent="0.25">
      <c r="A5" s="13">
        <v>3</v>
      </c>
      <c r="B5" s="14">
        <v>3.98</v>
      </c>
      <c r="C5" s="14">
        <v>25</v>
      </c>
      <c r="D5" s="14">
        <v>20</v>
      </c>
    </row>
    <row r="6" spans="1:4" x14ac:dyDescent="0.25">
      <c r="A6" s="13">
        <v>4</v>
      </c>
      <c r="B6" s="14">
        <v>3.61</v>
      </c>
      <c r="C6" s="14">
        <v>25</v>
      </c>
      <c r="D6" s="14">
        <v>20</v>
      </c>
    </row>
    <row r="7" spans="1:4" x14ac:dyDescent="0.25">
      <c r="A7" s="13">
        <v>5</v>
      </c>
      <c r="B7" s="14">
        <v>3.37</v>
      </c>
      <c r="C7" s="14">
        <v>25</v>
      </c>
      <c r="D7" s="14">
        <v>20</v>
      </c>
    </row>
    <row r="8" spans="1:4" x14ac:dyDescent="0.25">
      <c r="A8" s="13">
        <v>6</v>
      </c>
      <c r="B8" s="14">
        <v>3.93</v>
      </c>
      <c r="C8" s="14">
        <v>25</v>
      </c>
      <c r="D8" s="14">
        <v>20</v>
      </c>
    </row>
    <row r="9" spans="1:4" x14ac:dyDescent="0.25">
      <c r="A9" s="13">
        <v>7</v>
      </c>
      <c r="B9" s="14">
        <v>3.48</v>
      </c>
      <c r="C9" s="14">
        <v>25</v>
      </c>
      <c r="D9" s="14">
        <v>20</v>
      </c>
    </row>
    <row r="10" spans="1:4" x14ac:dyDescent="0.25">
      <c r="A10" s="13">
        <v>8</v>
      </c>
      <c r="B10" s="14">
        <v>3.02</v>
      </c>
      <c r="C10" s="14">
        <v>25</v>
      </c>
      <c r="D10" s="14">
        <v>20</v>
      </c>
    </row>
    <row r="11" spans="1:4" x14ac:dyDescent="0.25">
      <c r="A11" s="13">
        <v>9</v>
      </c>
      <c r="B11" s="14">
        <v>4.49</v>
      </c>
      <c r="C11" s="14">
        <v>25</v>
      </c>
      <c r="D11" s="14">
        <v>20</v>
      </c>
    </row>
    <row r="12" spans="1:4" x14ac:dyDescent="0.25">
      <c r="A12" s="13">
        <v>10</v>
      </c>
      <c r="B12" s="14">
        <v>3.93</v>
      </c>
      <c r="C12" s="14">
        <v>25</v>
      </c>
      <c r="D12" s="14">
        <v>20</v>
      </c>
    </row>
    <row r="13" spans="1:4" x14ac:dyDescent="0.25">
      <c r="A13" s="13">
        <v>11</v>
      </c>
      <c r="B13" s="14">
        <v>4.08</v>
      </c>
      <c r="C13" s="14">
        <v>25</v>
      </c>
      <c r="D13" s="14">
        <v>20</v>
      </c>
    </row>
    <row r="14" spans="1:4" x14ac:dyDescent="0.25">
      <c r="A14" s="13">
        <v>12</v>
      </c>
      <c r="B14" s="14">
        <v>5.22</v>
      </c>
      <c r="C14" s="14">
        <v>25</v>
      </c>
      <c r="D14" s="14">
        <v>20</v>
      </c>
    </row>
    <row r="15" spans="1:4" x14ac:dyDescent="0.25">
      <c r="A15" s="13">
        <v>13</v>
      </c>
      <c r="B15" s="14">
        <v>3.21</v>
      </c>
      <c r="C15" s="14">
        <v>25</v>
      </c>
      <c r="D15" s="14">
        <v>20</v>
      </c>
    </row>
    <row r="16" spans="1:4" x14ac:dyDescent="0.25">
      <c r="A16" s="13">
        <v>14</v>
      </c>
      <c r="B16" s="14">
        <v>3.75</v>
      </c>
      <c r="C16" s="14">
        <v>25</v>
      </c>
      <c r="D16" s="14">
        <v>20</v>
      </c>
    </row>
    <row r="17" spans="1:4" x14ac:dyDescent="0.25">
      <c r="A17" s="13">
        <v>15</v>
      </c>
      <c r="B17" s="14">
        <v>2.66</v>
      </c>
      <c r="C17" s="14">
        <v>25</v>
      </c>
      <c r="D17" s="14">
        <v>20</v>
      </c>
    </row>
    <row r="18" spans="1:4" x14ac:dyDescent="0.25">
      <c r="A18" s="13">
        <v>16</v>
      </c>
      <c r="B18" s="14">
        <v>5</v>
      </c>
      <c r="C18" s="14">
        <v>25</v>
      </c>
      <c r="D18" s="14">
        <v>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3:D18"/>
  <sheetViews>
    <sheetView workbookViewId="0">
      <selection activeCell="B17" sqref="B17"/>
    </sheetView>
  </sheetViews>
  <sheetFormatPr defaultRowHeight="15" x14ac:dyDescent="0.25"/>
  <cols>
    <col min="1" max="1" width="13.140625" bestFit="1" customWidth="1"/>
    <col min="2" max="2" width="12.5703125" bestFit="1" customWidth="1"/>
    <col min="3" max="3" width="19.5703125" bestFit="1" customWidth="1"/>
    <col min="4" max="4" width="22" customWidth="1"/>
    <col min="5" max="5" width="9.7109375" customWidth="1"/>
  </cols>
  <sheetData>
    <row r="3" spans="1:4" x14ac:dyDescent="0.25">
      <c r="A3" s="12" t="s">
        <v>38</v>
      </c>
      <c r="B3" s="5" t="s">
        <v>47</v>
      </c>
      <c r="C3" s="5" t="s">
        <v>48</v>
      </c>
      <c r="D3" s="5" t="s">
        <v>238</v>
      </c>
    </row>
    <row r="4" spans="1:4" x14ac:dyDescent="0.25">
      <c r="A4" s="13">
        <v>2</v>
      </c>
      <c r="B4" s="14">
        <v>3.03</v>
      </c>
      <c r="C4" s="14">
        <v>5</v>
      </c>
      <c r="D4" s="14">
        <v>4.5</v>
      </c>
    </row>
    <row r="5" spans="1:4" x14ac:dyDescent="0.25">
      <c r="A5" s="13">
        <v>3</v>
      </c>
      <c r="B5" s="14">
        <v>3.79</v>
      </c>
      <c r="C5" s="14">
        <v>5</v>
      </c>
      <c r="D5" s="14">
        <v>4.5</v>
      </c>
    </row>
    <row r="6" spans="1:4" x14ac:dyDescent="0.25">
      <c r="A6" s="13">
        <v>4</v>
      </c>
      <c r="B6" s="14">
        <v>3.22</v>
      </c>
      <c r="C6" s="14">
        <v>5</v>
      </c>
      <c r="D6" s="14">
        <v>4.5</v>
      </c>
    </row>
    <row r="7" spans="1:4" x14ac:dyDescent="0.25">
      <c r="A7" s="13">
        <v>5</v>
      </c>
      <c r="B7" s="14">
        <v>2.82</v>
      </c>
      <c r="C7" s="14">
        <v>5</v>
      </c>
      <c r="D7" s="14">
        <v>4.5</v>
      </c>
    </row>
    <row r="8" spans="1:4" x14ac:dyDescent="0.25">
      <c r="A8" s="13">
        <v>6</v>
      </c>
      <c r="B8" s="14">
        <v>3.53</v>
      </c>
      <c r="C8" s="14">
        <v>5</v>
      </c>
      <c r="D8" s="14">
        <v>4.5</v>
      </c>
    </row>
    <row r="9" spans="1:4" x14ac:dyDescent="0.25">
      <c r="A9" s="13">
        <v>7</v>
      </c>
      <c r="B9" s="14">
        <v>3.48</v>
      </c>
      <c r="C9" s="14">
        <v>5</v>
      </c>
      <c r="D9" s="14">
        <v>4.5</v>
      </c>
    </row>
    <row r="10" spans="1:4" x14ac:dyDescent="0.25">
      <c r="A10" s="13">
        <v>8</v>
      </c>
      <c r="B10" s="14">
        <v>2.77</v>
      </c>
      <c r="C10" s="14">
        <v>5</v>
      </c>
      <c r="D10" s="14">
        <v>4.5</v>
      </c>
    </row>
    <row r="11" spans="1:4" x14ac:dyDescent="0.25">
      <c r="A11" s="13">
        <v>9</v>
      </c>
      <c r="B11" s="14">
        <v>3.02</v>
      </c>
      <c r="C11" s="14">
        <v>5</v>
      </c>
      <c r="D11" s="14">
        <v>4.5</v>
      </c>
    </row>
    <row r="12" spans="1:4" x14ac:dyDescent="0.25">
      <c r="A12" s="13">
        <v>10</v>
      </c>
      <c r="B12" s="14">
        <v>3.82</v>
      </c>
      <c r="C12" s="14">
        <v>5</v>
      </c>
      <c r="D12" s="14">
        <v>4.5</v>
      </c>
    </row>
    <row r="13" spans="1:4" x14ac:dyDescent="0.25">
      <c r="A13" s="13">
        <v>11</v>
      </c>
      <c r="B13" s="14">
        <v>3.06</v>
      </c>
      <c r="C13" s="14">
        <v>5</v>
      </c>
      <c r="D13" s="14">
        <v>4.5</v>
      </c>
    </row>
    <row r="14" spans="1:4" x14ac:dyDescent="0.25">
      <c r="A14" s="13">
        <v>12</v>
      </c>
      <c r="B14" s="14">
        <v>3.27</v>
      </c>
      <c r="C14" s="14">
        <v>5</v>
      </c>
      <c r="D14" s="14">
        <v>4.5</v>
      </c>
    </row>
    <row r="15" spans="1:4" x14ac:dyDescent="0.25">
      <c r="A15" s="13">
        <v>13</v>
      </c>
      <c r="B15" s="14">
        <v>3.18</v>
      </c>
      <c r="C15" s="14">
        <v>5</v>
      </c>
      <c r="D15" s="14">
        <v>4.5</v>
      </c>
    </row>
    <row r="16" spans="1:4" x14ac:dyDescent="0.25">
      <c r="A16" s="13">
        <v>14</v>
      </c>
      <c r="B16" s="14">
        <v>3.5</v>
      </c>
      <c r="C16" s="14">
        <v>5</v>
      </c>
      <c r="D16" s="14">
        <v>4.5</v>
      </c>
    </row>
    <row r="17" spans="1:4" x14ac:dyDescent="0.25">
      <c r="A17" s="13">
        <v>15</v>
      </c>
      <c r="B17" s="14">
        <v>3.2</v>
      </c>
      <c r="C17" s="14">
        <v>5</v>
      </c>
      <c r="D17" s="14">
        <v>4.5</v>
      </c>
    </row>
    <row r="18" spans="1:4" x14ac:dyDescent="0.25">
      <c r="A18" s="13">
        <v>16</v>
      </c>
      <c r="B18" s="14">
        <v>3.6</v>
      </c>
      <c r="C18" s="14">
        <v>5</v>
      </c>
      <c r="D18" s="14">
        <v>4.5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3:D18"/>
  <sheetViews>
    <sheetView workbookViewId="0">
      <selection activeCell="H24" sqref="H24"/>
    </sheetView>
  </sheetViews>
  <sheetFormatPr defaultRowHeight="15" x14ac:dyDescent="0.25"/>
  <cols>
    <col min="1" max="1" width="13.140625" bestFit="1" customWidth="1"/>
    <col min="2" max="2" width="14.28515625" bestFit="1" customWidth="1"/>
    <col min="3" max="3" width="19.42578125" bestFit="1" customWidth="1"/>
    <col min="4" max="4" width="21.85546875" customWidth="1"/>
    <col min="5" max="5" width="9.7109375" customWidth="1"/>
  </cols>
  <sheetData>
    <row r="3" spans="1:4" x14ac:dyDescent="0.25">
      <c r="A3" s="12" t="s">
        <v>38</v>
      </c>
      <c r="B3" s="5" t="s">
        <v>49</v>
      </c>
      <c r="C3" s="5" t="s">
        <v>50</v>
      </c>
      <c r="D3" s="5" t="s">
        <v>239</v>
      </c>
    </row>
    <row r="4" spans="1:4" x14ac:dyDescent="0.25">
      <c r="A4" s="13">
        <v>2</v>
      </c>
      <c r="B4" s="14">
        <v>2.94</v>
      </c>
      <c r="C4" s="14">
        <v>10</v>
      </c>
      <c r="D4" s="14">
        <v>5</v>
      </c>
    </row>
    <row r="5" spans="1:4" x14ac:dyDescent="0.25">
      <c r="A5" s="13">
        <v>3</v>
      </c>
      <c r="B5" s="14">
        <v>2.92</v>
      </c>
      <c r="C5" s="14">
        <v>10</v>
      </c>
      <c r="D5" s="14">
        <v>5</v>
      </c>
    </row>
    <row r="6" spans="1:4" x14ac:dyDescent="0.25">
      <c r="A6" s="13">
        <v>4</v>
      </c>
      <c r="B6" s="14">
        <v>2.91</v>
      </c>
      <c r="C6" s="14">
        <v>10</v>
      </c>
      <c r="D6" s="14">
        <v>5</v>
      </c>
    </row>
    <row r="7" spans="1:4" x14ac:dyDescent="0.25">
      <c r="A7" s="13">
        <v>5</v>
      </c>
      <c r="B7" s="14">
        <v>3.08</v>
      </c>
      <c r="C7" s="14">
        <v>10</v>
      </c>
      <c r="D7" s="14">
        <v>5</v>
      </c>
    </row>
    <row r="8" spans="1:4" x14ac:dyDescent="0.25">
      <c r="A8" s="13">
        <v>6</v>
      </c>
      <c r="B8" s="14">
        <v>2.84</v>
      </c>
      <c r="C8" s="14">
        <v>10</v>
      </c>
      <c r="D8" s="14">
        <v>5</v>
      </c>
    </row>
    <row r="9" spans="1:4" x14ac:dyDescent="0.25">
      <c r="A9" s="13">
        <v>7</v>
      </c>
      <c r="B9" s="14">
        <v>3.02</v>
      </c>
      <c r="C9" s="14">
        <v>10</v>
      </c>
      <c r="D9" s="14">
        <v>5</v>
      </c>
    </row>
    <row r="10" spans="1:4" x14ac:dyDescent="0.25">
      <c r="A10" s="13">
        <v>8</v>
      </c>
      <c r="B10" s="14">
        <v>3.07</v>
      </c>
      <c r="C10" s="14">
        <v>10</v>
      </c>
      <c r="D10" s="14">
        <v>5</v>
      </c>
    </row>
    <row r="11" spans="1:4" x14ac:dyDescent="0.25">
      <c r="A11" s="13">
        <v>9</v>
      </c>
      <c r="B11" s="14">
        <v>2.89</v>
      </c>
      <c r="C11" s="14">
        <v>10</v>
      </c>
      <c r="D11" s="14">
        <v>5</v>
      </c>
    </row>
    <row r="12" spans="1:4" x14ac:dyDescent="0.25">
      <c r="A12" s="13">
        <v>10</v>
      </c>
      <c r="B12" s="14">
        <v>2.79</v>
      </c>
      <c r="C12" s="14">
        <v>10</v>
      </c>
      <c r="D12" s="14">
        <v>5</v>
      </c>
    </row>
    <row r="13" spans="1:4" x14ac:dyDescent="0.25">
      <c r="A13" s="13">
        <v>11</v>
      </c>
      <c r="B13" s="14">
        <v>3.01</v>
      </c>
      <c r="C13" s="14">
        <v>10</v>
      </c>
      <c r="D13" s="14">
        <v>5</v>
      </c>
    </row>
    <row r="14" spans="1:4" x14ac:dyDescent="0.25">
      <c r="A14" s="13">
        <v>12</v>
      </c>
      <c r="B14" s="14">
        <v>2.85</v>
      </c>
      <c r="C14" s="14">
        <v>10</v>
      </c>
      <c r="D14" s="14">
        <v>5</v>
      </c>
    </row>
    <row r="15" spans="1:4" x14ac:dyDescent="0.25">
      <c r="A15" s="13">
        <v>13</v>
      </c>
      <c r="B15" s="14">
        <v>2.89</v>
      </c>
      <c r="C15" s="14">
        <v>10</v>
      </c>
      <c r="D15" s="14">
        <v>5</v>
      </c>
    </row>
    <row r="16" spans="1:4" x14ac:dyDescent="0.25">
      <c r="A16" s="13">
        <v>14</v>
      </c>
      <c r="B16" s="14">
        <v>3.06</v>
      </c>
      <c r="C16" s="14">
        <v>10</v>
      </c>
      <c r="D16" s="14">
        <v>5</v>
      </c>
    </row>
    <row r="17" spans="1:4" x14ac:dyDescent="0.25">
      <c r="A17" s="13">
        <v>15</v>
      </c>
      <c r="B17" s="14">
        <v>2.85</v>
      </c>
      <c r="C17" s="14">
        <v>10</v>
      </c>
      <c r="D17" s="14">
        <v>5</v>
      </c>
    </row>
    <row r="18" spans="1:4" x14ac:dyDescent="0.25">
      <c r="A18" s="13">
        <v>16</v>
      </c>
      <c r="B18" s="14">
        <v>4.8</v>
      </c>
      <c r="C18" s="14">
        <v>10</v>
      </c>
      <c r="D18" s="14">
        <v>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3:D19"/>
  <sheetViews>
    <sheetView workbookViewId="0">
      <selection activeCell="A3" sqref="A3"/>
    </sheetView>
  </sheetViews>
  <sheetFormatPr defaultRowHeight="15" x14ac:dyDescent="0.25"/>
  <cols>
    <col min="1" max="1" width="13.140625" customWidth="1"/>
    <col min="2" max="2" width="16.7109375" customWidth="1"/>
    <col min="3" max="3" width="23.7109375" customWidth="1"/>
    <col min="4" max="4" width="22.42578125" customWidth="1"/>
    <col min="5" max="5" width="9.7109375" customWidth="1"/>
    <col min="6" max="16" width="5" customWidth="1"/>
    <col min="17" max="17" width="11.28515625" bestFit="1" customWidth="1"/>
  </cols>
  <sheetData>
    <row r="3" spans="1:4" x14ac:dyDescent="0.25">
      <c r="A3" s="12" t="s">
        <v>38</v>
      </c>
      <c r="B3" s="5" t="s">
        <v>52</v>
      </c>
      <c r="C3" s="5" t="s">
        <v>53</v>
      </c>
      <c r="D3" s="5" t="s">
        <v>240</v>
      </c>
    </row>
    <row r="4" spans="1:4" x14ac:dyDescent="0.25">
      <c r="A4" s="13">
        <v>2</v>
      </c>
      <c r="B4" s="14">
        <v>0</v>
      </c>
      <c r="C4" s="14">
        <v>5</v>
      </c>
      <c r="D4" s="14">
        <v>2</v>
      </c>
    </row>
    <row r="5" spans="1:4" x14ac:dyDescent="0.25">
      <c r="A5" s="13">
        <v>3</v>
      </c>
      <c r="B5" s="14">
        <v>0</v>
      </c>
      <c r="C5" s="14">
        <v>5</v>
      </c>
      <c r="D5" s="14">
        <v>2</v>
      </c>
    </row>
    <row r="6" spans="1:4" x14ac:dyDescent="0.25">
      <c r="A6" s="13">
        <v>4</v>
      </c>
      <c r="B6" s="14">
        <v>0</v>
      </c>
      <c r="C6" s="14">
        <v>5</v>
      </c>
      <c r="D6" s="14">
        <v>2</v>
      </c>
    </row>
    <row r="7" spans="1:4" x14ac:dyDescent="0.25">
      <c r="A7" s="13">
        <v>5</v>
      </c>
      <c r="B7" s="14">
        <v>0</v>
      </c>
      <c r="C7" s="14">
        <v>5</v>
      </c>
      <c r="D7" s="14">
        <v>2</v>
      </c>
    </row>
    <row r="8" spans="1:4" x14ac:dyDescent="0.25">
      <c r="A8" s="13">
        <v>6</v>
      </c>
      <c r="B8" s="14">
        <v>0</v>
      </c>
      <c r="C8" s="14">
        <v>5</v>
      </c>
      <c r="D8" s="14">
        <v>2</v>
      </c>
    </row>
    <row r="9" spans="1:4" x14ac:dyDescent="0.25">
      <c r="A9" s="13">
        <v>7</v>
      </c>
      <c r="B9" s="14">
        <v>0</v>
      </c>
      <c r="C9" s="14">
        <v>5</v>
      </c>
      <c r="D9" s="14">
        <v>2</v>
      </c>
    </row>
    <row r="10" spans="1:4" x14ac:dyDescent="0.25">
      <c r="A10" s="13">
        <v>8</v>
      </c>
      <c r="B10" s="14">
        <v>0</v>
      </c>
      <c r="C10" s="14">
        <v>5</v>
      </c>
      <c r="D10" s="14">
        <v>2</v>
      </c>
    </row>
    <row r="11" spans="1:4" x14ac:dyDescent="0.25">
      <c r="A11" s="13">
        <v>9</v>
      </c>
      <c r="B11" s="14">
        <v>0</v>
      </c>
      <c r="C11" s="14">
        <v>5</v>
      </c>
      <c r="D11" s="14">
        <v>2</v>
      </c>
    </row>
    <row r="12" spans="1:4" x14ac:dyDescent="0.25">
      <c r="A12" s="13">
        <v>10</v>
      </c>
      <c r="B12" s="14">
        <v>0</v>
      </c>
      <c r="C12" s="14">
        <v>5</v>
      </c>
      <c r="D12" s="14">
        <v>2</v>
      </c>
    </row>
    <row r="13" spans="1:4" x14ac:dyDescent="0.25">
      <c r="A13" s="13">
        <v>11</v>
      </c>
      <c r="B13" s="14">
        <v>0</v>
      </c>
      <c r="C13" s="14">
        <v>5</v>
      </c>
      <c r="D13" s="14">
        <v>2</v>
      </c>
    </row>
    <row r="14" spans="1:4" x14ac:dyDescent="0.25">
      <c r="A14" s="13">
        <v>12</v>
      </c>
      <c r="B14" s="14">
        <v>0</v>
      </c>
      <c r="C14" s="14">
        <v>5</v>
      </c>
      <c r="D14" s="14">
        <v>2</v>
      </c>
    </row>
    <row r="15" spans="1:4" x14ac:dyDescent="0.25">
      <c r="A15" s="13">
        <v>13</v>
      </c>
      <c r="B15" s="14">
        <v>0</v>
      </c>
      <c r="C15" s="14">
        <v>5</v>
      </c>
      <c r="D15" s="14">
        <v>2</v>
      </c>
    </row>
    <row r="16" spans="1:4" x14ac:dyDescent="0.25">
      <c r="A16" s="13">
        <v>14</v>
      </c>
      <c r="B16" s="14">
        <v>0</v>
      </c>
      <c r="C16" s="14">
        <v>5</v>
      </c>
      <c r="D16" s="14">
        <v>2</v>
      </c>
    </row>
    <row r="17" spans="1:4" x14ac:dyDescent="0.25">
      <c r="A17" s="13">
        <v>15</v>
      </c>
      <c r="B17" s="14">
        <v>0</v>
      </c>
      <c r="C17" s="14">
        <v>5</v>
      </c>
      <c r="D17" s="14">
        <v>2</v>
      </c>
    </row>
    <row r="18" spans="1:4" x14ac:dyDescent="0.25">
      <c r="A18" s="13">
        <v>16</v>
      </c>
      <c r="B18" s="14">
        <v>0</v>
      </c>
      <c r="C18" s="14">
        <v>5</v>
      </c>
      <c r="D18" s="14">
        <v>2</v>
      </c>
    </row>
    <row r="19" spans="1:4" x14ac:dyDescent="0.25">
      <c r="A19" s="13" t="s">
        <v>39</v>
      </c>
      <c r="B19" s="14">
        <v>0</v>
      </c>
      <c r="C19" s="14">
        <v>75</v>
      </c>
      <c r="D19" s="14">
        <v>30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25"/>
  <sheetViews>
    <sheetView workbookViewId="0">
      <selection activeCell="D15" sqref="D15"/>
    </sheetView>
  </sheetViews>
  <sheetFormatPr defaultRowHeight="15" x14ac:dyDescent="0.25"/>
  <cols>
    <col min="1" max="1" width="13.140625" bestFit="1" customWidth="1"/>
    <col min="2" max="2" width="18.7109375" bestFit="1" customWidth="1"/>
    <col min="3" max="3" width="23.5703125" bestFit="1" customWidth="1"/>
    <col min="4" max="4" width="22.28515625" customWidth="1"/>
    <col min="5" max="5" width="9.7109375" customWidth="1"/>
  </cols>
  <sheetData>
    <row r="3" spans="1:4" x14ac:dyDescent="0.25">
      <c r="A3" s="12" t="s">
        <v>38</v>
      </c>
      <c r="B3" s="5" t="s">
        <v>55</v>
      </c>
      <c r="C3" s="5" t="s">
        <v>56</v>
      </c>
      <c r="D3" s="5" t="s">
        <v>241</v>
      </c>
    </row>
    <row r="4" spans="1:4" x14ac:dyDescent="0.25">
      <c r="A4" s="13">
        <v>2</v>
      </c>
      <c r="B4" s="14">
        <v>0</v>
      </c>
      <c r="C4" s="14">
        <v>25</v>
      </c>
      <c r="D4" s="14">
        <v>10</v>
      </c>
    </row>
    <row r="5" spans="1:4" x14ac:dyDescent="0.25">
      <c r="A5" s="13">
        <v>3</v>
      </c>
      <c r="B5" s="14">
        <v>0</v>
      </c>
      <c r="C5" s="14">
        <v>25</v>
      </c>
      <c r="D5" s="14">
        <v>10</v>
      </c>
    </row>
    <row r="6" spans="1:4" x14ac:dyDescent="0.25">
      <c r="A6" s="13">
        <v>4</v>
      </c>
      <c r="B6" s="14">
        <v>0</v>
      </c>
      <c r="C6" s="14">
        <v>25</v>
      </c>
      <c r="D6" s="14">
        <v>10</v>
      </c>
    </row>
    <row r="7" spans="1:4" x14ac:dyDescent="0.25">
      <c r="A7" s="13">
        <v>5</v>
      </c>
      <c r="B7" s="14">
        <v>0</v>
      </c>
      <c r="C7" s="14">
        <v>25</v>
      </c>
      <c r="D7" s="14">
        <v>10</v>
      </c>
    </row>
    <row r="8" spans="1:4" x14ac:dyDescent="0.25">
      <c r="A8" s="13">
        <v>6</v>
      </c>
      <c r="B8" s="14">
        <v>0</v>
      </c>
      <c r="C8" s="14">
        <v>25</v>
      </c>
      <c r="D8" s="14">
        <v>10</v>
      </c>
    </row>
    <row r="9" spans="1:4" x14ac:dyDescent="0.25">
      <c r="A9" s="13">
        <v>7</v>
      </c>
      <c r="B9" s="14">
        <v>0</v>
      </c>
      <c r="C9" s="14">
        <v>25</v>
      </c>
      <c r="D9" s="14">
        <v>10</v>
      </c>
    </row>
    <row r="10" spans="1:4" x14ac:dyDescent="0.25">
      <c r="A10" s="13">
        <v>8</v>
      </c>
      <c r="B10" s="14">
        <v>0</v>
      </c>
      <c r="C10" s="14">
        <v>25</v>
      </c>
      <c r="D10" s="14">
        <v>10</v>
      </c>
    </row>
    <row r="11" spans="1:4" x14ac:dyDescent="0.25">
      <c r="A11" s="13">
        <v>9</v>
      </c>
      <c r="B11" s="14">
        <v>0</v>
      </c>
      <c r="C11" s="14">
        <v>25</v>
      </c>
      <c r="D11" s="14">
        <v>10</v>
      </c>
    </row>
    <row r="12" spans="1:4" x14ac:dyDescent="0.25">
      <c r="A12" s="13">
        <v>10</v>
      </c>
      <c r="B12" s="14">
        <v>0</v>
      </c>
      <c r="C12" s="14">
        <v>25</v>
      </c>
      <c r="D12" s="14">
        <v>10</v>
      </c>
    </row>
    <row r="13" spans="1:4" x14ac:dyDescent="0.25">
      <c r="A13" s="13">
        <v>11</v>
      </c>
      <c r="B13" s="14">
        <v>0</v>
      </c>
      <c r="C13" s="14">
        <v>25</v>
      </c>
      <c r="D13" s="14">
        <v>10</v>
      </c>
    </row>
    <row r="14" spans="1:4" x14ac:dyDescent="0.25">
      <c r="A14" s="13">
        <v>12</v>
      </c>
      <c r="B14" s="14">
        <v>0</v>
      </c>
      <c r="C14" s="14">
        <v>25</v>
      </c>
      <c r="D14" s="14">
        <v>10</v>
      </c>
    </row>
    <row r="15" spans="1:4" x14ac:dyDescent="0.25">
      <c r="A15" s="13">
        <v>13</v>
      </c>
      <c r="B15" s="14">
        <v>0</v>
      </c>
      <c r="C15" s="14">
        <v>25</v>
      </c>
      <c r="D15" s="14">
        <v>10</v>
      </c>
    </row>
    <row r="16" spans="1:4" x14ac:dyDescent="0.25">
      <c r="A16" s="13">
        <v>14</v>
      </c>
      <c r="B16" s="14">
        <v>0</v>
      </c>
      <c r="C16" s="14">
        <v>25</v>
      </c>
      <c r="D16" s="14">
        <v>10</v>
      </c>
    </row>
    <row r="17" spans="1:9" x14ac:dyDescent="0.25">
      <c r="A17" s="13">
        <v>15</v>
      </c>
      <c r="B17" s="14">
        <v>0</v>
      </c>
      <c r="C17" s="14">
        <v>25</v>
      </c>
      <c r="D17" s="14">
        <v>10</v>
      </c>
    </row>
    <row r="18" spans="1:9" x14ac:dyDescent="0.25">
      <c r="A18" s="13">
        <v>16</v>
      </c>
      <c r="B18" s="14">
        <v>0</v>
      </c>
      <c r="C18" s="14">
        <v>25</v>
      </c>
      <c r="D18" s="14">
        <v>10</v>
      </c>
    </row>
    <row r="19" spans="1:9" x14ac:dyDescent="0.25">
      <c r="A19" s="13" t="s">
        <v>39</v>
      </c>
      <c r="B19" s="14">
        <v>0</v>
      </c>
      <c r="C19" s="14">
        <v>375</v>
      </c>
      <c r="D19" s="14">
        <v>150</v>
      </c>
    </row>
    <row r="25" spans="1:9" x14ac:dyDescent="0.25">
      <c r="I25" s="32"/>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3:C19"/>
  <sheetViews>
    <sheetView workbookViewId="0">
      <selection activeCell="A3" sqref="A3"/>
    </sheetView>
  </sheetViews>
  <sheetFormatPr defaultRowHeight="15" x14ac:dyDescent="0.25"/>
  <cols>
    <col min="1" max="1" width="13.140625" customWidth="1"/>
    <col min="2" max="2" width="13.28515625" customWidth="1"/>
    <col min="3" max="3" width="18.28515625" customWidth="1"/>
    <col min="4" max="4" width="9.7109375" customWidth="1"/>
  </cols>
  <sheetData>
    <row r="3" spans="1:3" x14ac:dyDescent="0.25">
      <c r="A3" s="12" t="s">
        <v>38</v>
      </c>
      <c r="B3" s="5" t="s">
        <v>60</v>
      </c>
      <c r="C3" s="5" t="s">
        <v>61</v>
      </c>
    </row>
    <row r="4" spans="1:3" x14ac:dyDescent="0.25">
      <c r="A4" s="13">
        <v>2</v>
      </c>
      <c r="B4" s="14">
        <v>87.3</v>
      </c>
      <c r="C4" s="14">
        <v>89</v>
      </c>
    </row>
    <row r="5" spans="1:3" x14ac:dyDescent="0.25">
      <c r="A5" s="13">
        <v>3</v>
      </c>
      <c r="B5" s="14">
        <v>87.74</v>
      </c>
      <c r="C5" s="14">
        <v>89</v>
      </c>
    </row>
    <row r="6" spans="1:3" x14ac:dyDescent="0.25">
      <c r="A6" s="13">
        <v>4</v>
      </c>
      <c r="B6" s="14">
        <v>87.78</v>
      </c>
      <c r="C6" s="14">
        <v>89</v>
      </c>
    </row>
    <row r="7" spans="1:3" x14ac:dyDescent="0.25">
      <c r="A7" s="13">
        <v>5</v>
      </c>
      <c r="B7" s="14">
        <v>85.3</v>
      </c>
      <c r="C7" s="14">
        <v>89</v>
      </c>
    </row>
    <row r="8" spans="1:3" x14ac:dyDescent="0.25">
      <c r="A8" s="13">
        <v>6</v>
      </c>
      <c r="B8" s="14">
        <v>86.78</v>
      </c>
      <c r="C8" s="14">
        <v>89</v>
      </c>
    </row>
    <row r="9" spans="1:3" x14ac:dyDescent="0.25">
      <c r="A9" s="13">
        <v>7</v>
      </c>
      <c r="B9" s="14">
        <v>89.52</v>
      </c>
      <c r="C9" s="14">
        <v>89</v>
      </c>
    </row>
    <row r="10" spans="1:3" x14ac:dyDescent="0.25">
      <c r="A10" s="13">
        <v>8</v>
      </c>
      <c r="B10" s="14">
        <v>86.95</v>
      </c>
      <c r="C10" s="14">
        <v>89</v>
      </c>
    </row>
    <row r="11" spans="1:3" x14ac:dyDescent="0.25">
      <c r="A11" s="13">
        <v>9</v>
      </c>
      <c r="B11" s="14">
        <v>87.25</v>
      </c>
      <c r="C11" s="14">
        <v>89</v>
      </c>
    </row>
    <row r="12" spans="1:3" x14ac:dyDescent="0.25">
      <c r="A12" s="13">
        <v>10</v>
      </c>
      <c r="B12" s="14">
        <v>87.98</v>
      </c>
      <c r="C12" s="14">
        <v>89</v>
      </c>
    </row>
    <row r="13" spans="1:3" x14ac:dyDescent="0.25">
      <c r="A13" s="13">
        <v>11</v>
      </c>
      <c r="B13" s="14">
        <v>89.75</v>
      </c>
      <c r="C13" s="14">
        <v>89</v>
      </c>
    </row>
    <row r="14" spans="1:3" x14ac:dyDescent="0.25">
      <c r="A14" s="13">
        <v>12</v>
      </c>
      <c r="B14" s="14">
        <v>88.96</v>
      </c>
      <c r="C14" s="14">
        <v>89</v>
      </c>
    </row>
    <row r="15" spans="1:3" x14ac:dyDescent="0.25">
      <c r="A15" s="13">
        <v>13</v>
      </c>
      <c r="B15" s="14">
        <v>87.01</v>
      </c>
      <c r="C15" s="14">
        <v>89</v>
      </c>
    </row>
    <row r="16" spans="1:3" x14ac:dyDescent="0.25">
      <c r="A16" s="13">
        <v>14</v>
      </c>
      <c r="B16" s="14">
        <v>82.53</v>
      </c>
      <c r="C16" s="14">
        <v>89</v>
      </c>
    </row>
    <row r="17" spans="1:3" x14ac:dyDescent="0.25">
      <c r="A17" s="13">
        <v>15</v>
      </c>
      <c r="B17" s="14">
        <v>86.29</v>
      </c>
      <c r="C17" s="14">
        <v>89</v>
      </c>
    </row>
    <row r="18" spans="1:3" x14ac:dyDescent="0.25">
      <c r="A18" s="13">
        <v>16</v>
      </c>
      <c r="B18" s="14">
        <v>88.3</v>
      </c>
      <c r="C18" s="14">
        <v>89</v>
      </c>
    </row>
    <row r="19" spans="1:3" x14ac:dyDescent="0.25">
      <c r="A19" s="13" t="s">
        <v>39</v>
      </c>
      <c r="B19" s="14">
        <v>1309.44</v>
      </c>
      <c r="C19" s="14">
        <v>1335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3:C19"/>
  <sheetViews>
    <sheetView workbookViewId="0">
      <selection activeCell="H27" sqref="H27"/>
    </sheetView>
  </sheetViews>
  <sheetFormatPr defaultRowHeight="15" x14ac:dyDescent="0.25"/>
  <cols>
    <col min="1" max="1" width="13.140625" bestFit="1" customWidth="1"/>
    <col min="2" max="2" width="12.7109375" bestFit="1" customWidth="1"/>
    <col min="3" max="3" width="17.85546875" bestFit="1" customWidth="1"/>
    <col min="4" max="4" width="9.7109375" customWidth="1"/>
  </cols>
  <sheetData>
    <row r="3" spans="1:3" x14ac:dyDescent="0.25">
      <c r="A3" s="12" t="s">
        <v>38</v>
      </c>
      <c r="B3" s="5" t="s">
        <v>63</v>
      </c>
      <c r="C3" s="5" t="s">
        <v>64</v>
      </c>
    </row>
    <row r="4" spans="1:3" x14ac:dyDescent="0.25">
      <c r="A4" s="13">
        <v>2</v>
      </c>
      <c r="B4" s="14">
        <v>982.05</v>
      </c>
      <c r="C4" s="14">
        <v>750</v>
      </c>
    </row>
    <row r="5" spans="1:3" x14ac:dyDescent="0.25">
      <c r="A5" s="13">
        <v>3</v>
      </c>
      <c r="B5" s="14">
        <v>953.91</v>
      </c>
      <c r="C5" s="14">
        <v>750</v>
      </c>
    </row>
    <row r="6" spans="1:3" x14ac:dyDescent="0.25">
      <c r="A6" s="13">
        <v>4</v>
      </c>
      <c r="B6" s="14">
        <v>897.3</v>
      </c>
      <c r="C6" s="14">
        <v>750</v>
      </c>
    </row>
    <row r="7" spans="1:3" x14ac:dyDescent="0.25">
      <c r="A7" s="13">
        <v>5</v>
      </c>
      <c r="B7" s="14">
        <v>979.1</v>
      </c>
      <c r="C7" s="14">
        <v>750</v>
      </c>
    </row>
    <row r="8" spans="1:3" x14ac:dyDescent="0.25">
      <c r="A8" s="13">
        <v>6</v>
      </c>
      <c r="B8" s="14">
        <v>935.71</v>
      </c>
      <c r="C8" s="14">
        <v>750</v>
      </c>
    </row>
    <row r="9" spans="1:3" x14ac:dyDescent="0.25">
      <c r="A9" s="13">
        <v>7</v>
      </c>
      <c r="B9" s="14">
        <v>946.71</v>
      </c>
      <c r="C9" s="14">
        <v>750</v>
      </c>
    </row>
    <row r="10" spans="1:3" x14ac:dyDescent="0.25">
      <c r="A10" s="13">
        <v>8</v>
      </c>
      <c r="B10" s="14">
        <v>963.88</v>
      </c>
      <c r="C10" s="14">
        <v>750</v>
      </c>
    </row>
    <row r="11" spans="1:3" x14ac:dyDescent="0.25">
      <c r="A11" s="13">
        <v>9</v>
      </c>
      <c r="B11" s="14">
        <v>907.25</v>
      </c>
      <c r="C11" s="14">
        <v>750</v>
      </c>
    </row>
    <row r="12" spans="1:3" x14ac:dyDescent="0.25">
      <c r="A12" s="13">
        <v>10</v>
      </c>
      <c r="B12" s="14">
        <v>898.5</v>
      </c>
      <c r="C12" s="14">
        <v>750</v>
      </c>
    </row>
    <row r="13" spans="1:3" x14ac:dyDescent="0.25">
      <c r="A13" s="13">
        <v>11</v>
      </c>
      <c r="B13" s="14">
        <v>986.33</v>
      </c>
      <c r="C13" s="14">
        <v>750</v>
      </c>
    </row>
    <row r="14" spans="1:3" x14ac:dyDescent="0.25">
      <c r="A14" s="13">
        <v>12</v>
      </c>
      <c r="B14" s="14">
        <v>963.55</v>
      </c>
      <c r="C14" s="14">
        <v>750</v>
      </c>
    </row>
    <row r="15" spans="1:3" x14ac:dyDescent="0.25">
      <c r="A15" s="13">
        <v>13</v>
      </c>
      <c r="B15" s="14">
        <v>917.27</v>
      </c>
      <c r="C15" s="14">
        <v>750</v>
      </c>
    </row>
    <row r="16" spans="1:3" x14ac:dyDescent="0.25">
      <c r="A16" s="13">
        <v>14</v>
      </c>
      <c r="B16" s="14">
        <v>981.01</v>
      </c>
      <c r="C16" s="14">
        <v>750</v>
      </c>
    </row>
    <row r="17" spans="1:3" x14ac:dyDescent="0.25">
      <c r="A17" s="13">
        <v>15</v>
      </c>
      <c r="B17" s="14">
        <v>899.64</v>
      </c>
      <c r="C17" s="14">
        <v>750</v>
      </c>
    </row>
    <row r="18" spans="1:3" x14ac:dyDescent="0.25">
      <c r="A18" s="13">
        <v>16</v>
      </c>
      <c r="B18" s="14">
        <v>783.2</v>
      </c>
      <c r="C18" s="14">
        <v>750</v>
      </c>
    </row>
    <row r="19" spans="1:3" x14ac:dyDescent="0.25">
      <c r="A19" s="13" t="s">
        <v>39</v>
      </c>
      <c r="B19" s="14">
        <v>13995.41</v>
      </c>
      <c r="C19" s="14">
        <v>11250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Q2"/>
  <sheetViews>
    <sheetView workbookViewId="0">
      <selection activeCell="G22" sqref="G22"/>
    </sheetView>
  </sheetViews>
  <sheetFormatPr defaultRowHeight="15" x14ac:dyDescent="0.25"/>
  <cols>
    <col min="1" max="1" width="5" style="40" customWidth="1"/>
    <col min="2" max="2" width="12.28515625" style="40" bestFit="1" customWidth="1"/>
    <col min="3" max="3" width="8.85546875" style="40" customWidth="1"/>
    <col min="4" max="4" width="9" style="40" customWidth="1"/>
    <col min="5" max="5" width="8.7109375" style="40" customWidth="1"/>
    <col min="6" max="6" width="10.85546875" style="40" customWidth="1"/>
    <col min="7" max="7" width="9.5703125" style="40" bestFit="1" customWidth="1"/>
    <col min="8" max="8" width="9" style="40" bestFit="1" customWidth="1"/>
    <col min="9" max="9" width="6" style="40" bestFit="1" customWidth="1"/>
    <col min="10" max="10" width="7.5703125" style="40" bestFit="1" customWidth="1"/>
    <col min="11" max="11" width="9.85546875" style="40" bestFit="1" customWidth="1"/>
    <col min="12" max="12" width="11.7109375" style="40" bestFit="1" customWidth="1"/>
    <col min="13" max="13" width="6.5703125" style="40" bestFit="1" customWidth="1"/>
    <col min="14" max="14" width="6.7109375" style="40" bestFit="1" customWidth="1"/>
    <col min="15" max="15" width="6.42578125" style="40" bestFit="1" customWidth="1"/>
    <col min="16" max="16" width="6" style="40" bestFit="1" customWidth="1"/>
    <col min="17" max="17" width="42.7109375" style="42" customWidth="1"/>
  </cols>
  <sheetData>
    <row r="1" spans="1:17" ht="30" x14ac:dyDescent="0.25">
      <c r="A1" s="40" t="s">
        <v>28</v>
      </c>
      <c r="B1" s="40" t="s">
        <v>0</v>
      </c>
      <c r="C1" s="41" t="s">
        <v>23</v>
      </c>
      <c r="D1" s="40" t="s">
        <v>1</v>
      </c>
      <c r="E1" s="40" t="s">
        <v>2</v>
      </c>
      <c r="F1" s="40" t="s">
        <v>3</v>
      </c>
      <c r="G1" s="40" t="s">
        <v>4</v>
      </c>
      <c r="H1" s="40" t="s">
        <v>5</v>
      </c>
      <c r="I1" s="40" t="s">
        <v>6</v>
      </c>
      <c r="J1" s="40" t="s">
        <v>12</v>
      </c>
      <c r="K1" s="40" t="s">
        <v>7</v>
      </c>
      <c r="L1" s="40" t="s">
        <v>13</v>
      </c>
      <c r="M1" s="40" t="s">
        <v>9</v>
      </c>
      <c r="N1" s="40" t="s">
        <v>8</v>
      </c>
      <c r="O1" s="40" t="s">
        <v>10</v>
      </c>
      <c r="P1" s="40" t="s">
        <v>11</v>
      </c>
      <c r="Q1" s="9" t="s">
        <v>322</v>
      </c>
    </row>
    <row r="2" spans="1:17" x14ac:dyDescent="0.25">
      <c r="F2" s="8"/>
    </row>
  </sheetData>
  <sortState ref="A2:Q2">
    <sortCondition ref="F2"/>
    <sortCondition ref="B2"/>
  </sortState>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B20"/>
  <sheetViews>
    <sheetView workbookViewId="0">
      <selection sqref="A1:V17"/>
    </sheetView>
  </sheetViews>
  <sheetFormatPr defaultRowHeight="15" x14ac:dyDescent="0.25"/>
  <cols>
    <col min="1" max="16384" width="9.140625" style="6"/>
  </cols>
  <sheetData>
    <row r="1" spans="1:28" ht="30" x14ac:dyDescent="0.25">
      <c r="A1" s="55" t="s">
        <v>28</v>
      </c>
      <c r="B1" s="55" t="s">
        <v>0</v>
      </c>
      <c r="C1" s="41" t="s">
        <v>23</v>
      </c>
      <c r="D1" s="55" t="s">
        <v>1</v>
      </c>
      <c r="E1" s="55" t="s">
        <v>2</v>
      </c>
      <c r="F1" s="55" t="s">
        <v>3</v>
      </c>
      <c r="G1" s="55" t="s">
        <v>4</v>
      </c>
      <c r="H1" s="55" t="s">
        <v>5</v>
      </c>
      <c r="I1" s="55" t="s">
        <v>6</v>
      </c>
      <c r="J1" s="55" t="s">
        <v>12</v>
      </c>
      <c r="K1" s="55" t="s">
        <v>7</v>
      </c>
      <c r="L1" s="55" t="s">
        <v>13</v>
      </c>
      <c r="M1" s="55" t="s">
        <v>9</v>
      </c>
      <c r="N1" s="55" t="s">
        <v>8</v>
      </c>
      <c r="O1" s="55" t="s">
        <v>10</v>
      </c>
      <c r="P1" s="55" t="s">
        <v>11</v>
      </c>
      <c r="Q1" s="6" t="s">
        <v>41</v>
      </c>
      <c r="R1" s="6" t="s">
        <v>42</v>
      </c>
      <c r="S1" s="6" t="s">
        <v>43</v>
      </c>
      <c r="T1" s="6" t="s">
        <v>44</v>
      </c>
      <c r="U1" s="6" t="s">
        <v>45</v>
      </c>
      <c r="V1" s="6" t="s">
        <v>58</v>
      </c>
      <c r="W1" s="6" t="s">
        <v>59</v>
      </c>
      <c r="X1" s="6" t="s">
        <v>232</v>
      </c>
      <c r="Y1" s="6" t="s">
        <v>233</v>
      </c>
      <c r="Z1" s="6" t="s">
        <v>234</v>
      </c>
      <c r="AA1" s="6" t="s">
        <v>235</v>
      </c>
      <c r="AB1" s="6" t="s">
        <v>236</v>
      </c>
    </row>
    <row r="2" spans="1:28" x14ac:dyDescent="0.25">
      <c r="A2" s="55">
        <v>2</v>
      </c>
      <c r="B2" s="55" t="s">
        <v>281</v>
      </c>
      <c r="C2" s="55">
        <v>5504</v>
      </c>
      <c r="D2" s="55">
        <v>107</v>
      </c>
      <c r="E2" s="55" t="s">
        <v>27</v>
      </c>
      <c r="F2" s="8">
        <v>43178</v>
      </c>
      <c r="G2" s="55">
        <v>300</v>
      </c>
      <c r="H2" s="55">
        <v>4.07</v>
      </c>
      <c r="I2" s="55">
        <v>3.03</v>
      </c>
      <c r="J2" s="55">
        <v>2.94</v>
      </c>
      <c r="K2" s="55">
        <v>0</v>
      </c>
      <c r="L2" s="55">
        <v>0</v>
      </c>
      <c r="M2" s="55" t="s">
        <v>15</v>
      </c>
      <c r="N2" s="55" t="s">
        <v>15</v>
      </c>
      <c r="O2" s="55">
        <v>87.3</v>
      </c>
      <c r="P2" s="55">
        <v>982.05</v>
      </c>
      <c r="Q2" s="6">
        <v>25</v>
      </c>
      <c r="R2" s="6">
        <v>5</v>
      </c>
      <c r="S2" s="6">
        <v>10</v>
      </c>
      <c r="T2" s="6">
        <v>5</v>
      </c>
      <c r="U2" s="6">
        <v>25</v>
      </c>
      <c r="V2" s="6">
        <v>89</v>
      </c>
      <c r="W2" s="6">
        <v>750</v>
      </c>
      <c r="X2" s="6">
        <v>20</v>
      </c>
      <c r="Y2" s="6">
        <v>4.5</v>
      </c>
      <c r="Z2" s="6">
        <v>5</v>
      </c>
      <c r="AA2" s="6">
        <v>2</v>
      </c>
      <c r="AB2" s="6">
        <v>10</v>
      </c>
    </row>
    <row r="3" spans="1:28" x14ac:dyDescent="0.25">
      <c r="A3" s="55">
        <v>3</v>
      </c>
      <c r="B3" s="55" t="s">
        <v>282</v>
      </c>
      <c r="C3" s="55">
        <v>5504</v>
      </c>
      <c r="D3" s="55">
        <v>107</v>
      </c>
      <c r="E3" s="55" t="s">
        <v>27</v>
      </c>
      <c r="F3" s="8">
        <v>43178</v>
      </c>
      <c r="G3" s="55">
        <v>300</v>
      </c>
      <c r="H3" s="55">
        <v>3.98</v>
      </c>
      <c r="I3" s="55">
        <v>3.79</v>
      </c>
      <c r="J3" s="55">
        <v>2.92</v>
      </c>
      <c r="K3" s="55">
        <v>0</v>
      </c>
      <c r="L3" s="55">
        <v>0</v>
      </c>
      <c r="M3" s="55" t="s">
        <v>15</v>
      </c>
      <c r="N3" s="55" t="s">
        <v>15</v>
      </c>
      <c r="O3" s="55">
        <v>87.74</v>
      </c>
      <c r="P3" s="55">
        <v>953.91</v>
      </c>
      <c r="Q3" s="6">
        <v>25</v>
      </c>
      <c r="R3" s="6">
        <v>5</v>
      </c>
      <c r="S3" s="6">
        <v>10</v>
      </c>
      <c r="T3" s="6">
        <v>5</v>
      </c>
      <c r="U3" s="6">
        <v>25</v>
      </c>
      <c r="V3" s="6">
        <v>89</v>
      </c>
      <c r="W3" s="6">
        <v>750</v>
      </c>
      <c r="X3" s="6">
        <v>20</v>
      </c>
      <c r="Y3" s="6">
        <v>4.5</v>
      </c>
      <c r="Z3" s="6">
        <v>5</v>
      </c>
      <c r="AA3" s="6">
        <v>2</v>
      </c>
      <c r="AB3" s="6">
        <v>10</v>
      </c>
    </row>
    <row r="4" spans="1:28" x14ac:dyDescent="0.25">
      <c r="A4" s="55">
        <v>4</v>
      </c>
      <c r="B4" s="55" t="s">
        <v>283</v>
      </c>
      <c r="C4" s="55">
        <v>5504</v>
      </c>
      <c r="D4" s="55">
        <v>107</v>
      </c>
      <c r="E4" s="55" t="s">
        <v>27</v>
      </c>
      <c r="F4" s="8">
        <v>43178</v>
      </c>
      <c r="G4" s="55">
        <v>300</v>
      </c>
      <c r="H4" s="55">
        <v>3.61</v>
      </c>
      <c r="I4" s="55">
        <v>3.22</v>
      </c>
      <c r="J4" s="55">
        <v>2.91</v>
      </c>
      <c r="K4" s="55">
        <v>0</v>
      </c>
      <c r="L4" s="55">
        <v>0</v>
      </c>
      <c r="M4" s="55" t="s">
        <v>15</v>
      </c>
      <c r="N4" s="55" t="s">
        <v>15</v>
      </c>
      <c r="O4" s="55">
        <v>87.78</v>
      </c>
      <c r="P4" s="55">
        <v>897.3</v>
      </c>
      <c r="Q4" s="6">
        <v>25</v>
      </c>
      <c r="R4" s="6">
        <v>5</v>
      </c>
      <c r="S4" s="6">
        <v>10</v>
      </c>
      <c r="T4" s="6">
        <v>5</v>
      </c>
      <c r="U4" s="6">
        <v>25</v>
      </c>
      <c r="V4" s="6">
        <v>89</v>
      </c>
      <c r="W4" s="6">
        <v>750</v>
      </c>
      <c r="X4" s="6">
        <v>20</v>
      </c>
      <c r="Y4" s="6">
        <v>4.5</v>
      </c>
      <c r="Z4" s="6">
        <v>5</v>
      </c>
      <c r="AA4" s="6">
        <v>2</v>
      </c>
      <c r="AB4" s="6">
        <v>10</v>
      </c>
    </row>
    <row r="5" spans="1:28" x14ac:dyDescent="0.25">
      <c r="A5" s="55">
        <v>5</v>
      </c>
      <c r="B5" s="55" t="s">
        <v>284</v>
      </c>
      <c r="C5" s="55">
        <v>5504</v>
      </c>
      <c r="D5" s="55">
        <v>107</v>
      </c>
      <c r="E5" s="55" t="s">
        <v>27</v>
      </c>
      <c r="F5" s="8">
        <v>43178</v>
      </c>
      <c r="G5" s="55">
        <v>300</v>
      </c>
      <c r="H5" s="55">
        <v>3.37</v>
      </c>
      <c r="I5" s="55">
        <v>2.82</v>
      </c>
      <c r="J5" s="55">
        <v>3.08</v>
      </c>
      <c r="K5" s="55">
        <v>0</v>
      </c>
      <c r="L5" s="55">
        <v>0</v>
      </c>
      <c r="M5" s="55" t="s">
        <v>15</v>
      </c>
      <c r="N5" s="55" t="s">
        <v>15</v>
      </c>
      <c r="O5" s="55">
        <v>85.3</v>
      </c>
      <c r="P5" s="55">
        <v>979.1</v>
      </c>
      <c r="Q5" s="6">
        <v>25</v>
      </c>
      <c r="R5" s="6">
        <v>5</v>
      </c>
      <c r="S5" s="6">
        <v>10</v>
      </c>
      <c r="T5" s="6">
        <v>5</v>
      </c>
      <c r="U5" s="6">
        <v>25</v>
      </c>
      <c r="V5" s="6">
        <v>89</v>
      </c>
      <c r="W5" s="6">
        <v>750</v>
      </c>
      <c r="X5" s="6">
        <v>20</v>
      </c>
      <c r="Y5" s="6">
        <v>4.5</v>
      </c>
      <c r="Z5" s="6">
        <v>5</v>
      </c>
      <c r="AA5" s="6">
        <v>2</v>
      </c>
      <c r="AB5" s="6">
        <v>10</v>
      </c>
    </row>
    <row r="6" spans="1:28" x14ac:dyDescent="0.25">
      <c r="A6" s="55">
        <v>6</v>
      </c>
      <c r="B6" s="55" t="s">
        <v>285</v>
      </c>
      <c r="C6" s="55">
        <v>5504</v>
      </c>
      <c r="D6" s="55">
        <v>107</v>
      </c>
      <c r="E6" s="55" t="s">
        <v>27</v>
      </c>
      <c r="F6" s="8">
        <v>43178</v>
      </c>
      <c r="G6" s="55">
        <v>300</v>
      </c>
      <c r="H6" s="55">
        <v>3.93</v>
      </c>
      <c r="I6" s="55">
        <v>3.53</v>
      </c>
      <c r="J6" s="55">
        <v>2.84</v>
      </c>
      <c r="K6" s="55">
        <v>0</v>
      </c>
      <c r="L6" s="55">
        <v>0</v>
      </c>
      <c r="M6" s="55" t="s">
        <v>15</v>
      </c>
      <c r="N6" s="55" t="s">
        <v>15</v>
      </c>
      <c r="O6" s="55">
        <v>86.78</v>
      </c>
      <c r="P6" s="55">
        <v>935.71</v>
      </c>
      <c r="Q6" s="6">
        <v>25</v>
      </c>
      <c r="R6" s="6">
        <v>5</v>
      </c>
      <c r="S6" s="6">
        <v>10</v>
      </c>
      <c r="T6" s="6">
        <v>5</v>
      </c>
      <c r="U6" s="6">
        <v>25</v>
      </c>
      <c r="V6" s="6">
        <v>89</v>
      </c>
      <c r="W6" s="6">
        <v>750</v>
      </c>
      <c r="X6" s="6">
        <v>20</v>
      </c>
      <c r="Y6" s="6">
        <v>4.5</v>
      </c>
      <c r="Z6" s="6">
        <v>5</v>
      </c>
      <c r="AA6" s="6">
        <v>2</v>
      </c>
      <c r="AB6" s="6">
        <v>10</v>
      </c>
    </row>
    <row r="7" spans="1:28" x14ac:dyDescent="0.25">
      <c r="A7" s="55">
        <v>7</v>
      </c>
      <c r="B7" s="55" t="s">
        <v>286</v>
      </c>
      <c r="C7" s="55">
        <v>5504</v>
      </c>
      <c r="D7" s="55">
        <v>107</v>
      </c>
      <c r="E7" s="55" t="s">
        <v>27</v>
      </c>
      <c r="F7" s="8">
        <v>43178</v>
      </c>
      <c r="G7" s="55">
        <v>300</v>
      </c>
      <c r="H7" s="55">
        <v>3.48</v>
      </c>
      <c r="I7" s="55">
        <v>3.48</v>
      </c>
      <c r="J7" s="55">
        <v>3.02</v>
      </c>
      <c r="K7" s="55">
        <v>0</v>
      </c>
      <c r="L7" s="55">
        <v>0</v>
      </c>
      <c r="M7" s="55" t="s">
        <v>15</v>
      </c>
      <c r="N7" s="55" t="s">
        <v>15</v>
      </c>
      <c r="O7" s="55">
        <v>89.52</v>
      </c>
      <c r="P7" s="55">
        <v>946.71</v>
      </c>
      <c r="Q7" s="6">
        <v>25</v>
      </c>
      <c r="R7" s="6">
        <v>5</v>
      </c>
      <c r="S7" s="6">
        <v>10</v>
      </c>
      <c r="T7" s="6">
        <v>5</v>
      </c>
      <c r="U7" s="6">
        <v>25</v>
      </c>
      <c r="V7" s="6">
        <v>89</v>
      </c>
      <c r="W7" s="6">
        <v>750</v>
      </c>
      <c r="X7" s="6">
        <v>20</v>
      </c>
      <c r="Y7" s="6">
        <v>4.5</v>
      </c>
      <c r="Z7" s="6">
        <v>5</v>
      </c>
      <c r="AA7" s="6">
        <v>2</v>
      </c>
      <c r="AB7" s="6">
        <v>10</v>
      </c>
    </row>
    <row r="8" spans="1:28" x14ac:dyDescent="0.25">
      <c r="A8" s="55">
        <v>8</v>
      </c>
      <c r="B8" s="55" t="s">
        <v>273</v>
      </c>
      <c r="C8" s="55">
        <v>5504</v>
      </c>
      <c r="D8" s="55">
        <v>107</v>
      </c>
      <c r="E8" s="55" t="s">
        <v>27</v>
      </c>
      <c r="F8" s="8">
        <v>43178</v>
      </c>
      <c r="G8" s="55">
        <v>300</v>
      </c>
      <c r="H8" s="55">
        <v>3.02</v>
      </c>
      <c r="I8" s="55">
        <v>2.77</v>
      </c>
      <c r="J8" s="55">
        <v>3.07</v>
      </c>
      <c r="K8" s="55">
        <v>0</v>
      </c>
      <c r="L8" s="55">
        <v>0</v>
      </c>
      <c r="M8" s="55" t="s">
        <v>15</v>
      </c>
      <c r="N8" s="55" t="s">
        <v>15</v>
      </c>
      <c r="O8" s="55">
        <v>86.95</v>
      </c>
      <c r="P8" s="55">
        <v>963.88</v>
      </c>
      <c r="Q8" s="6">
        <v>25</v>
      </c>
      <c r="R8" s="6">
        <v>5</v>
      </c>
      <c r="S8" s="6">
        <v>10</v>
      </c>
      <c r="T8" s="6">
        <v>5</v>
      </c>
      <c r="U8" s="6">
        <v>25</v>
      </c>
      <c r="V8" s="6">
        <v>89</v>
      </c>
      <c r="W8" s="6">
        <v>750</v>
      </c>
      <c r="X8" s="6">
        <v>20</v>
      </c>
      <c r="Y8" s="6">
        <v>4.5</v>
      </c>
      <c r="Z8" s="6">
        <v>5</v>
      </c>
      <c r="AA8" s="6">
        <v>2</v>
      </c>
      <c r="AB8" s="6">
        <v>10</v>
      </c>
    </row>
    <row r="9" spans="1:28" x14ac:dyDescent="0.25">
      <c r="A9" s="55">
        <v>9</v>
      </c>
      <c r="B9" s="55" t="s">
        <v>274</v>
      </c>
      <c r="C9" s="55">
        <v>5504</v>
      </c>
      <c r="D9" s="55">
        <v>107</v>
      </c>
      <c r="E9" s="55" t="s">
        <v>27</v>
      </c>
      <c r="F9" s="8">
        <v>43178</v>
      </c>
      <c r="G9" s="55">
        <v>300</v>
      </c>
      <c r="H9" s="55">
        <v>4.49</v>
      </c>
      <c r="I9" s="55">
        <v>3.02</v>
      </c>
      <c r="J9" s="55">
        <v>2.89</v>
      </c>
      <c r="K9" s="55">
        <v>0</v>
      </c>
      <c r="L9" s="55">
        <v>0</v>
      </c>
      <c r="M9" s="55" t="s">
        <v>15</v>
      </c>
      <c r="N9" s="55" t="s">
        <v>15</v>
      </c>
      <c r="O9" s="55">
        <v>87.25</v>
      </c>
      <c r="P9" s="55">
        <v>907.25</v>
      </c>
      <c r="Q9" s="6">
        <v>25</v>
      </c>
      <c r="R9" s="6">
        <v>5</v>
      </c>
      <c r="S9" s="6">
        <v>10</v>
      </c>
      <c r="T9" s="6">
        <v>5</v>
      </c>
      <c r="U9" s="6">
        <v>25</v>
      </c>
      <c r="V9" s="6">
        <v>89</v>
      </c>
      <c r="W9" s="6">
        <v>750</v>
      </c>
      <c r="X9" s="6">
        <v>20</v>
      </c>
      <c r="Y9" s="6">
        <v>4.5</v>
      </c>
      <c r="Z9" s="6">
        <v>5</v>
      </c>
      <c r="AA9" s="6">
        <v>2</v>
      </c>
      <c r="AB9" s="6">
        <v>10</v>
      </c>
    </row>
    <row r="10" spans="1:28" x14ac:dyDescent="0.25">
      <c r="A10" s="55">
        <v>10</v>
      </c>
      <c r="B10" s="55" t="s">
        <v>275</v>
      </c>
      <c r="C10" s="55">
        <v>5504</v>
      </c>
      <c r="D10" s="55">
        <v>107</v>
      </c>
      <c r="E10" s="55" t="s">
        <v>27</v>
      </c>
      <c r="F10" s="8">
        <v>43178</v>
      </c>
      <c r="G10" s="55">
        <v>300</v>
      </c>
      <c r="H10" s="55">
        <v>3.93</v>
      </c>
      <c r="I10" s="55">
        <v>3.82</v>
      </c>
      <c r="J10" s="55">
        <v>2.79</v>
      </c>
      <c r="K10" s="55">
        <v>0</v>
      </c>
      <c r="L10" s="55">
        <v>0</v>
      </c>
      <c r="M10" s="55" t="s">
        <v>15</v>
      </c>
      <c r="N10" s="55" t="s">
        <v>15</v>
      </c>
      <c r="O10" s="55">
        <v>87.98</v>
      </c>
      <c r="P10" s="55">
        <v>898.5</v>
      </c>
      <c r="Q10" s="6">
        <v>25</v>
      </c>
      <c r="R10" s="6">
        <v>5</v>
      </c>
      <c r="S10" s="6">
        <v>10</v>
      </c>
      <c r="T10" s="6">
        <v>5</v>
      </c>
      <c r="U10" s="6">
        <v>25</v>
      </c>
      <c r="V10" s="6">
        <v>89</v>
      </c>
      <c r="W10" s="6">
        <v>750</v>
      </c>
      <c r="X10" s="6">
        <v>20</v>
      </c>
      <c r="Y10" s="6">
        <v>4.5</v>
      </c>
      <c r="Z10" s="6">
        <v>5</v>
      </c>
      <c r="AA10" s="6">
        <v>2</v>
      </c>
      <c r="AB10" s="6">
        <v>10</v>
      </c>
    </row>
    <row r="11" spans="1:28" x14ac:dyDescent="0.25">
      <c r="A11" s="55">
        <v>11</v>
      </c>
      <c r="B11" s="55" t="s">
        <v>276</v>
      </c>
      <c r="C11" s="55">
        <v>5504</v>
      </c>
      <c r="D11" s="55">
        <v>107</v>
      </c>
      <c r="E11" s="55" t="s">
        <v>27</v>
      </c>
      <c r="F11" s="8">
        <v>43178</v>
      </c>
      <c r="G11" s="55">
        <v>300</v>
      </c>
      <c r="H11" s="55">
        <v>4.08</v>
      </c>
      <c r="I11" s="55">
        <v>3.06</v>
      </c>
      <c r="J11" s="55">
        <v>3.01</v>
      </c>
      <c r="K11" s="55">
        <v>0</v>
      </c>
      <c r="L11" s="55">
        <v>0</v>
      </c>
      <c r="M11" s="55" t="s">
        <v>15</v>
      </c>
      <c r="N11" s="55" t="s">
        <v>15</v>
      </c>
      <c r="O11" s="55">
        <v>89.75</v>
      </c>
      <c r="P11" s="55">
        <v>986.33</v>
      </c>
      <c r="Q11" s="6">
        <v>25</v>
      </c>
      <c r="R11" s="6">
        <v>5</v>
      </c>
      <c r="S11" s="6">
        <v>10</v>
      </c>
      <c r="T11" s="6">
        <v>5</v>
      </c>
      <c r="U11" s="6">
        <v>25</v>
      </c>
      <c r="V11" s="6">
        <v>89</v>
      </c>
      <c r="W11" s="6">
        <v>750</v>
      </c>
      <c r="X11" s="6">
        <v>20</v>
      </c>
      <c r="Y11" s="6">
        <v>4.5</v>
      </c>
      <c r="Z11" s="6">
        <v>5</v>
      </c>
      <c r="AA11" s="6">
        <v>2</v>
      </c>
      <c r="AB11" s="6">
        <v>10</v>
      </c>
    </row>
    <row r="12" spans="1:28" x14ac:dyDescent="0.25">
      <c r="A12" s="55">
        <v>12</v>
      </c>
      <c r="B12" s="55" t="s">
        <v>277</v>
      </c>
      <c r="C12" s="55">
        <v>5504</v>
      </c>
      <c r="D12" s="55">
        <v>107</v>
      </c>
      <c r="E12" s="55" t="s">
        <v>27</v>
      </c>
      <c r="F12" s="8">
        <v>43178</v>
      </c>
      <c r="G12" s="55">
        <v>300</v>
      </c>
      <c r="H12" s="55">
        <v>5.22</v>
      </c>
      <c r="I12" s="55">
        <v>3.27</v>
      </c>
      <c r="J12" s="55">
        <v>2.85</v>
      </c>
      <c r="K12" s="55">
        <v>0</v>
      </c>
      <c r="L12" s="55">
        <v>0</v>
      </c>
      <c r="M12" s="55" t="s">
        <v>15</v>
      </c>
      <c r="N12" s="55" t="s">
        <v>15</v>
      </c>
      <c r="O12" s="55">
        <v>88.96</v>
      </c>
      <c r="P12" s="55">
        <v>963.55</v>
      </c>
      <c r="Q12" s="6">
        <v>25</v>
      </c>
      <c r="R12" s="6">
        <v>5</v>
      </c>
      <c r="S12" s="6">
        <v>10</v>
      </c>
      <c r="T12" s="6">
        <v>5</v>
      </c>
      <c r="U12" s="6">
        <v>25</v>
      </c>
      <c r="V12" s="6">
        <v>89</v>
      </c>
      <c r="W12" s="6">
        <v>750</v>
      </c>
      <c r="X12" s="6">
        <v>20</v>
      </c>
      <c r="Y12" s="6">
        <v>4.5</v>
      </c>
      <c r="Z12" s="6">
        <v>5</v>
      </c>
      <c r="AA12" s="6">
        <v>2</v>
      </c>
      <c r="AB12" s="6">
        <v>10</v>
      </c>
    </row>
    <row r="13" spans="1:28" x14ac:dyDescent="0.25">
      <c r="A13" s="55">
        <v>13</v>
      </c>
      <c r="B13" s="55" t="s">
        <v>278</v>
      </c>
      <c r="C13" s="55">
        <v>5504</v>
      </c>
      <c r="D13" s="55">
        <v>107</v>
      </c>
      <c r="E13" s="55" t="s">
        <v>27</v>
      </c>
      <c r="F13" s="8">
        <v>43178</v>
      </c>
      <c r="G13" s="55">
        <v>300</v>
      </c>
      <c r="H13" s="55">
        <v>3.21</v>
      </c>
      <c r="I13" s="55">
        <v>3.18</v>
      </c>
      <c r="J13" s="55">
        <v>2.89</v>
      </c>
      <c r="K13" s="55">
        <v>0</v>
      </c>
      <c r="L13" s="55">
        <v>0</v>
      </c>
      <c r="M13" s="55" t="s">
        <v>15</v>
      </c>
      <c r="N13" s="55" t="s">
        <v>15</v>
      </c>
      <c r="O13" s="55">
        <v>87.01</v>
      </c>
      <c r="P13" s="55">
        <v>917.27</v>
      </c>
      <c r="Q13" s="6">
        <v>25</v>
      </c>
      <c r="R13" s="6">
        <v>5</v>
      </c>
      <c r="S13" s="6">
        <v>10</v>
      </c>
      <c r="T13" s="6">
        <v>5</v>
      </c>
      <c r="U13" s="6">
        <v>25</v>
      </c>
      <c r="V13" s="6">
        <v>89</v>
      </c>
      <c r="W13" s="6">
        <v>750</v>
      </c>
      <c r="X13" s="6">
        <v>20</v>
      </c>
      <c r="Y13" s="6">
        <v>4.5</v>
      </c>
      <c r="Z13" s="6">
        <v>5</v>
      </c>
      <c r="AA13" s="6">
        <v>2</v>
      </c>
      <c r="AB13" s="6">
        <v>10</v>
      </c>
    </row>
    <row r="14" spans="1:28" x14ac:dyDescent="0.25">
      <c r="A14" s="55">
        <v>14</v>
      </c>
      <c r="B14" s="55" t="s">
        <v>279</v>
      </c>
      <c r="C14" s="55">
        <v>5504</v>
      </c>
      <c r="D14" s="55">
        <v>107</v>
      </c>
      <c r="E14" s="55" t="s">
        <v>27</v>
      </c>
      <c r="F14" s="8">
        <v>43178</v>
      </c>
      <c r="G14" s="55">
        <v>300</v>
      </c>
      <c r="H14" s="55">
        <v>3.75</v>
      </c>
      <c r="I14" s="55">
        <v>3.5</v>
      </c>
      <c r="J14" s="55">
        <v>3.06</v>
      </c>
      <c r="K14" s="55">
        <v>0</v>
      </c>
      <c r="L14" s="55">
        <v>0</v>
      </c>
      <c r="M14" s="55" t="s">
        <v>15</v>
      </c>
      <c r="N14" s="55" t="s">
        <v>15</v>
      </c>
      <c r="O14" s="55">
        <v>82.53</v>
      </c>
      <c r="P14" s="55">
        <v>981.01</v>
      </c>
      <c r="Q14" s="6">
        <v>25</v>
      </c>
      <c r="R14" s="6">
        <v>5</v>
      </c>
      <c r="S14" s="6">
        <v>10</v>
      </c>
      <c r="T14" s="6">
        <v>5</v>
      </c>
      <c r="U14" s="6">
        <v>25</v>
      </c>
      <c r="V14" s="6">
        <v>89</v>
      </c>
      <c r="W14" s="6">
        <v>750</v>
      </c>
      <c r="X14" s="6">
        <v>20</v>
      </c>
      <c r="Y14" s="6">
        <v>4.5</v>
      </c>
      <c r="Z14" s="6">
        <v>5</v>
      </c>
      <c r="AA14" s="6">
        <v>2</v>
      </c>
      <c r="AB14" s="6">
        <v>10</v>
      </c>
    </row>
    <row r="15" spans="1:28" x14ac:dyDescent="0.25">
      <c r="A15" s="55">
        <v>15</v>
      </c>
      <c r="B15" s="55" t="s">
        <v>280</v>
      </c>
      <c r="C15" s="55">
        <v>5504</v>
      </c>
      <c r="D15" s="55">
        <v>107</v>
      </c>
      <c r="E15" s="55" t="s">
        <v>27</v>
      </c>
      <c r="F15" s="8">
        <v>43178</v>
      </c>
      <c r="G15" s="55">
        <v>300</v>
      </c>
      <c r="H15" s="55">
        <v>2.66</v>
      </c>
      <c r="I15" s="55">
        <v>3.2</v>
      </c>
      <c r="J15" s="55">
        <v>2.85</v>
      </c>
      <c r="K15" s="55">
        <v>0</v>
      </c>
      <c r="L15" s="55">
        <v>0</v>
      </c>
      <c r="M15" s="55" t="s">
        <v>15</v>
      </c>
      <c r="N15" s="55" t="s">
        <v>15</v>
      </c>
      <c r="O15" s="55">
        <v>86.29</v>
      </c>
      <c r="P15" s="55">
        <v>899.64</v>
      </c>
      <c r="Q15" s="6">
        <v>25</v>
      </c>
      <c r="R15" s="6">
        <v>5</v>
      </c>
      <c r="S15" s="6">
        <v>10</v>
      </c>
      <c r="T15" s="6">
        <v>5</v>
      </c>
      <c r="U15" s="6">
        <v>25</v>
      </c>
      <c r="V15" s="6">
        <v>89</v>
      </c>
      <c r="W15" s="6">
        <v>750</v>
      </c>
      <c r="X15" s="6">
        <v>20</v>
      </c>
      <c r="Y15" s="6">
        <v>4.5</v>
      </c>
      <c r="Z15" s="6">
        <v>5</v>
      </c>
      <c r="AA15" s="6">
        <v>2</v>
      </c>
      <c r="AB15" s="6">
        <v>10</v>
      </c>
    </row>
    <row r="16" spans="1:28" x14ac:dyDescent="0.25">
      <c r="A16" s="55">
        <v>16</v>
      </c>
      <c r="B16" s="55">
        <v>5701</v>
      </c>
      <c r="C16" s="55">
        <v>5504</v>
      </c>
      <c r="D16" s="55">
        <v>107</v>
      </c>
      <c r="E16" s="55" t="s">
        <v>27</v>
      </c>
      <c r="F16" s="8" t="s">
        <v>357</v>
      </c>
      <c r="G16" s="55">
        <v>250</v>
      </c>
      <c r="H16" s="55">
        <v>5</v>
      </c>
      <c r="I16" s="56">
        <v>3.6</v>
      </c>
      <c r="J16" s="56">
        <v>4.8</v>
      </c>
      <c r="K16" s="55">
        <v>0</v>
      </c>
      <c r="L16" s="55">
        <v>0</v>
      </c>
      <c r="M16" s="55" t="s">
        <v>15</v>
      </c>
      <c r="N16" s="55" t="s">
        <v>15</v>
      </c>
      <c r="O16" s="56">
        <v>88.3</v>
      </c>
      <c r="P16" s="56">
        <v>783.2</v>
      </c>
      <c r="Q16" s="6">
        <v>25</v>
      </c>
      <c r="R16" s="6">
        <v>5</v>
      </c>
      <c r="S16" s="6">
        <v>10</v>
      </c>
      <c r="T16" s="6">
        <v>5</v>
      </c>
      <c r="U16" s="6">
        <v>25</v>
      </c>
      <c r="V16" s="6">
        <v>89</v>
      </c>
      <c r="W16" s="6">
        <v>750</v>
      </c>
      <c r="X16" s="6">
        <v>20</v>
      </c>
      <c r="Y16" s="6">
        <v>4.5</v>
      </c>
      <c r="Z16" s="6">
        <v>5</v>
      </c>
      <c r="AA16" s="6">
        <v>2</v>
      </c>
      <c r="AB16" s="6">
        <v>10</v>
      </c>
    </row>
    <row r="17" spans="100:106" x14ac:dyDescent="0.25">
      <c r="CV17" s="6">
        <f>AVERAGE(H2:H16)</f>
        <v>3.8533333333333331</v>
      </c>
      <c r="CW17" s="6">
        <f>AVERAGE(I2:I16)</f>
        <v>3.2860000000000005</v>
      </c>
      <c r="CX17" s="6">
        <f>AVERAGE(J2:J16)</f>
        <v>3.0613333333333332</v>
      </c>
      <c r="CY17" s="6">
        <f>AVERAGE(K2:K16)</f>
        <v>0</v>
      </c>
      <c r="CZ17" s="6">
        <f>AVERAGE(L2:L16)</f>
        <v>0</v>
      </c>
      <c r="DA17" s="6">
        <f>AVERAGE(O2:O16)</f>
        <v>87.296000000000006</v>
      </c>
      <c r="DB17" s="6">
        <f>AVERAGE(P2:P16)</f>
        <v>933.02733333333333</v>
      </c>
    </row>
    <row r="18" spans="100:106" x14ac:dyDescent="0.25">
      <c r="CV18" s="6">
        <f>MAX(H2:H16)</f>
        <v>5.22</v>
      </c>
      <c r="CW18" s="6">
        <f>MAX(I2:I16)</f>
        <v>3.82</v>
      </c>
      <c r="CX18" s="6">
        <f>MAX(J2:J16)</f>
        <v>4.8</v>
      </c>
      <c r="CY18" s="6">
        <f>MAX(K2:K16)</f>
        <v>0</v>
      </c>
      <c r="CZ18" s="6">
        <f>MAX(L2:L16)</f>
        <v>0</v>
      </c>
      <c r="DA18" s="6">
        <f>MAX(O2:O16)</f>
        <v>89.75</v>
      </c>
      <c r="DB18" s="6">
        <f>MAX(P2:P16)</f>
        <v>986.33</v>
      </c>
    </row>
    <row r="19" spans="100:106" x14ac:dyDescent="0.25">
      <c r="CV19" s="6">
        <f>MIN(H2:H16)</f>
        <v>2.66</v>
      </c>
      <c r="CW19" s="6">
        <f>MIN(I2:I16)</f>
        <v>2.77</v>
      </c>
      <c r="CX19" s="6">
        <f>MIN(J2:J16)</f>
        <v>2.79</v>
      </c>
      <c r="CY19" s="6">
        <f>MIN(K2:K16)</f>
        <v>0</v>
      </c>
      <c r="CZ19" s="6">
        <f>MIN(L2:L16)</f>
        <v>0</v>
      </c>
      <c r="DA19" s="6">
        <f>MIN(O2:O16)</f>
        <v>82.53</v>
      </c>
      <c r="DB19" s="6">
        <f>MIN(P2:P16)</f>
        <v>783.2</v>
      </c>
    </row>
    <row r="20" spans="100:106" x14ac:dyDescent="0.25">
      <c r="CV20" s="6">
        <f>STDEV(H2:H16)</f>
        <v>0.69123767534005853</v>
      </c>
      <c r="CW20" s="6">
        <f>STDEV(I2:I16)</f>
        <v>0.32456124229488642</v>
      </c>
      <c r="CX20" s="6">
        <f>STDEV(J2:J16)</f>
        <v>0.48960431059416065</v>
      </c>
      <c r="CY20" s="6">
        <f>STDEV(K2:K16)</f>
        <v>0</v>
      </c>
      <c r="CZ20" s="6">
        <f>STDEV(L2:L16)</f>
        <v>0</v>
      </c>
      <c r="DA20" s="6">
        <f>STDEV(O2:O16)</f>
        <v>1.7692847626734844</v>
      </c>
      <c r="DB20" s="6">
        <f>STDEV(P2:P16)</f>
        <v>52.866225035686149</v>
      </c>
    </row>
  </sheetData>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P16"/>
  <sheetViews>
    <sheetView zoomScale="70" zoomScaleNormal="70" workbookViewId="0">
      <selection activeCell="K20" sqref="K20"/>
    </sheetView>
  </sheetViews>
  <sheetFormatPr defaultRowHeight="15" x14ac:dyDescent="0.25"/>
  <cols>
    <col min="1" max="1" width="9.140625" style="6"/>
    <col min="2" max="2" width="10.7109375" style="6" customWidth="1"/>
    <col min="3" max="3" width="18.5703125" style="6" customWidth="1"/>
    <col min="4" max="4" width="9.140625" style="6" customWidth="1"/>
    <col min="5" max="5" width="10" style="6" customWidth="1"/>
    <col min="6" max="6" width="12.85546875" style="6" customWidth="1"/>
    <col min="7" max="7" width="14" style="6" customWidth="1"/>
    <col min="8" max="8" width="9.28515625" style="6" customWidth="1"/>
    <col min="9" max="9" width="9.140625" style="6"/>
    <col min="10" max="10" width="11.85546875" style="6" bestFit="1" customWidth="1"/>
    <col min="11" max="11" width="12.5703125" style="6" bestFit="1" customWidth="1"/>
    <col min="12" max="12" width="12.42578125" style="6" bestFit="1" customWidth="1"/>
    <col min="13" max="13" width="13.5703125" style="6" bestFit="1" customWidth="1"/>
    <col min="14" max="14" width="13.42578125" style="6" bestFit="1" customWidth="1"/>
    <col min="15" max="15" width="9.140625" style="6"/>
    <col min="16" max="16" width="14.140625" style="6" customWidth="1"/>
    <col min="17" max="16384" width="9.140625" style="6"/>
  </cols>
  <sheetData>
    <row r="1" spans="1:16" ht="22.5" customHeight="1" x14ac:dyDescent="0.25">
      <c r="A1" s="7" t="s">
        <v>1</v>
      </c>
      <c r="B1" s="7" t="s">
        <v>2</v>
      </c>
      <c r="C1" s="7" t="s">
        <v>29</v>
      </c>
      <c r="D1" s="7" t="s">
        <v>30</v>
      </c>
      <c r="E1" s="7" t="s">
        <v>31</v>
      </c>
      <c r="F1" s="7" t="s">
        <v>32</v>
      </c>
      <c r="G1" s="7" t="s">
        <v>13</v>
      </c>
      <c r="H1" s="7" t="s">
        <v>10</v>
      </c>
      <c r="I1" s="7" t="s">
        <v>11</v>
      </c>
      <c r="J1" s="40" t="s">
        <v>227</v>
      </c>
      <c r="K1" s="40" t="s">
        <v>228</v>
      </c>
      <c r="L1" s="40" t="s">
        <v>229</v>
      </c>
      <c r="M1" s="40" t="s">
        <v>230</v>
      </c>
      <c r="N1" s="40" t="s">
        <v>231</v>
      </c>
      <c r="P1" s="40" t="s">
        <v>321</v>
      </c>
    </row>
    <row r="2" spans="1:16" x14ac:dyDescent="0.25">
      <c r="A2" s="7">
        <v>102</v>
      </c>
      <c r="B2" s="7" t="s">
        <v>18</v>
      </c>
      <c r="C2" s="7">
        <v>25</v>
      </c>
      <c r="D2" s="7">
        <v>15</v>
      </c>
      <c r="E2" s="7">
        <v>30</v>
      </c>
      <c r="F2" s="7">
        <v>15</v>
      </c>
      <c r="G2" s="7">
        <v>90</v>
      </c>
      <c r="H2" s="7" t="s">
        <v>57</v>
      </c>
      <c r="I2" s="7" t="s">
        <v>57</v>
      </c>
      <c r="J2" s="40">
        <v>20</v>
      </c>
      <c r="K2" s="40">
        <v>4</v>
      </c>
      <c r="L2" s="40">
        <v>15</v>
      </c>
      <c r="M2" s="40">
        <v>2</v>
      </c>
      <c r="N2" s="40">
        <v>70</v>
      </c>
      <c r="P2" s="40">
        <v>4026</v>
      </c>
    </row>
    <row r="3" spans="1:16" x14ac:dyDescent="0.25">
      <c r="A3" s="7">
        <v>103</v>
      </c>
      <c r="B3" s="7" t="s">
        <v>17</v>
      </c>
      <c r="C3" s="7">
        <v>15</v>
      </c>
      <c r="D3" s="7">
        <v>15</v>
      </c>
      <c r="E3" s="7">
        <v>30</v>
      </c>
      <c r="F3" s="7">
        <v>3</v>
      </c>
      <c r="G3" s="7">
        <v>25</v>
      </c>
      <c r="H3" s="7" t="s">
        <v>57</v>
      </c>
      <c r="I3" s="7" t="s">
        <v>57</v>
      </c>
      <c r="J3" s="40">
        <v>12</v>
      </c>
      <c r="K3" s="40">
        <v>12</v>
      </c>
      <c r="L3" s="40">
        <v>9</v>
      </c>
      <c r="M3" s="40">
        <v>1</v>
      </c>
      <c r="N3" s="40">
        <v>10</v>
      </c>
      <c r="P3" s="40">
        <v>4901</v>
      </c>
    </row>
    <row r="4" spans="1:16" x14ac:dyDescent="0.25">
      <c r="A4" s="7">
        <v>104</v>
      </c>
      <c r="B4" s="7" t="s">
        <v>26</v>
      </c>
      <c r="C4" s="7">
        <v>25</v>
      </c>
      <c r="D4" s="7">
        <v>8</v>
      </c>
      <c r="E4" s="7">
        <v>10</v>
      </c>
      <c r="F4" s="7">
        <v>5</v>
      </c>
      <c r="G4" s="7">
        <v>25</v>
      </c>
      <c r="H4" s="7">
        <v>82</v>
      </c>
      <c r="I4" s="7">
        <v>400</v>
      </c>
      <c r="J4" s="40">
        <v>20</v>
      </c>
      <c r="K4" s="40">
        <v>3.5</v>
      </c>
      <c r="L4" s="40">
        <v>8</v>
      </c>
      <c r="M4" s="40">
        <v>2</v>
      </c>
      <c r="N4" s="40">
        <v>9</v>
      </c>
      <c r="P4" s="43">
        <v>5504</v>
      </c>
    </row>
    <row r="5" spans="1:16" x14ac:dyDescent="0.25">
      <c r="A5" s="7">
        <v>105</v>
      </c>
      <c r="B5" s="7" t="s">
        <v>14</v>
      </c>
      <c r="C5" s="7">
        <v>25</v>
      </c>
      <c r="D5" s="7">
        <v>15</v>
      </c>
      <c r="E5" s="7">
        <v>30</v>
      </c>
      <c r="F5" s="7">
        <v>15</v>
      </c>
      <c r="G5" s="7">
        <v>60</v>
      </c>
      <c r="H5" s="7" t="s">
        <v>57</v>
      </c>
      <c r="I5" s="7">
        <v>190</v>
      </c>
      <c r="J5" s="40">
        <v>20</v>
      </c>
      <c r="K5" s="40">
        <v>4</v>
      </c>
      <c r="L5" s="40">
        <v>15</v>
      </c>
      <c r="M5" s="40">
        <v>3.5</v>
      </c>
      <c r="N5" s="40">
        <v>30</v>
      </c>
    </row>
    <row r="6" spans="1:16" x14ac:dyDescent="0.25">
      <c r="A6" s="7">
        <v>106</v>
      </c>
      <c r="B6" s="7" t="s">
        <v>19</v>
      </c>
      <c r="C6" s="7">
        <v>25</v>
      </c>
      <c r="D6" s="7">
        <v>10</v>
      </c>
      <c r="E6" s="7">
        <v>20</v>
      </c>
      <c r="F6" s="7">
        <v>5</v>
      </c>
      <c r="G6" s="7">
        <v>25</v>
      </c>
      <c r="H6" s="7">
        <v>80</v>
      </c>
      <c r="I6" s="7" t="s">
        <v>57</v>
      </c>
      <c r="J6" s="40">
        <v>20</v>
      </c>
      <c r="K6" s="40">
        <v>3.5</v>
      </c>
      <c r="L6" s="40">
        <v>10</v>
      </c>
      <c r="M6" s="40">
        <v>2</v>
      </c>
      <c r="N6" s="40">
        <v>10</v>
      </c>
    </row>
    <row r="7" spans="1:16" x14ac:dyDescent="0.25">
      <c r="A7" s="7">
        <v>107</v>
      </c>
      <c r="B7" s="7" t="s">
        <v>27</v>
      </c>
      <c r="C7" s="7">
        <v>25</v>
      </c>
      <c r="D7" s="7">
        <v>5</v>
      </c>
      <c r="E7" s="7">
        <v>10</v>
      </c>
      <c r="F7" s="7">
        <v>5</v>
      </c>
      <c r="G7" s="7">
        <v>25</v>
      </c>
      <c r="H7" s="7">
        <v>89</v>
      </c>
      <c r="I7" s="7">
        <v>750</v>
      </c>
      <c r="J7" s="40">
        <v>20</v>
      </c>
      <c r="K7" s="9">
        <v>4.5</v>
      </c>
      <c r="L7" s="9">
        <v>5</v>
      </c>
      <c r="M7" s="9">
        <v>2</v>
      </c>
      <c r="N7" s="9">
        <v>10</v>
      </c>
    </row>
    <row r="8" spans="1:16" x14ac:dyDescent="0.25">
      <c r="A8" s="7">
        <v>108</v>
      </c>
      <c r="B8" s="7" t="s">
        <v>20</v>
      </c>
      <c r="C8" s="7">
        <v>25</v>
      </c>
      <c r="D8" s="7">
        <v>15</v>
      </c>
      <c r="E8" s="7">
        <v>30</v>
      </c>
      <c r="F8" s="7">
        <v>15</v>
      </c>
      <c r="G8" s="7">
        <v>60</v>
      </c>
      <c r="H8" s="7" t="s">
        <v>57</v>
      </c>
      <c r="I8" s="7">
        <v>120</v>
      </c>
      <c r="J8" s="40">
        <v>20</v>
      </c>
      <c r="K8" s="40">
        <v>4</v>
      </c>
      <c r="L8" s="40">
        <v>15</v>
      </c>
      <c r="M8" s="40">
        <v>3.5</v>
      </c>
      <c r="N8" s="40">
        <v>30</v>
      </c>
    </row>
    <row r="9" spans="1:16" x14ac:dyDescent="0.25">
      <c r="A9" s="7">
        <v>109</v>
      </c>
      <c r="B9" s="7" t="s">
        <v>25</v>
      </c>
      <c r="C9" s="7">
        <v>25</v>
      </c>
      <c r="D9" s="7">
        <v>15</v>
      </c>
      <c r="E9" s="7">
        <v>25</v>
      </c>
      <c r="F9" s="7">
        <v>15</v>
      </c>
      <c r="G9" s="7">
        <v>30</v>
      </c>
      <c r="H9" s="7" t="s">
        <v>57</v>
      </c>
      <c r="I9" s="7">
        <v>650</v>
      </c>
      <c r="J9" s="40">
        <v>20</v>
      </c>
      <c r="K9" s="40">
        <v>6</v>
      </c>
      <c r="L9" s="40">
        <v>9</v>
      </c>
      <c r="M9" s="40">
        <v>3.5</v>
      </c>
      <c r="N9" s="40">
        <v>20</v>
      </c>
    </row>
    <row r="10" spans="1:16" x14ac:dyDescent="0.25">
      <c r="A10" s="7">
        <v>110</v>
      </c>
      <c r="B10" s="7" t="s">
        <v>21</v>
      </c>
      <c r="C10" s="7">
        <v>25</v>
      </c>
      <c r="D10" s="7">
        <v>5</v>
      </c>
      <c r="E10" s="7">
        <v>10</v>
      </c>
      <c r="F10" s="7">
        <v>5</v>
      </c>
      <c r="G10" s="7">
        <v>25</v>
      </c>
      <c r="H10" s="7">
        <v>50</v>
      </c>
      <c r="I10" s="7" t="s">
        <v>57</v>
      </c>
      <c r="J10" s="40">
        <v>20</v>
      </c>
      <c r="K10" s="40">
        <v>2</v>
      </c>
      <c r="L10" s="40">
        <v>9</v>
      </c>
      <c r="M10" s="40">
        <v>1</v>
      </c>
      <c r="N10" s="40">
        <v>15</v>
      </c>
    </row>
    <row r="11" spans="1:16" x14ac:dyDescent="0.25">
      <c r="A11" s="7">
        <v>112</v>
      </c>
      <c r="B11" s="7" t="s">
        <v>24</v>
      </c>
      <c r="C11" s="7">
        <v>25</v>
      </c>
      <c r="D11" s="7">
        <v>10</v>
      </c>
      <c r="E11" s="7">
        <v>20</v>
      </c>
      <c r="F11" s="7">
        <v>5</v>
      </c>
      <c r="G11" s="7">
        <v>25</v>
      </c>
      <c r="H11" s="7" t="s">
        <v>57</v>
      </c>
      <c r="I11" s="7" t="s">
        <v>57</v>
      </c>
      <c r="J11" s="40">
        <v>20</v>
      </c>
      <c r="K11" s="40">
        <v>4.5</v>
      </c>
      <c r="L11" s="40">
        <v>15</v>
      </c>
      <c r="M11" s="40">
        <v>2.5</v>
      </c>
      <c r="N11" s="40">
        <v>15</v>
      </c>
    </row>
    <row r="12" spans="1:16" x14ac:dyDescent="0.25">
      <c r="A12" s="7">
        <v>115</v>
      </c>
      <c r="B12" s="7" t="s">
        <v>22</v>
      </c>
      <c r="C12" s="7">
        <v>25</v>
      </c>
      <c r="D12" s="7">
        <v>5</v>
      </c>
      <c r="E12" s="7">
        <v>10</v>
      </c>
      <c r="F12" s="7">
        <v>5</v>
      </c>
      <c r="G12" s="7">
        <v>25</v>
      </c>
      <c r="H12" s="7" t="s">
        <v>57</v>
      </c>
      <c r="I12" s="7">
        <v>120</v>
      </c>
      <c r="J12" s="40">
        <v>20</v>
      </c>
      <c r="K12" s="9">
        <v>3.5</v>
      </c>
      <c r="L12" s="9">
        <v>9.5</v>
      </c>
      <c r="M12" s="9">
        <v>2</v>
      </c>
      <c r="N12" s="9">
        <v>10</v>
      </c>
    </row>
    <row r="13" spans="1:16" x14ac:dyDescent="0.25">
      <c r="A13" s="9">
        <v>119</v>
      </c>
      <c r="B13" s="9" t="s">
        <v>287</v>
      </c>
      <c r="C13" s="7">
        <v>25</v>
      </c>
      <c r="D13" s="7">
        <v>15</v>
      </c>
      <c r="E13" s="7">
        <v>30</v>
      </c>
      <c r="F13" s="7">
        <v>15</v>
      </c>
      <c r="G13" s="7">
        <v>60</v>
      </c>
      <c r="H13" s="7" t="s">
        <v>57</v>
      </c>
      <c r="I13" s="7">
        <v>120</v>
      </c>
      <c r="J13" s="40">
        <v>20</v>
      </c>
      <c r="K13" s="9">
        <v>3.5</v>
      </c>
      <c r="L13" s="9">
        <v>10</v>
      </c>
      <c r="M13" s="9">
        <v>2.5</v>
      </c>
      <c r="N13" s="9">
        <v>30</v>
      </c>
    </row>
    <row r="14" spans="1:16" x14ac:dyDescent="0.25">
      <c r="A14" s="40" t="s">
        <v>193</v>
      </c>
      <c r="B14" s="40" t="s">
        <v>193</v>
      </c>
      <c r="C14" s="40">
        <v>25</v>
      </c>
      <c r="D14" s="40">
        <v>15</v>
      </c>
      <c r="E14" s="40">
        <v>30</v>
      </c>
      <c r="F14" s="40">
        <v>15</v>
      </c>
      <c r="G14" s="40">
        <v>60</v>
      </c>
      <c r="H14" s="40">
        <v>70</v>
      </c>
      <c r="I14" s="40">
        <v>190</v>
      </c>
      <c r="J14" s="40">
        <v>20</v>
      </c>
      <c r="K14" s="40">
        <v>4</v>
      </c>
      <c r="L14" s="40">
        <v>15</v>
      </c>
      <c r="M14" s="40">
        <v>2.5</v>
      </c>
      <c r="N14" s="40">
        <v>30</v>
      </c>
    </row>
    <row r="15" spans="1:16" x14ac:dyDescent="0.25">
      <c r="A15" s="40" t="s">
        <v>194</v>
      </c>
      <c r="B15" s="40" t="s">
        <v>194</v>
      </c>
      <c r="C15" s="40">
        <v>25</v>
      </c>
      <c r="D15" s="40">
        <v>15</v>
      </c>
      <c r="E15" s="40">
        <v>30</v>
      </c>
      <c r="F15" s="40">
        <v>15</v>
      </c>
      <c r="G15" s="40">
        <v>60</v>
      </c>
      <c r="H15" s="40">
        <v>70</v>
      </c>
      <c r="I15" s="40">
        <v>120</v>
      </c>
      <c r="J15" s="40">
        <v>20</v>
      </c>
      <c r="K15" s="9">
        <v>4</v>
      </c>
      <c r="L15" s="9">
        <v>15</v>
      </c>
      <c r="M15" s="9">
        <v>2.5</v>
      </c>
      <c r="N15" s="9">
        <v>30</v>
      </c>
    </row>
    <row r="16" spans="1:16" x14ac:dyDescent="0.25">
      <c r="A16" s="40" t="s">
        <v>195</v>
      </c>
      <c r="B16" s="40" t="s">
        <v>195</v>
      </c>
      <c r="C16" s="40">
        <v>25</v>
      </c>
      <c r="D16" s="40">
        <v>10</v>
      </c>
      <c r="E16" s="40">
        <v>20</v>
      </c>
      <c r="F16" s="40">
        <v>5</v>
      </c>
      <c r="G16" s="40">
        <v>25</v>
      </c>
      <c r="H16" s="40">
        <v>89</v>
      </c>
      <c r="I16" s="40" t="s">
        <v>57</v>
      </c>
      <c r="J16" s="40">
        <v>20</v>
      </c>
      <c r="K16" s="9">
        <v>4</v>
      </c>
      <c r="L16" s="9">
        <v>10</v>
      </c>
      <c r="M16" s="9">
        <v>2</v>
      </c>
      <c r="N16" s="9">
        <v>15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C12"/>
  <sheetViews>
    <sheetView workbookViewId="0">
      <selection activeCell="C11" sqref="C11"/>
    </sheetView>
  </sheetViews>
  <sheetFormatPr defaultRowHeight="15" x14ac:dyDescent="0.25"/>
  <cols>
    <col min="1" max="1" width="7.85546875" customWidth="1"/>
    <col min="2" max="2" width="10.85546875" customWidth="1"/>
    <col min="3" max="3" width="90.28515625" customWidth="1"/>
  </cols>
  <sheetData>
    <row r="1" spans="1:3" ht="18.75" x14ac:dyDescent="0.25">
      <c r="A1" s="33" t="s">
        <v>66</v>
      </c>
      <c r="B1" s="33" t="s">
        <v>3</v>
      </c>
      <c r="C1" s="34" t="s">
        <v>67</v>
      </c>
    </row>
    <row r="2" spans="1:3" x14ac:dyDescent="0.25">
      <c r="A2" s="7" t="s">
        <v>68</v>
      </c>
      <c r="B2" s="8">
        <v>43035</v>
      </c>
      <c r="C2" s="10" t="s">
        <v>69</v>
      </c>
    </row>
    <row r="3" spans="1:3" ht="60" x14ac:dyDescent="0.25">
      <c r="A3" s="7" t="s">
        <v>70</v>
      </c>
      <c r="B3" s="8">
        <v>43039</v>
      </c>
      <c r="C3" s="10" t="s">
        <v>71</v>
      </c>
    </row>
    <row r="4" spans="1:3" ht="75" x14ac:dyDescent="0.25">
      <c r="A4" s="7" t="s">
        <v>72</v>
      </c>
      <c r="B4" s="8">
        <v>43041</v>
      </c>
      <c r="C4" s="10" t="s">
        <v>340</v>
      </c>
    </row>
    <row r="5" spans="1:3" ht="30" x14ac:dyDescent="0.25">
      <c r="A5" s="7" t="s">
        <v>196</v>
      </c>
      <c r="B5" s="8">
        <v>43187</v>
      </c>
      <c r="C5" s="10" t="s">
        <v>341</v>
      </c>
    </row>
    <row r="6" spans="1:3" ht="30" x14ac:dyDescent="0.25">
      <c r="A6" s="7" t="s">
        <v>318</v>
      </c>
      <c r="B6" s="8">
        <v>43200</v>
      </c>
      <c r="C6" s="10" t="s">
        <v>319</v>
      </c>
    </row>
    <row r="7" spans="1:3" ht="75" x14ac:dyDescent="0.25">
      <c r="A7" s="40" t="s">
        <v>320</v>
      </c>
      <c r="B7" s="8">
        <v>43209</v>
      </c>
      <c r="C7" s="41" t="s">
        <v>342</v>
      </c>
    </row>
    <row r="8" spans="1:3" x14ac:dyDescent="0.25">
      <c r="A8" s="40" t="s">
        <v>323</v>
      </c>
      <c r="B8" s="8">
        <v>43210</v>
      </c>
      <c r="C8" s="41" t="s">
        <v>324</v>
      </c>
    </row>
    <row r="9" spans="1:3" ht="75" x14ac:dyDescent="0.25">
      <c r="A9" s="9" t="s">
        <v>334</v>
      </c>
      <c r="B9" s="8">
        <v>43220</v>
      </c>
      <c r="C9" s="41" t="s">
        <v>335</v>
      </c>
    </row>
    <row r="10" spans="1:3" ht="30" x14ac:dyDescent="0.25">
      <c r="A10" s="9" t="s">
        <v>336</v>
      </c>
      <c r="B10" s="8">
        <v>43222</v>
      </c>
      <c r="C10" s="41" t="s">
        <v>343</v>
      </c>
    </row>
    <row r="11" spans="1:3" ht="60" x14ac:dyDescent="0.25">
      <c r="A11" s="9" t="s">
        <v>337</v>
      </c>
      <c r="B11" s="8">
        <v>43224</v>
      </c>
      <c r="C11" s="41" t="s">
        <v>339</v>
      </c>
    </row>
    <row r="12" spans="1:3" ht="45" x14ac:dyDescent="0.25">
      <c r="A12" s="9" t="s">
        <v>345</v>
      </c>
      <c r="B12" s="8">
        <v>43228</v>
      </c>
      <c r="C12" s="41" t="s">
        <v>346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Page d'accueil</vt:lpstr>
      <vt:lpstr>Resultats</vt:lpstr>
      <vt:lpstr>Base de données</vt:lpstr>
      <vt:lpstr>Interface</vt:lpstr>
      <vt:lpstr>Pvoids</vt:lpstr>
      <vt:lpstr>Dvoids</vt:lpstr>
      <vt:lpstr>Punmel</vt:lpstr>
      <vt:lpstr>Dunmel</vt:lpstr>
      <vt:lpstr>Macro</vt:lpstr>
      <vt:lpstr>Micro</vt:lpstr>
      <vt:lpstr>NOK</vt:lpstr>
      <vt:lpstr>Analyse</vt:lpstr>
      <vt:lpstr>Liste</vt:lpstr>
      <vt:lpstr>Indices</vt:lpstr>
      <vt:lpstr>Resultats!Print_Area</vt:lpstr>
    </vt:vector>
  </TitlesOfParts>
  <Company>SNM.SNECMA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SAT90497</dc:creator>
  <cp:lastModifiedBy>SAT90497</cp:lastModifiedBy>
  <cp:lastPrinted>2018-04-20T09:34:20Z</cp:lastPrinted>
  <dcterms:created xsi:type="dcterms:W3CDTF">2017-10-24T09:38:50Z</dcterms:created>
  <dcterms:modified xsi:type="dcterms:W3CDTF">2018-05-30T12:46:09Z</dcterms:modified>
</cp:coreProperties>
</file>