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estion et suivi outillage Kapp pignon\"/>
    </mc:Choice>
  </mc:AlternateContent>
  <xr:revisionPtr revIDLastSave="0" documentId="13_ncr:80001_{5B99E1EF-E993-4D35-A51F-454220E4A6EA}" xr6:coauthVersionLast="32" xr6:coauthVersionMax="32" xr10:uidLastSave="{00000000-0000-0000-0000-000000000000}"/>
  <bookViews>
    <workbookView xWindow="120" yWindow="75" windowWidth="19440" windowHeight="12090" tabRatio="932" xr2:uid="{00000000-000D-0000-FFFF-FFFF00000000}"/>
  </bookViews>
  <sheets>
    <sheet name="Gestion" sheetId="17" r:id="rId1"/>
    <sheet name="Suivi diamant" sheetId="12" r:id="rId2"/>
    <sheet name="Synthèse outillage" sheetId="16" r:id="rId3"/>
    <sheet name="Données fonctionnement fichier" sheetId="5" r:id="rId4"/>
  </sheets>
  <calcPr calcId="179017"/>
  <pivotCaches>
    <pivotCache cacheId="20" r:id="rId5"/>
  </pivotCaches>
  <extLs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D37" i="12" l="1"/>
  <c r="C37" i="12"/>
  <c r="E37" i="12" s="1"/>
  <c r="B37" i="12"/>
  <c r="F37" i="12" l="1"/>
  <c r="K37" i="12"/>
  <c r="G37" i="12" l="1"/>
  <c r="I37" i="12"/>
  <c r="H37" i="12"/>
  <c r="M37" i="12" s="1"/>
  <c r="J37" i="12" l="1"/>
  <c r="L37" i="12"/>
</calcChain>
</file>

<file path=xl/sharedStrings.xml><?xml version="1.0" encoding="utf-8"?>
<sst xmlns="http://schemas.openxmlformats.org/spreadsheetml/2006/main" count="335" uniqueCount="66">
  <si>
    <t>N° de série</t>
  </si>
  <si>
    <t>N°1</t>
  </si>
  <si>
    <t>Module</t>
  </si>
  <si>
    <t>N° de passage</t>
  </si>
  <si>
    <t>D4457</t>
  </si>
  <si>
    <t>Kapp</t>
  </si>
  <si>
    <t>2.760.86.909.03</t>
  </si>
  <si>
    <t>D4465</t>
  </si>
  <si>
    <t>D4466</t>
  </si>
  <si>
    <t>2.760.86.910.03</t>
  </si>
  <si>
    <t>Kaiser</t>
  </si>
  <si>
    <t>RGF 12392</t>
  </si>
  <si>
    <t>D4461</t>
  </si>
  <si>
    <t>2.760.86.911.03</t>
  </si>
  <si>
    <t>D4470</t>
  </si>
  <si>
    <t>D4463</t>
  </si>
  <si>
    <t>2.760.86.912.03</t>
  </si>
  <si>
    <t>D4471</t>
  </si>
  <si>
    <t>D4464</t>
  </si>
  <si>
    <t>2.760.86.913.03</t>
  </si>
  <si>
    <t>D4472</t>
  </si>
  <si>
    <t>Référence</t>
  </si>
  <si>
    <t>Fabriquant</t>
  </si>
  <si>
    <t>Diamant</t>
  </si>
  <si>
    <t>Nom</t>
  </si>
  <si>
    <t>Nr</t>
  </si>
  <si>
    <t>0,8 PU</t>
  </si>
  <si>
    <t>1 PU</t>
  </si>
  <si>
    <t>1,25 PU</t>
  </si>
  <si>
    <t>1,5 PU</t>
  </si>
  <si>
    <t>1,75 PU</t>
  </si>
  <si>
    <t>Kapp1</t>
  </si>
  <si>
    <t>Kapp2</t>
  </si>
  <si>
    <t>T1</t>
  </si>
  <si>
    <t>T2</t>
  </si>
  <si>
    <t>T3</t>
  </si>
  <si>
    <t>T4</t>
  </si>
  <si>
    <t>T5</t>
  </si>
  <si>
    <t>Diamants sélectionnés sur kapp1</t>
  </si>
  <si>
    <t>Diamants sélectionnés sur kapp2</t>
  </si>
  <si>
    <t>Raison du changement</t>
  </si>
  <si>
    <t>Date du passage</t>
  </si>
  <si>
    <t>Référence pièce</t>
  </si>
  <si>
    <t>Machine</t>
  </si>
  <si>
    <t>Référence diamant</t>
  </si>
  <si>
    <t>Suivi diamant</t>
  </si>
  <si>
    <t>572X</t>
  </si>
  <si>
    <t>Intervalle de diamantage</t>
  </si>
  <si>
    <t>Usure actuelle des diamants</t>
  </si>
  <si>
    <t>Quantité de pièces</t>
  </si>
  <si>
    <t xml:space="preserve">Quantité de pièces </t>
  </si>
  <si>
    <t>Crash</t>
  </si>
  <si>
    <t>Géométrie</t>
  </si>
  <si>
    <t>Qualité</t>
  </si>
  <si>
    <t>Usure</t>
  </si>
  <si>
    <t>Étiquettes de lignes</t>
  </si>
  <si>
    <t>Nombre de diamantage</t>
  </si>
  <si>
    <t>Total D4457</t>
  </si>
  <si>
    <t>Total D4466</t>
  </si>
  <si>
    <t>Total RGF 12392</t>
  </si>
  <si>
    <t>Total D4461</t>
  </si>
  <si>
    <t>Total D4470</t>
  </si>
  <si>
    <t>Total D4463</t>
  </si>
  <si>
    <t>Total D4464</t>
  </si>
  <si>
    <t xml:space="preserve">Nombre de diamantage </t>
  </si>
  <si>
    <t>Tableau croisé dynamique diamant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</si>
</sst>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rgb="FF880000"/>
      <name val="Arial"/>
      <family val="2"/>
    </font>
    <font>
      <sz val="12"/>
      <color rgb="FF880000"/>
      <name val="Arial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gradientFill degree="90">
        <stop position="0">
          <color theme="4"/>
        </stop>
        <stop position="1">
          <color theme="3"/>
        </stop>
      </gradientFill>
    </fill>
    <fill>
      <gradientFill degree="90">
        <stop position="0">
          <color rgb="FF4F81BD"/>
        </stop>
        <stop position="1">
          <color rgb="FF1F497D"/>
        </stop>
      </gradientFill>
    </fill>
    <fill>
      <gradientFill degree="180">
        <stop position="0">
          <color theme="0" tint="-0.49803155613879818"/>
        </stop>
        <stop position="1">
          <color rgb="FF5F5F5F"/>
        </stop>
      </gradientFill>
    </fill>
    <fill>
      <gradientFill degree="90">
        <stop position="0">
          <color theme="0" tint="-0.25098422193060094"/>
        </stop>
        <stop position="1">
          <color theme="0" tint="-0.34900967436750391"/>
        </stop>
      </gradientFill>
    </fill>
    <fill>
      <gradientFill degree="90">
        <stop position="0">
          <color theme="7" tint="0.40000610370189521"/>
        </stop>
        <stop position="1">
          <color theme="7" tint="-0.25098422193060094"/>
        </stop>
      </gradientFill>
    </fill>
    <fill>
      <gradientFill degree="180">
        <stop position="0">
          <color rgb="FF6A95C8"/>
        </stop>
        <stop position="1">
          <color theme="4"/>
        </stop>
      </gradientFill>
    </fill>
  </fills>
  <borders count="1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1" fillId="0" borderId="0"/>
    <xf numFmtId="0" fontId="12" fillId="0" borderId="0" applyNumberFormat="0" applyFill="0" applyBorder="0" applyAlignment="0" applyProtection="0"/>
    <xf numFmtId="0" fontId="7" fillId="0" borderId="0"/>
  </cellStyleXfs>
  <cellXfs count="55"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0" fillId="2" borderId="4" xfId="0" applyFill="1" applyBorder="1" applyAlignment="1" applyProtection="1">
      <alignment horizontal="center" vertical="center" wrapText="1"/>
    </xf>
    <xf numFmtId="0" fontId="0" fillId="2" borderId="5" xfId="0" applyFill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center" vertical="center" wrapText="1"/>
    </xf>
    <xf numFmtId="0" fontId="0" fillId="2" borderId="9" xfId="0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Alignment="1" applyProtection="1">
      <alignment horizontal="center" vertical="center" wrapText="1"/>
    </xf>
    <xf numFmtId="0" fontId="14" fillId="0" borderId="0" xfId="0" applyFont="1" applyFill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7" fillId="0" borderId="0" xfId="3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0" fillId="2" borderId="6" xfId="0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vertical="center" wrapText="1"/>
    </xf>
    <xf numFmtId="0" fontId="13" fillId="2" borderId="10" xfId="0" applyFont="1" applyFill="1" applyBorder="1" applyAlignment="1" applyProtection="1">
      <alignment vertical="center" wrapText="1"/>
    </xf>
    <xf numFmtId="0" fontId="0" fillId="2" borderId="8" xfId="0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vertical="center" wrapText="1"/>
    </xf>
    <xf numFmtId="0" fontId="5" fillId="0" borderId="0" xfId="3" applyFont="1" applyAlignment="1">
      <alignment horizontal="center" vertical="center" wrapText="1"/>
    </xf>
    <xf numFmtId="0" fontId="7" fillId="0" borderId="0" xfId="3" applyFill="1" applyAlignment="1">
      <alignment horizontal="center" vertical="center" wrapText="1"/>
    </xf>
    <xf numFmtId="0" fontId="16" fillId="0" borderId="0" xfId="3" applyFont="1" applyAlignment="1">
      <alignment horizontal="center" vertical="center" wrapText="1"/>
    </xf>
    <xf numFmtId="22" fontId="7" fillId="0" borderId="0" xfId="3" applyNumberFormat="1" applyAlignment="1">
      <alignment horizontal="center" vertical="center" wrapText="1"/>
    </xf>
    <xf numFmtId="0" fontId="15" fillId="0" borderId="0" xfId="3" applyFont="1" applyAlignment="1">
      <alignment horizontal="center" vertical="center" wrapText="1"/>
    </xf>
    <xf numFmtId="0" fontId="13" fillId="5" borderId="15" xfId="0" applyFont="1" applyFill="1" applyBorder="1" applyAlignment="1" applyProtection="1">
      <alignment vertical="center" wrapText="1"/>
    </xf>
    <xf numFmtId="0" fontId="13" fillId="5" borderId="16" xfId="0" applyFont="1" applyFill="1" applyBorder="1" applyAlignment="1" applyProtection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13" fillId="7" borderId="0" xfId="0" applyNumberFormat="1" applyFont="1" applyFill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3" fillId="5" borderId="14" xfId="0" applyFont="1" applyFill="1" applyBorder="1" applyAlignment="1" applyProtection="1">
      <alignment horizontal="center" vertical="center" wrapText="1"/>
    </xf>
    <xf numFmtId="0" fontId="13" fillId="5" borderId="15" xfId="0" applyFont="1" applyFill="1" applyBorder="1" applyAlignment="1" applyProtection="1">
      <alignment horizontal="center" vertical="center" wrapText="1"/>
    </xf>
    <xf numFmtId="0" fontId="9" fillId="4" borderId="1" xfId="3" applyFont="1" applyFill="1" applyBorder="1" applyAlignment="1">
      <alignment horizontal="center" vertical="center" wrapText="1"/>
    </xf>
    <xf numFmtId="0" fontId="9" fillId="4" borderId="2" xfId="3" applyFont="1" applyFill="1" applyBorder="1" applyAlignment="1">
      <alignment horizontal="center" vertical="center" wrapText="1"/>
    </xf>
    <xf numFmtId="0" fontId="9" fillId="4" borderId="3" xfId="3" applyFont="1" applyFill="1" applyBorder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4" fillId="8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1" fillId="0" borderId="0" xfId="0" pivotButton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</cellXfs>
  <cellStyles count="4">
    <cellStyle name="Lien hypertexte" xfId="2" builtinId="8" customBuiltin="1"/>
    <cellStyle name="Normal" xfId="0" builtinId="0"/>
    <cellStyle name="Normal 2" xfId="1" xr:uid="{00000000-0005-0000-0000-000003000000}"/>
    <cellStyle name="Normal 3" xfId="3" xr:uid="{00000000-0005-0000-0000-000004000000}"/>
  </cellStyles>
  <dxfs count="619"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  <fill>
        <gradientFill degree="180">
          <stop position="0">
            <color rgb="FF6A95C8"/>
          </stop>
          <stop position="1">
            <color theme="4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  <color theme="0"/>
      </font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ont>
        <b/>
      </font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b/>
      </font>
      <fill>
        <gradientFill degree="180">
          <stop position="0">
            <color theme="2" tint="-0.25098422193060094"/>
          </stop>
          <stop position="1">
            <color theme="2" tint="-0.49803155613879818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ont>
        <b/>
        <color theme="0"/>
      </font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ont>
        <b/>
        <color theme="0"/>
      </font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color theme="0"/>
      </font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ont>
        <b/>
        <color theme="0"/>
      </font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</font>
      <fill>
        <gradientFill degree="180">
          <stop position="0">
            <color theme="2" tint="-0.25098422193060094"/>
          </stop>
          <stop position="1">
            <color theme="2" tint="-0.49803155613879818"/>
          </stop>
        </gradientFill>
      </fill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b/>
        <color theme="0"/>
      </font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</font>
      <fill>
        <gradientFill degree="180">
          <stop position="0">
            <color rgb="FF6A95C8"/>
          </stop>
          <stop position="1">
            <color theme="4"/>
          </stop>
        </gradientFill>
      </fill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alignment vertical="bottom" indent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  <color theme="0"/>
      </font>
      <fill>
        <gradientFill degree="90">
          <stop position="0">
            <color theme="7" tint="0.40000610370189521"/>
          </stop>
          <stop position="1">
            <color theme="7" tint="-0.25098422193060094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color auto="1"/>
      </font>
      <fill>
        <gradientFill degree="180">
          <stop position="0">
            <color theme="6" tint="0.40000610370189521"/>
          </stop>
          <stop position="1">
            <color theme="6" tint="-0.25098422193060094"/>
          </stop>
        </gradientFill>
      </fill>
    </dxf>
    <dxf>
      <font>
        <b/>
        <color theme="0"/>
      </font>
      <fill>
        <gradientFill degree="90">
          <stop position="0">
            <color theme="6" tint="0.40000610370189521"/>
          </stop>
          <stop position="1">
            <color theme="6" tint="-0.25098422193060094"/>
          </stop>
        </gradient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trike val="0"/>
        <outline val="0"/>
        <shadow val="0"/>
        <u val="none"/>
        <vertAlign val="baseline"/>
        <sz val="12"/>
        <color rgb="FF880000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7" formatCode="dd/mm/yyyy\ hh:mm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gradientFill degree="90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ont>
        <b/>
        <i val="0"/>
        <color theme="0"/>
      </font>
      <fill>
        <gradientFill degree="90">
          <stop position="0">
            <color theme="6" tint="-0.25098422193060094"/>
          </stop>
          <stop position="1">
            <color theme="6" tint="-0.49803155613879818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gradientFill degree="90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ont>
        <b/>
        <i val="0"/>
        <color theme="0"/>
      </font>
      <fill>
        <gradientFill degree="90">
          <stop position="0">
            <color theme="2" tint="-0.49803155613879818"/>
          </stop>
          <stop position="1">
            <color theme="2" tint="-0.74901577806939912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gradientFill degree="90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ont>
        <b/>
        <i val="0"/>
        <color theme="0"/>
      </font>
      <fill>
        <gradientFill degree="90">
          <stop position="0">
            <color theme="4"/>
          </stop>
          <stop position="1">
            <color theme="3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gradientFill degree="90">
          <stop position="0">
            <color rgb="FF9DBC58"/>
          </stop>
          <stop position="1">
            <color rgb="FF76933C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  <i val="0"/>
      </font>
    </dxf>
    <dxf>
      <font>
        <b/>
        <i val="0"/>
        <color theme="0"/>
      </font>
      <fill>
        <gradientFill degree="90">
          <stop position="0">
            <color rgb="FF76933C"/>
          </stop>
          <stop position="1">
            <color rgb="FF4F6228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gradientFill degree="90">
          <stop position="0">
            <color rgb="FF9DBC58"/>
          </stop>
          <stop position="1">
            <color theme="6" tint="-0.25098422193060094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  <i val="0"/>
      </font>
    </dxf>
    <dxf>
      <font>
        <b/>
        <i val="0"/>
        <color theme="0"/>
      </font>
      <fill>
        <gradientFill degree="90">
          <stop position="0">
            <color theme="6" tint="-0.25098422193060094"/>
          </stop>
          <stop position="1">
            <color theme="6" tint="-0.49803155613879818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gradientFill degree="90">
          <stop position="0">
            <color theme="2" tint="-0.25098422193060094"/>
          </stop>
          <stop position="1">
            <color theme="2" tint="-0.49803155613879818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  <i val="0"/>
      </font>
    </dxf>
    <dxf>
      <font>
        <b/>
        <i val="0"/>
        <color theme="0"/>
      </font>
      <fill>
        <gradientFill degree="90">
          <stop position="0">
            <color theme="2" tint="-0.49803155613879818"/>
          </stop>
          <stop position="1">
            <color theme="2" tint="-0.74901577806939912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gradientFill degree="90">
          <stop position="0">
            <color theme="0" tint="-0.34900967436750391"/>
          </stop>
          <stop position="1">
            <color theme="0" tint="-0.49803155613879818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  <i val="0"/>
      </font>
    </dxf>
    <dxf>
      <font>
        <b/>
        <i val="0"/>
        <color theme="0"/>
      </font>
      <fill>
        <gradientFill degree="90">
          <stop position="0">
            <color rgb="FF737373"/>
          </stop>
          <stop position="1">
            <color rgb="FF5F5F5F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gradientFill degree="90">
          <stop position="0">
            <color rgb="FF6A95C8"/>
          </stop>
          <stop position="1">
            <color theme="4"/>
          </stop>
        </gradientFill>
      </fill>
    </dxf>
    <dxf>
      <fill>
        <gradientFill degree="90">
          <stop position="0">
            <color theme="0" tint="-0.25098422193060094"/>
          </stop>
          <stop position="1">
            <color theme="0" tint="-0.34900967436750391"/>
          </stop>
        </gradientFill>
      </fill>
    </dxf>
    <dxf>
      <font>
        <b/>
        <i val="0"/>
      </font>
    </dxf>
    <dxf>
      <font>
        <b/>
        <i val="0"/>
        <color theme="0"/>
      </font>
      <fill>
        <gradientFill degree="90">
          <stop position="0">
            <color theme="4"/>
          </stop>
          <stop position="1">
            <color theme="3"/>
          </stop>
        </gradient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</font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11" defaultTableStyle="TableStyleMedium2" defaultPivotStyle="PivotStyleLight16">
    <tableStyle name="Segment_diamant" pivot="0" table="0" count="2" xr9:uid="{00000000-0011-0000-FFFF-FFFF00000000}">
      <tableStyleElement type="wholeTable" dxfId="618"/>
    </tableStyle>
    <tableStyle name="Segment_meule" pivot="0" table="0" count="2" xr9:uid="{00000000-0011-0000-FFFF-FFFF01000000}">
      <tableStyleElement type="wholeTable" dxfId="617"/>
    </tableStyle>
    <tableStyle name="Segment_montage" pivot="0" table="0" count="2" xr9:uid="{00000000-0011-0000-FFFF-FFFF02000000}">
      <tableStyleElement type="wholeTable" dxfId="616"/>
    </tableStyle>
    <tableStyle name="Tableau_diamant" pivot="0" count="5" xr9:uid="{00000000-0011-0000-FFFF-FFFF03000000}">
      <tableStyleElement type="wholeTable" dxfId="615"/>
      <tableStyleElement type="headerRow" dxfId="614"/>
      <tableStyleElement type="firstColumn" dxfId="613"/>
      <tableStyleElement type="firstRowStripe" dxfId="612"/>
      <tableStyleElement type="secondRowStripe" dxfId="611"/>
    </tableStyle>
    <tableStyle name="Tableau_donnée" pivot="0" count="5" xr9:uid="{00000000-0011-0000-FFFF-FFFF04000000}">
      <tableStyleElement type="wholeTable" dxfId="610"/>
      <tableStyleElement type="headerRow" dxfId="609"/>
      <tableStyleElement type="firstColumn" dxfId="608"/>
      <tableStyleElement type="firstRowStripe" dxfId="607"/>
      <tableStyleElement type="secondRowStripe" dxfId="606"/>
    </tableStyle>
    <tableStyle name="Tableau_meule" pivot="0" count="5" xr9:uid="{00000000-0011-0000-FFFF-FFFF05000000}">
      <tableStyleElement type="wholeTable" dxfId="605"/>
      <tableStyleElement type="headerRow" dxfId="604"/>
      <tableStyleElement type="firstColumn" dxfId="603"/>
      <tableStyleElement type="firstRowStripe" dxfId="602"/>
      <tableStyleElement type="secondRowStripe" dxfId="601"/>
    </tableStyle>
    <tableStyle name="Tableau_montage" pivot="0" count="5" xr9:uid="{00000000-0011-0000-FFFF-FFFF06000000}">
      <tableStyleElement type="wholeTable" dxfId="600"/>
      <tableStyleElement type="headerRow" dxfId="599"/>
      <tableStyleElement type="firstColumn" dxfId="598"/>
      <tableStyleElement type="firstRowStripe" dxfId="597"/>
      <tableStyleElement type="secondRowStripe" dxfId="596"/>
    </tableStyle>
    <tableStyle name="Tableau_suivi_montage" pivot="0" count="5" xr9:uid="{00000000-0011-0000-FFFF-FFFF07000000}">
      <tableStyleElement type="wholeTable" dxfId="595"/>
      <tableStyleElement type="headerRow" dxfId="594"/>
      <tableStyleElement type="firstColumn" dxfId="593"/>
      <tableStyleElement type="firstRowStripe" size="2" dxfId="592"/>
      <tableStyleElement type="secondRowStripe" size="2" dxfId="591"/>
    </tableStyle>
    <tableStyle name="TCD_diamant" table="0" count="3" xr9:uid="{00000000-0011-0000-FFFF-FFFF08000000}">
      <tableStyleElement type="wholeTable" dxfId="590"/>
      <tableStyleElement type="headerRow" dxfId="589"/>
      <tableStyleElement type="totalRow" dxfId="588"/>
    </tableStyle>
    <tableStyle name="TCD_meule" table="0" count="3" xr9:uid="{00000000-0011-0000-FFFF-FFFF09000000}">
      <tableStyleElement type="wholeTable" dxfId="587"/>
      <tableStyleElement type="headerRow" dxfId="586"/>
      <tableStyleElement type="totalRow" dxfId="585"/>
    </tableStyle>
    <tableStyle name="TCD_montage" table="0" count="3" xr9:uid="{00000000-0011-0000-FFFF-FFFF0A000000}">
      <tableStyleElement type="wholeTable" dxfId="584"/>
      <tableStyleElement type="headerRow" dxfId="583"/>
      <tableStyleElement type="totalRow" dxfId="582"/>
    </tableStyle>
  </tableStyles>
  <colors>
    <mruColors>
      <color rgb="FF6A95C8"/>
      <color rgb="FF880000"/>
      <color rgb="FF5F5F5F"/>
      <color rgb="FF737373"/>
      <color rgb="FF708B39"/>
      <color rgb="FF85A644"/>
      <color rgb="FFC96765"/>
      <color rgb="FFD17F7D"/>
      <color rgb="FF8C8C8C"/>
      <color rgb="FF8C8080"/>
    </mruColors>
  </colors>
  <extLst>
    <ext xmlns:x14="http://schemas.microsoft.com/office/spreadsheetml/2009/9/main" uri="{46F421CA-312F-682f-3DD2-61675219B42D}">
      <x14:dxfs count="3">
        <dxf>
          <fill>
            <gradientFill degree="90">
              <stop position="0">
                <color theme="6" tint="0.40000610370189521"/>
              </stop>
              <stop position="1">
                <color theme="6" tint="-0.25098422193060094"/>
              </stop>
            </gradientFill>
          </fill>
        </dxf>
        <dxf>
          <fill>
            <gradientFill degree="90">
              <stop position="0">
                <color theme="2" tint="-0.25098422193060094"/>
              </stop>
              <stop position="1">
                <color theme="2" tint="-0.49803155613879818"/>
              </stop>
            </gradientFill>
          </fill>
        </dxf>
        <dxf>
          <fill>
            <gradientFill degree="90">
              <stop position="0">
                <color rgb="FF6A95C8"/>
              </stop>
              <stop position="1">
                <color theme="4"/>
              </stop>
            </gradient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egment_diamant">
          <x14:slicerStyleElements>
            <x14:slicerStyleElement type="selectedItemWithData" dxfId="2"/>
          </x14:slicerStyleElements>
        </x14:slicerStyle>
        <x14:slicerStyle name="Segment_meule">
          <x14:slicerStyleElements>
            <x14:slicerStyleElement type="selectedItemWithData" dxfId="1"/>
          </x14:slicerStyleElements>
        </x14:slicerStyle>
        <x14:slicerStyle name="Segment_montage">
          <x14:slicerStyleElements>
            <x14:slicerStyleElement type="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14</xdr:row>
          <xdr:rowOff>47625</xdr:rowOff>
        </xdr:from>
        <xdr:to>
          <xdr:col>2</xdr:col>
          <xdr:colOff>1295400</xdr:colOff>
          <xdr:row>15</xdr:row>
          <xdr:rowOff>266700</xdr:rowOff>
        </xdr:to>
        <xdr:sp macro="" textlink="">
          <xdr:nvSpPr>
            <xdr:cNvPr id="10245" name="Bouton_usure_diamant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0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tophe Durrenberger" refreshedDate="43234.810928356485" createdVersion="6" refreshedVersion="6" minRefreshableVersion="3" recordCount="33" xr:uid="{10FE6BA1-A423-4539-8863-B0A8038AA31A}">
  <cacheSource type="worksheet">
    <worksheetSource name="Suivi_diamant"/>
  </cacheSource>
  <cacheFields count="13">
    <cacheField name="Machine" numFmtId="0">
      <sharedItems/>
    </cacheField>
    <cacheField name="Référence pièce" numFmtId="0">
      <sharedItems containsMixedTypes="1" containsNumber="1" containsInteger="1" minValue="5495" maxValue="49948"/>
    </cacheField>
    <cacheField name="Quantité de pièces" numFmtId="0">
      <sharedItems containsMixedTypes="1" containsNumber="1" containsInteger="1" minValue="150" maxValue="987654"/>
    </cacheField>
    <cacheField name="Nombre de diamantage" numFmtId="0">
      <sharedItems containsMixedTypes="1" containsNumber="1" containsInteger="1" minValue="2" maxValue="2823"/>
    </cacheField>
    <cacheField name="Intervalle de diamantage" numFmtId="0">
      <sharedItems containsMixedTypes="1" containsNumber="1" containsInteger="1" minValue="290" maxValue="720"/>
    </cacheField>
    <cacheField name="Date du passage" numFmtId="22">
      <sharedItems containsDate="1" containsMixedTypes="1" minDate="2018-05-09T00:00:00" maxDate="2018-05-13T22:12:41"/>
    </cacheField>
    <cacheField name="Référence diamant" numFmtId="0">
      <sharedItems count="9">
        <s v="D4466"/>
        <s v="D4461"/>
        <s v="D4463"/>
        <s v="D4464"/>
        <s v="D4457"/>
        <s v="D4470"/>
        <s v="RGF 12392"/>
        <e v="#REF!"/>
        <s v="" u="1"/>
      </sharedItems>
    </cacheField>
    <cacheField name="Nr" numFmtId="0">
      <sharedItems/>
    </cacheField>
    <cacheField name="Fabriquant" numFmtId="0">
      <sharedItems count="4">
        <s v="Kapp"/>
        <s v="Kaiser"/>
        <e v="#REF!"/>
        <s v="" u="1"/>
      </sharedItems>
    </cacheField>
    <cacheField name="Module" numFmtId="0">
      <sharedItems count="7">
        <s v="1 PU"/>
        <s v="1,25 PU"/>
        <s v="1,5 PU"/>
        <s v="1,75 PU"/>
        <s v="0,8 PU"/>
        <e v="#REF!"/>
        <s v="" u="1"/>
      </sharedItems>
    </cacheField>
    <cacheField name="N° de série" numFmtId="0">
      <sharedItems containsMixedTypes="1" containsNumber="1" containsInteger="1" minValue="2306025" maxValue="2306025"/>
    </cacheField>
    <cacheField name="N° de passage" numFmtId="0">
      <sharedItems count="3">
        <s v="N°1"/>
        <e v="#REF!"/>
        <s v="" u="1"/>
      </sharedItems>
    </cacheField>
    <cacheField name="Raison du changement" numFmtId="0">
      <sharedItems containsBlank="1"/>
    </cacheField>
  </cacheFields>
  <extLst>
    <ext xmlns:x14="http://schemas.microsoft.com/office/spreadsheetml/2009/9/main" uri="{725AE2AE-9491-48be-B2B4-4EB974FC3084}">
      <x14:pivotCacheDefinition pivotCacheId="160321193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s v="Kapp1"/>
    <n v="41025"/>
    <n v="1000"/>
    <n v="3"/>
    <n v="630"/>
    <d v="2018-05-09T00:00:00"/>
    <x v="0"/>
    <s v="T2"/>
    <x v="0"/>
    <x v="0"/>
    <s v="2.760.86.910.03"/>
    <x v="0"/>
    <s v="Crash"/>
  </r>
  <r>
    <s v="Kapp1"/>
    <n v="41041"/>
    <n v="1200"/>
    <n v="3"/>
    <n v="610"/>
    <d v="2018-05-09T00:00:00"/>
    <x v="0"/>
    <s v="T2"/>
    <x v="0"/>
    <x v="0"/>
    <s v="2.760.86.910.03"/>
    <x v="0"/>
    <s v="Géométrie"/>
  </r>
  <r>
    <s v="Kapp1"/>
    <n v="5509"/>
    <n v="600"/>
    <n v="3"/>
    <n v="580"/>
    <d v="2018-05-09T00:00:00"/>
    <x v="0"/>
    <s v="T2"/>
    <x v="0"/>
    <x v="0"/>
    <s v="2.760.86.910.03"/>
    <x v="0"/>
    <m/>
  </r>
  <r>
    <s v="Kapp1"/>
    <n v="41165"/>
    <n v="1500"/>
    <n v="5"/>
    <n v="390"/>
    <d v="2018-05-09T00:00:00"/>
    <x v="0"/>
    <s v="T2"/>
    <x v="0"/>
    <x v="0"/>
    <s v="2.760.86.910.03"/>
    <x v="0"/>
    <s v="Crash"/>
  </r>
  <r>
    <s v="Kapp1"/>
    <n v="5509"/>
    <n v="900"/>
    <n v="3"/>
    <n v="580"/>
    <d v="2018-05-09T00:00:00"/>
    <x v="0"/>
    <s v="T2"/>
    <x v="0"/>
    <x v="0"/>
    <s v="2.760.86.910.03"/>
    <x v="0"/>
    <s v="Qualité"/>
  </r>
  <r>
    <s v="Kapp1"/>
    <n v="5630"/>
    <n v="150"/>
    <n v="2"/>
    <n v="410"/>
    <d v="2018-05-09T00:00:00"/>
    <x v="1"/>
    <s v="T3"/>
    <x v="0"/>
    <x v="1"/>
    <s v="2.760.86.911.03"/>
    <x v="0"/>
    <m/>
  </r>
  <r>
    <s v="Kapp1"/>
    <n v="41009"/>
    <n v="6000"/>
    <n v="10"/>
    <n v="720"/>
    <d v="2018-05-10T00:00:00"/>
    <x v="0"/>
    <s v="T2"/>
    <x v="0"/>
    <x v="0"/>
    <s v="2.760.86.910.03"/>
    <x v="0"/>
    <s v="Usure"/>
  </r>
  <r>
    <s v="Kapp1"/>
    <n v="41041"/>
    <n v="8000"/>
    <n v="15"/>
    <n v="610"/>
    <d v="2018-05-10T00:00:00"/>
    <x v="0"/>
    <s v="T2"/>
    <x v="0"/>
    <x v="0"/>
    <s v="2.760.86.910.03"/>
    <x v="0"/>
    <s v="Crash"/>
  </r>
  <r>
    <s v="Kapp1"/>
    <n v="41084"/>
    <n v="8000"/>
    <n v="18"/>
    <n v="490"/>
    <d v="2018-05-10T00:00:00"/>
    <x v="0"/>
    <s v="T2"/>
    <x v="0"/>
    <x v="0"/>
    <s v="2.760.86.910.03"/>
    <x v="0"/>
    <s v="Géométrie"/>
  </r>
  <r>
    <s v="Kapp1"/>
    <n v="41092"/>
    <n v="10000"/>
    <n v="23"/>
    <n v="460"/>
    <d v="2018-05-10T00:00:00"/>
    <x v="0"/>
    <s v="T2"/>
    <x v="0"/>
    <x v="0"/>
    <s v="2.760.86.910.03"/>
    <x v="0"/>
    <s v="Usure"/>
  </r>
  <r>
    <s v="Kapp1"/>
    <n v="41378"/>
    <n v="20000"/>
    <n v="50"/>
    <n v="410"/>
    <d v="2018-05-10T00:00:00"/>
    <x v="1"/>
    <s v="T3"/>
    <x v="0"/>
    <x v="1"/>
    <s v="2.760.86.911.03"/>
    <x v="0"/>
    <s v="Crash"/>
  </r>
  <r>
    <s v="Kapp1"/>
    <n v="41386"/>
    <n v="20000"/>
    <n v="53"/>
    <n v="390"/>
    <d v="2018-05-10T00:00:00"/>
    <x v="1"/>
    <s v="T3"/>
    <x v="0"/>
    <x v="1"/>
    <s v="2.760.86.911.03"/>
    <x v="0"/>
    <s v="Géométrie"/>
  </r>
  <r>
    <s v="Kapp1"/>
    <n v="41394"/>
    <n v="8000"/>
    <n v="23"/>
    <n v="370"/>
    <d v="2018-05-10T00:00:00"/>
    <x v="1"/>
    <s v="T3"/>
    <x v="0"/>
    <x v="1"/>
    <s v="2.760.86.911.03"/>
    <x v="0"/>
    <s v="Qualité"/>
  </r>
  <r>
    <s v="Kapp1"/>
    <n v="41408"/>
    <n v="6000"/>
    <n v="20"/>
    <n v="330"/>
    <d v="2018-05-10T00:00:00"/>
    <x v="1"/>
    <s v="T3"/>
    <x v="0"/>
    <x v="1"/>
    <s v="2.760.86.911.03"/>
    <x v="0"/>
    <s v="Usure"/>
  </r>
  <r>
    <s v="Kapp1"/>
    <n v="41513"/>
    <n v="60000"/>
    <n v="155"/>
    <n v="390"/>
    <d v="2018-05-10T00:00:00"/>
    <x v="2"/>
    <s v="T4"/>
    <x v="0"/>
    <x v="2"/>
    <s v="2.760.86.912.03"/>
    <x v="0"/>
    <s v="Usure"/>
  </r>
  <r>
    <s v="Kapp1"/>
    <n v="41610"/>
    <n v="100000"/>
    <n v="287"/>
    <n v="350"/>
    <d v="2018-05-10T00:00:00"/>
    <x v="3"/>
    <s v="T5"/>
    <x v="0"/>
    <x v="3"/>
    <s v="2.760.86.913.03"/>
    <x v="0"/>
    <s v="Usure"/>
  </r>
  <r>
    <s v="Kapp1"/>
    <n v="49948"/>
    <n v="230000"/>
    <n v="367"/>
    <n v="630"/>
    <d v="2018-05-10T00:00:00"/>
    <x v="4"/>
    <s v="T1"/>
    <x v="0"/>
    <x v="4"/>
    <s v="2.760.86.909.03"/>
    <x v="0"/>
    <s v="Crash"/>
  </r>
  <r>
    <s v="Kapp1"/>
    <n v="5495"/>
    <n v="3000"/>
    <n v="6"/>
    <n v="620"/>
    <d v="2018-05-10T00:00:00"/>
    <x v="0"/>
    <s v="T2"/>
    <x v="0"/>
    <x v="0"/>
    <s v="2.760.86.910.03"/>
    <x v="0"/>
    <m/>
  </r>
  <r>
    <s v="Kapp2"/>
    <n v="41408"/>
    <n v="1200"/>
    <n v="5"/>
    <n v="330"/>
    <d v="2018-05-10T00:00:00"/>
    <x v="5"/>
    <s v="T3"/>
    <x v="0"/>
    <x v="1"/>
    <s v="2.760.86.911.03"/>
    <x v="0"/>
    <m/>
  </r>
  <r>
    <s v="Kapp1"/>
    <n v="5584"/>
    <n v="1800"/>
    <n v="6"/>
    <n v="410"/>
    <d v="2018-05-10T00:00:00"/>
    <x v="0"/>
    <s v="T2"/>
    <x v="0"/>
    <x v="0"/>
    <s v="2.760.86.910.03"/>
    <x v="0"/>
    <m/>
  </r>
  <r>
    <s v="Kapp1"/>
    <s v="572X"/>
    <n v="90000"/>
    <n v="259"/>
    <n v="350"/>
    <d v="2018-05-10T00:00:00"/>
    <x v="1"/>
    <s v="T3"/>
    <x v="0"/>
    <x v="1"/>
    <s v="2.760.86.911.03"/>
    <x v="0"/>
    <m/>
  </r>
  <r>
    <s v="Kapp2"/>
    <n v="49603"/>
    <n v="987654"/>
    <n v="2823"/>
    <n v="350"/>
    <d v="2018-05-10T00:00:00"/>
    <x v="5"/>
    <s v="T3"/>
    <x v="0"/>
    <x v="1"/>
    <s v="2.760.86.911.03"/>
    <x v="0"/>
    <m/>
  </r>
  <r>
    <s v="Kapp2"/>
    <n v="41343"/>
    <n v="1500"/>
    <n v="7"/>
    <n v="290"/>
    <d v="2018-05-10T00:00:00"/>
    <x v="6"/>
    <s v="T2"/>
    <x v="1"/>
    <x v="0"/>
    <n v="2306025"/>
    <x v="0"/>
    <m/>
  </r>
  <r>
    <s v="Kapp2"/>
    <n v="41009"/>
    <n v="1950"/>
    <n v="4"/>
    <n v="720"/>
    <d v="2018-05-11T00:00:00"/>
    <x v="6"/>
    <s v="T2"/>
    <x v="1"/>
    <x v="0"/>
    <n v="2306025"/>
    <x v="0"/>
    <m/>
  </r>
  <r>
    <s v="Kapp1"/>
    <n v="5614"/>
    <n v="1500"/>
    <n v="5"/>
    <n v="480"/>
    <d v="2018-05-11T00:00:00"/>
    <x v="1"/>
    <s v="T3"/>
    <x v="0"/>
    <x v="1"/>
    <s v="2.760.86.911.03"/>
    <x v="0"/>
    <m/>
  </r>
  <r>
    <s v="Kapp1"/>
    <n v="5533"/>
    <n v="1560"/>
    <n v="5"/>
    <n v="500"/>
    <d v="2018-05-11T00:00:00"/>
    <x v="0"/>
    <s v="T2"/>
    <x v="0"/>
    <x v="0"/>
    <s v="2.760.86.910.03"/>
    <x v="0"/>
    <m/>
  </r>
  <r>
    <s v="Kapp1"/>
    <n v="5622"/>
    <n v="2500"/>
    <n v="7"/>
    <n v="450"/>
    <d v="2018-05-11T00:00:00"/>
    <x v="1"/>
    <s v="T3"/>
    <x v="0"/>
    <x v="1"/>
    <s v="2.760.86.911.03"/>
    <x v="0"/>
    <m/>
  </r>
  <r>
    <s v="Kapp1"/>
    <n v="49263"/>
    <n v="9800"/>
    <n v="29"/>
    <n v="350"/>
    <d v="2018-05-11T00:00:00"/>
    <x v="0"/>
    <s v="T2"/>
    <x v="0"/>
    <x v="0"/>
    <s v="2.760.86.910.03"/>
    <x v="0"/>
    <m/>
  </r>
  <r>
    <s v="Kapp1"/>
    <n v="5584"/>
    <n v="90000"/>
    <n v="221"/>
    <n v="410"/>
    <d v="2018-05-11T00:00:00"/>
    <x v="0"/>
    <s v="T2"/>
    <x v="0"/>
    <x v="0"/>
    <s v="2.760.86.910.03"/>
    <x v="0"/>
    <m/>
  </r>
  <r>
    <s v="Kapp1"/>
    <n v="5495"/>
    <n v="1500"/>
    <n v="4"/>
    <n v="620"/>
    <d v="2018-05-11T00:00:00"/>
    <x v="0"/>
    <s v="T2"/>
    <x v="0"/>
    <x v="0"/>
    <s v="2.760.86.910.03"/>
    <x v="0"/>
    <m/>
  </r>
  <r>
    <s v="Kapp1"/>
    <n v="41394"/>
    <n v="1500"/>
    <n v="6"/>
    <n v="370"/>
    <d v="2018-05-11T00:00:00"/>
    <x v="1"/>
    <s v="T3"/>
    <x v="0"/>
    <x v="1"/>
    <s v="2.760.86.911.03"/>
    <x v="0"/>
    <m/>
  </r>
  <r>
    <s v="Kapp1"/>
    <n v="5606"/>
    <n v="1500"/>
    <n v="4"/>
    <n v="510"/>
    <d v="2018-05-13T22:12:41"/>
    <x v="1"/>
    <s v="T3"/>
    <x v="0"/>
    <x v="1"/>
    <s v="2.760.86.911.03"/>
    <x v="0"/>
    <m/>
  </r>
  <r>
    <e v="#REF!"/>
    <e v="#REF!"/>
    <e v="#REF!"/>
    <e v="#REF!"/>
    <e v="#REF!"/>
    <e v="#REF!"/>
    <x v="7"/>
    <e v="#REF!"/>
    <x v="2"/>
    <x v="5"/>
    <e v="#REF!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2A743D-424A-4EE9-A475-0D52BAE683F9}" name="TCD_diamant" cacheId="20" applyNumberFormats="0" applyBorderFormats="0" applyFontFormats="0" applyPatternFormats="0" applyAlignmentFormats="0" applyWidthHeightFormats="1" dataCaption="Valeurs" updatedVersion="6" minRefreshableVersion="3" showDrill="0" rowGrandTotals="0" itemPrintTitles="1" mergeItem="1" createdVersion="6" indent="0" outline="1" outlineData="1" multipleFieldFilters="0">
  <location ref="D4:I18" firstHeaderRow="0" firstDataRow="1" firstDataCol="4"/>
  <pivotFields count="13">
    <pivotField showAll="0"/>
    <pivotField showAll="0"/>
    <pivotField dataField="1" showAll="0"/>
    <pivotField dataField="1" showAll="0"/>
    <pivotField showAll="0"/>
    <pivotField showAll="0"/>
    <pivotField axis="axisRow" outline="0" showAll="0">
      <items count="10">
        <item m="1" x="8"/>
        <item x="4"/>
        <item x="1"/>
        <item x="2"/>
        <item x="3"/>
        <item x="0"/>
        <item x="5"/>
        <item x="6"/>
        <item x="7"/>
        <item t="default"/>
      </items>
    </pivotField>
    <pivotField showAll="0"/>
    <pivotField axis="axisRow" outline="0" showAll="0" defaultSubtotal="0">
      <items count="4">
        <item m="1" x="3"/>
        <item x="1"/>
        <item x="0"/>
        <item x="2"/>
      </items>
    </pivotField>
    <pivotField axis="axisRow" outline="0" showAll="0" defaultSubtotal="0">
      <items count="7">
        <item h="1" m="1" x="6"/>
        <item x="4"/>
        <item x="0"/>
        <item x="1"/>
        <item x="2"/>
        <item x="3"/>
        <item h="1" x="5"/>
      </items>
    </pivotField>
    <pivotField showAll="0"/>
    <pivotField axis="axisRow" outline="0" showAll="0">
      <items count="4">
        <item m="1" x="2"/>
        <item x="0"/>
        <item x="1"/>
        <item t="default"/>
      </items>
    </pivotField>
    <pivotField showAll="0"/>
  </pivotFields>
  <rowFields count="4">
    <field x="9"/>
    <field x="6"/>
    <field x="8"/>
    <field x="11"/>
  </rowFields>
  <rowItems count="14">
    <i>
      <x v="1"/>
      <x v="1"/>
      <x v="2"/>
      <x v="1"/>
    </i>
    <i t="default" r="1">
      <x v="1"/>
    </i>
    <i>
      <x v="2"/>
      <x v="5"/>
      <x v="2"/>
      <x v="1"/>
    </i>
    <i t="default" r="1">
      <x v="5"/>
    </i>
    <i r="1">
      <x v="7"/>
      <x v="1"/>
      <x v="1"/>
    </i>
    <i t="default" r="1">
      <x v="7"/>
    </i>
    <i>
      <x v="3"/>
      <x v="2"/>
      <x v="2"/>
      <x v="1"/>
    </i>
    <i t="default" r="1">
      <x v="2"/>
    </i>
    <i r="1">
      <x v="6"/>
      <x v="2"/>
      <x v="1"/>
    </i>
    <i t="default" r="1">
      <x v="6"/>
    </i>
    <i>
      <x v="4"/>
      <x v="3"/>
      <x v="2"/>
      <x v="1"/>
    </i>
    <i t="default" r="1">
      <x v="3"/>
    </i>
    <i>
      <x v="5"/>
      <x v="4"/>
      <x v="2"/>
      <x v="1"/>
    </i>
    <i t="default" r="1">
      <x v="4"/>
    </i>
  </rowItems>
  <colFields count="1">
    <field x="-2"/>
  </colFields>
  <colItems count="2">
    <i>
      <x/>
    </i>
    <i i="1">
      <x v="1"/>
    </i>
  </colItems>
  <dataFields count="2">
    <dataField name="Quantité de pièces " fld="2" baseField="0" baseItem="0"/>
    <dataField name="Nombre de diamantage " fld="3" baseField="0" baseItem="0"/>
  </dataFields>
  <formats count="133">
    <format dxfId="374">
      <pivotArea type="all" dataOnly="0" outline="0" fieldPosition="0"/>
    </format>
    <format dxfId="373">
      <pivotArea outline="0" collapsedLevelsAreSubtotals="1" fieldPosition="0"/>
    </format>
    <format dxfId="372">
      <pivotArea field="9" type="button" dataOnly="0" labelOnly="1" outline="0" axis="axisRow" fieldPosition="0"/>
    </format>
    <format dxfId="371">
      <pivotArea dataOnly="0" labelOnly="1" fieldPosition="0">
        <references count="1">
          <reference field="9" count="0"/>
        </references>
      </pivotArea>
    </format>
    <format dxfId="370">
      <pivotArea dataOnly="0" labelOnly="1" grandRow="1" outline="0" fieldPosition="0"/>
    </format>
    <format dxfId="369">
      <pivotArea dataOnly="0" labelOnly="1" fieldPosition="0">
        <references count="2">
          <reference field="6" count="1">
            <x v="1"/>
          </reference>
          <reference field="9" count="1" selected="0">
            <x v="1"/>
          </reference>
        </references>
      </pivotArea>
    </format>
    <format dxfId="368">
      <pivotArea dataOnly="0" labelOnly="1" fieldPosition="0">
        <references count="2">
          <reference field="6" count="2">
            <x v="5"/>
            <x v="7"/>
          </reference>
          <reference field="9" count="1" selected="0">
            <x v="2"/>
          </reference>
        </references>
      </pivotArea>
    </format>
    <format dxfId="367">
      <pivotArea dataOnly="0" labelOnly="1" fieldPosition="0">
        <references count="2">
          <reference field="6" count="2">
            <x v="2"/>
            <x v="6"/>
          </reference>
          <reference field="9" count="1" selected="0">
            <x v="3"/>
          </reference>
        </references>
      </pivotArea>
    </format>
    <format dxfId="366">
      <pivotArea dataOnly="0" labelOnly="1" fieldPosition="0">
        <references count="2">
          <reference field="6" count="1">
            <x v="3"/>
          </reference>
          <reference field="9" count="1" selected="0">
            <x v="4"/>
          </reference>
        </references>
      </pivotArea>
    </format>
    <format dxfId="365">
      <pivotArea dataOnly="0" labelOnly="1" fieldPosition="0">
        <references count="2">
          <reference field="6" count="1">
            <x v="4"/>
          </reference>
          <reference field="9" count="1" selected="0">
            <x v="5"/>
          </reference>
        </references>
      </pivotArea>
    </format>
    <format dxfId="364">
      <pivotArea dataOnly="0" labelOnly="1" fieldPosition="0">
        <references count="3">
          <reference field="6" count="1" selected="0">
            <x v="1"/>
          </reference>
          <reference field="8" count="1">
            <x v="2"/>
          </reference>
          <reference field="9" count="1" selected="0">
            <x v="1"/>
          </reference>
        </references>
      </pivotArea>
    </format>
    <format dxfId="363">
      <pivotArea dataOnly="0" labelOnly="1" fieldPosition="0">
        <references count="3">
          <reference field="6" count="1" selected="0">
            <x v="5"/>
          </reference>
          <reference field="8" count="1">
            <x v="2"/>
          </reference>
          <reference field="9" count="1" selected="0">
            <x v="2"/>
          </reference>
        </references>
      </pivotArea>
    </format>
    <format dxfId="362">
      <pivotArea dataOnly="0" labelOnly="1" fieldPosition="0">
        <references count="3">
          <reference field="6" count="1" selected="0">
            <x v="7"/>
          </reference>
          <reference field="8" count="1">
            <x v="1"/>
          </reference>
          <reference field="9" count="1" selected="0">
            <x v="2"/>
          </reference>
        </references>
      </pivotArea>
    </format>
    <format dxfId="361">
      <pivotArea dataOnly="0" labelOnly="1" fieldPosition="0">
        <references count="3">
          <reference field="6" count="1" selected="0">
            <x v="2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360">
      <pivotArea dataOnly="0" labelOnly="1" fieldPosition="0">
        <references count="3">
          <reference field="6" count="1" selected="0">
            <x v="6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359">
      <pivotArea dataOnly="0" labelOnly="1" fieldPosition="0">
        <references count="3">
          <reference field="6" count="1" selected="0">
            <x v="3"/>
          </reference>
          <reference field="8" count="1">
            <x v="2"/>
          </reference>
          <reference field="9" count="1" selected="0">
            <x v="4"/>
          </reference>
        </references>
      </pivotArea>
    </format>
    <format dxfId="358">
      <pivotArea dataOnly="0" labelOnly="1" fieldPosition="0">
        <references count="3">
          <reference field="6" count="1" selected="0">
            <x v="4"/>
          </reference>
          <reference field="8" count="1">
            <x v="2"/>
          </reference>
          <reference field="9" count="1" selected="0">
            <x v="5"/>
          </reference>
        </references>
      </pivotArea>
    </format>
    <format dxfId="357">
      <pivotArea dataOnly="0" labelOnly="1" fieldPosition="0">
        <references count="4">
          <reference field="6" count="1" selected="0">
            <x v="1"/>
          </reference>
          <reference field="8" count="1" selected="0">
            <x v="2"/>
          </reference>
          <reference field="9" count="1" selected="0">
            <x v="1"/>
          </reference>
          <reference field="11" count="0"/>
        </references>
      </pivotArea>
    </format>
    <format dxfId="356">
      <pivotArea dataOnly="0" labelOnly="1" fieldPosition="0">
        <references count="4">
          <reference field="6" count="1" selected="0">
            <x v="5"/>
          </reference>
          <reference field="8" count="1" selected="0">
            <x v="2"/>
          </reference>
          <reference field="9" count="1" selected="0">
            <x v="2"/>
          </reference>
          <reference field="11" count="0"/>
        </references>
      </pivotArea>
    </format>
    <format dxfId="355">
      <pivotArea dataOnly="0" labelOnly="1" fieldPosition="0">
        <references count="4">
          <reference field="6" count="1" selected="0">
            <x v="7"/>
          </reference>
          <reference field="8" count="1" selected="0">
            <x v="1"/>
          </reference>
          <reference field="9" count="1" selected="0">
            <x v="2"/>
          </reference>
          <reference field="11" count="0"/>
        </references>
      </pivotArea>
    </format>
    <format dxfId="354">
      <pivotArea dataOnly="0" labelOnly="1" fieldPosition="0">
        <references count="4">
          <reference field="6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353">
      <pivotArea dataOnly="0" labelOnly="1" fieldPosition="0">
        <references count="4">
          <reference field="6" count="1" selected="0">
            <x v="6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352">
      <pivotArea dataOnly="0" labelOnly="1" fieldPosition="0">
        <references count="4">
          <reference field="6" count="1" selected="0">
            <x v="3"/>
          </reference>
          <reference field="8" count="1" selected="0">
            <x v="2"/>
          </reference>
          <reference field="9" count="1" selected="0">
            <x v="4"/>
          </reference>
          <reference field="11" count="0"/>
        </references>
      </pivotArea>
    </format>
    <format dxfId="351">
      <pivotArea dataOnly="0" labelOnly="1" fieldPosition="0">
        <references count="4">
          <reference field="6" count="1" selected="0">
            <x v="4"/>
          </reference>
          <reference field="8" count="1" selected="0">
            <x v="2"/>
          </reference>
          <reference field="9" count="1" selected="0">
            <x v="5"/>
          </reference>
          <reference field="11" count="0"/>
        </references>
      </pivotArea>
    </format>
    <format dxfId="35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49">
      <pivotArea type="all" dataOnly="0" outline="0" fieldPosition="0"/>
    </format>
    <format dxfId="348">
      <pivotArea outline="0" collapsedLevelsAreSubtotals="1" fieldPosition="0"/>
    </format>
    <format dxfId="347">
      <pivotArea field="9" type="button" dataOnly="0" labelOnly="1" outline="0" axis="axisRow" fieldPosition="0"/>
    </format>
    <format dxfId="346">
      <pivotArea dataOnly="0" labelOnly="1" fieldPosition="0">
        <references count="1">
          <reference field="9" count="0"/>
        </references>
      </pivotArea>
    </format>
    <format dxfId="345">
      <pivotArea dataOnly="0" labelOnly="1" grandRow="1" outline="0" fieldPosition="0"/>
    </format>
    <format dxfId="344">
      <pivotArea dataOnly="0" labelOnly="1" fieldPosition="0">
        <references count="2">
          <reference field="6" count="1">
            <x v="1"/>
          </reference>
          <reference field="9" count="1" selected="0">
            <x v="1"/>
          </reference>
        </references>
      </pivotArea>
    </format>
    <format dxfId="343">
      <pivotArea dataOnly="0" labelOnly="1" fieldPosition="0">
        <references count="2">
          <reference field="6" count="2">
            <x v="5"/>
            <x v="7"/>
          </reference>
          <reference field="9" count="1" selected="0">
            <x v="2"/>
          </reference>
        </references>
      </pivotArea>
    </format>
    <format dxfId="342">
      <pivotArea dataOnly="0" labelOnly="1" fieldPosition="0">
        <references count="2">
          <reference field="6" count="2">
            <x v="2"/>
            <x v="6"/>
          </reference>
          <reference field="9" count="1" selected="0">
            <x v="3"/>
          </reference>
        </references>
      </pivotArea>
    </format>
    <format dxfId="341">
      <pivotArea dataOnly="0" labelOnly="1" fieldPosition="0">
        <references count="2">
          <reference field="6" count="1">
            <x v="3"/>
          </reference>
          <reference field="9" count="1" selected="0">
            <x v="4"/>
          </reference>
        </references>
      </pivotArea>
    </format>
    <format dxfId="340">
      <pivotArea dataOnly="0" labelOnly="1" fieldPosition="0">
        <references count="2">
          <reference field="6" count="1">
            <x v="4"/>
          </reference>
          <reference field="9" count="1" selected="0">
            <x v="5"/>
          </reference>
        </references>
      </pivotArea>
    </format>
    <format dxfId="339">
      <pivotArea dataOnly="0" labelOnly="1" fieldPosition="0">
        <references count="3">
          <reference field="6" count="1" selected="0">
            <x v="1"/>
          </reference>
          <reference field="8" count="1">
            <x v="2"/>
          </reference>
          <reference field="9" count="1" selected="0">
            <x v="1"/>
          </reference>
        </references>
      </pivotArea>
    </format>
    <format dxfId="338">
      <pivotArea dataOnly="0" labelOnly="1" fieldPosition="0">
        <references count="3">
          <reference field="6" count="1" selected="0">
            <x v="5"/>
          </reference>
          <reference field="8" count="1">
            <x v="2"/>
          </reference>
          <reference field="9" count="1" selected="0">
            <x v="2"/>
          </reference>
        </references>
      </pivotArea>
    </format>
    <format dxfId="337">
      <pivotArea dataOnly="0" labelOnly="1" fieldPosition="0">
        <references count="3">
          <reference field="6" count="1" selected="0">
            <x v="7"/>
          </reference>
          <reference field="8" count="1">
            <x v="1"/>
          </reference>
          <reference field="9" count="1" selected="0">
            <x v="2"/>
          </reference>
        </references>
      </pivotArea>
    </format>
    <format dxfId="336">
      <pivotArea dataOnly="0" labelOnly="1" fieldPosition="0">
        <references count="3">
          <reference field="6" count="1" selected="0">
            <x v="2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335">
      <pivotArea dataOnly="0" labelOnly="1" fieldPosition="0">
        <references count="3">
          <reference field="6" count="1" selected="0">
            <x v="6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334">
      <pivotArea dataOnly="0" labelOnly="1" fieldPosition="0">
        <references count="3">
          <reference field="6" count="1" selected="0">
            <x v="3"/>
          </reference>
          <reference field="8" count="1">
            <x v="2"/>
          </reference>
          <reference field="9" count="1" selected="0">
            <x v="4"/>
          </reference>
        </references>
      </pivotArea>
    </format>
    <format dxfId="333">
      <pivotArea dataOnly="0" labelOnly="1" fieldPosition="0">
        <references count="3">
          <reference field="6" count="1" selected="0">
            <x v="4"/>
          </reference>
          <reference field="8" count="1">
            <x v="2"/>
          </reference>
          <reference field="9" count="1" selected="0">
            <x v="5"/>
          </reference>
        </references>
      </pivotArea>
    </format>
    <format dxfId="332">
      <pivotArea dataOnly="0" labelOnly="1" fieldPosition="0">
        <references count="4">
          <reference field="6" count="1" selected="0">
            <x v="1"/>
          </reference>
          <reference field="8" count="1" selected="0">
            <x v="2"/>
          </reference>
          <reference field="9" count="1" selected="0">
            <x v="1"/>
          </reference>
          <reference field="11" count="0"/>
        </references>
      </pivotArea>
    </format>
    <format dxfId="331">
      <pivotArea dataOnly="0" labelOnly="1" fieldPosition="0">
        <references count="4">
          <reference field="6" count="1" selected="0">
            <x v="5"/>
          </reference>
          <reference field="8" count="1" selected="0">
            <x v="2"/>
          </reference>
          <reference field="9" count="1" selected="0">
            <x v="2"/>
          </reference>
          <reference field="11" count="0"/>
        </references>
      </pivotArea>
    </format>
    <format dxfId="330">
      <pivotArea dataOnly="0" labelOnly="1" fieldPosition="0">
        <references count="4">
          <reference field="6" count="1" selected="0">
            <x v="7"/>
          </reference>
          <reference field="8" count="1" selected="0">
            <x v="1"/>
          </reference>
          <reference field="9" count="1" selected="0">
            <x v="2"/>
          </reference>
          <reference field="11" count="0"/>
        </references>
      </pivotArea>
    </format>
    <format dxfId="329">
      <pivotArea dataOnly="0" labelOnly="1" fieldPosition="0">
        <references count="4">
          <reference field="6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328">
      <pivotArea dataOnly="0" labelOnly="1" fieldPosition="0">
        <references count="4">
          <reference field="6" count="1" selected="0">
            <x v="6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327">
      <pivotArea dataOnly="0" labelOnly="1" fieldPosition="0">
        <references count="4">
          <reference field="6" count="1" selected="0">
            <x v="3"/>
          </reference>
          <reference field="8" count="1" selected="0">
            <x v="2"/>
          </reference>
          <reference field="9" count="1" selected="0">
            <x v="4"/>
          </reference>
          <reference field="11" count="0"/>
        </references>
      </pivotArea>
    </format>
    <format dxfId="326">
      <pivotArea dataOnly="0" labelOnly="1" fieldPosition="0">
        <references count="4">
          <reference field="6" count="1" selected="0">
            <x v="4"/>
          </reference>
          <reference field="8" count="1" selected="0">
            <x v="2"/>
          </reference>
          <reference field="9" count="1" selected="0">
            <x v="5"/>
          </reference>
          <reference field="11" count="0"/>
        </references>
      </pivotArea>
    </format>
    <format dxfId="3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4">
      <pivotArea type="all" dataOnly="0" outline="0" fieldPosition="0"/>
    </format>
    <format dxfId="323">
      <pivotArea outline="0" collapsedLevelsAreSubtotals="1" fieldPosition="0"/>
    </format>
    <format dxfId="322">
      <pivotArea field="9" type="button" dataOnly="0" labelOnly="1" outline="0" axis="axisRow" fieldPosition="0"/>
    </format>
    <format dxfId="321">
      <pivotArea dataOnly="0" labelOnly="1" fieldPosition="0">
        <references count="1">
          <reference field="9" count="0"/>
        </references>
      </pivotArea>
    </format>
    <format dxfId="320">
      <pivotArea dataOnly="0" labelOnly="1" grandRow="1" outline="0" fieldPosition="0"/>
    </format>
    <format dxfId="319">
      <pivotArea dataOnly="0" labelOnly="1" fieldPosition="0">
        <references count="2">
          <reference field="6" count="1">
            <x v="1"/>
          </reference>
          <reference field="9" count="1" selected="0">
            <x v="1"/>
          </reference>
        </references>
      </pivotArea>
    </format>
    <format dxfId="318">
      <pivotArea dataOnly="0" labelOnly="1" fieldPosition="0">
        <references count="2">
          <reference field="6" count="2">
            <x v="5"/>
            <x v="7"/>
          </reference>
          <reference field="9" count="1" selected="0">
            <x v="2"/>
          </reference>
        </references>
      </pivotArea>
    </format>
    <format dxfId="317">
      <pivotArea dataOnly="0" labelOnly="1" fieldPosition="0">
        <references count="2">
          <reference field="6" count="2">
            <x v="2"/>
            <x v="6"/>
          </reference>
          <reference field="9" count="1" selected="0">
            <x v="3"/>
          </reference>
        </references>
      </pivotArea>
    </format>
    <format dxfId="316">
      <pivotArea dataOnly="0" labelOnly="1" fieldPosition="0">
        <references count="2">
          <reference field="6" count="1">
            <x v="3"/>
          </reference>
          <reference field="9" count="1" selected="0">
            <x v="4"/>
          </reference>
        </references>
      </pivotArea>
    </format>
    <format dxfId="315">
      <pivotArea dataOnly="0" labelOnly="1" fieldPosition="0">
        <references count="2">
          <reference field="6" count="1">
            <x v="4"/>
          </reference>
          <reference field="9" count="1" selected="0">
            <x v="5"/>
          </reference>
        </references>
      </pivotArea>
    </format>
    <format dxfId="314">
      <pivotArea dataOnly="0" labelOnly="1" fieldPosition="0">
        <references count="3">
          <reference field="6" count="1" selected="0">
            <x v="1"/>
          </reference>
          <reference field="8" count="1">
            <x v="2"/>
          </reference>
          <reference field="9" count="1" selected="0">
            <x v="1"/>
          </reference>
        </references>
      </pivotArea>
    </format>
    <format dxfId="313">
      <pivotArea dataOnly="0" labelOnly="1" fieldPosition="0">
        <references count="3">
          <reference field="6" count="1" selected="0">
            <x v="5"/>
          </reference>
          <reference field="8" count="1">
            <x v="2"/>
          </reference>
          <reference field="9" count="1" selected="0">
            <x v="2"/>
          </reference>
        </references>
      </pivotArea>
    </format>
    <format dxfId="312">
      <pivotArea dataOnly="0" labelOnly="1" fieldPosition="0">
        <references count="3">
          <reference field="6" count="1" selected="0">
            <x v="7"/>
          </reference>
          <reference field="8" count="1">
            <x v="1"/>
          </reference>
          <reference field="9" count="1" selected="0">
            <x v="2"/>
          </reference>
        </references>
      </pivotArea>
    </format>
    <format dxfId="311">
      <pivotArea dataOnly="0" labelOnly="1" fieldPosition="0">
        <references count="3">
          <reference field="6" count="1" selected="0">
            <x v="2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310">
      <pivotArea dataOnly="0" labelOnly="1" fieldPosition="0">
        <references count="3">
          <reference field="6" count="1" selected="0">
            <x v="6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309">
      <pivotArea dataOnly="0" labelOnly="1" fieldPosition="0">
        <references count="3">
          <reference field="6" count="1" selected="0">
            <x v="3"/>
          </reference>
          <reference field="8" count="1">
            <x v="2"/>
          </reference>
          <reference field="9" count="1" selected="0">
            <x v="4"/>
          </reference>
        </references>
      </pivotArea>
    </format>
    <format dxfId="308">
      <pivotArea dataOnly="0" labelOnly="1" fieldPosition="0">
        <references count="3">
          <reference field="6" count="1" selected="0">
            <x v="4"/>
          </reference>
          <reference field="8" count="1">
            <x v="2"/>
          </reference>
          <reference field="9" count="1" selected="0">
            <x v="5"/>
          </reference>
        </references>
      </pivotArea>
    </format>
    <format dxfId="307">
      <pivotArea dataOnly="0" labelOnly="1" fieldPosition="0">
        <references count="4">
          <reference field="6" count="1" selected="0">
            <x v="1"/>
          </reference>
          <reference field="8" count="1" selected="0">
            <x v="2"/>
          </reference>
          <reference field="9" count="1" selected="0">
            <x v="1"/>
          </reference>
          <reference field="11" count="0"/>
        </references>
      </pivotArea>
    </format>
    <format dxfId="306">
      <pivotArea dataOnly="0" labelOnly="1" fieldPosition="0">
        <references count="4">
          <reference field="6" count="1" selected="0">
            <x v="5"/>
          </reference>
          <reference field="8" count="1" selected="0">
            <x v="2"/>
          </reference>
          <reference field="9" count="1" selected="0">
            <x v="2"/>
          </reference>
          <reference field="11" count="0"/>
        </references>
      </pivotArea>
    </format>
    <format dxfId="305">
      <pivotArea dataOnly="0" labelOnly="1" fieldPosition="0">
        <references count="4">
          <reference field="6" count="1" selected="0">
            <x v="7"/>
          </reference>
          <reference field="8" count="1" selected="0">
            <x v="1"/>
          </reference>
          <reference field="9" count="1" selected="0">
            <x v="2"/>
          </reference>
          <reference field="11" count="0"/>
        </references>
      </pivotArea>
    </format>
    <format dxfId="304">
      <pivotArea dataOnly="0" labelOnly="1" fieldPosition="0">
        <references count="4">
          <reference field="6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303">
      <pivotArea dataOnly="0" labelOnly="1" fieldPosition="0">
        <references count="4">
          <reference field="6" count="1" selected="0">
            <x v="6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302">
      <pivotArea dataOnly="0" labelOnly="1" fieldPosition="0">
        <references count="4">
          <reference field="6" count="1" selected="0">
            <x v="3"/>
          </reference>
          <reference field="8" count="1" selected="0">
            <x v="2"/>
          </reference>
          <reference field="9" count="1" selected="0">
            <x v="4"/>
          </reference>
          <reference field="11" count="0"/>
        </references>
      </pivotArea>
    </format>
    <format dxfId="301">
      <pivotArea dataOnly="0" labelOnly="1" fieldPosition="0">
        <references count="4">
          <reference field="6" count="1" selected="0">
            <x v="4"/>
          </reference>
          <reference field="8" count="1" selected="0">
            <x v="2"/>
          </reference>
          <reference field="9" count="1" selected="0">
            <x v="5"/>
          </reference>
          <reference field="11" count="0"/>
        </references>
      </pivotArea>
    </format>
    <format dxfId="30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9">
      <pivotArea type="all" dataOnly="0" outline="0" fieldPosition="0"/>
    </format>
    <format dxfId="298">
      <pivotArea outline="0" collapsedLevelsAreSubtotals="1" fieldPosition="0"/>
    </format>
    <format dxfId="297">
      <pivotArea field="9" type="button" dataOnly="0" labelOnly="1" outline="0" axis="axisRow" fieldPosition="0"/>
    </format>
    <format dxfId="296">
      <pivotArea dataOnly="0" labelOnly="1" fieldPosition="0">
        <references count="1">
          <reference field="9" count="0"/>
        </references>
      </pivotArea>
    </format>
    <format dxfId="295">
      <pivotArea dataOnly="0" labelOnly="1" grandRow="1" outline="0" fieldPosition="0"/>
    </format>
    <format dxfId="294">
      <pivotArea dataOnly="0" labelOnly="1" fieldPosition="0">
        <references count="2">
          <reference field="6" count="1">
            <x v="1"/>
          </reference>
          <reference field="9" count="1" selected="0">
            <x v="1"/>
          </reference>
        </references>
      </pivotArea>
    </format>
    <format dxfId="293">
      <pivotArea dataOnly="0" labelOnly="1" fieldPosition="0">
        <references count="2">
          <reference field="6" count="2">
            <x v="5"/>
            <x v="7"/>
          </reference>
          <reference field="9" count="1" selected="0">
            <x v="2"/>
          </reference>
        </references>
      </pivotArea>
    </format>
    <format dxfId="292">
      <pivotArea dataOnly="0" labelOnly="1" fieldPosition="0">
        <references count="2">
          <reference field="6" count="2">
            <x v="2"/>
            <x v="6"/>
          </reference>
          <reference field="9" count="1" selected="0">
            <x v="3"/>
          </reference>
        </references>
      </pivotArea>
    </format>
    <format dxfId="291">
      <pivotArea dataOnly="0" labelOnly="1" fieldPosition="0">
        <references count="2">
          <reference field="6" count="1">
            <x v="3"/>
          </reference>
          <reference field="9" count="1" selected="0">
            <x v="4"/>
          </reference>
        </references>
      </pivotArea>
    </format>
    <format dxfId="290">
      <pivotArea dataOnly="0" labelOnly="1" fieldPosition="0">
        <references count="2">
          <reference field="6" count="1">
            <x v="4"/>
          </reference>
          <reference field="9" count="1" selected="0">
            <x v="5"/>
          </reference>
        </references>
      </pivotArea>
    </format>
    <format dxfId="289">
      <pivotArea dataOnly="0" labelOnly="1" fieldPosition="0">
        <references count="3">
          <reference field="6" count="1" selected="0">
            <x v="1"/>
          </reference>
          <reference field="8" count="1">
            <x v="2"/>
          </reference>
          <reference field="9" count="1" selected="0">
            <x v="1"/>
          </reference>
        </references>
      </pivotArea>
    </format>
    <format dxfId="288">
      <pivotArea dataOnly="0" labelOnly="1" fieldPosition="0">
        <references count="3">
          <reference field="6" count="1" selected="0">
            <x v="5"/>
          </reference>
          <reference field="8" count="1">
            <x v="2"/>
          </reference>
          <reference field="9" count="1" selected="0">
            <x v="2"/>
          </reference>
        </references>
      </pivotArea>
    </format>
    <format dxfId="287">
      <pivotArea dataOnly="0" labelOnly="1" fieldPosition="0">
        <references count="3">
          <reference field="6" count="1" selected="0">
            <x v="7"/>
          </reference>
          <reference field="8" count="1">
            <x v="1"/>
          </reference>
          <reference field="9" count="1" selected="0">
            <x v="2"/>
          </reference>
        </references>
      </pivotArea>
    </format>
    <format dxfId="286">
      <pivotArea dataOnly="0" labelOnly="1" fieldPosition="0">
        <references count="3">
          <reference field="6" count="1" selected="0">
            <x v="2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285">
      <pivotArea dataOnly="0" labelOnly="1" fieldPosition="0">
        <references count="3">
          <reference field="6" count="1" selected="0">
            <x v="6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284">
      <pivotArea dataOnly="0" labelOnly="1" fieldPosition="0">
        <references count="3">
          <reference field="6" count="1" selected="0">
            <x v="3"/>
          </reference>
          <reference field="8" count="1">
            <x v="2"/>
          </reference>
          <reference field="9" count="1" selected="0">
            <x v="4"/>
          </reference>
        </references>
      </pivotArea>
    </format>
    <format dxfId="283">
      <pivotArea dataOnly="0" labelOnly="1" fieldPosition="0">
        <references count="3">
          <reference field="6" count="1" selected="0">
            <x v="4"/>
          </reference>
          <reference field="8" count="1">
            <x v="2"/>
          </reference>
          <reference field="9" count="1" selected="0">
            <x v="5"/>
          </reference>
        </references>
      </pivotArea>
    </format>
    <format dxfId="282">
      <pivotArea dataOnly="0" labelOnly="1" fieldPosition="0">
        <references count="4">
          <reference field="6" count="1" selected="0">
            <x v="1"/>
          </reference>
          <reference field="8" count="1" selected="0">
            <x v="2"/>
          </reference>
          <reference field="9" count="1" selected="0">
            <x v="1"/>
          </reference>
          <reference field="11" count="0"/>
        </references>
      </pivotArea>
    </format>
    <format dxfId="281">
      <pivotArea dataOnly="0" labelOnly="1" fieldPosition="0">
        <references count="4">
          <reference field="6" count="1" selected="0">
            <x v="5"/>
          </reference>
          <reference field="8" count="1" selected="0">
            <x v="2"/>
          </reference>
          <reference field="9" count="1" selected="0">
            <x v="2"/>
          </reference>
          <reference field="11" count="0"/>
        </references>
      </pivotArea>
    </format>
    <format dxfId="280">
      <pivotArea dataOnly="0" labelOnly="1" fieldPosition="0">
        <references count="4">
          <reference field="6" count="1" selected="0">
            <x v="7"/>
          </reference>
          <reference field="8" count="1" selected="0">
            <x v="1"/>
          </reference>
          <reference field="9" count="1" selected="0">
            <x v="2"/>
          </reference>
          <reference field="11" count="0"/>
        </references>
      </pivotArea>
    </format>
    <format dxfId="279">
      <pivotArea dataOnly="0" labelOnly="1" fieldPosition="0">
        <references count="4">
          <reference field="6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278">
      <pivotArea dataOnly="0" labelOnly="1" fieldPosition="0">
        <references count="4">
          <reference field="6" count="1" selected="0">
            <x v="6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277">
      <pivotArea dataOnly="0" labelOnly="1" fieldPosition="0">
        <references count="4">
          <reference field="6" count="1" selected="0">
            <x v="3"/>
          </reference>
          <reference field="8" count="1" selected="0">
            <x v="2"/>
          </reference>
          <reference field="9" count="1" selected="0">
            <x v="4"/>
          </reference>
          <reference field="11" count="0"/>
        </references>
      </pivotArea>
    </format>
    <format dxfId="276">
      <pivotArea dataOnly="0" labelOnly="1" fieldPosition="0">
        <references count="4">
          <reference field="6" count="1" selected="0">
            <x v="4"/>
          </reference>
          <reference field="8" count="1" selected="0">
            <x v="2"/>
          </reference>
          <reference field="9" count="1" selected="0">
            <x v="5"/>
          </reference>
          <reference field="11" count="0"/>
        </references>
      </pivotArea>
    </format>
    <format dxfId="27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4">
      <pivotArea type="all" dataOnly="0" outline="0" fieldPosition="0"/>
    </format>
    <format dxfId="273">
      <pivotArea outline="0" collapsedLevelsAreSubtotals="1" fieldPosition="0"/>
    </format>
    <format dxfId="272">
      <pivotArea field="9" type="button" dataOnly="0" labelOnly="1" outline="0" axis="axisRow" fieldPosition="0"/>
    </format>
    <format dxfId="271">
      <pivotArea dataOnly="0" labelOnly="1" fieldPosition="0">
        <references count="1">
          <reference field="9" count="0"/>
        </references>
      </pivotArea>
    </format>
    <format dxfId="270">
      <pivotArea dataOnly="0" labelOnly="1" grandRow="1" outline="0" fieldPosition="0"/>
    </format>
    <format dxfId="269">
      <pivotArea dataOnly="0" labelOnly="1" fieldPosition="0">
        <references count="2">
          <reference field="6" count="1">
            <x v="1"/>
          </reference>
          <reference field="9" count="1" selected="0">
            <x v="1"/>
          </reference>
        </references>
      </pivotArea>
    </format>
    <format dxfId="268">
      <pivotArea dataOnly="0" labelOnly="1" fieldPosition="0">
        <references count="2">
          <reference field="6" count="2">
            <x v="5"/>
            <x v="7"/>
          </reference>
          <reference field="9" count="1" selected="0">
            <x v="2"/>
          </reference>
        </references>
      </pivotArea>
    </format>
    <format dxfId="267">
      <pivotArea dataOnly="0" labelOnly="1" fieldPosition="0">
        <references count="2">
          <reference field="6" count="2">
            <x v="2"/>
            <x v="6"/>
          </reference>
          <reference field="9" count="1" selected="0">
            <x v="3"/>
          </reference>
        </references>
      </pivotArea>
    </format>
    <format dxfId="266">
      <pivotArea dataOnly="0" labelOnly="1" fieldPosition="0">
        <references count="2">
          <reference field="6" count="1">
            <x v="3"/>
          </reference>
          <reference field="9" count="1" selected="0">
            <x v="4"/>
          </reference>
        </references>
      </pivotArea>
    </format>
    <format dxfId="265">
      <pivotArea dataOnly="0" labelOnly="1" fieldPosition="0">
        <references count="2">
          <reference field="6" count="1">
            <x v="4"/>
          </reference>
          <reference field="9" count="1" selected="0">
            <x v="5"/>
          </reference>
        </references>
      </pivotArea>
    </format>
    <format dxfId="264">
      <pivotArea dataOnly="0" labelOnly="1" fieldPosition="0">
        <references count="3">
          <reference field="6" count="1" selected="0">
            <x v="1"/>
          </reference>
          <reference field="8" count="1">
            <x v="2"/>
          </reference>
          <reference field="9" count="1" selected="0">
            <x v="1"/>
          </reference>
        </references>
      </pivotArea>
    </format>
    <format dxfId="263">
      <pivotArea dataOnly="0" labelOnly="1" fieldPosition="0">
        <references count="3">
          <reference field="6" count="1" selected="0">
            <x v="5"/>
          </reference>
          <reference field="8" count="1">
            <x v="2"/>
          </reference>
          <reference field="9" count="1" selected="0">
            <x v="2"/>
          </reference>
        </references>
      </pivotArea>
    </format>
    <format dxfId="262">
      <pivotArea dataOnly="0" labelOnly="1" fieldPosition="0">
        <references count="3">
          <reference field="6" count="1" selected="0">
            <x v="7"/>
          </reference>
          <reference field="8" count="1">
            <x v="1"/>
          </reference>
          <reference field="9" count="1" selected="0">
            <x v="2"/>
          </reference>
        </references>
      </pivotArea>
    </format>
    <format dxfId="261">
      <pivotArea dataOnly="0" labelOnly="1" fieldPosition="0">
        <references count="3">
          <reference field="6" count="1" selected="0">
            <x v="2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260">
      <pivotArea dataOnly="0" labelOnly="1" fieldPosition="0">
        <references count="3">
          <reference field="6" count="1" selected="0">
            <x v="6"/>
          </reference>
          <reference field="8" count="1">
            <x v="2"/>
          </reference>
          <reference field="9" count="1" selected="0">
            <x v="3"/>
          </reference>
        </references>
      </pivotArea>
    </format>
    <format dxfId="259">
      <pivotArea dataOnly="0" labelOnly="1" fieldPosition="0">
        <references count="3">
          <reference field="6" count="1" selected="0">
            <x v="3"/>
          </reference>
          <reference field="8" count="1">
            <x v="2"/>
          </reference>
          <reference field="9" count="1" selected="0">
            <x v="4"/>
          </reference>
        </references>
      </pivotArea>
    </format>
    <format dxfId="258">
      <pivotArea dataOnly="0" labelOnly="1" fieldPosition="0">
        <references count="3">
          <reference field="6" count="1" selected="0">
            <x v="4"/>
          </reference>
          <reference field="8" count="1">
            <x v="2"/>
          </reference>
          <reference field="9" count="1" selected="0">
            <x v="5"/>
          </reference>
        </references>
      </pivotArea>
    </format>
    <format dxfId="257">
      <pivotArea dataOnly="0" labelOnly="1" fieldPosition="0">
        <references count="4">
          <reference field="6" count="1" selected="0">
            <x v="1"/>
          </reference>
          <reference field="8" count="1" selected="0">
            <x v="2"/>
          </reference>
          <reference field="9" count="1" selected="0">
            <x v="1"/>
          </reference>
          <reference field="11" count="0"/>
        </references>
      </pivotArea>
    </format>
    <format dxfId="256">
      <pivotArea dataOnly="0" labelOnly="1" fieldPosition="0">
        <references count="4">
          <reference field="6" count="1" selected="0">
            <x v="5"/>
          </reference>
          <reference field="8" count="1" selected="0">
            <x v="2"/>
          </reference>
          <reference field="9" count="1" selected="0">
            <x v="2"/>
          </reference>
          <reference field="11" count="0"/>
        </references>
      </pivotArea>
    </format>
    <format dxfId="255">
      <pivotArea dataOnly="0" labelOnly="1" fieldPosition="0">
        <references count="4">
          <reference field="6" count="1" selected="0">
            <x v="7"/>
          </reference>
          <reference field="8" count="1" selected="0">
            <x v="1"/>
          </reference>
          <reference field="9" count="1" selected="0">
            <x v="2"/>
          </reference>
          <reference field="11" count="0"/>
        </references>
      </pivotArea>
    </format>
    <format dxfId="254">
      <pivotArea dataOnly="0" labelOnly="1" fieldPosition="0">
        <references count="4">
          <reference field="6" count="1" selected="0">
            <x v="2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253">
      <pivotArea dataOnly="0" labelOnly="1" fieldPosition="0">
        <references count="4">
          <reference field="6" count="1" selected="0">
            <x v="6"/>
          </reference>
          <reference field="8" count="1" selected="0">
            <x v="2"/>
          </reference>
          <reference field="9" count="1" selected="0">
            <x v="3"/>
          </reference>
          <reference field="11" count="0"/>
        </references>
      </pivotArea>
    </format>
    <format dxfId="252">
      <pivotArea dataOnly="0" labelOnly="1" fieldPosition="0">
        <references count="4">
          <reference field="6" count="1" selected="0">
            <x v="3"/>
          </reference>
          <reference field="8" count="1" selected="0">
            <x v="2"/>
          </reference>
          <reference field="9" count="1" selected="0">
            <x v="4"/>
          </reference>
          <reference field="11" count="0"/>
        </references>
      </pivotArea>
    </format>
    <format dxfId="251">
      <pivotArea dataOnly="0" labelOnly="1" fieldPosition="0">
        <references count="4">
          <reference field="6" count="1" selected="0">
            <x v="4"/>
          </reference>
          <reference field="8" count="1" selected="0">
            <x v="2"/>
          </reference>
          <reference field="9" count="1" selected="0">
            <x v="5"/>
          </reference>
          <reference field="11" count="0"/>
        </references>
      </pivotArea>
    </format>
    <format dxfId="25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49">
      <pivotArea dataOnly="0" labelOnly="1" outline="0" fieldPosition="0">
        <references count="1">
          <reference field="9" count="0"/>
        </references>
      </pivotArea>
    </format>
    <format dxfId="248">
      <pivotArea dataOnly="0" labelOnly="1" outline="0" fieldPosition="0">
        <references count="1">
          <reference field="6" count="0"/>
        </references>
      </pivotArea>
    </format>
    <format dxfId="247">
      <pivotArea dataOnly="0" labelOnly="1" outline="0" fieldPosition="0">
        <references count="1">
          <reference field="8" count="0"/>
        </references>
      </pivotArea>
    </format>
    <format dxfId="246">
      <pivotArea dataOnly="0" labelOnly="1" outline="0" fieldPosition="0">
        <references count="1">
          <reference field="11" count="0"/>
        </references>
      </pivotArea>
    </format>
    <format dxfId="245">
      <pivotArea dataOnly="0" outline="0" fieldPosition="0">
        <references count="1">
          <reference field="6" count="0" defaultSubtotal="1"/>
        </references>
      </pivotArea>
    </format>
    <format dxfId="244">
      <pivotArea dataOnly="0" labelOnly="1" outline="0" fieldPosition="0">
        <references count="1">
          <reference field="6" count="0"/>
        </references>
      </pivotArea>
    </format>
    <format dxfId="243">
      <pivotArea dataOnly="0" labelOnly="1" outline="0" fieldPosition="0">
        <references count="1">
          <reference field="8" count="0"/>
        </references>
      </pivotArea>
    </format>
    <format dxfId="242">
      <pivotArea dataOnly="0" labelOnly="1" outline="0" fieldPosition="0">
        <references count="1">
          <reference field="11" count="0"/>
        </references>
      </pivotArea>
    </format>
  </formats>
  <pivotTableStyleInfo name="TCD_diamant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A000000}" name="Suivi_diamant" displayName="Suivi_diamant" ref="B4:N37" totalsRowShown="0" headerRowDxfId="581" dataDxfId="580">
  <tableColumns count="13">
    <tableColumn id="1" xr3:uid="{00000000-0010-0000-0A00-000001000000}" name="Machine" dataDxfId="579">
      <calculatedColumnFormula>'Données fonctionnement fichier'!#REF!</calculatedColumnFormula>
    </tableColumn>
    <tableColumn id="2" xr3:uid="{00000000-0010-0000-0A00-000002000000}" name="Référence pièce" dataDxfId="578">
      <calculatedColumnFormula>'Données fonctionnement fichier'!#REF!</calculatedColumnFormula>
    </tableColumn>
    <tableColumn id="3" xr3:uid="{00000000-0010-0000-0A00-000003000000}" name="Quantité de pièces" dataDxfId="577">
      <calculatedColumnFormula>'Données fonctionnement fichier'!#REF!</calculatedColumnFormula>
    </tableColumn>
    <tableColumn id="12" xr3:uid="{62116E5B-9C78-4EC8-BA77-64F7A5371D2F}" name="Nombre de diamantage" dataDxfId="576" dataCellStyle="Normal 3">
      <calculatedColumnFormula>IF(C5=0,"",ROUNDUP(D5/F5,0)+1)</calculatedColumnFormula>
    </tableColumn>
    <tableColumn id="13" xr3:uid="{A101ACA7-C234-48AC-BF5C-8A37F42353E4}" name="Intervalle de diamantage" dataDxfId="575" dataCellStyle="Normal 3">
      <calculatedColumnFormula>IF(C5=0,"",VLOOKUP(C5,#REF!,2,FALSE))</calculatedColumnFormula>
    </tableColumn>
    <tableColumn id="4" xr3:uid="{00000000-0010-0000-0A00-000004000000}" name="Date du passage" dataDxfId="574">
      <calculatedColumnFormula>IF(K5="","",TODAY())</calculatedColumnFormula>
    </tableColumn>
    <tableColumn id="5" xr3:uid="{00000000-0010-0000-0A00-000005000000}" name="Référence diamant" dataDxfId="573">
      <calculatedColumnFormula>IF(K5="","",VLOOKUP(K5,INDIRECT("Diamant_" &amp; B5),3,FALSE))</calculatedColumnFormula>
    </tableColumn>
    <tableColumn id="11" xr3:uid="{00000000-0010-0000-0A00-00000B000000}" name="Nr" dataDxfId="572" dataCellStyle="Normal 3">
      <calculatedColumnFormula>IF(K5="","",VLOOKUP(K5,INDIRECT("Diamant_" &amp; B5),2,FALSE))</calculatedColumnFormula>
    </tableColumn>
    <tableColumn id="6" xr3:uid="{00000000-0010-0000-0A00-000006000000}" name="Fabriquant" dataDxfId="571">
      <calculatedColumnFormula>IF(H5="","",VLOOKUP(H5,INDIRECT("Diamant_" &amp; I5),2,FALSE))</calculatedColumnFormula>
    </tableColumn>
    <tableColumn id="7" xr3:uid="{00000000-0010-0000-0A00-000007000000}" name="Module" dataDxfId="570">
      <calculatedColumnFormula>IF(C5=0,"",VLOOKUP(C5,#REF!,2,FALSE))</calculatedColumnFormula>
    </tableColumn>
    <tableColumn id="8" xr3:uid="{00000000-0010-0000-0A00-000008000000}" name="N° de série" dataDxfId="569">
      <calculatedColumnFormula>IF(H5="","",VLOOKUP(H5,INDIRECT("Diamant_" &amp; I5),4,FALSE))</calculatedColumnFormula>
    </tableColumn>
    <tableColumn id="9" xr3:uid="{00000000-0010-0000-0A00-000009000000}" name="N° de passage" dataDxfId="568">
      <calculatedColumnFormula>IF(H5="","",VLOOKUP(H5,INDIRECT("Diamant_" &amp; I5),5,FALSE))</calculatedColumnFormula>
    </tableColumn>
    <tableColumn id="10" xr3:uid="{00000000-0010-0000-0A00-00000A000000}" name="Raison du changement" dataDxfId="567"/>
  </tableColumns>
  <tableStyleInfo name="Tableau_diaman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Diamant_kapp1" displayName="Diamant_kapp1" ref="C7:E12" totalsRowShown="0" headerRowDxfId="193" dataDxfId="192">
  <tableColumns count="3">
    <tableColumn id="1" xr3:uid="{00000000-0010-0000-1E00-000001000000}" name="Module" dataDxfId="191"/>
    <tableColumn id="2" xr3:uid="{00000000-0010-0000-1E00-000002000000}" name="Nr" dataDxfId="190"/>
    <tableColumn id="3" xr3:uid="{00000000-0010-0000-1E00-000003000000}" name="Référence" dataDxfId="189"/>
  </tableColumns>
  <tableStyleInfo name="Tableau_diaman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1000000}" name="Diamant_kapp2" displayName="Diamant_kapp2" ref="C16:E21" totalsRowShown="0" headerRowDxfId="188" dataDxfId="187">
  <tableColumns count="3">
    <tableColumn id="1" xr3:uid="{00000000-0010-0000-2100-000001000000}" name="Module" dataDxfId="186"/>
    <tableColumn id="2" xr3:uid="{00000000-0010-0000-2100-000002000000}" name="Nr" dataDxfId="185"/>
    <tableColumn id="3" xr3:uid="{00000000-0010-0000-2100-000003000000}" name="Référence" dataDxfId="184"/>
  </tableColumns>
  <tableStyleInfo name="Tableau_diaman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98D664-002A-49E2-85E5-32450795BC04}" name="Liste_machine" displayName="Liste_machine" ref="K4:K6" totalsRowShown="0" headerRowDxfId="183" dataDxfId="182">
  <tableColumns count="1">
    <tableColumn id="1" xr3:uid="{DFBBF6AE-11F3-4629-8630-FCE399B46EB0}" name="Nom" dataDxfId="181"/>
  </tableColumns>
  <tableStyleInfo name="Tableau_donné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DDE8-776A-4DBC-B75C-C365FC572A90}">
  <sheetPr codeName="Feuil1">
    <tabColor rgb="FFC00000"/>
  </sheetPr>
  <dimension ref="A7:M23"/>
  <sheetViews>
    <sheetView tabSelected="1" workbookViewId="0"/>
  </sheetViews>
  <sheetFormatPr baseColWidth="10" defaultColWidth="16.625" defaultRowHeight="24.95" customHeight="1" x14ac:dyDescent="0.2"/>
  <cols>
    <col min="1" max="1" width="4.625" style="1" customWidth="1"/>
    <col min="2" max="2" width="5.625" style="1" customWidth="1"/>
    <col min="3" max="3" width="17.625" style="1" customWidth="1"/>
    <col min="4" max="4" width="5.625" style="1" customWidth="1"/>
    <col min="5" max="16384" width="16.625" style="1"/>
  </cols>
  <sheetData>
    <row r="7" spans="1:13" ht="24.95" customHeight="1" x14ac:dyDescent="0.2">
      <c r="F7" s="5"/>
      <c r="G7" s="5"/>
      <c r="H7" s="5"/>
      <c r="I7" s="5"/>
      <c r="J7" s="5"/>
      <c r="K7" s="5"/>
      <c r="L7" s="5"/>
    </row>
    <row r="8" spans="1:13" ht="24.95" customHeight="1" x14ac:dyDescent="0.2">
      <c r="A8" s="2"/>
      <c r="F8" s="5"/>
      <c r="G8" s="5"/>
      <c r="H8" s="5"/>
      <c r="I8" s="5"/>
      <c r="J8" s="5"/>
      <c r="K8" s="5"/>
      <c r="L8" s="5"/>
    </row>
    <row r="9" spans="1:13" ht="24.95" customHeight="1" x14ac:dyDescent="0.2">
      <c r="A9" s="2"/>
      <c r="F9" s="5"/>
      <c r="G9" s="5"/>
      <c r="H9" s="5"/>
      <c r="I9" s="5"/>
      <c r="J9" s="5"/>
      <c r="K9" s="5"/>
      <c r="L9" s="5"/>
    </row>
    <row r="10" spans="1:13" ht="24.95" customHeight="1" thickBot="1" x14ac:dyDescent="0.25">
      <c r="A10" s="2"/>
      <c r="B10" s="17"/>
      <c r="C10" s="17"/>
      <c r="D10" s="17"/>
      <c r="F10" s="5"/>
      <c r="G10" s="5"/>
      <c r="H10" s="5"/>
      <c r="I10" s="5"/>
      <c r="J10" s="5"/>
      <c r="K10" s="5"/>
      <c r="L10" s="5"/>
    </row>
    <row r="11" spans="1:13" ht="24.95" customHeight="1" thickTop="1" x14ac:dyDescent="0.2">
      <c r="B11" s="6"/>
      <c r="C11" s="20"/>
      <c r="D11" s="7"/>
      <c r="F11" s="5"/>
      <c r="G11" s="5"/>
      <c r="H11" s="5"/>
      <c r="I11" s="5"/>
      <c r="J11" s="5"/>
      <c r="K11" s="5"/>
      <c r="L11" s="5"/>
    </row>
    <row r="12" spans="1:13" ht="24.95" customHeight="1" x14ac:dyDescent="0.2">
      <c r="B12" s="16"/>
      <c r="C12" s="36" t="s">
        <v>48</v>
      </c>
      <c r="D12" s="8"/>
      <c r="F12" s="5"/>
      <c r="G12" s="5"/>
      <c r="H12" s="5"/>
      <c r="I12" s="5"/>
      <c r="J12" s="5"/>
      <c r="K12" s="5"/>
      <c r="L12" s="5"/>
    </row>
    <row r="13" spans="1:13" ht="24.95" customHeight="1" x14ac:dyDescent="0.2">
      <c r="B13" s="16"/>
      <c r="C13" s="37"/>
      <c r="D13" s="8"/>
      <c r="F13" s="5"/>
      <c r="G13" s="5"/>
      <c r="H13" s="5"/>
      <c r="I13" s="5"/>
      <c r="J13" s="5"/>
      <c r="K13" s="5"/>
      <c r="L13" s="5"/>
    </row>
    <row r="14" spans="1:13" ht="24.95" customHeight="1" x14ac:dyDescent="0.2">
      <c r="B14" s="16"/>
      <c r="C14" s="37"/>
      <c r="D14" s="8"/>
      <c r="F14" s="5"/>
      <c r="G14" s="5"/>
      <c r="H14" s="5"/>
      <c r="I14" s="5"/>
      <c r="J14" s="5"/>
      <c r="K14" s="5"/>
      <c r="L14" s="5"/>
    </row>
    <row r="15" spans="1:13" ht="24.95" customHeight="1" x14ac:dyDescent="0.2">
      <c r="B15" s="16"/>
      <c r="C15" s="28"/>
      <c r="D15" s="8"/>
      <c r="F15" s="5"/>
      <c r="G15" s="5"/>
      <c r="H15" s="5"/>
      <c r="I15" s="5"/>
      <c r="J15" s="5"/>
      <c r="K15" s="5"/>
      <c r="L15" s="5"/>
    </row>
    <row r="16" spans="1:13" ht="24.95" customHeight="1" x14ac:dyDescent="0.2">
      <c r="B16" s="16"/>
      <c r="C16" s="29"/>
      <c r="D16" s="8"/>
      <c r="G16" s="5"/>
      <c r="H16" s="5"/>
      <c r="I16" s="5"/>
      <c r="J16" s="5"/>
      <c r="K16" s="5"/>
      <c r="L16" s="5"/>
      <c r="M16" s="5"/>
    </row>
    <row r="17" spans="2:4" ht="24.95" customHeight="1" thickBot="1" x14ac:dyDescent="0.25">
      <c r="B17" s="21"/>
      <c r="C17" s="22"/>
      <c r="D17" s="9"/>
    </row>
    <row r="18" spans="2:4" ht="24.95" customHeight="1" thickTop="1" x14ac:dyDescent="0.2">
      <c r="B18" s="19"/>
      <c r="C18" s="18"/>
      <c r="D18" s="17"/>
    </row>
    <row r="19" spans="2:4" ht="24.95" customHeight="1" x14ac:dyDescent="0.2">
      <c r="B19" s="19"/>
      <c r="C19" s="18"/>
      <c r="D19" s="17"/>
    </row>
    <row r="20" spans="2:4" ht="24.95" customHeight="1" x14ac:dyDescent="0.2">
      <c r="B20" s="19"/>
      <c r="C20" s="18"/>
      <c r="D20" s="17"/>
    </row>
    <row r="21" spans="2:4" ht="24.95" customHeight="1" x14ac:dyDescent="0.2">
      <c r="B21" s="19"/>
      <c r="C21" s="18"/>
      <c r="D21" s="17"/>
    </row>
    <row r="22" spans="2:4" ht="24.95" customHeight="1" x14ac:dyDescent="0.2">
      <c r="B22" s="19"/>
      <c r="C22" s="18"/>
      <c r="D22" s="17"/>
    </row>
    <row r="23" spans="2:4" ht="24.95" customHeight="1" x14ac:dyDescent="0.2">
      <c r="B23" s="17"/>
      <c r="C23" s="17"/>
      <c r="D23" s="17"/>
    </row>
  </sheetData>
  <mergeCells count="1">
    <mergeCell ref="C12:C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5" r:id="rId3" name="Bouton_usure_diamant">
          <controlPr defaultSize="0" autoLine="0" r:id="rId4">
            <anchor moveWithCells="1">
              <from>
                <xdr:col>2</xdr:col>
                <xdr:colOff>76200</xdr:colOff>
                <xdr:row>14</xdr:row>
                <xdr:rowOff>47625</xdr:rowOff>
              </from>
              <to>
                <xdr:col>2</xdr:col>
                <xdr:colOff>1295400</xdr:colOff>
                <xdr:row>15</xdr:row>
                <xdr:rowOff>266700</xdr:rowOff>
              </to>
            </anchor>
          </controlPr>
        </control>
      </mc:Choice>
      <mc:Fallback>
        <control shapeId="10245" r:id="rId3" name="Bouton_usure_diama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3"/>
  </sheetPr>
  <dimension ref="B1:N37"/>
  <sheetViews>
    <sheetView zoomScaleNormal="100" workbookViewId="0">
      <pane ySplit="4" topLeftCell="A5" activePane="bottomLeft" state="frozen"/>
      <selection pane="bottomLeft" activeCell="G35" sqref="G5:G35"/>
    </sheetView>
  </sheetViews>
  <sheetFormatPr baseColWidth="10" defaultColWidth="18.875" defaultRowHeight="24.95" customHeight="1" x14ac:dyDescent="0.2"/>
  <cols>
    <col min="1" max="1" width="4.625" style="14" customWidth="1"/>
    <col min="2" max="6" width="16.625" style="14" customWidth="1"/>
    <col min="7" max="7" width="40.625" style="26" customWidth="1"/>
    <col min="8" max="13" width="16.625" style="14" customWidth="1"/>
    <col min="14" max="14" width="20.625" style="14" customWidth="1"/>
    <col min="15" max="16384" width="18.875" style="14"/>
  </cols>
  <sheetData>
    <row r="1" spans="2:14" ht="24.95" customHeight="1" thickBot="1" x14ac:dyDescent="0.25"/>
    <row r="2" spans="2:14" ht="50.1" customHeight="1" thickTop="1" thickBot="1" x14ac:dyDescent="0.25">
      <c r="E2" s="38" t="s">
        <v>45</v>
      </c>
      <c r="F2" s="39"/>
      <c r="G2" s="39"/>
      <c r="H2" s="39"/>
      <c r="I2" s="39"/>
      <c r="J2" s="39"/>
      <c r="K2" s="40"/>
    </row>
    <row r="3" spans="2:14" ht="24.95" customHeight="1" thickTop="1" x14ac:dyDescent="0.2"/>
    <row r="4" spans="2:14" ht="50.1" customHeight="1" x14ac:dyDescent="0.2">
      <c r="B4" s="14" t="s">
        <v>43</v>
      </c>
      <c r="C4" s="14" t="s">
        <v>42</v>
      </c>
      <c r="D4" s="23" t="s">
        <v>49</v>
      </c>
      <c r="E4" s="31" t="s">
        <v>56</v>
      </c>
      <c r="F4" s="31" t="s">
        <v>47</v>
      </c>
      <c r="G4" s="26" t="s">
        <v>41</v>
      </c>
      <c r="H4" s="14" t="s">
        <v>44</v>
      </c>
      <c r="I4" s="15" t="s">
        <v>25</v>
      </c>
      <c r="J4" s="14" t="s">
        <v>22</v>
      </c>
      <c r="K4" s="14" t="s">
        <v>2</v>
      </c>
      <c r="L4" s="14" t="s">
        <v>0</v>
      </c>
      <c r="M4" s="14" t="s">
        <v>3</v>
      </c>
      <c r="N4" s="14" t="s">
        <v>40</v>
      </c>
    </row>
    <row r="5" spans="2:14" ht="24.95" customHeight="1" x14ac:dyDescent="0.2">
      <c r="B5" s="15" t="s">
        <v>31</v>
      </c>
      <c r="C5" s="14">
        <v>41025</v>
      </c>
      <c r="D5" s="14">
        <v>1000</v>
      </c>
      <c r="E5" s="14">
        <v>3</v>
      </c>
      <c r="F5" s="14">
        <v>630</v>
      </c>
      <c r="G5" s="26">
        <v>43233.92547465278</v>
      </c>
      <c r="H5" s="14" t="s">
        <v>8</v>
      </c>
      <c r="I5" s="24" t="s">
        <v>34</v>
      </c>
      <c r="J5" s="14" t="s">
        <v>5</v>
      </c>
      <c r="K5" s="14" t="s">
        <v>27</v>
      </c>
      <c r="L5" s="14" t="s">
        <v>9</v>
      </c>
      <c r="M5" s="14" t="s">
        <v>1</v>
      </c>
      <c r="N5" s="25" t="s">
        <v>51</v>
      </c>
    </row>
    <row r="6" spans="2:14" ht="24.95" customHeight="1" x14ac:dyDescent="0.2">
      <c r="B6" s="15" t="s">
        <v>31</v>
      </c>
      <c r="C6" s="14">
        <v>41041</v>
      </c>
      <c r="D6" s="14">
        <v>1200</v>
      </c>
      <c r="E6" s="14">
        <v>3</v>
      </c>
      <c r="F6" s="14">
        <v>610</v>
      </c>
      <c r="G6" s="26">
        <v>43233.92547465278</v>
      </c>
      <c r="H6" s="14" t="s">
        <v>8</v>
      </c>
      <c r="I6" s="24" t="s">
        <v>34</v>
      </c>
      <c r="J6" s="14" t="s">
        <v>5</v>
      </c>
      <c r="K6" s="14" t="s">
        <v>27</v>
      </c>
      <c r="L6" s="14" t="s">
        <v>9</v>
      </c>
      <c r="M6" s="14" t="s">
        <v>1</v>
      </c>
      <c r="N6" s="25" t="s">
        <v>52</v>
      </c>
    </row>
    <row r="7" spans="2:14" ht="24.95" customHeight="1" x14ac:dyDescent="0.2">
      <c r="B7" s="15" t="s">
        <v>31</v>
      </c>
      <c r="C7" s="14">
        <v>5509</v>
      </c>
      <c r="D7" s="14">
        <v>600</v>
      </c>
      <c r="E7" s="14">
        <v>3</v>
      </c>
      <c r="F7" s="14">
        <v>580</v>
      </c>
      <c r="G7" s="26">
        <v>43233.92547465278</v>
      </c>
      <c r="H7" s="14" t="s">
        <v>8</v>
      </c>
      <c r="I7" s="24" t="s">
        <v>34</v>
      </c>
      <c r="J7" s="14" t="s">
        <v>5</v>
      </c>
      <c r="K7" s="14" t="s">
        <v>27</v>
      </c>
      <c r="L7" s="14" t="s">
        <v>9</v>
      </c>
      <c r="M7" s="14" t="s">
        <v>1</v>
      </c>
      <c r="N7" s="25"/>
    </row>
    <row r="8" spans="2:14" ht="24.95" customHeight="1" x14ac:dyDescent="0.2">
      <c r="B8" s="15" t="s">
        <v>31</v>
      </c>
      <c r="C8" s="14">
        <v>41165</v>
      </c>
      <c r="D8" s="14">
        <v>1500</v>
      </c>
      <c r="E8" s="14">
        <v>5</v>
      </c>
      <c r="F8" s="14">
        <v>390</v>
      </c>
      <c r="G8" s="26">
        <v>43233.92547465278</v>
      </c>
      <c r="H8" s="14" t="s">
        <v>8</v>
      </c>
      <c r="I8" s="24" t="s">
        <v>34</v>
      </c>
      <c r="J8" s="14" t="s">
        <v>5</v>
      </c>
      <c r="K8" s="14" t="s">
        <v>27</v>
      </c>
      <c r="L8" s="14" t="s">
        <v>9</v>
      </c>
      <c r="M8" s="14" t="s">
        <v>1</v>
      </c>
      <c r="N8" s="25" t="s">
        <v>51</v>
      </c>
    </row>
    <row r="9" spans="2:14" ht="24.95" customHeight="1" x14ac:dyDescent="0.2">
      <c r="B9" s="15" t="s">
        <v>31</v>
      </c>
      <c r="C9" s="14">
        <v>5509</v>
      </c>
      <c r="D9" s="14">
        <v>900</v>
      </c>
      <c r="E9" s="14">
        <v>3</v>
      </c>
      <c r="F9" s="14">
        <v>580</v>
      </c>
      <c r="G9" s="26">
        <v>43233.92547465278</v>
      </c>
      <c r="H9" s="14" t="s">
        <v>8</v>
      </c>
      <c r="I9" s="24" t="s">
        <v>34</v>
      </c>
      <c r="J9" s="14" t="s">
        <v>5</v>
      </c>
      <c r="K9" s="14" t="s">
        <v>27</v>
      </c>
      <c r="L9" s="14" t="s">
        <v>9</v>
      </c>
      <c r="M9" s="14" t="s">
        <v>1</v>
      </c>
      <c r="N9" s="27" t="s">
        <v>53</v>
      </c>
    </row>
    <row r="10" spans="2:14" ht="24.95" customHeight="1" x14ac:dyDescent="0.2">
      <c r="B10" s="15" t="s">
        <v>31</v>
      </c>
      <c r="C10" s="14">
        <v>5630</v>
      </c>
      <c r="D10" s="14">
        <v>150</v>
      </c>
      <c r="E10" s="14">
        <v>2</v>
      </c>
      <c r="F10" s="14">
        <v>410</v>
      </c>
      <c r="G10" s="26">
        <v>43233.92547465278</v>
      </c>
      <c r="H10" s="14" t="s">
        <v>12</v>
      </c>
      <c r="I10" s="24" t="s">
        <v>35</v>
      </c>
      <c r="J10" s="14" t="s">
        <v>5</v>
      </c>
      <c r="K10" s="14" t="s">
        <v>28</v>
      </c>
      <c r="L10" s="14" t="s">
        <v>13</v>
      </c>
      <c r="M10" s="14" t="s">
        <v>1</v>
      </c>
      <c r="N10" s="27"/>
    </row>
    <row r="11" spans="2:14" ht="24.95" customHeight="1" x14ac:dyDescent="0.2">
      <c r="B11" s="15" t="s">
        <v>31</v>
      </c>
      <c r="C11" s="14">
        <v>41009</v>
      </c>
      <c r="D11" s="14">
        <v>6000</v>
      </c>
      <c r="E11" s="14">
        <v>10</v>
      </c>
      <c r="F11" s="14">
        <v>720</v>
      </c>
      <c r="G11" s="26">
        <v>43233.92547465278</v>
      </c>
      <c r="H11" s="14" t="s">
        <v>8</v>
      </c>
      <c r="I11" s="24" t="s">
        <v>34</v>
      </c>
      <c r="J11" s="14" t="s">
        <v>5</v>
      </c>
      <c r="K11" s="14" t="s">
        <v>27</v>
      </c>
      <c r="L11" s="14" t="s">
        <v>9</v>
      </c>
      <c r="M11" s="14" t="s">
        <v>1</v>
      </c>
      <c r="N11" s="27" t="s">
        <v>54</v>
      </c>
    </row>
    <row r="12" spans="2:14" ht="24.95" customHeight="1" x14ac:dyDescent="0.2">
      <c r="B12" s="15" t="s">
        <v>31</v>
      </c>
      <c r="C12" s="14">
        <v>41041</v>
      </c>
      <c r="D12" s="14">
        <v>8000</v>
      </c>
      <c r="E12" s="14">
        <v>15</v>
      </c>
      <c r="F12" s="14">
        <v>610</v>
      </c>
      <c r="G12" s="26">
        <v>43233.92547465278</v>
      </c>
      <c r="H12" s="14" t="s">
        <v>8</v>
      </c>
      <c r="I12" s="24" t="s">
        <v>34</v>
      </c>
      <c r="J12" s="14" t="s">
        <v>5</v>
      </c>
      <c r="K12" s="14" t="s">
        <v>27</v>
      </c>
      <c r="L12" s="14" t="s">
        <v>9</v>
      </c>
      <c r="M12" s="14" t="s">
        <v>1</v>
      </c>
      <c r="N12" s="25" t="s">
        <v>51</v>
      </c>
    </row>
    <row r="13" spans="2:14" ht="24.95" customHeight="1" x14ac:dyDescent="0.2">
      <c r="B13" s="15" t="s">
        <v>31</v>
      </c>
      <c r="C13" s="14">
        <v>41084</v>
      </c>
      <c r="D13" s="14">
        <v>8000</v>
      </c>
      <c r="E13" s="14">
        <v>18</v>
      </c>
      <c r="F13" s="14">
        <v>490</v>
      </c>
      <c r="G13" s="26">
        <v>43233.92547465278</v>
      </c>
      <c r="H13" s="14" t="s">
        <v>8</v>
      </c>
      <c r="I13" s="24" t="s">
        <v>34</v>
      </c>
      <c r="J13" s="14" t="s">
        <v>5</v>
      </c>
      <c r="K13" s="14" t="s">
        <v>27</v>
      </c>
      <c r="L13" s="14" t="s">
        <v>9</v>
      </c>
      <c r="M13" s="14" t="s">
        <v>1</v>
      </c>
      <c r="N13" s="25" t="s">
        <v>52</v>
      </c>
    </row>
    <row r="14" spans="2:14" ht="24.95" customHeight="1" x14ac:dyDescent="0.2">
      <c r="B14" s="15" t="s">
        <v>31</v>
      </c>
      <c r="C14" s="14">
        <v>41092</v>
      </c>
      <c r="D14" s="14">
        <v>10000</v>
      </c>
      <c r="E14" s="14">
        <v>23</v>
      </c>
      <c r="F14" s="14">
        <v>460</v>
      </c>
      <c r="G14" s="26">
        <v>43233.92547465278</v>
      </c>
      <c r="H14" s="14" t="s">
        <v>8</v>
      </c>
      <c r="I14" s="24" t="s">
        <v>34</v>
      </c>
      <c r="J14" s="14" t="s">
        <v>5</v>
      </c>
      <c r="K14" s="14" t="s">
        <v>27</v>
      </c>
      <c r="L14" s="14" t="s">
        <v>9</v>
      </c>
      <c r="M14" s="14" t="s">
        <v>1</v>
      </c>
      <c r="N14" s="25" t="s">
        <v>54</v>
      </c>
    </row>
    <row r="15" spans="2:14" ht="24.95" customHeight="1" x14ac:dyDescent="0.2">
      <c r="B15" s="15" t="s">
        <v>31</v>
      </c>
      <c r="C15" s="14">
        <v>41378</v>
      </c>
      <c r="D15" s="14">
        <v>20000</v>
      </c>
      <c r="E15" s="14">
        <v>50</v>
      </c>
      <c r="F15" s="14">
        <v>410</v>
      </c>
      <c r="G15" s="26">
        <v>43233.92547465278</v>
      </c>
      <c r="H15" s="14" t="s">
        <v>12</v>
      </c>
      <c r="I15" s="24" t="s">
        <v>35</v>
      </c>
      <c r="J15" s="14" t="s">
        <v>5</v>
      </c>
      <c r="K15" s="14" t="s">
        <v>28</v>
      </c>
      <c r="L15" s="14" t="s">
        <v>13</v>
      </c>
      <c r="M15" s="14" t="s">
        <v>1</v>
      </c>
      <c r="N15" s="25" t="s">
        <v>51</v>
      </c>
    </row>
    <row r="16" spans="2:14" ht="24.95" customHeight="1" x14ac:dyDescent="0.2">
      <c r="B16" s="15" t="s">
        <v>31</v>
      </c>
      <c r="C16" s="14">
        <v>41386</v>
      </c>
      <c r="D16" s="14">
        <v>20000</v>
      </c>
      <c r="E16" s="14">
        <v>53</v>
      </c>
      <c r="F16" s="14">
        <v>390</v>
      </c>
      <c r="G16" s="26">
        <v>43233.92547465278</v>
      </c>
      <c r="H16" s="14" t="s">
        <v>12</v>
      </c>
      <c r="I16" s="24" t="s">
        <v>35</v>
      </c>
      <c r="J16" s="14" t="s">
        <v>5</v>
      </c>
      <c r="K16" s="14" t="s">
        <v>28</v>
      </c>
      <c r="L16" s="14" t="s">
        <v>13</v>
      </c>
      <c r="M16" s="14" t="s">
        <v>1</v>
      </c>
      <c r="N16" s="25" t="s">
        <v>52</v>
      </c>
    </row>
    <row r="17" spans="2:14" ht="24.95" customHeight="1" x14ac:dyDescent="0.2">
      <c r="B17" s="15" t="s">
        <v>31</v>
      </c>
      <c r="C17" s="14">
        <v>41394</v>
      </c>
      <c r="D17" s="14">
        <v>8000</v>
      </c>
      <c r="E17" s="14">
        <v>23</v>
      </c>
      <c r="F17" s="14">
        <v>370</v>
      </c>
      <c r="G17" s="26">
        <v>43233.92547465278</v>
      </c>
      <c r="H17" s="14" t="s">
        <v>12</v>
      </c>
      <c r="I17" s="24" t="s">
        <v>35</v>
      </c>
      <c r="J17" s="14" t="s">
        <v>5</v>
      </c>
      <c r="K17" s="14" t="s">
        <v>28</v>
      </c>
      <c r="L17" s="14" t="s">
        <v>13</v>
      </c>
      <c r="M17" s="14" t="s">
        <v>1</v>
      </c>
      <c r="N17" s="25" t="s">
        <v>53</v>
      </c>
    </row>
    <row r="18" spans="2:14" ht="24.95" customHeight="1" x14ac:dyDescent="0.2">
      <c r="B18" s="15" t="s">
        <v>31</v>
      </c>
      <c r="C18" s="14">
        <v>41408</v>
      </c>
      <c r="D18" s="14">
        <v>6000</v>
      </c>
      <c r="E18" s="14">
        <v>20</v>
      </c>
      <c r="F18" s="14">
        <v>330</v>
      </c>
      <c r="G18" s="26">
        <v>43233.92547465278</v>
      </c>
      <c r="H18" s="14" t="s">
        <v>12</v>
      </c>
      <c r="I18" s="24" t="s">
        <v>35</v>
      </c>
      <c r="J18" s="14" t="s">
        <v>5</v>
      </c>
      <c r="K18" s="14" t="s">
        <v>28</v>
      </c>
      <c r="L18" s="14" t="s">
        <v>13</v>
      </c>
      <c r="M18" s="14" t="s">
        <v>1</v>
      </c>
      <c r="N18" s="25" t="s">
        <v>54</v>
      </c>
    </row>
    <row r="19" spans="2:14" ht="24.95" customHeight="1" x14ac:dyDescent="0.2">
      <c r="B19" s="15" t="s">
        <v>31</v>
      </c>
      <c r="C19" s="14">
        <v>41513</v>
      </c>
      <c r="D19" s="14">
        <v>60000</v>
      </c>
      <c r="E19" s="14">
        <v>155</v>
      </c>
      <c r="F19" s="14">
        <v>390</v>
      </c>
      <c r="G19" s="26">
        <v>43233.92547465278</v>
      </c>
      <c r="H19" s="14" t="s">
        <v>15</v>
      </c>
      <c r="I19" s="24" t="s">
        <v>36</v>
      </c>
      <c r="J19" s="14" t="s">
        <v>5</v>
      </c>
      <c r="K19" s="14" t="s">
        <v>29</v>
      </c>
      <c r="L19" s="14" t="s">
        <v>16</v>
      </c>
      <c r="M19" s="14" t="s">
        <v>1</v>
      </c>
      <c r="N19" s="25" t="s">
        <v>54</v>
      </c>
    </row>
    <row r="20" spans="2:14" ht="24.95" customHeight="1" x14ac:dyDescent="0.2">
      <c r="B20" s="15" t="s">
        <v>31</v>
      </c>
      <c r="C20" s="14">
        <v>41610</v>
      </c>
      <c r="D20" s="14">
        <v>100000</v>
      </c>
      <c r="E20" s="14">
        <v>287</v>
      </c>
      <c r="F20" s="14">
        <v>350</v>
      </c>
      <c r="G20" s="26">
        <v>43233.92547465278</v>
      </c>
      <c r="H20" s="14" t="s">
        <v>18</v>
      </c>
      <c r="I20" s="24" t="s">
        <v>37</v>
      </c>
      <c r="J20" s="14" t="s">
        <v>5</v>
      </c>
      <c r="K20" s="14" t="s">
        <v>30</v>
      </c>
      <c r="L20" s="14" t="s">
        <v>19</v>
      </c>
      <c r="M20" s="14" t="s">
        <v>1</v>
      </c>
      <c r="N20" s="25" t="s">
        <v>54</v>
      </c>
    </row>
    <row r="21" spans="2:14" ht="24.95" customHeight="1" x14ac:dyDescent="0.2">
      <c r="B21" s="15" t="s">
        <v>31</v>
      </c>
      <c r="C21" s="14">
        <v>49948</v>
      </c>
      <c r="D21" s="14">
        <v>230000</v>
      </c>
      <c r="E21" s="14">
        <v>367</v>
      </c>
      <c r="F21" s="14">
        <v>630</v>
      </c>
      <c r="G21" s="26">
        <v>43233.92547465278</v>
      </c>
      <c r="H21" s="14" t="s">
        <v>4</v>
      </c>
      <c r="I21" s="24" t="s">
        <v>33</v>
      </c>
      <c r="J21" s="14" t="s">
        <v>5</v>
      </c>
      <c r="K21" s="14" t="s">
        <v>26</v>
      </c>
      <c r="L21" s="14" t="s">
        <v>6</v>
      </c>
      <c r="M21" s="14" t="s">
        <v>1</v>
      </c>
      <c r="N21" s="25" t="s">
        <v>51</v>
      </c>
    </row>
    <row r="22" spans="2:14" ht="24.95" customHeight="1" x14ac:dyDescent="0.2">
      <c r="B22" s="15" t="s">
        <v>31</v>
      </c>
      <c r="C22" s="14">
        <v>5495</v>
      </c>
      <c r="D22" s="14">
        <v>3000</v>
      </c>
      <c r="E22" s="14">
        <v>6</v>
      </c>
      <c r="F22" s="14">
        <v>620</v>
      </c>
      <c r="G22" s="26">
        <v>43233.92547465278</v>
      </c>
      <c r="H22" s="14" t="s">
        <v>8</v>
      </c>
      <c r="I22" s="24" t="s">
        <v>34</v>
      </c>
      <c r="J22" s="14" t="s">
        <v>5</v>
      </c>
      <c r="K22" s="14" t="s">
        <v>27</v>
      </c>
      <c r="L22" s="14" t="s">
        <v>9</v>
      </c>
      <c r="M22" s="14" t="s">
        <v>1</v>
      </c>
      <c r="N22" s="25"/>
    </row>
    <row r="23" spans="2:14" ht="24.95" customHeight="1" x14ac:dyDescent="0.2">
      <c r="B23" s="15" t="s">
        <v>32</v>
      </c>
      <c r="C23" s="14">
        <v>41408</v>
      </c>
      <c r="D23" s="14">
        <v>1200</v>
      </c>
      <c r="E23" s="14">
        <v>5</v>
      </c>
      <c r="F23" s="14">
        <v>330</v>
      </c>
      <c r="G23" s="26">
        <v>43233.92547465278</v>
      </c>
      <c r="H23" s="14" t="s">
        <v>14</v>
      </c>
      <c r="I23" s="24" t="s">
        <v>35</v>
      </c>
      <c r="J23" s="14" t="s">
        <v>5</v>
      </c>
      <c r="K23" s="14" t="s">
        <v>28</v>
      </c>
      <c r="L23" s="14" t="s">
        <v>13</v>
      </c>
      <c r="M23" s="14" t="s">
        <v>1</v>
      </c>
      <c r="N23" s="27"/>
    </row>
    <row r="24" spans="2:14" ht="24.95" customHeight="1" x14ac:dyDescent="0.2">
      <c r="B24" s="15" t="s">
        <v>31</v>
      </c>
      <c r="C24" s="14">
        <v>5584</v>
      </c>
      <c r="D24" s="14">
        <v>1800</v>
      </c>
      <c r="E24" s="14">
        <v>6</v>
      </c>
      <c r="F24" s="14">
        <v>410</v>
      </c>
      <c r="G24" s="26">
        <v>43233.92547465278</v>
      </c>
      <c r="H24" s="14" t="s">
        <v>8</v>
      </c>
      <c r="I24" s="24" t="s">
        <v>34</v>
      </c>
      <c r="J24" s="14" t="s">
        <v>5</v>
      </c>
      <c r="K24" s="14" t="s">
        <v>27</v>
      </c>
      <c r="L24" s="14" t="s">
        <v>9</v>
      </c>
      <c r="M24" s="14" t="s">
        <v>1</v>
      </c>
      <c r="N24" s="27"/>
    </row>
    <row r="25" spans="2:14" ht="24.95" customHeight="1" x14ac:dyDescent="0.2">
      <c r="B25" s="15" t="s">
        <v>31</v>
      </c>
      <c r="C25" s="14" t="s">
        <v>46</v>
      </c>
      <c r="D25" s="14">
        <v>90000</v>
      </c>
      <c r="E25" s="14">
        <v>259</v>
      </c>
      <c r="F25" s="14">
        <v>350</v>
      </c>
      <c r="G25" s="26">
        <v>43233.92547465278</v>
      </c>
      <c r="H25" s="14" t="s">
        <v>12</v>
      </c>
      <c r="I25" s="24" t="s">
        <v>35</v>
      </c>
      <c r="J25" s="14" t="s">
        <v>5</v>
      </c>
      <c r="K25" s="14" t="s">
        <v>28</v>
      </c>
      <c r="L25" s="14" t="s">
        <v>13</v>
      </c>
      <c r="M25" s="14" t="s">
        <v>1</v>
      </c>
      <c r="N25" s="27"/>
    </row>
    <row r="26" spans="2:14" ht="24.95" customHeight="1" x14ac:dyDescent="0.2">
      <c r="B26" s="15" t="s">
        <v>32</v>
      </c>
      <c r="C26" s="14">
        <v>49603</v>
      </c>
      <c r="D26" s="14">
        <v>987654</v>
      </c>
      <c r="E26" s="14">
        <v>2823</v>
      </c>
      <c r="F26" s="14">
        <v>350</v>
      </c>
      <c r="G26" s="26">
        <v>43233.92547465278</v>
      </c>
      <c r="H26" s="14" t="s">
        <v>14</v>
      </c>
      <c r="I26" s="24" t="s">
        <v>35</v>
      </c>
      <c r="J26" s="14" t="s">
        <v>5</v>
      </c>
      <c r="K26" s="14" t="s">
        <v>28</v>
      </c>
      <c r="L26" s="14" t="s">
        <v>13</v>
      </c>
      <c r="M26" s="14" t="s">
        <v>1</v>
      </c>
      <c r="N26" s="27"/>
    </row>
    <row r="27" spans="2:14" ht="24.95" customHeight="1" x14ac:dyDescent="0.2">
      <c r="B27" s="15" t="s">
        <v>32</v>
      </c>
      <c r="C27" s="14">
        <v>41343</v>
      </c>
      <c r="D27" s="14">
        <v>1500</v>
      </c>
      <c r="E27" s="14">
        <v>7</v>
      </c>
      <c r="F27" s="14">
        <v>290</v>
      </c>
      <c r="G27" s="26">
        <v>43233.92547465278</v>
      </c>
      <c r="H27" s="14" t="s">
        <v>11</v>
      </c>
      <c r="I27" s="24" t="s">
        <v>34</v>
      </c>
      <c r="J27" s="14" t="s">
        <v>10</v>
      </c>
      <c r="K27" s="14" t="s">
        <v>27</v>
      </c>
      <c r="L27" s="14">
        <v>2306025</v>
      </c>
      <c r="M27" s="14" t="s">
        <v>1</v>
      </c>
      <c r="N27" s="27"/>
    </row>
    <row r="28" spans="2:14" ht="24.95" customHeight="1" x14ac:dyDescent="0.2">
      <c r="B28" s="15" t="s">
        <v>32</v>
      </c>
      <c r="C28" s="14">
        <v>41009</v>
      </c>
      <c r="D28" s="14">
        <v>1950</v>
      </c>
      <c r="E28" s="14">
        <v>4</v>
      </c>
      <c r="F28" s="14">
        <v>720</v>
      </c>
      <c r="G28" s="26">
        <v>43233.92547465278</v>
      </c>
      <c r="H28" s="14" t="s">
        <v>11</v>
      </c>
      <c r="I28" s="24" t="s">
        <v>34</v>
      </c>
      <c r="J28" s="14" t="s">
        <v>10</v>
      </c>
      <c r="K28" s="14" t="s">
        <v>27</v>
      </c>
      <c r="L28" s="14">
        <v>2306025</v>
      </c>
      <c r="M28" s="14" t="s">
        <v>1</v>
      </c>
      <c r="N28" s="27"/>
    </row>
    <row r="29" spans="2:14" ht="24.95" customHeight="1" x14ac:dyDescent="0.2">
      <c r="B29" s="15" t="s">
        <v>31</v>
      </c>
      <c r="C29" s="14">
        <v>5614</v>
      </c>
      <c r="D29" s="14">
        <v>1500</v>
      </c>
      <c r="E29" s="14">
        <v>5</v>
      </c>
      <c r="F29" s="14">
        <v>480</v>
      </c>
      <c r="G29" s="26">
        <v>43233.92547465278</v>
      </c>
      <c r="H29" s="14" t="s">
        <v>12</v>
      </c>
      <c r="I29" s="24" t="s">
        <v>35</v>
      </c>
      <c r="J29" s="14" t="s">
        <v>5</v>
      </c>
      <c r="K29" s="14" t="s">
        <v>28</v>
      </c>
      <c r="L29" s="14" t="s">
        <v>13</v>
      </c>
      <c r="M29" s="14" t="s">
        <v>1</v>
      </c>
      <c r="N29" s="25"/>
    </row>
    <row r="30" spans="2:14" ht="24.95" customHeight="1" x14ac:dyDescent="0.2">
      <c r="B30" s="15" t="s">
        <v>31</v>
      </c>
      <c r="C30" s="14">
        <v>5533</v>
      </c>
      <c r="D30" s="14">
        <v>1560</v>
      </c>
      <c r="E30" s="14">
        <v>5</v>
      </c>
      <c r="F30" s="14">
        <v>500</v>
      </c>
      <c r="G30" s="26">
        <v>43233.92547465278</v>
      </c>
      <c r="H30" s="14" t="s">
        <v>8</v>
      </c>
      <c r="I30" s="24" t="s">
        <v>34</v>
      </c>
      <c r="J30" s="14" t="s">
        <v>5</v>
      </c>
      <c r="K30" s="14" t="s">
        <v>27</v>
      </c>
      <c r="L30" s="14" t="s">
        <v>9</v>
      </c>
      <c r="M30" s="14" t="s">
        <v>1</v>
      </c>
      <c r="N30" s="25"/>
    </row>
    <row r="31" spans="2:14" ht="24.95" customHeight="1" x14ac:dyDescent="0.2">
      <c r="B31" s="15" t="s">
        <v>31</v>
      </c>
      <c r="C31" s="14">
        <v>5622</v>
      </c>
      <c r="D31" s="14">
        <v>2500</v>
      </c>
      <c r="E31" s="14">
        <v>7</v>
      </c>
      <c r="F31" s="14">
        <v>450</v>
      </c>
      <c r="G31" s="26">
        <v>43233.92547465278</v>
      </c>
      <c r="H31" s="14" t="s">
        <v>12</v>
      </c>
      <c r="I31" s="24" t="s">
        <v>35</v>
      </c>
      <c r="J31" s="14" t="s">
        <v>5</v>
      </c>
      <c r="K31" s="14" t="s">
        <v>28</v>
      </c>
      <c r="L31" s="14" t="s">
        <v>13</v>
      </c>
      <c r="M31" s="14" t="s">
        <v>1</v>
      </c>
      <c r="N31" s="25"/>
    </row>
    <row r="32" spans="2:14" ht="24.95" customHeight="1" x14ac:dyDescent="0.2">
      <c r="B32" s="15" t="s">
        <v>31</v>
      </c>
      <c r="C32" s="14">
        <v>49263</v>
      </c>
      <c r="D32" s="14">
        <v>9800</v>
      </c>
      <c r="E32" s="14">
        <v>29</v>
      </c>
      <c r="F32" s="14">
        <v>350</v>
      </c>
      <c r="G32" s="26">
        <v>43233.92547465278</v>
      </c>
      <c r="H32" s="14" t="s">
        <v>8</v>
      </c>
      <c r="I32" s="24" t="s">
        <v>34</v>
      </c>
      <c r="J32" s="14" t="s">
        <v>5</v>
      </c>
      <c r="K32" s="14" t="s">
        <v>27</v>
      </c>
      <c r="L32" s="14" t="s">
        <v>9</v>
      </c>
      <c r="M32" s="14" t="s">
        <v>1</v>
      </c>
      <c r="N32" s="25"/>
    </row>
    <row r="33" spans="2:14" ht="24.95" customHeight="1" x14ac:dyDescent="0.2">
      <c r="B33" s="15" t="s">
        <v>31</v>
      </c>
      <c r="C33" s="14">
        <v>5584</v>
      </c>
      <c r="D33" s="14">
        <v>90000</v>
      </c>
      <c r="E33" s="14">
        <v>221</v>
      </c>
      <c r="F33" s="14">
        <v>410</v>
      </c>
      <c r="G33" s="26">
        <v>43233.92547465278</v>
      </c>
      <c r="H33" s="14" t="s">
        <v>8</v>
      </c>
      <c r="I33" s="24" t="s">
        <v>34</v>
      </c>
      <c r="J33" s="14" t="s">
        <v>5</v>
      </c>
      <c r="K33" s="14" t="s">
        <v>27</v>
      </c>
      <c r="L33" s="14" t="s">
        <v>9</v>
      </c>
      <c r="M33" s="14" t="s">
        <v>1</v>
      </c>
      <c r="N33" s="25"/>
    </row>
    <row r="34" spans="2:14" ht="24.95" customHeight="1" x14ac:dyDescent="0.2">
      <c r="B34" s="15" t="s">
        <v>31</v>
      </c>
      <c r="C34" s="14">
        <v>5495</v>
      </c>
      <c r="D34" s="14">
        <v>1500</v>
      </c>
      <c r="E34" s="14">
        <v>4</v>
      </c>
      <c r="F34" s="14">
        <v>620</v>
      </c>
      <c r="G34" s="26">
        <v>43233.92547465278</v>
      </c>
      <c r="H34" s="14" t="s">
        <v>8</v>
      </c>
      <c r="I34" s="24" t="s">
        <v>34</v>
      </c>
      <c r="J34" s="14" t="s">
        <v>5</v>
      </c>
      <c r="K34" s="14" t="s">
        <v>27</v>
      </c>
      <c r="L34" s="14" t="s">
        <v>9</v>
      </c>
      <c r="M34" s="14" t="s">
        <v>1</v>
      </c>
      <c r="N34" s="25"/>
    </row>
    <row r="35" spans="2:14" ht="24.95" customHeight="1" x14ac:dyDescent="0.2">
      <c r="B35" s="15" t="s">
        <v>31</v>
      </c>
      <c r="C35" s="14">
        <v>41394</v>
      </c>
      <c r="D35" s="14">
        <v>1500</v>
      </c>
      <c r="E35" s="14">
        <v>6</v>
      </c>
      <c r="F35" s="14">
        <v>370</v>
      </c>
      <c r="G35" s="26">
        <v>43233.92547465278</v>
      </c>
      <c r="H35" s="14" t="s">
        <v>12</v>
      </c>
      <c r="I35" s="24" t="s">
        <v>35</v>
      </c>
      <c r="J35" s="14" t="s">
        <v>5</v>
      </c>
      <c r="K35" s="14" t="s">
        <v>28</v>
      </c>
      <c r="L35" s="14" t="s">
        <v>13</v>
      </c>
      <c r="M35" s="14" t="s">
        <v>1</v>
      </c>
      <c r="N35" s="25"/>
    </row>
    <row r="36" spans="2:14" ht="24.95" customHeight="1" x14ac:dyDescent="0.2">
      <c r="B36" s="15" t="s">
        <v>31</v>
      </c>
      <c r="C36" s="14">
        <v>5606</v>
      </c>
      <c r="D36" s="14">
        <v>1500</v>
      </c>
      <c r="E36" s="14">
        <v>4</v>
      </c>
      <c r="F36" s="14">
        <v>510</v>
      </c>
      <c r="G36" s="26">
        <v>43233.92547465278</v>
      </c>
      <c r="H36" s="14" t="s">
        <v>12</v>
      </c>
      <c r="I36" s="24" t="s">
        <v>35</v>
      </c>
      <c r="J36" s="14" t="s">
        <v>5</v>
      </c>
      <c r="K36" s="14" t="s">
        <v>28</v>
      </c>
      <c r="L36" s="14" t="s">
        <v>13</v>
      </c>
      <c r="M36" s="14" t="s">
        <v>1</v>
      </c>
      <c r="N36" s="25"/>
    </row>
    <row r="37" spans="2:14" ht="24.95" customHeight="1" x14ac:dyDescent="0.2">
      <c r="B37" s="15" t="e">
        <f>#REF!</f>
        <v>#REF!</v>
      </c>
      <c r="C37" s="14" t="e">
        <f>#REF!</f>
        <v>#REF!</v>
      </c>
      <c r="D37" s="14" t="e">
        <f>#REF!</f>
        <v>#REF!</v>
      </c>
      <c r="E37" s="24" t="e">
        <f t="shared" ref="E37" si="0">IF(C37=0,"",ROUNDUP(D37/F37,0)+1)</f>
        <v>#REF!</v>
      </c>
      <c r="F37" s="24" t="e">
        <f>IF(C37=0,"",VLOOKUP(C37,#REF!,2,FALSE))</f>
        <v>#REF!</v>
      </c>
      <c r="G37" s="26" t="e">
        <f ca="1">IF(K37="","",NOW())</f>
        <v>#REF!</v>
      </c>
      <c r="H37" s="14" t="e">
        <f ca="1">IF(K37="","",VLOOKUP(K37,INDIRECT("Diamant_" &amp; B37),3,FALSE))</f>
        <v>#REF!</v>
      </c>
      <c r="I37" s="24" t="e">
        <f ca="1">IF(K37="","",VLOOKUP(K37,INDIRECT("Diamant_" &amp; B37),2,FALSE))</f>
        <v>#REF!</v>
      </c>
      <c r="J37" s="14" t="e">
        <f ca="1">IF(H37="","",VLOOKUP(H37,INDIRECT("Diamant_" &amp; I37),2,FALSE))</f>
        <v>#REF!</v>
      </c>
      <c r="K37" s="14" t="e">
        <f>IF(C37=0,"",VLOOKUP(C37,#REF!,2,FALSE))</f>
        <v>#REF!</v>
      </c>
      <c r="L37" s="14" t="e">
        <f ca="1">IF(H37="","",VLOOKUP(H37,INDIRECT("Diamant_" &amp; I37),4,FALSE))</f>
        <v>#REF!</v>
      </c>
      <c r="M37" s="14" t="e">
        <f ca="1">IF(H37="","",VLOOKUP(H37,INDIRECT("Diamant_" &amp; I37),5,FALSE))</f>
        <v>#REF!</v>
      </c>
      <c r="N37" s="25"/>
    </row>
  </sheetData>
  <sheetProtection selectLockedCells="1"/>
  <mergeCells count="1">
    <mergeCell ref="E2:K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37BAE-1469-458B-B4C5-0B845B28E167}">
  <sheetPr codeName="Feuil6">
    <tabColor theme="7" tint="-0.249977111117893"/>
  </sheetPr>
  <dimension ref="D1:I48"/>
  <sheetViews>
    <sheetView zoomScaleNormal="100" workbookViewId="0">
      <selection activeCell="M1" sqref="M1:S1048576"/>
    </sheetView>
  </sheetViews>
  <sheetFormatPr baseColWidth="10" defaultColWidth="16.625" defaultRowHeight="24.95" customHeight="1" x14ac:dyDescent="0.2"/>
  <cols>
    <col min="1" max="1" width="16.625" style="30"/>
    <col min="2" max="2" width="30.625" style="30" customWidth="1"/>
    <col min="3" max="3" width="4.625" style="30" customWidth="1"/>
    <col min="4" max="4" width="16.625" style="30"/>
    <col min="5" max="5" width="19.25" style="30" customWidth="1"/>
    <col min="6" max="7" width="16.625" style="30"/>
    <col min="8" max="9" width="16.625" style="30" customWidth="1"/>
    <col min="10" max="10" width="16.625" style="30"/>
    <col min="11" max="11" width="40.625" style="30" customWidth="1"/>
    <col min="12" max="12" width="4.625" style="30" customWidth="1"/>
    <col min="13" max="16384" width="16.625" style="30"/>
  </cols>
  <sheetData>
    <row r="1" spans="4:9" ht="24.95" customHeight="1" thickBot="1" x14ac:dyDescent="0.25"/>
    <row r="2" spans="4:9" ht="50.1" customHeight="1" thickTop="1" thickBot="1" x14ac:dyDescent="0.25">
      <c r="E2" s="43" t="s">
        <v>65</v>
      </c>
      <c r="F2" s="44"/>
      <c r="G2" s="44"/>
      <c r="H2" s="45"/>
    </row>
    <row r="3" spans="4:9" ht="24.95" customHeight="1" thickTop="1" x14ac:dyDescent="0.2"/>
    <row r="4" spans="4:9" ht="31.5" x14ac:dyDescent="0.2">
      <c r="D4" s="52" t="s">
        <v>55</v>
      </c>
      <c r="E4" s="52" t="s">
        <v>44</v>
      </c>
      <c r="F4" s="52" t="s">
        <v>22</v>
      </c>
      <c r="G4" s="52" t="s">
        <v>3</v>
      </c>
      <c r="H4" s="53" t="s">
        <v>50</v>
      </c>
      <c r="I4" s="53" t="s">
        <v>64</v>
      </c>
    </row>
    <row r="5" spans="4:9" ht="15.75" x14ac:dyDescent="0.2">
      <c r="D5" s="42" t="s">
        <v>26</v>
      </c>
      <c r="E5" s="34" t="s">
        <v>4</v>
      </c>
      <c r="F5" s="34" t="s">
        <v>5</v>
      </c>
      <c r="G5" s="34" t="s">
        <v>1</v>
      </c>
      <c r="H5" s="54">
        <v>230000</v>
      </c>
      <c r="I5" s="54">
        <v>367</v>
      </c>
    </row>
    <row r="6" spans="4:9" ht="15.75" x14ac:dyDescent="0.2">
      <c r="D6" s="42"/>
      <c r="E6" s="41" t="s">
        <v>57</v>
      </c>
      <c r="F6" s="41"/>
      <c r="G6" s="41"/>
      <c r="H6" s="32">
        <v>230000</v>
      </c>
      <c r="I6" s="32">
        <v>367</v>
      </c>
    </row>
    <row r="7" spans="4:9" ht="15.75" x14ac:dyDescent="0.2">
      <c r="D7" s="42" t="s">
        <v>27</v>
      </c>
      <c r="E7" s="34" t="s">
        <v>8</v>
      </c>
      <c r="F7" s="34" t="s">
        <v>5</v>
      </c>
      <c r="G7" s="34" t="s">
        <v>1</v>
      </c>
      <c r="H7" s="54">
        <v>144860</v>
      </c>
      <c r="I7" s="54">
        <v>354</v>
      </c>
    </row>
    <row r="8" spans="4:9" ht="15.75" x14ac:dyDescent="0.2">
      <c r="D8" s="42"/>
      <c r="E8" s="41" t="s">
        <v>58</v>
      </c>
      <c r="F8" s="41"/>
      <c r="G8" s="41"/>
      <c r="H8" s="32">
        <v>144860</v>
      </c>
      <c r="I8" s="32">
        <v>354</v>
      </c>
    </row>
    <row r="9" spans="4:9" ht="15.75" x14ac:dyDescent="0.2">
      <c r="D9" s="42"/>
      <c r="E9" s="34" t="s">
        <v>11</v>
      </c>
      <c r="F9" s="34" t="s">
        <v>10</v>
      </c>
      <c r="G9" s="34" t="s">
        <v>1</v>
      </c>
      <c r="H9" s="54">
        <v>3450</v>
      </c>
      <c r="I9" s="54">
        <v>11</v>
      </c>
    </row>
    <row r="10" spans="4:9" ht="15.75" x14ac:dyDescent="0.2">
      <c r="D10" s="42"/>
      <c r="E10" s="41" t="s">
        <v>59</v>
      </c>
      <c r="F10" s="41"/>
      <c r="G10" s="41"/>
      <c r="H10" s="32">
        <v>3450</v>
      </c>
      <c r="I10" s="32">
        <v>11</v>
      </c>
    </row>
    <row r="11" spans="4:9" ht="15.75" x14ac:dyDescent="0.2">
      <c r="D11" s="42" t="s">
        <v>28</v>
      </c>
      <c r="E11" s="34" t="s">
        <v>12</v>
      </c>
      <c r="F11" s="34" t="s">
        <v>5</v>
      </c>
      <c r="G11" s="34" t="s">
        <v>1</v>
      </c>
      <c r="H11" s="54">
        <v>151150</v>
      </c>
      <c r="I11" s="54">
        <v>429</v>
      </c>
    </row>
    <row r="12" spans="4:9" ht="15.75" x14ac:dyDescent="0.2">
      <c r="D12" s="42"/>
      <c r="E12" s="41" t="s">
        <v>60</v>
      </c>
      <c r="F12" s="41"/>
      <c r="G12" s="41"/>
      <c r="H12" s="32">
        <v>151150</v>
      </c>
      <c r="I12" s="32">
        <v>429</v>
      </c>
    </row>
    <row r="13" spans="4:9" ht="15.75" x14ac:dyDescent="0.2">
      <c r="D13" s="42"/>
      <c r="E13" s="34" t="s">
        <v>14</v>
      </c>
      <c r="F13" s="34" t="s">
        <v>5</v>
      </c>
      <c r="G13" s="34" t="s">
        <v>1</v>
      </c>
      <c r="H13" s="54">
        <v>988854</v>
      </c>
      <c r="I13" s="54">
        <v>2828</v>
      </c>
    </row>
    <row r="14" spans="4:9" ht="15.75" x14ac:dyDescent="0.2">
      <c r="D14" s="42"/>
      <c r="E14" s="41" t="s">
        <v>61</v>
      </c>
      <c r="F14" s="41"/>
      <c r="G14" s="41"/>
      <c r="H14" s="32">
        <v>988854</v>
      </c>
      <c r="I14" s="32">
        <v>2828</v>
      </c>
    </row>
    <row r="15" spans="4:9" ht="15.75" x14ac:dyDescent="0.2">
      <c r="D15" s="42" t="s">
        <v>29</v>
      </c>
      <c r="E15" s="34" t="s">
        <v>15</v>
      </c>
      <c r="F15" s="34" t="s">
        <v>5</v>
      </c>
      <c r="G15" s="34" t="s">
        <v>1</v>
      </c>
      <c r="H15" s="54">
        <v>60000</v>
      </c>
      <c r="I15" s="54">
        <v>155</v>
      </c>
    </row>
    <row r="16" spans="4:9" ht="15.75" x14ac:dyDescent="0.2">
      <c r="D16" s="42"/>
      <c r="E16" s="41" t="s">
        <v>62</v>
      </c>
      <c r="F16" s="41"/>
      <c r="G16" s="41"/>
      <c r="H16" s="32">
        <v>60000</v>
      </c>
      <c r="I16" s="32">
        <v>155</v>
      </c>
    </row>
    <row r="17" spans="4:9" ht="15.75" x14ac:dyDescent="0.2">
      <c r="D17" s="42" t="s">
        <v>30</v>
      </c>
      <c r="E17" s="34" t="s">
        <v>18</v>
      </c>
      <c r="F17" s="34" t="s">
        <v>5</v>
      </c>
      <c r="G17" s="34" t="s">
        <v>1</v>
      </c>
      <c r="H17" s="54">
        <v>100000</v>
      </c>
      <c r="I17" s="54">
        <v>287</v>
      </c>
    </row>
    <row r="18" spans="4:9" ht="15.75" x14ac:dyDescent="0.2">
      <c r="D18" s="42"/>
      <c r="E18" s="41" t="s">
        <v>63</v>
      </c>
      <c r="F18" s="41"/>
      <c r="G18" s="41"/>
      <c r="H18" s="32">
        <v>100000</v>
      </c>
      <c r="I18" s="32">
        <v>287</v>
      </c>
    </row>
    <row r="19" spans="4:9" ht="15" x14ac:dyDescent="0.2">
      <c r="D19"/>
      <c r="E19"/>
      <c r="F19"/>
      <c r="G19"/>
      <c r="H19"/>
      <c r="I19"/>
    </row>
    <row r="20" spans="4:9" ht="15" x14ac:dyDescent="0.2">
      <c r="D20"/>
      <c r="E20"/>
      <c r="F20"/>
      <c r="G20"/>
      <c r="H20"/>
      <c r="I20"/>
    </row>
    <row r="21" spans="4:9" ht="15" x14ac:dyDescent="0.2"/>
    <row r="22" spans="4:9" ht="15" x14ac:dyDescent="0.2"/>
    <row r="23" spans="4:9" ht="15" x14ac:dyDescent="0.2"/>
    <row r="24" spans="4:9" ht="15" x14ac:dyDescent="0.2"/>
    <row r="25" spans="4:9" ht="15" x14ac:dyDescent="0.2"/>
    <row r="26" spans="4:9" ht="15" x14ac:dyDescent="0.2"/>
    <row r="27" spans="4:9" ht="15" x14ac:dyDescent="0.2"/>
    <row r="28" spans="4:9" ht="15" x14ac:dyDescent="0.2"/>
    <row r="29" spans="4:9" ht="15" x14ac:dyDescent="0.2"/>
    <row r="30" spans="4:9" ht="15" x14ac:dyDescent="0.2"/>
    <row r="31" spans="4:9" ht="15" x14ac:dyDescent="0.2"/>
    <row r="32" spans="4:9" ht="15" x14ac:dyDescent="0.2"/>
    <row r="33" ht="15" x14ac:dyDescent="0.2"/>
    <row r="34" ht="15" x14ac:dyDescent="0.2"/>
    <row r="35" ht="15" x14ac:dyDescent="0.2"/>
    <row r="36" ht="15" x14ac:dyDescent="0.2"/>
    <row r="37" ht="15" x14ac:dyDescent="0.2"/>
    <row r="38" ht="15" x14ac:dyDescent="0.2"/>
    <row r="39" ht="15" x14ac:dyDescent="0.2"/>
    <row r="40" ht="15" x14ac:dyDescent="0.2"/>
    <row r="41" ht="15" x14ac:dyDescent="0.2"/>
    <row r="42" ht="15" x14ac:dyDescent="0.2"/>
    <row r="43" ht="15" x14ac:dyDescent="0.2"/>
    <row r="44" ht="15" x14ac:dyDescent="0.2"/>
    <row r="45" ht="15" x14ac:dyDescent="0.2"/>
    <row r="46" ht="15" x14ac:dyDescent="0.2"/>
    <row r="47" ht="15" x14ac:dyDescent="0.2"/>
    <row r="48" ht="15" x14ac:dyDescent="0.2"/>
  </sheetData>
  <mergeCells count="13">
    <mergeCell ref="E18:G18"/>
    <mergeCell ref="D5:D6"/>
    <mergeCell ref="D7:D10"/>
    <mergeCell ref="D11:D14"/>
    <mergeCell ref="D15:D16"/>
    <mergeCell ref="D17:D18"/>
    <mergeCell ref="E6:G6"/>
    <mergeCell ref="E8:G8"/>
    <mergeCell ref="E10:G10"/>
    <mergeCell ref="E2:H2"/>
    <mergeCell ref="E12:G12"/>
    <mergeCell ref="E14:G14"/>
    <mergeCell ref="E16:G16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1"/>
  </sheetPr>
  <dimension ref="B1:K25"/>
  <sheetViews>
    <sheetView zoomScaleNormal="100" workbookViewId="0"/>
  </sheetViews>
  <sheetFormatPr baseColWidth="10" defaultColWidth="16.625" defaultRowHeight="24.95" customHeight="1" x14ac:dyDescent="0.2"/>
  <cols>
    <col min="1" max="1" width="4.625" style="13" customWidth="1"/>
    <col min="2" max="2" width="10.625" style="3" customWidth="1"/>
    <col min="3" max="3" width="16.625" style="13" customWidth="1"/>
    <col min="4" max="4" width="5.625" style="13" customWidth="1"/>
    <col min="5" max="5" width="16.625" style="13"/>
    <col min="6" max="6" width="10.625" style="13" customWidth="1"/>
    <col min="7" max="7" width="16.625" style="13" customWidth="1"/>
    <col min="8" max="8" width="5.625" style="13" customWidth="1"/>
    <col min="9" max="9" width="40.625" style="13" customWidth="1"/>
    <col min="10" max="16384" width="16.625" style="13"/>
  </cols>
  <sheetData>
    <row r="1" spans="2:11" s="3" customFormat="1" ht="24.95" customHeight="1" x14ac:dyDescent="0.2">
      <c r="C1" s="4"/>
      <c r="G1" s="4"/>
    </row>
    <row r="2" spans="2:11" s="3" customFormat="1" ht="50.1" customHeight="1" thickBot="1" x14ac:dyDescent="0.25">
      <c r="B2" s="11"/>
      <c r="C2" s="12"/>
      <c r="D2" s="11"/>
      <c r="E2" s="11"/>
      <c r="F2" s="11"/>
      <c r="G2" s="12"/>
      <c r="H2" s="11"/>
    </row>
    <row r="3" spans="2:11" s="11" customFormat="1" ht="24.95" customHeight="1" thickTop="1" thickBot="1" x14ac:dyDescent="0.25">
      <c r="B3" s="3"/>
      <c r="C3" s="49" t="s">
        <v>23</v>
      </c>
      <c r="D3" s="50"/>
      <c r="E3" s="51"/>
      <c r="F3" s="3"/>
      <c r="G3" s="4"/>
      <c r="H3" s="13"/>
    </row>
    <row r="4" spans="2:11" s="3" customFormat="1" ht="50.1" customHeight="1" thickTop="1" thickBot="1" x14ac:dyDescent="0.25">
      <c r="B4" s="11"/>
      <c r="C4" s="10"/>
      <c r="D4" s="10"/>
      <c r="E4" s="10"/>
      <c r="F4" s="11"/>
      <c r="G4" s="4"/>
      <c r="I4" s="13"/>
      <c r="K4" s="35" t="s">
        <v>24</v>
      </c>
    </row>
    <row r="5" spans="2:11" s="3" customFormat="1" ht="24.95" customHeight="1" thickTop="1" thickBot="1" x14ac:dyDescent="0.25">
      <c r="B5" s="11"/>
      <c r="C5" s="46" t="s">
        <v>38</v>
      </c>
      <c r="D5" s="47"/>
      <c r="E5" s="48"/>
      <c r="F5" s="11"/>
      <c r="G5" s="4"/>
      <c r="I5" s="33"/>
      <c r="K5" s="35" t="s">
        <v>31</v>
      </c>
    </row>
    <row r="6" spans="2:11" s="3" customFormat="1" ht="24.95" customHeight="1" thickTop="1" x14ac:dyDescent="0.2">
      <c r="C6" s="10"/>
      <c r="D6" s="10"/>
      <c r="E6" s="10"/>
      <c r="G6" s="4"/>
      <c r="K6" s="35" t="s">
        <v>32</v>
      </c>
    </row>
    <row r="7" spans="2:11" s="3" customFormat="1" ht="24.95" customHeight="1" x14ac:dyDescent="0.2">
      <c r="C7" s="4" t="s">
        <v>2</v>
      </c>
      <c r="D7" s="3" t="s">
        <v>25</v>
      </c>
      <c r="E7" s="33" t="s">
        <v>21</v>
      </c>
      <c r="G7" s="4"/>
    </row>
    <row r="8" spans="2:11" s="3" customFormat="1" ht="24.95" customHeight="1" x14ac:dyDescent="0.2">
      <c r="C8" s="4" t="s">
        <v>26</v>
      </c>
      <c r="D8" s="3" t="s">
        <v>33</v>
      </c>
      <c r="E8" s="3" t="s">
        <v>4</v>
      </c>
      <c r="G8" s="4"/>
    </row>
    <row r="9" spans="2:11" s="3" customFormat="1" ht="24.95" customHeight="1" x14ac:dyDescent="0.2">
      <c r="C9" s="4" t="s">
        <v>27</v>
      </c>
      <c r="D9" s="3" t="s">
        <v>34</v>
      </c>
      <c r="E9" s="3" t="s">
        <v>8</v>
      </c>
      <c r="G9" s="4"/>
    </row>
    <row r="10" spans="2:11" s="3" customFormat="1" ht="24.95" customHeight="1" x14ac:dyDescent="0.2">
      <c r="C10" s="4" t="s">
        <v>28</v>
      </c>
      <c r="D10" s="3" t="s">
        <v>35</v>
      </c>
      <c r="E10" s="3" t="s">
        <v>12</v>
      </c>
      <c r="G10" s="4"/>
    </row>
    <row r="11" spans="2:11" s="3" customFormat="1" ht="24.95" customHeight="1" x14ac:dyDescent="0.2">
      <c r="C11" s="4" t="s">
        <v>29</v>
      </c>
      <c r="D11" s="3" t="s">
        <v>36</v>
      </c>
      <c r="E11" s="3" t="s">
        <v>15</v>
      </c>
      <c r="G11" s="13"/>
      <c r="H11" s="13"/>
    </row>
    <row r="12" spans="2:11" s="3" customFormat="1" ht="24.95" customHeight="1" x14ac:dyDescent="0.2">
      <c r="C12" s="4" t="s">
        <v>30</v>
      </c>
      <c r="D12" s="3" t="s">
        <v>37</v>
      </c>
      <c r="E12" s="3" t="s">
        <v>18</v>
      </c>
      <c r="G12" s="13"/>
      <c r="H12" s="13"/>
      <c r="I12" s="13"/>
    </row>
    <row r="13" spans="2:11" s="3" customFormat="1" ht="24.95" customHeight="1" thickBot="1" x14ac:dyDescent="0.25">
      <c r="C13" s="4"/>
      <c r="D13" s="13"/>
      <c r="E13" s="13"/>
      <c r="G13" s="13"/>
      <c r="H13" s="13"/>
      <c r="I13" s="13"/>
    </row>
    <row r="14" spans="2:11" s="3" customFormat="1" ht="24.95" customHeight="1" thickTop="1" thickBot="1" x14ac:dyDescent="0.25">
      <c r="C14" s="46" t="s">
        <v>39</v>
      </c>
      <c r="D14" s="47"/>
      <c r="E14" s="48"/>
      <c r="G14" s="13"/>
      <c r="H14" s="13"/>
      <c r="I14" s="13"/>
    </row>
    <row r="15" spans="2:11" s="3" customFormat="1" ht="24.95" customHeight="1" thickTop="1" x14ac:dyDescent="0.2">
      <c r="C15" s="4"/>
      <c r="D15" s="13"/>
      <c r="E15" s="13"/>
      <c r="G15" s="13"/>
      <c r="H15" s="13"/>
      <c r="I15" s="13"/>
    </row>
    <row r="16" spans="2:11" s="3" customFormat="1" ht="24.95" customHeight="1" x14ac:dyDescent="0.2">
      <c r="C16" s="4" t="s">
        <v>2</v>
      </c>
      <c r="D16" s="3" t="s">
        <v>25</v>
      </c>
      <c r="E16" s="33" t="s">
        <v>21</v>
      </c>
      <c r="G16" s="13"/>
      <c r="H16" s="13"/>
      <c r="I16" s="13"/>
    </row>
    <row r="17" spans="3:9" s="3" customFormat="1" ht="24.95" customHeight="1" x14ac:dyDescent="0.2">
      <c r="C17" s="4" t="s">
        <v>26</v>
      </c>
      <c r="D17" s="3" t="s">
        <v>33</v>
      </c>
      <c r="E17" s="3" t="s">
        <v>7</v>
      </c>
      <c r="G17" s="13"/>
      <c r="H17" s="13"/>
      <c r="I17" s="13"/>
    </row>
    <row r="18" spans="3:9" s="3" customFormat="1" ht="24.95" customHeight="1" x14ac:dyDescent="0.2">
      <c r="C18" s="4" t="s">
        <v>27</v>
      </c>
      <c r="D18" s="3" t="s">
        <v>34</v>
      </c>
      <c r="E18" s="3" t="s">
        <v>11</v>
      </c>
      <c r="G18" s="13"/>
      <c r="H18" s="13"/>
      <c r="I18" s="13"/>
    </row>
    <row r="19" spans="3:9" s="3" customFormat="1" ht="24.95" customHeight="1" x14ac:dyDescent="0.2">
      <c r="C19" s="4" t="s">
        <v>28</v>
      </c>
      <c r="D19" s="3" t="s">
        <v>35</v>
      </c>
      <c r="E19" s="3" t="s">
        <v>14</v>
      </c>
      <c r="G19" s="13"/>
      <c r="H19" s="13"/>
      <c r="I19" s="13"/>
    </row>
    <row r="20" spans="3:9" s="3" customFormat="1" ht="24.95" customHeight="1" x14ac:dyDescent="0.2">
      <c r="C20" s="4" t="s">
        <v>29</v>
      </c>
      <c r="D20" s="3" t="s">
        <v>36</v>
      </c>
      <c r="E20" s="3" t="s">
        <v>17</v>
      </c>
      <c r="G20" s="13"/>
      <c r="H20" s="13"/>
      <c r="I20" s="13"/>
    </row>
    <row r="21" spans="3:9" s="3" customFormat="1" ht="24.95" customHeight="1" x14ac:dyDescent="0.2">
      <c r="C21" s="4" t="s">
        <v>30</v>
      </c>
      <c r="D21" s="3" t="s">
        <v>37</v>
      </c>
      <c r="E21" s="3" t="s">
        <v>20</v>
      </c>
      <c r="G21" s="13"/>
      <c r="H21" s="13"/>
      <c r="I21" s="13"/>
    </row>
    <row r="22" spans="3:9" s="3" customFormat="1" ht="24.95" customHeight="1" x14ac:dyDescent="0.2">
      <c r="C22" s="13"/>
      <c r="D22" s="13"/>
      <c r="E22" s="13"/>
      <c r="G22" s="13"/>
      <c r="H22" s="13"/>
      <c r="I22" s="13"/>
    </row>
    <row r="23" spans="3:9" s="3" customFormat="1" ht="24.95" customHeight="1" x14ac:dyDescent="0.2">
      <c r="C23" s="13"/>
      <c r="D23" s="13"/>
      <c r="E23" s="13"/>
      <c r="G23" s="13"/>
      <c r="H23" s="13"/>
      <c r="I23" s="13"/>
    </row>
    <row r="24" spans="3:9" s="3" customFormat="1" ht="24.95" customHeight="1" x14ac:dyDescent="0.2">
      <c r="C24" s="13"/>
      <c r="D24" s="13"/>
      <c r="E24" s="13"/>
      <c r="G24" s="13"/>
      <c r="H24" s="13"/>
      <c r="I24" s="13"/>
    </row>
    <row r="25" spans="3:9" s="3" customFormat="1" ht="24.95" customHeight="1" x14ac:dyDescent="0.2">
      <c r="C25" s="13"/>
      <c r="D25" s="13"/>
      <c r="E25" s="13"/>
      <c r="F25" s="13"/>
      <c r="G25" s="13"/>
      <c r="H25" s="13"/>
      <c r="I25" s="13"/>
    </row>
  </sheetData>
  <sheetProtection selectLockedCells="1"/>
  <mergeCells count="3">
    <mergeCell ref="C5:E5"/>
    <mergeCell ref="C14:E14"/>
    <mergeCell ref="C3:E3"/>
  </mergeCells>
  <pageMargins left="0.7" right="0.7" top="0.75" bottom="0.75" header="0.3" footer="0.3"/>
  <pageSetup paperSize="9" orientation="portrait" horizontalDpi="300" verticalDpi="301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</vt:lpstr>
      <vt:lpstr>Suivi diamant</vt:lpstr>
      <vt:lpstr>Synthèse outillage</vt:lpstr>
      <vt:lpstr>Données fonctionnement 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Christophe Durrenberger</cp:lastModifiedBy>
  <dcterms:created xsi:type="dcterms:W3CDTF">2018-03-05T18:14:53Z</dcterms:created>
  <dcterms:modified xsi:type="dcterms:W3CDTF">2018-05-14T17:36:55Z</dcterms:modified>
</cp:coreProperties>
</file>