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P:\Jérémie\FFS\Outils FFS\Saisie qualité atelier 2016 - Base\171016 - Test CPE\"/>
    </mc:Choice>
  </mc:AlternateContent>
  <bookViews>
    <workbookView xWindow="21375" yWindow="60" windowWidth="13665" windowHeight="4155" tabRatio="666" firstSheet="2" activeTab="2"/>
  </bookViews>
  <sheets>
    <sheet name="Data" sheetId="1132" state="hidden" r:id="rId1"/>
    <sheet name="Base" sheetId="132" state="hidden" r:id="rId2"/>
    <sheet name="CT - Vierge" sheetId="1130" r:id="rId3"/>
  </sheets>
  <externalReferences>
    <externalReference r:id="rId4"/>
    <externalReference r:id="rId5"/>
  </externalReferences>
  <definedNames>
    <definedName name="N°_Silo_N°_Lot" localSheetId="2">'[2]Réceptions - 01102015'!$M$1:$M$2000</definedName>
    <definedName name="N°_Silo_N°_Lot" localSheetId="0">'[2]Réceptions - 01102015'!$M$1:$M$2000</definedName>
    <definedName name="N°_Silo_N°_Lot">'[1]Réceptions - 01102015'!$L$1:$L$2000</definedName>
  </definedNames>
  <calcPr calcId="171027"/>
</workbook>
</file>

<file path=xl/calcChain.xml><?xml version="1.0" encoding="utf-8"?>
<calcChain xmlns="http://schemas.openxmlformats.org/spreadsheetml/2006/main">
  <c r="AB2" i="1130" l="1"/>
  <c r="BS40" i="1130" l="1"/>
  <c r="BS39" i="1130"/>
  <c r="BS38" i="1130"/>
  <c r="BS35" i="1130"/>
  <c r="BS34" i="1130"/>
  <c r="BS33" i="1130"/>
  <c r="BS30" i="1130"/>
  <c r="BS29" i="1130"/>
  <c r="BS28" i="1130"/>
  <c r="BS11" i="1130" l="1"/>
  <c r="BS10" i="1130"/>
  <c r="BS9" i="1130"/>
  <c r="AY1" i="1130" l="1"/>
  <c r="AX1" i="1130"/>
  <c r="BA9" i="1130"/>
  <c r="BB9" i="1130"/>
  <c r="BC9" i="1130"/>
  <c r="BD9" i="1130"/>
  <c r="BE9" i="1130"/>
  <c r="BA10" i="1130"/>
  <c r="BB10" i="1130"/>
  <c r="BC10" i="1130"/>
  <c r="BD10" i="1130"/>
  <c r="BE10" i="1130"/>
  <c r="BA11" i="1130"/>
  <c r="BB11" i="1130"/>
  <c r="BC11" i="1130"/>
  <c r="BD11" i="1130"/>
  <c r="BE11" i="1130"/>
  <c r="BA12" i="1130"/>
  <c r="BB12" i="1130"/>
  <c r="BC12" i="1130"/>
  <c r="BD12" i="1130"/>
  <c r="BE12" i="1130"/>
  <c r="BA13" i="1130"/>
  <c r="BB13" i="1130"/>
  <c r="BC13" i="1130"/>
  <c r="BD13" i="1130"/>
  <c r="BE13" i="1130"/>
  <c r="BA14" i="1130"/>
  <c r="BB14" i="1130"/>
  <c r="BC14" i="1130"/>
  <c r="BD14" i="1130"/>
  <c r="BE14" i="1130"/>
  <c r="BA15" i="1130"/>
  <c r="BB15" i="1130"/>
  <c r="BC15" i="1130"/>
  <c r="BD15" i="1130"/>
  <c r="BE15" i="1130"/>
  <c r="BA16" i="1130"/>
  <c r="BB16" i="1130"/>
  <c r="BC16" i="1130"/>
  <c r="BD16" i="1130"/>
  <c r="BE16" i="1130"/>
  <c r="BA17" i="1130"/>
  <c r="BB17" i="1130"/>
  <c r="BC17" i="1130"/>
  <c r="BD17" i="1130"/>
  <c r="BE17" i="1130"/>
  <c r="BA18" i="1130"/>
  <c r="BB18" i="1130"/>
  <c r="BC18" i="1130"/>
  <c r="BD18" i="1130"/>
  <c r="BE18" i="1130"/>
  <c r="BA19" i="1130"/>
  <c r="BB19" i="1130"/>
  <c r="BC19" i="1130"/>
  <c r="BD19" i="1130"/>
  <c r="BE19" i="1130"/>
  <c r="BA20" i="1130"/>
  <c r="BB20" i="1130"/>
  <c r="BC20" i="1130"/>
  <c r="BD20" i="1130"/>
  <c r="BE20" i="1130"/>
  <c r="BA21" i="1130"/>
  <c r="BB21" i="1130"/>
  <c r="BC21" i="1130"/>
  <c r="BD21" i="1130"/>
  <c r="BE21" i="1130"/>
  <c r="BA22" i="1130"/>
  <c r="BB22" i="1130"/>
  <c r="BC22" i="1130"/>
  <c r="BD22" i="1130"/>
  <c r="BE22" i="1130"/>
  <c r="BA23" i="1130"/>
  <c r="BB23" i="1130"/>
  <c r="BC23" i="1130"/>
  <c r="BD23" i="1130"/>
  <c r="BE23" i="1130"/>
  <c r="BA24" i="1130"/>
  <c r="BB24" i="1130"/>
  <c r="BC24" i="1130"/>
  <c r="BD24" i="1130"/>
  <c r="BE24" i="1130"/>
  <c r="BA25" i="1130"/>
  <c r="BB25" i="1130"/>
  <c r="BC25" i="1130"/>
  <c r="BD25" i="1130"/>
  <c r="BE25" i="1130"/>
  <c r="BA26" i="1130"/>
  <c r="BB26" i="1130"/>
  <c r="BC26" i="1130"/>
  <c r="BD26" i="1130"/>
  <c r="BE26" i="1130"/>
  <c r="BA27" i="1130"/>
  <c r="BB27" i="1130"/>
  <c r="BC27" i="1130"/>
  <c r="BD27" i="1130"/>
  <c r="BE27" i="1130"/>
  <c r="BA28" i="1130"/>
  <c r="BB28" i="1130"/>
  <c r="BC28" i="1130"/>
  <c r="BD28" i="1130"/>
  <c r="BE28" i="1130"/>
  <c r="BA29" i="1130"/>
  <c r="BB29" i="1130"/>
  <c r="BC29" i="1130"/>
  <c r="BD29" i="1130"/>
  <c r="BE29" i="1130"/>
  <c r="BA30" i="1130"/>
  <c r="BB30" i="1130"/>
  <c r="BC30" i="1130"/>
  <c r="BD30" i="1130"/>
  <c r="BE30" i="1130"/>
  <c r="BA31" i="1130"/>
  <c r="BB31" i="1130"/>
  <c r="BC31" i="1130"/>
  <c r="BD31" i="1130"/>
  <c r="BE31" i="1130"/>
  <c r="BA32" i="1130"/>
  <c r="BB32" i="1130"/>
  <c r="BC32" i="1130"/>
  <c r="BD32" i="1130"/>
  <c r="BE32" i="1130"/>
  <c r="BA33" i="1130"/>
  <c r="BB33" i="1130"/>
  <c r="BC33" i="1130"/>
  <c r="BD33" i="1130"/>
  <c r="BE33" i="1130"/>
  <c r="BA34" i="1130"/>
  <c r="BB34" i="1130"/>
  <c r="BC34" i="1130"/>
  <c r="BD34" i="1130"/>
  <c r="BE34" i="1130"/>
  <c r="BA35" i="1130"/>
  <c r="BB35" i="1130"/>
  <c r="BC35" i="1130"/>
  <c r="BD35" i="1130"/>
  <c r="BE35" i="1130"/>
  <c r="BA36" i="1130"/>
  <c r="BB36" i="1130"/>
  <c r="BC36" i="1130"/>
  <c r="BD36" i="1130"/>
  <c r="BE36" i="1130"/>
  <c r="BA37" i="1130"/>
  <c r="BB37" i="1130"/>
  <c r="BC37" i="1130"/>
  <c r="BD37" i="1130"/>
  <c r="BE37" i="1130"/>
  <c r="BA38" i="1130"/>
  <c r="BB38" i="1130"/>
  <c r="BC38" i="1130"/>
  <c r="BD38" i="1130"/>
  <c r="BE38" i="1130"/>
  <c r="BA39" i="1130"/>
  <c r="BB39" i="1130"/>
  <c r="BC39" i="1130"/>
  <c r="BD39" i="1130"/>
  <c r="BE39" i="1130"/>
  <c r="BA40" i="1130"/>
  <c r="BB40" i="1130"/>
  <c r="BC40" i="1130"/>
  <c r="BD40" i="1130"/>
  <c r="BE40" i="1130"/>
  <c r="BA41" i="1130"/>
  <c r="BB41" i="1130"/>
  <c r="BC41" i="1130"/>
  <c r="BD41" i="1130"/>
  <c r="BE41" i="1130"/>
  <c r="BA42" i="1130"/>
  <c r="BB42" i="1130"/>
  <c r="BC42" i="1130"/>
  <c r="BD42" i="1130"/>
  <c r="BE42" i="1130"/>
  <c r="BA43" i="1130"/>
  <c r="BB43" i="1130"/>
  <c r="BC43" i="1130"/>
  <c r="BD43" i="1130"/>
  <c r="BE43" i="1130"/>
  <c r="BA44" i="1130"/>
  <c r="BB44" i="1130"/>
  <c r="BC44" i="1130"/>
  <c r="BD44" i="1130"/>
  <c r="BE44" i="1130"/>
  <c r="BA45" i="1130"/>
  <c r="BB45" i="1130"/>
  <c r="BC45" i="1130"/>
  <c r="BD45" i="1130"/>
  <c r="BE45" i="1130"/>
  <c r="BA46" i="1130"/>
  <c r="BB46" i="1130"/>
  <c r="BC46" i="1130"/>
  <c r="BD46" i="1130"/>
  <c r="BE46" i="1130"/>
  <c r="BA47" i="1130"/>
  <c r="BB47" i="1130"/>
  <c r="BC47" i="1130"/>
  <c r="BD47" i="1130"/>
  <c r="BE47" i="1130"/>
  <c r="BA48" i="1130"/>
  <c r="BB48" i="1130"/>
  <c r="BC48" i="1130"/>
  <c r="BD48" i="1130"/>
  <c r="BE48" i="1130"/>
  <c r="BA49" i="1130"/>
  <c r="BB49" i="1130"/>
  <c r="BC49" i="1130"/>
  <c r="BD49" i="1130"/>
  <c r="BE49" i="1130"/>
  <c r="BA50" i="1130"/>
  <c r="BB50" i="1130"/>
  <c r="BC50" i="1130"/>
  <c r="BD50" i="1130"/>
  <c r="BE50" i="1130"/>
  <c r="BA51" i="1130"/>
  <c r="BB51" i="1130"/>
  <c r="BC51" i="1130"/>
  <c r="BD51" i="1130"/>
  <c r="BE51" i="1130"/>
  <c r="BA52" i="1130"/>
  <c r="BB52" i="1130"/>
  <c r="BC52" i="1130"/>
  <c r="BD52" i="1130"/>
  <c r="BE52" i="1130"/>
  <c r="BA53" i="1130"/>
  <c r="BB53" i="1130"/>
  <c r="BC53" i="1130"/>
  <c r="BD53" i="1130"/>
  <c r="BE53" i="1130"/>
  <c r="BA54" i="1130"/>
  <c r="BB54" i="1130"/>
  <c r="BC54" i="1130"/>
  <c r="BD54" i="1130"/>
  <c r="BE54" i="1130"/>
  <c r="BA55" i="1130"/>
  <c r="BB55" i="1130"/>
  <c r="BC55" i="1130"/>
  <c r="BD55" i="1130"/>
  <c r="BE55" i="1130"/>
  <c r="BA56" i="1130"/>
  <c r="BB56" i="1130"/>
  <c r="BC56" i="1130"/>
  <c r="BD56" i="1130"/>
  <c r="BE56" i="1130"/>
  <c r="BA57" i="1130"/>
  <c r="BB57" i="1130"/>
  <c r="BC57" i="1130"/>
  <c r="BD57" i="1130"/>
  <c r="BE57" i="1130"/>
  <c r="BA58" i="1130"/>
  <c r="BB58" i="1130"/>
  <c r="BC58" i="1130"/>
  <c r="BD58" i="1130"/>
  <c r="BE58" i="1130"/>
  <c r="BA59" i="1130"/>
  <c r="BB59" i="1130"/>
  <c r="BC59" i="1130"/>
  <c r="BD59" i="1130"/>
  <c r="BE59" i="1130"/>
  <c r="BA60" i="1130"/>
  <c r="BB60" i="1130"/>
  <c r="BC60" i="1130"/>
  <c r="BD60" i="1130"/>
  <c r="BE60" i="1130"/>
  <c r="BA61" i="1130"/>
  <c r="BB61" i="1130"/>
  <c r="BC61" i="1130"/>
  <c r="BD61" i="1130"/>
  <c r="BE61" i="1130"/>
  <c r="BA62" i="1130"/>
  <c r="BB62" i="1130"/>
  <c r="BC62" i="1130"/>
  <c r="BD62" i="1130"/>
  <c r="BE62" i="1130"/>
  <c r="BA63" i="1130"/>
  <c r="BB63" i="1130"/>
  <c r="BC63" i="1130"/>
  <c r="BD63" i="1130"/>
  <c r="BE63" i="1130"/>
  <c r="BA64" i="1130"/>
  <c r="BB64" i="1130"/>
  <c r="BC64" i="1130"/>
  <c r="BD64" i="1130"/>
  <c r="BE64" i="1130"/>
  <c r="BA65" i="1130"/>
  <c r="BB65" i="1130"/>
  <c r="BC65" i="1130"/>
  <c r="BD65" i="1130"/>
  <c r="BE65" i="1130"/>
  <c r="BA66" i="1130"/>
  <c r="BB66" i="1130"/>
  <c r="BC66" i="1130"/>
  <c r="BD66" i="1130"/>
  <c r="BE66" i="1130"/>
  <c r="BA67" i="1130"/>
  <c r="BB67" i="1130"/>
  <c r="BC67" i="1130"/>
  <c r="BD67" i="1130"/>
  <c r="BE67" i="1130"/>
  <c r="BA68" i="1130"/>
  <c r="BB68" i="1130"/>
  <c r="BC68" i="1130"/>
  <c r="BD68" i="1130"/>
  <c r="BE68" i="1130"/>
  <c r="BA69" i="1130"/>
  <c r="BB69" i="1130"/>
  <c r="BC69" i="1130"/>
  <c r="BD69" i="1130"/>
  <c r="BE69" i="1130"/>
  <c r="BA70" i="1130"/>
  <c r="BB70" i="1130"/>
  <c r="BC70" i="1130"/>
  <c r="BD70" i="1130"/>
  <c r="BE70" i="1130"/>
  <c r="BA71" i="1130"/>
  <c r="BB71" i="1130"/>
  <c r="BC71" i="1130"/>
  <c r="BD71" i="1130"/>
  <c r="BE71" i="1130"/>
  <c r="BA72" i="1130"/>
  <c r="BB72" i="1130"/>
  <c r="BC72" i="1130"/>
  <c r="BD72" i="1130"/>
  <c r="BE72" i="1130"/>
  <c r="BA73" i="1130"/>
  <c r="BB73" i="1130"/>
  <c r="BC73" i="1130"/>
  <c r="BD73" i="1130"/>
  <c r="BE73" i="1130"/>
  <c r="BA74" i="1130"/>
  <c r="BB74" i="1130"/>
  <c r="BC74" i="1130"/>
  <c r="BD74" i="1130"/>
  <c r="BE74" i="1130"/>
  <c r="BA75" i="1130"/>
  <c r="BB75" i="1130"/>
  <c r="BC75" i="1130"/>
  <c r="BD75" i="1130"/>
  <c r="BE75" i="1130"/>
  <c r="BA76" i="1130"/>
  <c r="BB76" i="1130"/>
  <c r="BC76" i="1130"/>
  <c r="BD76" i="1130"/>
  <c r="BE76" i="1130"/>
  <c r="BA77" i="1130"/>
  <c r="BB77" i="1130"/>
  <c r="BC77" i="1130"/>
  <c r="BD77" i="1130"/>
  <c r="BE77" i="1130"/>
  <c r="BA78" i="1130"/>
  <c r="BB78" i="1130"/>
  <c r="BC78" i="1130"/>
  <c r="BD78" i="1130"/>
  <c r="BE78" i="1130"/>
  <c r="BA79" i="1130"/>
  <c r="BB79" i="1130"/>
  <c r="BC79" i="1130"/>
  <c r="BD79" i="1130"/>
  <c r="BE79" i="1130"/>
  <c r="BA80" i="1130"/>
  <c r="BB80" i="1130"/>
  <c r="BC80" i="1130"/>
  <c r="BD80" i="1130"/>
  <c r="BE80" i="1130"/>
  <c r="BA81" i="1130"/>
  <c r="BB81" i="1130"/>
  <c r="BC81" i="1130"/>
  <c r="BD81" i="1130"/>
  <c r="BE81" i="1130"/>
  <c r="BA82" i="1130"/>
  <c r="BB82" i="1130"/>
  <c r="BC82" i="1130"/>
  <c r="BD82" i="1130"/>
  <c r="BE82" i="1130"/>
  <c r="BA83" i="1130"/>
  <c r="BB83" i="1130"/>
  <c r="BC83" i="1130"/>
  <c r="BD83" i="1130"/>
  <c r="BE83" i="1130"/>
  <c r="BA84" i="1130"/>
  <c r="BB84" i="1130"/>
  <c r="BC84" i="1130"/>
  <c r="BD84" i="1130"/>
  <c r="BE84" i="1130"/>
  <c r="BA85" i="1130"/>
  <c r="BB85" i="1130"/>
  <c r="BC85" i="1130"/>
  <c r="BD85" i="1130"/>
  <c r="BE85" i="1130"/>
  <c r="BA86" i="1130"/>
  <c r="BB86" i="1130"/>
  <c r="BC86" i="1130"/>
  <c r="BD86" i="1130"/>
  <c r="BE86" i="1130"/>
  <c r="BA87" i="1130"/>
  <c r="BB87" i="1130"/>
  <c r="BC87" i="1130"/>
  <c r="BD87" i="1130"/>
  <c r="BE87" i="1130"/>
  <c r="BA88" i="1130"/>
  <c r="BB88" i="1130"/>
  <c r="BC88" i="1130"/>
  <c r="BD88" i="1130"/>
  <c r="BE88" i="1130"/>
  <c r="BA89" i="1130"/>
  <c r="BB89" i="1130"/>
  <c r="BC89" i="1130"/>
  <c r="BD89" i="1130"/>
  <c r="BE89" i="1130"/>
  <c r="BA90" i="1130"/>
  <c r="BB90" i="1130"/>
  <c r="BC90" i="1130"/>
  <c r="BD90" i="1130"/>
  <c r="BE90" i="1130"/>
  <c r="BA91" i="1130"/>
  <c r="BB91" i="1130"/>
  <c r="BC91" i="1130"/>
  <c r="BD91" i="1130"/>
  <c r="BE91" i="1130"/>
  <c r="BA92" i="1130"/>
  <c r="BB92" i="1130"/>
  <c r="BC92" i="1130"/>
  <c r="BD92" i="1130"/>
  <c r="BE92" i="1130"/>
  <c r="BA93" i="1130"/>
  <c r="BB93" i="1130"/>
  <c r="BC93" i="1130"/>
  <c r="BD93" i="1130"/>
  <c r="BE93" i="1130"/>
  <c r="BA94" i="1130"/>
  <c r="BB94" i="1130"/>
  <c r="BC94" i="1130"/>
  <c r="BD94" i="1130"/>
  <c r="BE94" i="1130"/>
  <c r="BA95" i="1130"/>
  <c r="BB95" i="1130"/>
  <c r="BC95" i="1130"/>
  <c r="BD95" i="1130"/>
  <c r="BE95" i="1130"/>
  <c r="BA96" i="1130"/>
  <c r="BB96" i="1130"/>
  <c r="BC96" i="1130"/>
  <c r="BD96" i="1130"/>
  <c r="BE96" i="1130"/>
  <c r="BA97" i="1130"/>
  <c r="BB97" i="1130"/>
  <c r="BC97" i="1130"/>
  <c r="BD97" i="1130"/>
  <c r="BE97" i="1130"/>
  <c r="BA98" i="1130"/>
  <c r="BB98" i="1130"/>
  <c r="BC98" i="1130"/>
  <c r="BD98" i="1130"/>
  <c r="BE98" i="1130"/>
  <c r="BA99" i="1130"/>
  <c r="BB99" i="1130"/>
  <c r="BC99" i="1130"/>
  <c r="BD99" i="1130"/>
  <c r="BE99" i="1130"/>
  <c r="BA100" i="1130"/>
  <c r="BB100" i="1130"/>
  <c r="BC100" i="1130"/>
  <c r="BD100" i="1130"/>
  <c r="BE100" i="1130"/>
  <c r="BA101" i="1130"/>
  <c r="BB101" i="1130"/>
  <c r="BC101" i="1130"/>
  <c r="BD101" i="1130"/>
  <c r="BE101" i="1130"/>
  <c r="BA102" i="1130"/>
  <c r="BB102" i="1130"/>
  <c r="BC102" i="1130"/>
  <c r="BD102" i="1130"/>
  <c r="BE102" i="1130"/>
  <c r="BA103" i="1130"/>
  <c r="BB103" i="1130"/>
  <c r="BC103" i="1130"/>
  <c r="BD103" i="1130"/>
  <c r="BE103" i="1130"/>
  <c r="BA104" i="1130"/>
  <c r="BB104" i="1130"/>
  <c r="BC104" i="1130"/>
  <c r="BD104" i="1130"/>
  <c r="BE104" i="1130"/>
  <c r="BA105" i="1130"/>
  <c r="BB105" i="1130"/>
  <c r="BC105" i="1130"/>
  <c r="BD105" i="1130"/>
  <c r="BE105" i="1130"/>
  <c r="BA106" i="1130"/>
  <c r="BB106" i="1130"/>
  <c r="BC106" i="1130"/>
  <c r="BD106" i="1130"/>
  <c r="BE106" i="1130"/>
  <c r="BA107" i="1130"/>
  <c r="BB107" i="1130"/>
  <c r="BC107" i="1130"/>
  <c r="BD107" i="1130"/>
  <c r="BE107" i="1130"/>
  <c r="BA108" i="1130"/>
  <c r="BB108" i="1130"/>
  <c r="BC108" i="1130"/>
  <c r="BD108" i="1130"/>
  <c r="BE108" i="1130"/>
  <c r="BA109" i="1130"/>
  <c r="BB109" i="1130"/>
  <c r="BC109" i="1130"/>
  <c r="BD109" i="1130"/>
  <c r="BE109" i="1130"/>
  <c r="BA110" i="1130"/>
  <c r="BB110" i="1130"/>
  <c r="BC110" i="1130"/>
  <c r="BD110" i="1130"/>
  <c r="BE110" i="1130"/>
  <c r="AB160" i="132"/>
  <c r="AA160" i="132"/>
  <c r="Z160" i="132"/>
  <c r="AB159" i="132"/>
  <c r="AA159" i="132"/>
  <c r="Z159" i="132"/>
  <c r="AB157" i="132"/>
  <c r="AA157" i="132"/>
  <c r="Z157" i="132"/>
  <c r="AB155" i="132"/>
  <c r="AA155" i="132"/>
  <c r="Z155" i="132"/>
  <c r="AB150" i="132"/>
  <c r="AA150" i="132"/>
  <c r="Z150" i="132"/>
  <c r="AB148" i="132"/>
  <c r="AA148" i="132"/>
  <c r="Z148" i="132"/>
  <c r="AB139" i="132"/>
  <c r="AA139" i="132"/>
  <c r="Z139" i="132"/>
  <c r="AB134" i="132"/>
  <c r="AA134" i="132"/>
  <c r="Z134" i="132"/>
  <c r="AB128" i="132"/>
  <c r="AA128" i="132"/>
  <c r="Z128" i="132"/>
  <c r="AB124" i="132"/>
  <c r="AA124" i="132"/>
  <c r="Z124" i="132"/>
  <c r="AB122" i="132"/>
  <c r="AA122" i="132"/>
  <c r="Z122" i="132"/>
  <c r="AB118" i="132"/>
  <c r="AA118" i="132"/>
  <c r="Z118" i="132"/>
  <c r="AB115" i="132"/>
  <c r="AA115" i="132"/>
  <c r="Z115" i="132"/>
  <c r="AB114" i="132"/>
  <c r="AA114" i="132"/>
  <c r="Z114" i="132"/>
  <c r="AB112" i="132"/>
  <c r="AA112" i="132"/>
  <c r="Z112" i="132"/>
  <c r="AB111" i="132"/>
  <c r="AA111" i="132"/>
  <c r="Z111" i="132"/>
  <c r="AB110" i="132"/>
  <c r="AA110" i="132"/>
  <c r="Z110" i="132"/>
  <c r="AB109" i="132"/>
  <c r="AA109" i="132"/>
  <c r="Z109" i="132"/>
  <c r="AB108" i="132"/>
  <c r="AA108" i="132"/>
  <c r="Z108" i="132"/>
  <c r="AB107" i="132"/>
  <c r="AA107" i="132"/>
  <c r="Z107" i="132"/>
  <c r="AB106" i="132"/>
  <c r="AA106" i="132"/>
  <c r="Z106" i="132"/>
  <c r="AB104" i="132"/>
  <c r="AA104" i="132"/>
  <c r="Z104" i="132"/>
  <c r="AB102" i="132"/>
  <c r="AA102" i="132"/>
  <c r="Z102" i="132"/>
  <c r="AB101" i="132"/>
  <c r="AA101" i="132"/>
  <c r="Z101" i="132"/>
  <c r="AB100" i="132"/>
  <c r="AA100" i="132"/>
  <c r="Z100" i="132"/>
  <c r="AB98" i="132"/>
  <c r="AA98" i="132"/>
  <c r="Z98" i="132"/>
  <c r="AB96" i="132"/>
  <c r="AA96" i="132"/>
  <c r="Z96" i="132"/>
  <c r="AB93" i="132"/>
  <c r="AA93" i="132"/>
  <c r="Z93" i="132"/>
  <c r="AB92" i="132"/>
  <c r="AA92" i="132"/>
  <c r="Z92" i="132"/>
  <c r="AB89" i="132"/>
  <c r="AA89" i="132"/>
  <c r="Z89" i="132"/>
  <c r="AB88" i="132"/>
  <c r="AA88" i="132"/>
  <c r="Z88" i="132"/>
  <c r="AB87" i="132"/>
  <c r="AA87" i="132"/>
  <c r="Z87" i="132"/>
  <c r="AA83" i="132"/>
  <c r="Z83" i="132"/>
  <c r="AB81" i="132"/>
  <c r="AA81" i="132"/>
  <c r="Z81" i="132"/>
  <c r="AB80" i="132"/>
  <c r="AA80" i="132"/>
  <c r="Z80" i="132"/>
  <c r="AB78" i="132"/>
  <c r="AA78" i="132"/>
  <c r="Z78" i="132"/>
  <c r="AB77" i="132"/>
  <c r="AA77" i="132"/>
  <c r="Z77" i="132"/>
  <c r="AB76" i="132"/>
  <c r="AA76" i="132"/>
  <c r="Z76" i="132"/>
  <c r="AB75" i="132"/>
  <c r="AA75" i="132"/>
  <c r="Z75" i="132"/>
  <c r="AB74" i="132"/>
  <c r="AA74" i="132"/>
  <c r="Z74" i="132"/>
  <c r="AB72" i="132"/>
  <c r="AA72" i="132"/>
  <c r="Z72" i="132"/>
  <c r="AB66" i="132"/>
  <c r="AA66" i="132"/>
  <c r="Z66" i="132"/>
  <c r="AB63" i="132"/>
  <c r="AA63" i="132"/>
  <c r="Z63" i="132"/>
  <c r="AB62" i="132"/>
  <c r="AA62" i="132"/>
  <c r="Z62" i="132"/>
  <c r="AB56" i="132"/>
  <c r="AA56" i="132"/>
  <c r="Z56" i="132"/>
  <c r="AB54" i="132"/>
  <c r="AA54" i="132"/>
  <c r="Z54" i="132"/>
  <c r="AB50" i="132"/>
  <c r="AA50" i="132"/>
  <c r="Z50" i="132"/>
  <c r="AB48" i="132"/>
  <c r="AA48" i="132"/>
  <c r="Z48" i="132"/>
  <c r="AB47" i="132"/>
  <c r="AA47" i="132"/>
  <c r="Z47" i="132"/>
  <c r="AB45" i="132"/>
  <c r="AA45" i="132"/>
  <c r="Z45" i="132"/>
  <c r="AB44" i="132"/>
  <c r="AA44" i="132"/>
  <c r="Z44" i="132"/>
  <c r="AB43" i="132"/>
  <c r="AA43" i="132"/>
  <c r="Z43" i="132"/>
  <c r="AB35" i="132"/>
  <c r="AA35" i="132"/>
  <c r="Z35" i="132"/>
  <c r="AB33" i="132"/>
  <c r="AA33" i="132"/>
  <c r="Z33" i="132"/>
  <c r="AB31" i="132"/>
  <c r="AA31" i="132"/>
  <c r="Z31" i="132"/>
  <c r="AB30" i="132"/>
  <c r="AA30" i="132"/>
  <c r="Z30" i="132"/>
  <c r="AB28" i="132"/>
  <c r="AA28" i="132"/>
  <c r="Z28" i="132"/>
  <c r="AB27" i="132"/>
  <c r="AA27" i="132"/>
  <c r="Z27" i="132"/>
  <c r="AB25" i="132"/>
  <c r="AA25" i="132"/>
  <c r="Z25" i="132"/>
  <c r="AB24" i="132"/>
  <c r="AA24" i="132"/>
  <c r="Z24" i="132"/>
  <c r="AB23" i="132"/>
  <c r="AA23" i="132"/>
  <c r="Z23" i="132"/>
  <c r="AB22" i="132"/>
  <c r="AA22" i="132"/>
  <c r="Z22" i="132"/>
  <c r="AB21" i="132"/>
  <c r="AA21" i="132"/>
  <c r="Z21" i="132"/>
  <c r="AB18" i="132"/>
  <c r="AA18" i="132"/>
  <c r="Z18" i="132"/>
  <c r="AB17" i="132"/>
  <c r="AA17" i="132"/>
  <c r="Z17" i="132"/>
  <c r="AB16" i="132"/>
  <c r="AA16" i="132"/>
  <c r="Z16" i="132"/>
  <c r="AB15" i="132"/>
  <c r="AA15" i="132"/>
  <c r="Z15" i="132"/>
  <c r="AB14" i="132"/>
  <c r="AA14" i="132"/>
  <c r="Z14" i="132"/>
  <c r="AB13" i="132"/>
  <c r="AA13" i="132"/>
  <c r="Z13" i="132"/>
  <c r="AB12" i="132"/>
  <c r="AA12" i="132"/>
  <c r="Z12" i="132"/>
  <c r="AB11" i="132"/>
  <c r="AA11" i="132"/>
  <c r="Z11" i="132"/>
  <c r="AB10" i="132"/>
  <c r="AA10" i="132"/>
  <c r="Z10" i="132"/>
  <c r="AB9" i="132"/>
  <c r="AA9" i="132"/>
  <c r="Z9" i="132"/>
  <c r="AB8" i="132"/>
  <c r="AA8" i="132"/>
  <c r="Z8" i="132"/>
  <c r="AB7" i="132"/>
  <c r="AA7" i="132"/>
  <c r="Z7" i="132"/>
  <c r="AB6" i="132"/>
  <c r="AA6" i="132"/>
  <c r="Z6" i="132"/>
  <c r="AB5" i="132"/>
  <c r="AA5" i="132"/>
  <c r="Z5" i="132"/>
  <c r="AB4" i="132"/>
  <c r="AA4" i="132"/>
  <c r="Z4" i="132"/>
  <c r="AB3" i="132"/>
  <c r="AA3" i="132"/>
  <c r="Z3" i="132"/>
  <c r="AB2" i="132"/>
  <c r="AA2" i="132"/>
  <c r="Z2" i="132"/>
  <c r="AQ1" i="1130" l="1"/>
  <c r="AP1" i="1130"/>
  <c r="B7" i="1130" l="1"/>
  <c r="B8" i="1130"/>
  <c r="B9" i="1130"/>
  <c r="B10" i="1130"/>
  <c r="B11" i="1130"/>
  <c r="B12" i="1130"/>
  <c r="B13" i="1130"/>
  <c r="B14" i="1130"/>
  <c r="B15" i="1130"/>
  <c r="B16" i="1130"/>
  <c r="B17" i="1130"/>
  <c r="B18" i="1130"/>
  <c r="B19" i="1130"/>
  <c r="B20" i="1130"/>
  <c r="B21" i="1130"/>
  <c r="B22" i="1130"/>
  <c r="B23" i="1130"/>
  <c r="B24" i="1130"/>
  <c r="B25" i="1130"/>
  <c r="B26" i="1130"/>
  <c r="B27" i="1130"/>
  <c r="B28" i="1130"/>
  <c r="B29" i="1130"/>
  <c r="B30" i="1130"/>
  <c r="B31" i="1130"/>
  <c r="B32" i="1130"/>
  <c r="B33" i="1130"/>
  <c r="B34" i="1130"/>
  <c r="B35" i="1130"/>
  <c r="B36" i="1130"/>
  <c r="B37" i="1130"/>
  <c r="B38" i="1130"/>
  <c r="B39" i="1130"/>
  <c r="B40" i="1130"/>
  <c r="B41" i="1130"/>
  <c r="B42" i="1130"/>
  <c r="B43" i="1130"/>
  <c r="B44" i="1130"/>
  <c r="B45" i="1130"/>
  <c r="B46" i="1130"/>
  <c r="B47" i="1130"/>
  <c r="B48" i="1130"/>
  <c r="B49" i="1130"/>
  <c r="B50" i="1130"/>
  <c r="B51" i="1130"/>
  <c r="B52" i="1130"/>
  <c r="B53" i="1130"/>
  <c r="B54" i="1130"/>
  <c r="B55" i="1130"/>
  <c r="B56" i="1130"/>
  <c r="B57" i="1130"/>
  <c r="B58" i="1130"/>
  <c r="B59" i="1130"/>
  <c r="B60" i="1130"/>
  <c r="B61" i="1130"/>
  <c r="B62" i="1130"/>
  <c r="B63" i="1130"/>
  <c r="B64" i="1130"/>
  <c r="B65" i="1130"/>
  <c r="B66" i="1130"/>
  <c r="B67" i="1130"/>
  <c r="B68" i="1130"/>
  <c r="B69" i="1130"/>
  <c r="B70" i="1130"/>
  <c r="B71" i="1130"/>
  <c r="B72" i="1130"/>
  <c r="B73" i="1130"/>
  <c r="B74" i="1130"/>
  <c r="B75" i="1130"/>
  <c r="B76" i="1130"/>
  <c r="B77" i="1130"/>
  <c r="B78" i="1130"/>
  <c r="B79" i="1130"/>
  <c r="B80" i="1130"/>
  <c r="B81" i="1130"/>
  <c r="B82" i="1130"/>
  <c r="B83" i="1130"/>
  <c r="B84" i="1130"/>
  <c r="B85" i="1130"/>
  <c r="B86" i="1130"/>
  <c r="B87" i="1130"/>
  <c r="B88" i="1130"/>
  <c r="B89" i="1130"/>
  <c r="B90" i="1130"/>
  <c r="B91" i="1130"/>
  <c r="B92" i="1130"/>
  <c r="B93" i="1130"/>
  <c r="B94" i="1130"/>
  <c r="B95" i="1130"/>
  <c r="B96" i="1130"/>
  <c r="B97" i="1130"/>
  <c r="B98" i="1130"/>
  <c r="B99" i="1130"/>
  <c r="B100" i="1130"/>
  <c r="B101" i="1130"/>
  <c r="B102" i="1130"/>
  <c r="B103" i="1130"/>
  <c r="B104" i="1130"/>
  <c r="B105" i="1130"/>
  <c r="B106" i="1130"/>
  <c r="B107" i="1130"/>
  <c r="B108" i="1130"/>
  <c r="B109" i="1130"/>
  <c r="B110" i="1130"/>
  <c r="B4" i="1130" l="1"/>
  <c r="AI3" i="1130" l="1"/>
  <c r="AI2" i="1130"/>
  <c r="AC3" i="1130"/>
  <c r="AC2" i="1130"/>
  <c r="Z3" i="1130"/>
  <c r="Z2" i="1130"/>
  <c r="X1" i="1130"/>
  <c r="AD1" i="1130"/>
  <c r="AZ1" i="1130"/>
  <c r="AR2" i="1130"/>
  <c r="AL2" i="1130"/>
  <c r="AL1" i="1130"/>
  <c r="AA1" i="1130"/>
  <c r="BV48" i="1130"/>
  <c r="BV46" i="1130"/>
  <c r="BV45" i="1130"/>
  <c r="BV44" i="1130"/>
  <c r="BV41" i="1130"/>
  <c r="BV40" i="1130"/>
  <c r="BV39" i="1130"/>
  <c r="BV36" i="1130"/>
  <c r="BV35" i="1130"/>
  <c r="BV34" i="1130"/>
  <c r="BV31" i="1130"/>
  <c r="BV30" i="1130"/>
  <c r="BA6" i="1130"/>
  <c r="BD6" i="1130"/>
  <c r="BA7" i="1130"/>
  <c r="BD7" i="1130"/>
  <c r="BA8" i="1130"/>
  <c r="BD8" i="1130"/>
  <c r="BV23" i="1130"/>
  <c r="BV25" i="1130" s="1"/>
  <c r="BV24" i="1130"/>
  <c r="BS23" i="1130"/>
  <c r="BS24" i="1130"/>
  <c r="BV19" i="1130"/>
  <c r="BV20" i="1130"/>
  <c r="BR5" i="1130"/>
  <c r="BU5" i="1130"/>
  <c r="BW15" i="1130" s="1"/>
  <c r="BS18" i="1130" s="1"/>
  <c r="BW10" i="1130"/>
  <c r="BW6" i="1130" s="1"/>
  <c r="BS19" i="1130" s="1"/>
  <c r="BS16" i="1130"/>
  <c r="BS15" i="1130"/>
  <c r="BS14" i="1130"/>
  <c r="BB8" i="1130"/>
  <c r="BC8" i="1130"/>
  <c r="BE8" i="1130"/>
  <c r="BB7" i="1130"/>
  <c r="BC7" i="1130"/>
  <c r="BE7" i="1130"/>
  <c r="BB6" i="1130"/>
  <c r="BC6" i="1130"/>
  <c r="BE6" i="1130"/>
  <c r="BS25" i="1130" l="1"/>
  <c r="BW13" i="1130"/>
  <c r="BV21" i="1130"/>
</calcChain>
</file>

<file path=xl/sharedStrings.xml><?xml version="1.0" encoding="utf-8"?>
<sst xmlns="http://schemas.openxmlformats.org/spreadsheetml/2006/main" count="2416" uniqueCount="999">
  <si>
    <t>Code</t>
  </si>
  <si>
    <t>%</t>
  </si>
  <si>
    <t>G</t>
  </si>
  <si>
    <t>D</t>
  </si>
  <si>
    <t>TS</t>
  </si>
  <si>
    <t>TI</t>
  </si>
  <si>
    <t>Average of total Average</t>
  </si>
  <si>
    <t>Formule of CP</t>
  </si>
  <si>
    <t>Result</t>
  </si>
  <si>
    <t>CP= (TS-TI)/6σ</t>
  </si>
  <si>
    <t>Formule of CPK</t>
  </si>
  <si>
    <t>CPK= mini (CPL;-CPU)</t>
  </si>
  <si>
    <t>Formule of CPL</t>
  </si>
  <si>
    <r>
      <t>CPL= (m-TI)/ 3</t>
    </r>
    <r>
      <rPr>
        <sz val="11"/>
        <color indexed="8"/>
        <rFont val="Calibri"/>
        <family val="2"/>
      </rPr>
      <t>σ</t>
    </r>
  </si>
  <si>
    <t>Formule of CPU</t>
  </si>
  <si>
    <r>
      <t>CPU= (TS-m)/ 3</t>
    </r>
    <r>
      <rPr>
        <sz val="11"/>
        <color indexed="8"/>
        <rFont val="Calibri"/>
        <family val="2"/>
      </rPr>
      <t>σ</t>
    </r>
  </si>
  <si>
    <t>CP</t>
  </si>
  <si>
    <t>CPK</t>
  </si>
  <si>
    <t>M</t>
  </si>
  <si>
    <t>Mini OF</t>
  </si>
  <si>
    <t>Maxi Of</t>
  </si>
  <si>
    <t>Mini</t>
  </si>
  <si>
    <t>Maxi</t>
  </si>
  <si>
    <t>Moy</t>
  </si>
  <si>
    <t>Référence</t>
  </si>
  <si>
    <t>Date de fabrication</t>
  </si>
  <si>
    <t>Numéro Bobine</t>
  </si>
  <si>
    <t>G / D</t>
  </si>
  <si>
    <t>Vis A</t>
  </si>
  <si>
    <t>Vis B</t>
  </si>
  <si>
    <t>Vis C</t>
  </si>
  <si>
    <t>A1</t>
  </si>
  <si>
    <t>A2</t>
  </si>
  <si>
    <t>A3</t>
  </si>
  <si>
    <t>A4</t>
  </si>
  <si>
    <t>A5</t>
  </si>
  <si>
    <t>B6</t>
  </si>
  <si>
    <t>B7</t>
  </si>
  <si>
    <t>B8</t>
  </si>
  <si>
    <t>B9</t>
  </si>
  <si>
    <t>B10</t>
  </si>
  <si>
    <t>C1</t>
  </si>
  <si>
    <t>N° Vis</t>
  </si>
  <si>
    <t>N° poste</t>
  </si>
  <si>
    <t>Matière</t>
  </si>
  <si>
    <t>Epaisseur
Mini</t>
  </si>
  <si>
    <t>Epaisseur
Maxi</t>
  </si>
  <si>
    <t>Epaisseur Moyenne</t>
  </si>
  <si>
    <t>Laize</t>
  </si>
  <si>
    <t>Ecart Type</t>
  </si>
  <si>
    <t>Résultats Dimensionnels</t>
  </si>
  <si>
    <t>Nom Régleur</t>
  </si>
  <si>
    <t>Orientation</t>
  </si>
  <si>
    <t>Ondulation</t>
  </si>
  <si>
    <t>Conformité
Découpes</t>
  </si>
  <si>
    <t>Blanc</t>
  </si>
  <si>
    <t>Couleur</t>
  </si>
  <si>
    <t>Plax</t>
  </si>
  <si>
    <t>Test de Sécabilité</t>
  </si>
  <si>
    <t>Test Caméra Début Of</t>
  </si>
  <si>
    <t>Moyenne Of</t>
  </si>
  <si>
    <t>CP et CPK &gt;1,33 ==&gt; Ok
CP et CPK &lt;1,33 ==&gt; Non Ok</t>
  </si>
  <si>
    <t>Delta E
&lt; à 2</t>
  </si>
  <si>
    <t>Heure</t>
  </si>
  <si>
    <t>Commentaires</t>
  </si>
  <si>
    <t>µm</t>
  </si>
  <si>
    <t>Total</t>
  </si>
  <si>
    <t>Conformité Emballage:
=&gt; Pas de Corps étrangers</t>
  </si>
  <si>
    <t>Epaisseurs Couches</t>
  </si>
  <si>
    <t>MG</t>
  </si>
  <si>
    <t>Long</t>
  </si>
  <si>
    <t>Moy Of</t>
  </si>
  <si>
    <t>Srinkage Longitudinal</t>
  </si>
  <si>
    <t>Srinkage Transversal</t>
  </si>
  <si>
    <t>EPAISSEUR</t>
  </si>
  <si>
    <t>LAIZE</t>
  </si>
  <si>
    <t>Item</t>
  </si>
  <si>
    <t>Desc</t>
  </si>
  <si>
    <t>F301449</t>
  </si>
  <si>
    <t xml:space="preserve">FEUILLE DIV BLA                                   </t>
  </si>
  <si>
    <t>F308668</t>
  </si>
  <si>
    <t xml:space="preserve">FEUILLE ESSAI PP                                  </t>
  </si>
  <si>
    <t>F310580</t>
  </si>
  <si>
    <t xml:space="preserve">320 X 70    BLA LESCURE BOUGON                    </t>
  </si>
  <si>
    <t>F310634</t>
  </si>
  <si>
    <t xml:space="preserve">357 X 85    BLA TRIBALLAT RIAN                    </t>
  </si>
  <si>
    <t>F311498</t>
  </si>
  <si>
    <t xml:space="preserve">CD.BOB.800  &lt;40 COND.BOB.D800.                    </t>
  </si>
  <si>
    <t>F311499</t>
  </si>
  <si>
    <t xml:space="preserve">CD.BOB.800  &gt;40 COND.BOB.D800.                    </t>
  </si>
  <si>
    <t>F312009</t>
  </si>
  <si>
    <t xml:space="preserve">CD.BOB.1200 &lt;40 COND.BOB.D1200                    </t>
  </si>
  <si>
    <t>F312010</t>
  </si>
  <si>
    <t xml:space="preserve">CD.BOB.1200 &gt;40 COND.BOB.D1200                    </t>
  </si>
  <si>
    <t>F312011</t>
  </si>
  <si>
    <t xml:space="preserve">CD.PAL.B800 M.V COND.PAL.BOB.D                    </t>
  </si>
  <si>
    <t>F312012</t>
  </si>
  <si>
    <t xml:space="preserve">CD.PALB1200 M.V COND.PAL.BOB.D                    </t>
  </si>
  <si>
    <t>F312013</t>
  </si>
  <si>
    <t xml:space="preserve">CD.PALB1200 M.H COND.PAL.BOB.D                    </t>
  </si>
  <si>
    <t>F312650</t>
  </si>
  <si>
    <t xml:space="preserve">404 X 140   TRA 31196 ZZ                          </t>
  </si>
  <si>
    <t>F315212</t>
  </si>
  <si>
    <t xml:space="preserve">FL438X95 BLA PS45/55                              </t>
  </si>
  <si>
    <t>F315261</t>
  </si>
  <si>
    <t xml:space="preserve">262 X 90    BLA LAIT.ST MALO                      </t>
  </si>
  <si>
    <t>F315280</t>
  </si>
  <si>
    <t xml:space="preserve">398X85POMLY  BLA LAIT.POMLY                       </t>
  </si>
  <si>
    <t>F315309</t>
  </si>
  <si>
    <t xml:space="preserve">398X75MHSEN BLA 31933A/D1170MH                    </t>
  </si>
  <si>
    <t>F315313</t>
  </si>
  <si>
    <t xml:space="preserve">398X95MHNOY TRA 8311/SOJASUN                      </t>
  </si>
  <si>
    <t>F315341</t>
  </si>
  <si>
    <t xml:space="preserve">398X120MHSE BLA 31515 ZZ                          </t>
  </si>
  <si>
    <t>F315445</t>
  </si>
  <si>
    <t xml:space="preserve">404X120MHSE BLA 31856ZZ                           </t>
  </si>
  <si>
    <t>F315446</t>
  </si>
  <si>
    <t xml:space="preserve">524x110MHSEN BLA  31986                           </t>
  </si>
  <si>
    <t>F315501</t>
  </si>
  <si>
    <t xml:space="preserve">524x100MHAPPBLA  APP.DAN.HONGR                    </t>
  </si>
  <si>
    <t>F315527</t>
  </si>
  <si>
    <t xml:space="preserve">398X85MVDIT BLA 10029962                          </t>
  </si>
  <si>
    <t>F315542</t>
  </si>
  <si>
    <t xml:space="preserve">398X82,5MHS EBL 31998 ZZ                          </t>
  </si>
  <si>
    <t>F315619</t>
  </si>
  <si>
    <t xml:space="preserve">524x120MHSEN BLA  31552ZZ                         </t>
  </si>
  <si>
    <t>F315668</t>
  </si>
  <si>
    <t xml:space="preserve">398X120MHSE TRA 31508 ZZ                          </t>
  </si>
  <si>
    <t>F320105</t>
  </si>
  <si>
    <t xml:space="preserve">262x130MVMA  TRA LAIT.ST MALO                     </t>
  </si>
  <si>
    <t>F320106</t>
  </si>
  <si>
    <t xml:space="preserve">398X95MHNOY BLA 8306/SOJASUN                      </t>
  </si>
  <si>
    <t>F320110</t>
  </si>
  <si>
    <t xml:space="preserve">270x90MVCAM BLA PS 40/60(D.720                    </t>
  </si>
  <si>
    <t>F320115</t>
  </si>
  <si>
    <t xml:space="preserve">FL398X85 TRA ECOCELL                              </t>
  </si>
  <si>
    <t>F320118</t>
  </si>
  <si>
    <t xml:space="preserve">385x90MVREI BIC.VANILLE PLAXE                     </t>
  </si>
  <si>
    <t>F320125</t>
  </si>
  <si>
    <t xml:space="preserve">392X100MHNOY TRA 8310/TRIBALLA                    </t>
  </si>
  <si>
    <t>F320128</t>
  </si>
  <si>
    <t xml:space="preserve">560x90MHREI TRA PS 40/60                          </t>
  </si>
  <si>
    <t>F320149</t>
  </si>
  <si>
    <t xml:space="preserve">398X115MHTS BCA PLAX CAFE                         </t>
  </si>
  <si>
    <t>F320150</t>
  </si>
  <si>
    <t xml:space="preserve">404X140 TRA                                       </t>
  </si>
  <si>
    <t>F320151</t>
  </si>
  <si>
    <t xml:space="preserve">398X115MHTS BVA PLAX VANILLE                      </t>
  </si>
  <si>
    <t>F320152</t>
  </si>
  <si>
    <t xml:space="preserve">398X115MHTS BCH PLAX CHOCOLAT                     </t>
  </si>
  <si>
    <t>F320154</t>
  </si>
  <si>
    <t xml:space="preserve">560X90MHREI BLA 40/60 BLA PLAX                    </t>
  </si>
  <si>
    <t>F320158</t>
  </si>
  <si>
    <t xml:space="preserve">404x80MHSEN TRA  31619AA                          </t>
  </si>
  <si>
    <t>F320159</t>
  </si>
  <si>
    <t xml:space="preserve">398X80MHSEL TRA  31368AA                          </t>
  </si>
  <si>
    <t>F320160</t>
  </si>
  <si>
    <t xml:space="preserve">452X100MVDA BLA                                   </t>
  </si>
  <si>
    <t>F320162</t>
  </si>
  <si>
    <t xml:space="preserve">398X125 DELTF BLA                                 </t>
  </si>
  <si>
    <t>F320167</t>
  </si>
  <si>
    <t xml:space="preserve">398X120 TRANSLU398                                </t>
  </si>
  <si>
    <t>F320168</t>
  </si>
  <si>
    <t xml:space="preserve">385X90 TRANSLU385                                 </t>
  </si>
  <si>
    <t>F320172</t>
  </si>
  <si>
    <t xml:space="preserve">398X115MHTR TRA                                   </t>
  </si>
  <si>
    <t>F320179</t>
  </si>
  <si>
    <t xml:space="preserve">392X90MVDA BLA                                    </t>
  </si>
  <si>
    <t>F320180</t>
  </si>
  <si>
    <t xml:space="preserve">404 x 100 TRANSLUCIDE                             </t>
  </si>
  <si>
    <t>F320182</t>
  </si>
  <si>
    <t xml:space="preserve">272X85 TRA (40/60)                                </t>
  </si>
  <si>
    <t>F320183</t>
  </si>
  <si>
    <t xml:space="preserve">398X120MHRS TRA STYROLUX                          </t>
  </si>
  <si>
    <t>F320184</t>
  </si>
  <si>
    <t xml:space="preserve">392X100MHNOY BLA 8304/D                           </t>
  </si>
  <si>
    <t>F320185</t>
  </si>
  <si>
    <t xml:space="preserve">308X85MVDCA BLA PS 40/60                          </t>
  </si>
  <si>
    <t>F320187</t>
  </si>
  <si>
    <t xml:space="preserve">398X120 TRANSLU                                   </t>
  </si>
  <si>
    <t>F320191</t>
  </si>
  <si>
    <t xml:space="preserve">278X50 95%CT.ARIAS                                </t>
  </si>
  <si>
    <t>F320192</t>
  </si>
  <si>
    <t xml:space="preserve">560X90MHREI BIC.MARRON PLAXE                      </t>
  </si>
  <si>
    <t>F320193</t>
  </si>
  <si>
    <t xml:space="preserve">400X80 STYROLUX ARIAS                             </t>
  </si>
  <si>
    <t>F320194</t>
  </si>
  <si>
    <t xml:space="preserve">272X110TRA (40/60)                                </t>
  </si>
  <si>
    <t>F320195</t>
  </si>
  <si>
    <t xml:space="preserve">272X80 TR.ALGERIE                                 </t>
  </si>
  <si>
    <t>F320196</t>
  </si>
  <si>
    <t xml:space="preserve">FL398X80 TRA.ALGERIE                              </t>
  </si>
  <si>
    <t>F320197</t>
  </si>
  <si>
    <t xml:space="preserve">398X85TRPLAX ALGERIE                              </t>
  </si>
  <si>
    <t>F320198</t>
  </si>
  <si>
    <t xml:space="preserve">398X95TRPLAX ALGERIE                              </t>
  </si>
  <si>
    <t>F320199</t>
  </si>
  <si>
    <t xml:space="preserve">398X122 NEO+ YEO                                  </t>
  </si>
  <si>
    <t>F320200</t>
  </si>
  <si>
    <t xml:space="preserve">ESSAI COMPACT FFS                                 </t>
  </si>
  <si>
    <t>F320201</t>
  </si>
  <si>
    <t xml:space="preserve">398X120 PSBL40/60                                 </t>
  </si>
  <si>
    <t>F320203</t>
  </si>
  <si>
    <t xml:space="preserve">FL203X90 BLA BAYO                                 </t>
  </si>
  <si>
    <t>F320206</t>
  </si>
  <si>
    <t xml:space="preserve">398X120 STY.70/20/10                              </t>
  </si>
  <si>
    <t>F320209</t>
  </si>
  <si>
    <t xml:space="preserve">398X90 SAPY BLA                                   </t>
  </si>
  <si>
    <t>F320210</t>
  </si>
  <si>
    <t xml:space="preserve">392X115TRIB CAF                                   </t>
  </si>
  <si>
    <t>F320211</t>
  </si>
  <si>
    <t xml:space="preserve">272X100TR-PLAX.ALGER                              </t>
  </si>
  <si>
    <t>F320212</t>
  </si>
  <si>
    <t xml:space="preserve">398X85NEOCELL ALGERIE                             </t>
  </si>
  <si>
    <t>F320213</t>
  </si>
  <si>
    <t xml:space="preserve">272X85 SEN.NEO 50/50                              </t>
  </si>
  <si>
    <t>F320214</t>
  </si>
  <si>
    <t xml:space="preserve">398x82 SEN.NEO D0,87                              </t>
  </si>
  <si>
    <t>F320215</t>
  </si>
  <si>
    <t xml:space="preserve">404x125 SEN.NEO 0,85                              </t>
  </si>
  <si>
    <t>F320216</t>
  </si>
  <si>
    <t xml:space="preserve">FL398X110 ECO.TRA                                 </t>
  </si>
  <si>
    <t>F320217</t>
  </si>
  <si>
    <t xml:space="preserve">FL524x95 BLA ECOCELL                              </t>
  </si>
  <si>
    <t>F320218</t>
  </si>
  <si>
    <t xml:space="preserve">FL524X105 BLA 40/60                               </t>
  </si>
  <si>
    <t>F320219</t>
  </si>
  <si>
    <t xml:space="preserve">398X85NEOCELL POLAND                              </t>
  </si>
  <si>
    <t>F320220</t>
  </si>
  <si>
    <t xml:space="preserve">FL398x90 BLAN FEIRACO                             </t>
  </si>
  <si>
    <t>F320221</t>
  </si>
  <si>
    <t xml:space="preserve">FL524X85 BLANC FEIRA                              </t>
  </si>
  <si>
    <t>F320222</t>
  </si>
  <si>
    <t xml:space="preserve">392X80 STY TRA                                    </t>
  </si>
  <si>
    <t>F320223</t>
  </si>
  <si>
    <t xml:space="preserve">398X120 TOP CLEAR DULCES                          </t>
  </si>
  <si>
    <t>F320224</t>
  </si>
  <si>
    <t xml:space="preserve">524X110NEOCELLPOLAND                              </t>
  </si>
  <si>
    <t>F320225</t>
  </si>
  <si>
    <t xml:space="preserve">304x90 CARAMEL PLAXE                              </t>
  </si>
  <si>
    <t>F320226</t>
  </si>
  <si>
    <t xml:space="preserve">304x90 CHOCOLAT PLAXE                             </t>
  </si>
  <si>
    <t>F320228</t>
  </si>
  <si>
    <t>F320229</t>
  </si>
  <si>
    <t xml:space="preserve">385X90 TRANSLUCIDE                                </t>
  </si>
  <si>
    <t>F320230</t>
  </si>
  <si>
    <t xml:space="preserve">FL704x118 BLANC HONGRIE                           </t>
  </si>
  <si>
    <t>F320231</t>
  </si>
  <si>
    <t xml:space="preserve">FL704x134 BLANC HONGRIE                           </t>
  </si>
  <si>
    <t>F320232</t>
  </si>
  <si>
    <t xml:space="preserve">398X120 TOP CLEAR LACTEOS                         </t>
  </si>
  <si>
    <t>F320233</t>
  </si>
  <si>
    <t xml:space="preserve">524X95NEOCELLPOLAND                               </t>
  </si>
  <si>
    <t>F320234</t>
  </si>
  <si>
    <t xml:space="preserve">FL398X110 NEO.TRA                                 </t>
  </si>
  <si>
    <t>F320235</t>
  </si>
  <si>
    <t xml:space="preserve">608x80 NEO HERMANN                                </t>
  </si>
  <si>
    <t>F320236</t>
  </si>
  <si>
    <t xml:space="preserve">385X90TOPCL                                       </t>
  </si>
  <si>
    <t>F320237</t>
  </si>
  <si>
    <t xml:space="preserve">560x90TOPCLEAR                                    </t>
  </si>
  <si>
    <t>F320239</t>
  </si>
  <si>
    <t xml:space="preserve">758x115 NEOCELL TNUVA                             </t>
  </si>
  <si>
    <t>F320240</t>
  </si>
  <si>
    <t xml:space="preserve">404 x 95 TRANSLUCIDE                              </t>
  </si>
  <si>
    <t>F320241</t>
  </si>
  <si>
    <t xml:space="preserve">288 x 122,5 TRA SAPY                              </t>
  </si>
  <si>
    <t>F320242</t>
  </si>
  <si>
    <t xml:space="preserve">405 x 70 COPAG                                    </t>
  </si>
  <si>
    <t>F320243</t>
  </si>
  <si>
    <t xml:space="preserve">398X120 TOP CLEAR DOCE                            </t>
  </si>
  <si>
    <t>F320244</t>
  </si>
  <si>
    <t xml:space="preserve">364X80 STYROLUX                                   </t>
  </si>
  <si>
    <t>F320245</t>
  </si>
  <si>
    <t xml:space="preserve">398X85NEOCELL BLA 80                              </t>
  </si>
  <si>
    <t>F320246</t>
  </si>
  <si>
    <t xml:space="preserve">385x90PLAX                                        </t>
  </si>
  <si>
    <t>F320247</t>
  </si>
  <si>
    <t xml:space="preserve">392X80 TOPCLEAR                                   </t>
  </si>
  <si>
    <t>F320248</t>
  </si>
  <si>
    <t xml:space="preserve">398X120 TOP CLEAR MONTERO                         </t>
  </si>
  <si>
    <t>F320249</t>
  </si>
  <si>
    <t xml:space="preserve">398x85 PS BLANC PLAXE                             </t>
  </si>
  <si>
    <t>F320250</t>
  </si>
  <si>
    <t xml:space="preserve">398x85 PS VERT PLAXE                              </t>
  </si>
  <si>
    <t>F320251</t>
  </si>
  <si>
    <t xml:space="preserve">398x85 PS VIOLET PLAXE                            </t>
  </si>
  <si>
    <t>F320252</t>
  </si>
  <si>
    <t xml:space="preserve">578 x 90 PS VIOLET NACRE                          </t>
  </si>
  <si>
    <t>F320253</t>
  </si>
  <si>
    <t xml:space="preserve">398x85 PS VIOLET NACRE PLAXE                      </t>
  </si>
  <si>
    <t>F320254</t>
  </si>
  <si>
    <t xml:space="preserve">398x85 PS BLEU PLAXE                              </t>
  </si>
  <si>
    <t>F320256</t>
  </si>
  <si>
    <t xml:space="preserve">524.5X95 VERT PLAXE                               </t>
  </si>
  <si>
    <t>F320257</t>
  </si>
  <si>
    <t xml:space="preserve">524.5X95 BLANC PLAXE                              </t>
  </si>
  <si>
    <t>F320258</t>
  </si>
  <si>
    <t xml:space="preserve">524.5X95 VIOLET PLAXE                             </t>
  </si>
  <si>
    <t>F320259</t>
  </si>
  <si>
    <t xml:space="preserve">578 x 90 PS BLANC PLAXE DAN                       </t>
  </si>
  <si>
    <t>F320260</t>
  </si>
  <si>
    <t xml:space="preserve">398X140 PSTRANSLUCIDE                             </t>
  </si>
  <si>
    <t>F320261</t>
  </si>
  <si>
    <t xml:space="preserve">398X120 PSTRANSLUCIDE                             </t>
  </si>
  <si>
    <t>F320262</t>
  </si>
  <si>
    <t xml:space="preserve">FL580x95 BLA ECOCELL                              </t>
  </si>
  <si>
    <t>F320263</t>
  </si>
  <si>
    <t xml:space="preserve">398x120 NEOCELL BLANC                             </t>
  </si>
  <si>
    <t>F320264</t>
  </si>
  <si>
    <t xml:space="preserve">320x100 PS BLANC PLAXE                            </t>
  </si>
  <si>
    <t>F320265</t>
  </si>
  <si>
    <t xml:space="preserve">398x95 PS BLANC PLAXE                             </t>
  </si>
  <si>
    <t>F320266</t>
  </si>
  <si>
    <t xml:space="preserve">398x95 PS VERT PLAXE                              </t>
  </si>
  <si>
    <t>F320267</t>
  </si>
  <si>
    <t xml:space="preserve">398x95 PS BLEU PLAXE                              </t>
  </si>
  <si>
    <t>F320268</t>
  </si>
  <si>
    <t xml:space="preserve">398x95 PS VIOLET NACRE PLAXE                      </t>
  </si>
  <si>
    <t>F320269</t>
  </si>
  <si>
    <t xml:space="preserve">398X115 BLA 8307                                  </t>
  </si>
  <si>
    <t>F320270</t>
  </si>
  <si>
    <t xml:space="preserve">398X105 BLA 8301                                  </t>
  </si>
  <si>
    <t>F320271</t>
  </si>
  <si>
    <t>F320272</t>
  </si>
  <si>
    <t xml:space="preserve">456x94 PS BLANC                                   </t>
  </si>
  <si>
    <t>F320273</t>
  </si>
  <si>
    <t xml:space="preserve">560x75 TOPCLEAR                                   </t>
  </si>
  <si>
    <t>F320275</t>
  </si>
  <si>
    <t xml:space="preserve">380x90 PS TRANSLUCIDE                             </t>
  </si>
  <si>
    <t>F320276</t>
  </si>
  <si>
    <t>F320277</t>
  </si>
  <si>
    <t xml:space="preserve">398x95 CARAMEL PLAXE                              </t>
  </si>
  <si>
    <t>F320278</t>
  </si>
  <si>
    <t xml:space="preserve">398x95 CHOCOLAT PLAXE                             </t>
  </si>
  <si>
    <t>F320279</t>
  </si>
  <si>
    <t xml:space="preserve">380x75 TOPCLEAR                                   </t>
  </si>
  <si>
    <t>F320280</t>
  </si>
  <si>
    <t xml:space="preserve">398x90 PS BLANC PLAXE                             </t>
  </si>
  <si>
    <t>F320281</t>
  </si>
  <si>
    <t xml:space="preserve">398x90 PS TOP CLEAR                               </t>
  </si>
  <si>
    <t>F320282</t>
  </si>
  <si>
    <t xml:space="preserve">380x90 PS BLANC                                   </t>
  </si>
  <si>
    <t>F320283</t>
  </si>
  <si>
    <t>F320284</t>
  </si>
  <si>
    <t xml:space="preserve">560x90 TOPCLEAR DOCE                              </t>
  </si>
  <si>
    <t>F320285</t>
  </si>
  <si>
    <t xml:space="preserve">385x75 PS TOP CLEAR                               </t>
  </si>
  <si>
    <t>F320286</t>
  </si>
  <si>
    <t xml:space="preserve">398X100 TRANSLUCIDE                               </t>
  </si>
  <si>
    <t>F320288</t>
  </si>
  <si>
    <t>F320289</t>
  </si>
  <si>
    <t xml:space="preserve">398 x 80 TRANSLUCIDE                              </t>
  </si>
  <si>
    <t>F320290</t>
  </si>
  <si>
    <t xml:space="preserve">398 x 90 TRANSLUCIDE                              </t>
  </si>
  <si>
    <t>F320291</t>
  </si>
  <si>
    <t xml:space="preserve">398 x 90 BLANC/ROSE                               </t>
  </si>
  <si>
    <t>F320292</t>
  </si>
  <si>
    <t xml:space="preserve">456x94 PS LAVANDE - A PLAT                        </t>
  </si>
  <si>
    <t>F320293</t>
  </si>
  <si>
    <t xml:space="preserve">456x94 PS BLANC - A PLAT                          </t>
  </si>
  <si>
    <t>F320294</t>
  </si>
  <si>
    <t>F320295</t>
  </si>
  <si>
    <t xml:space="preserve">456x94 WHOLE MILK                                 </t>
  </si>
  <si>
    <t>F320296</t>
  </si>
  <si>
    <t xml:space="preserve">398x95 DARK GREEN                                 </t>
  </si>
  <si>
    <t>F320297</t>
  </si>
  <si>
    <t xml:space="preserve">398X95 BLANC PLAXE                                </t>
  </si>
  <si>
    <t>F320300</t>
  </si>
  <si>
    <t xml:space="preserve">ESSAI NEOCELL                                     </t>
  </si>
  <si>
    <t>OF</t>
  </si>
  <si>
    <t>0,950 mm +/- 0,030 mm</t>
  </si>
  <si>
    <t>398 mm -0/+ 1 mm</t>
  </si>
  <si>
    <t>CPK &gt;1,33 ==&gt; Ok
CPK &lt;1,33 ==&gt; No Ok</t>
  </si>
  <si>
    <t>Undulation</t>
  </si>
  <si>
    <t>Sécability Test</t>
  </si>
  <si>
    <t>No Break</t>
  </si>
  <si>
    <t>Aspect</t>
  </si>
  <si>
    <t>No visual defect list "P07.2 LPIL"</t>
  </si>
  <si>
    <t>Sabre Effect</t>
  </si>
  <si>
    <t>Maximum : 10 mm / 6 Meters</t>
  </si>
  <si>
    <t>Plax thickness</t>
  </si>
  <si>
    <t>Color thikness</t>
  </si>
  <si>
    <t>White Thikness</t>
  </si>
  <si>
    <t>Orientation Transversal</t>
  </si>
  <si>
    <t>Nominal : 0%
Tolérance : +/- 2%</t>
  </si>
  <si>
    <t>Moy G</t>
  </si>
  <si>
    <t>Moy D</t>
  </si>
  <si>
    <t>Mesure Couleur</t>
  </si>
  <si>
    <t>L</t>
  </si>
  <si>
    <t>a</t>
  </si>
  <si>
    <t>b</t>
  </si>
  <si>
    <t>Customer item</t>
  </si>
  <si>
    <t>Epaisseurs</t>
  </si>
  <si>
    <t>Epaisseur Plax</t>
  </si>
  <si>
    <t>Epaisseur Color</t>
  </si>
  <si>
    <t>Epaisseur Blanc</t>
  </si>
  <si>
    <t>Orientation Long</t>
  </si>
  <si>
    <t>Nominal : 3,0
Min to reject : 2,0 
Maxi to reject : 4,0</t>
  </si>
  <si>
    <t>Densité</t>
  </si>
  <si>
    <t>Milieu Laize G</t>
  </si>
  <si>
    <t>MD</t>
  </si>
  <si>
    <t>Milieu Laize D</t>
  </si>
  <si>
    <t>Trans</t>
  </si>
  <si>
    <t>0,90 mm +/- 0,020 mm</t>
  </si>
  <si>
    <t>380 mm -0/+ 1 mm</t>
  </si>
  <si>
    <t>1,20 mm +/- 0,020 mm</t>
  </si>
  <si>
    <t>Nominal : -8
Min to reject : -6
Maxi to reject : -12</t>
  </si>
  <si>
    <t>F320298</t>
  </si>
  <si>
    <t xml:space="preserve">524.5X95 DARK GREEN                            </t>
  </si>
  <si>
    <t>524 mm -0/+ 1 mm</t>
  </si>
  <si>
    <t>398 mm -/+ 0,5 mm</t>
  </si>
  <si>
    <t>524 mm + 1,5/- 0 mm</t>
  </si>
  <si>
    <t>Nominal : -10%
Maximum : -12%</t>
  </si>
  <si>
    <t>1,100 mm +/- 0,030 mm</t>
  </si>
  <si>
    <t>Nominal : -8%
Maximum : -12%</t>
  </si>
  <si>
    <t>Density</t>
  </si>
  <si>
    <t>0,850 Gr /Cm3  +/- 0,030</t>
  </si>
  <si>
    <t>F320299</t>
  </si>
  <si>
    <t xml:space="preserve">524.5X95 VIOLET IRONMAN                           </t>
  </si>
  <si>
    <t>0,94 mm +/- 0,020 mm</t>
  </si>
  <si>
    <t>456 mm -0/+ 1 mm</t>
  </si>
  <si>
    <t>102876 CHOBANI / 4% Whole Milk</t>
  </si>
  <si>
    <t>L : 37,59</t>
  </si>
  <si>
    <t>a : -12,27</t>
  </si>
  <si>
    <t>b: 3,98</t>
  </si>
  <si>
    <t>Sélectionner le règleur à chaque changement d'équipe.</t>
  </si>
  <si>
    <t>Renseigner à chaque début d'OF ou en cas de changement de mélange :
- Matière
- Lot
- Pourcentage utilisé</t>
  </si>
  <si>
    <t>Lot</t>
  </si>
  <si>
    <t>Contrôle informatique 19</t>
  </si>
  <si>
    <t>C2</t>
  </si>
  <si>
    <t>C3</t>
  </si>
  <si>
    <t>C4</t>
  </si>
  <si>
    <t>Validation</t>
  </si>
  <si>
    <t>Régleur</t>
  </si>
  <si>
    <r>
      <t>CPU= (TS-TI)/ 6</t>
    </r>
    <r>
      <rPr>
        <b/>
        <sz val="14"/>
        <color indexed="8"/>
        <rFont val="Calibri"/>
        <family val="2"/>
      </rPr>
      <t>σ</t>
    </r>
  </si>
  <si>
    <t>L - Plax</t>
  </si>
  <si>
    <t>a - Plax</t>
  </si>
  <si>
    <t>b - Plax</t>
  </si>
  <si>
    <t>L : 52,19</t>
  </si>
  <si>
    <t>a : 27,09</t>
  </si>
  <si>
    <t>b: -34,87</t>
  </si>
  <si>
    <t>Delta E - plax</t>
  </si>
  <si>
    <t>Epaisseurs mini</t>
  </si>
  <si>
    <t>Epaisseurs maxi</t>
  </si>
  <si>
    <t>Laize mini</t>
  </si>
  <si>
    <t>Laize maxi</t>
  </si>
  <si>
    <t>Densité mini</t>
  </si>
  <si>
    <t>Densité maxi</t>
  </si>
  <si>
    <t>Orientation Trans</t>
  </si>
  <si>
    <t>T10217156</t>
  </si>
  <si>
    <t>1,00 mm +/- 0,020 mm</t>
  </si>
  <si>
    <t>452 mm -/+ 0,5 mm</t>
  </si>
  <si>
    <t>L : 94,7</t>
  </si>
  <si>
    <t>a : -0,5</t>
  </si>
  <si>
    <t>b: 1,32</t>
  </si>
  <si>
    <t>F320301</t>
  </si>
  <si>
    <t>0,900 mm +/- 0,030 mm</t>
  </si>
  <si>
    <t>578 mm -0/+ 1 mm</t>
  </si>
  <si>
    <t>L : 44,53</t>
  </si>
  <si>
    <t>a : 24,52</t>
  </si>
  <si>
    <t>b: -30,39</t>
  </si>
  <si>
    <t>L : 30,99</t>
  </si>
  <si>
    <t>a : 1,91</t>
  </si>
  <si>
    <t>b: -17,67</t>
  </si>
  <si>
    <t xml:space="preserve">578x90 PS BLEU PLAXE DAN                              </t>
  </si>
  <si>
    <t xml:space="preserve">578 x 90 PS VIOLET LOVE BACK DAN                     </t>
  </si>
  <si>
    <t>L : 96,10</t>
  </si>
  <si>
    <t>a : -0,52</t>
  </si>
  <si>
    <t>b: 1,31</t>
  </si>
  <si>
    <t>L : 83,38</t>
  </si>
  <si>
    <t>a : -1,3</t>
  </si>
  <si>
    <t>b: -2,67</t>
  </si>
  <si>
    <t>L : 96,16</t>
  </si>
  <si>
    <t>a : -0,55</t>
  </si>
  <si>
    <t>b: 1,44</t>
  </si>
  <si>
    <t>1,050 Gr /Cm3  +/- 0,030</t>
  </si>
  <si>
    <t>L : 95,89</t>
  </si>
  <si>
    <t>a : -0,64</t>
  </si>
  <si>
    <t>b: 1,34</t>
  </si>
  <si>
    <t>L : 31,3</t>
  </si>
  <si>
    <t>a : 4,89</t>
  </si>
  <si>
    <t>b: -19,03</t>
  </si>
  <si>
    <t>L : 71,41</t>
  </si>
  <si>
    <t>a : 14,97</t>
  </si>
  <si>
    <t>b: -23,47</t>
  </si>
  <si>
    <t>L : 96,18</t>
  </si>
  <si>
    <t>b: 1,45</t>
  </si>
  <si>
    <t>Maximum : 40 mm / 6 Meters</t>
  </si>
  <si>
    <t>Cliquer ci-dessous pour accéder au dossier article</t>
  </si>
  <si>
    <t>Référence Fournisseur</t>
  </si>
  <si>
    <t>CRISTAL</t>
  </si>
  <si>
    <t>FEUILLE DIV BLA</t>
  </si>
  <si>
    <t>PS CRISTAL STD.MT de MARSAN - GPPS 678</t>
  </si>
  <si>
    <t>FEUILLE ESSAI PP</t>
  </si>
  <si>
    <t>CRISTAL 124N DANONE - 10242781</t>
  </si>
  <si>
    <t>320 X 70 BLA LESCURE BOUGON</t>
  </si>
  <si>
    <t>STYROLUX C-TECH NAT - C-Tech</t>
  </si>
  <si>
    <t>357 X 85 BLA TRIBALLAT RIAN</t>
  </si>
  <si>
    <t>CD.BOB.800 &lt;40 COND.BOB.D800.</t>
  </si>
  <si>
    <t>CHOC</t>
  </si>
  <si>
    <t>CD.BOB.800 &gt;40 COND.BOB.D800.</t>
  </si>
  <si>
    <t>PS CHOC.STD.MT.MARSAN - HIPS A-TECH 1210</t>
  </si>
  <si>
    <t>CD.BOB.1200 &lt;40 COND.BOB.D1200</t>
  </si>
  <si>
    <t>CHOC 486N DANONE - 10242832</t>
  </si>
  <si>
    <t>CD.BOB.1200 &gt;40 COND.BOB.D1200</t>
  </si>
  <si>
    <t>STYRON A-TECH 1200 - A-TECH 1200</t>
  </si>
  <si>
    <t>CD.PAL.B800 M.V COND.PAL.BOB.D</t>
  </si>
  <si>
    <t xml:space="preserve">CHOC ESCRIMO                                      </t>
  </si>
  <si>
    <t>CD.PALB1200 M.V COND.PAL.BOB.D</t>
  </si>
  <si>
    <t>CD.PALB1200 M.H COND.PAL.BOB.D</t>
  </si>
  <si>
    <t>COLORANTS COURANTS</t>
  </si>
  <si>
    <t>F312534</t>
  </si>
  <si>
    <t>398X85 ITAL BLA 2 BOB./PALETTE</t>
  </si>
  <si>
    <t>MM BLANC PS STD.MT DE MARSAN - 6100-PSR</t>
  </si>
  <si>
    <t>404 X 140 TRA 31196 ZZ</t>
  </si>
  <si>
    <t>MM KS89176 - KS89176</t>
  </si>
  <si>
    <t>FL438X95 BLA PS45/55</t>
  </si>
  <si>
    <t>Regleur</t>
  </si>
  <si>
    <t>MM BLANC PS TOSAF MS83388 - MS83388</t>
  </si>
  <si>
    <t>262 X 90 BLA LAIT.ST MALO</t>
  </si>
  <si>
    <t>COL BLEU (DAN) - SL54301452</t>
  </si>
  <si>
    <t>398X85POMLY BLA LAIT.POMLY</t>
  </si>
  <si>
    <t>ARCHE D.</t>
  </si>
  <si>
    <t>COLORANT BLEU OIKOS - SL53301462</t>
  </si>
  <si>
    <t>398X75MHSEN BLA 31933A/D1170MH</t>
  </si>
  <si>
    <t>BONNEFEMNE E.</t>
  </si>
  <si>
    <t>COLORANT VERT VISTARGREEN - SL64301341</t>
  </si>
  <si>
    <t>398X95MHNOY TRA 8311/SOJASUN</t>
  </si>
  <si>
    <t>COLORANT VIOLET IRONMAN - SL43301165</t>
  </si>
  <si>
    <t>398X120MHSE BLA 31515 ZZ</t>
  </si>
  <si>
    <t>COLORANT VANILLE TRIBALLAT - FF-5536-05</t>
  </si>
  <si>
    <t>F315434</t>
  </si>
  <si>
    <t>308X85 PS/BLANC</t>
  </si>
  <si>
    <t>CHAMAND T.</t>
  </si>
  <si>
    <t>COLORANT VANILLE DULCES - FF-5586-05</t>
  </si>
  <si>
    <t>404X120MHSE BLA 31856ZZ</t>
  </si>
  <si>
    <t>CLAVE D.</t>
  </si>
  <si>
    <t>COLORANT CAFE TRIBALLAT - FF-5539-05</t>
  </si>
  <si>
    <t>524x110MHSEN BLA 31986</t>
  </si>
  <si>
    <t>COMPAGNE C.</t>
  </si>
  <si>
    <t>524x100MHAPPBLA APP.DAN.HONGR</t>
  </si>
  <si>
    <t>GASCHET G.</t>
  </si>
  <si>
    <t>BROYES COURANTS</t>
  </si>
  <si>
    <t>398X85MVDIT BLA 10029962</t>
  </si>
  <si>
    <t xml:space="preserve">BROYE PS BLANC MT.MARSAN                          </t>
  </si>
  <si>
    <t>398X82,5MHS EBL 31998 ZZ</t>
  </si>
  <si>
    <t>GOURGUES R.</t>
  </si>
  <si>
    <t xml:space="preserve">BRY.PS CRISTAL STD.MT DE MARS                     </t>
  </si>
  <si>
    <t>524x120MHSEN BLA 31552ZZ</t>
  </si>
  <si>
    <t>GRAFF P.</t>
  </si>
  <si>
    <t xml:space="preserve">PS BROYE BLANC NEOCELL PLUS                       </t>
  </si>
  <si>
    <t>398X120MHSE TRA 31508 ZZ</t>
  </si>
  <si>
    <t>LABEYRIE JM.</t>
  </si>
  <si>
    <t xml:space="preserve">BROYE BLANC DANONE                                </t>
  </si>
  <si>
    <t>262x130MVMA TRA LAIT.ST MALO</t>
  </si>
  <si>
    <t>LAMOULIE Y.</t>
  </si>
  <si>
    <t>398X95MHNOY BLA 8306/SOJASUN</t>
  </si>
  <si>
    <t>MOMIANT P.L.</t>
  </si>
  <si>
    <t>COLORANTS &amp; ADDITIFS</t>
  </si>
  <si>
    <t>270x90MVCAM BLA PS 40/60(D.720</t>
  </si>
  <si>
    <t>RICAUD C.</t>
  </si>
  <si>
    <t>MAT. ESSAIS - ESSAI</t>
  </si>
  <si>
    <t>FL398X85 TRA ECOCELL</t>
  </si>
  <si>
    <t>SAUBIE X.</t>
  </si>
  <si>
    <t>DOPANT - SOL T 6414 - NC</t>
  </si>
  <si>
    <t>385x90MVREI BIC.VANILLE PLAXE</t>
  </si>
  <si>
    <t>SPIESER L.</t>
  </si>
  <si>
    <t>CRAIE GRANIC 2281 - 2281</t>
  </si>
  <si>
    <t>392X100MHNOY TRA 8310/TRIBALLA</t>
  </si>
  <si>
    <t>SUSKA R.</t>
  </si>
  <si>
    <t>CRAIE GRANIC 2181 GESTORA CATA - 2181</t>
  </si>
  <si>
    <t>560x90MHREI TRA PS 40/60</t>
  </si>
  <si>
    <t>QUINTANILLA M.</t>
  </si>
  <si>
    <t>COLORANT VIOLET LOVEBACK - SL43301164</t>
  </si>
  <si>
    <t>398X115MHTS BCA PLAX CAFE</t>
  </si>
  <si>
    <t>COLORANT NOIR - NON ALIMENTAIRE - NC</t>
  </si>
  <si>
    <t>404X140 TRA</t>
  </si>
  <si>
    <t>COLORANT CHOCOLAT SOUMMAM - FF-5506-05</t>
  </si>
  <si>
    <t>398X115MHTS BVA PLAX VANILLE</t>
  </si>
  <si>
    <t>COLORANT CHOCOLAT SOUMMAM - FF-5206-05</t>
  </si>
  <si>
    <t>398X115MHTS BCH PLAX CHOCOLAT</t>
  </si>
  <si>
    <t>COLOR MARRON DULCES - FF-5731-05</t>
  </si>
  <si>
    <t>560X90MHREI BLA 40/60 BLA PLAX</t>
  </si>
  <si>
    <t>COLOR CHOCO TRIBALLAT - FF-5731-05</t>
  </si>
  <si>
    <t>404x80MHSEN TRA 31619AA</t>
  </si>
  <si>
    <t>COLO CARAMEL SOUMMAM - FF-5205-05</t>
  </si>
  <si>
    <t>398X80MHSEL TRA 31368AA</t>
  </si>
  <si>
    <t>COL VIOLET NACRE (DAN) - SL43301155</t>
  </si>
  <si>
    <t>452X100MVDA BLA</t>
  </si>
  <si>
    <t>COL VERT (DAN) - SL64122024</t>
  </si>
  <si>
    <t>398X125 DELTF BLA</t>
  </si>
  <si>
    <t>COL NACRE (DAN) - SL43301154</t>
  </si>
  <si>
    <t>398X120 TRANSLU398</t>
  </si>
  <si>
    <t>COL LAVANDE CHOBANI - FF-6215-05</t>
  </si>
  <si>
    <t>385X90 TRANSLU385</t>
  </si>
  <si>
    <t>398X115MHTR TRA</t>
  </si>
  <si>
    <t>PP</t>
  </si>
  <si>
    <t>392X90MVDA BLA</t>
  </si>
  <si>
    <t>PPH 4022 NAT PP HOMO NAT - 4022</t>
  </si>
  <si>
    <t>404 x 100 TRANSLUCIDE</t>
  </si>
  <si>
    <t>272X85 TRA (40/60)</t>
  </si>
  <si>
    <t>BROYES DIVERS</t>
  </si>
  <si>
    <t>398X120MHRS TRA STYROLUX</t>
  </si>
  <si>
    <t xml:space="preserve">BROYE PS BLANC 100/100 CHOC                       </t>
  </si>
  <si>
    <t>392X100MHNOY BLA 8304/D</t>
  </si>
  <si>
    <t xml:space="preserve">BROYE PS BLEU OIKOS DAN                           </t>
  </si>
  <si>
    <t>308X85MVDCA BLA PS 40/60</t>
  </si>
  <si>
    <t xml:space="preserve">BROYE PS LAVANDE 100/100 CHOC                     </t>
  </si>
  <si>
    <t>398X120 TRANSLU</t>
  </si>
  <si>
    <t xml:space="preserve">BROYE PS NOIR                                     </t>
  </si>
  <si>
    <t>278X50 95%CT.ARIAS</t>
  </si>
  <si>
    <t xml:space="preserve">BROYE PS TOP CLEAR                                </t>
  </si>
  <si>
    <t>560X90MHREI BIC.MARRON PLAXE</t>
  </si>
  <si>
    <t xml:space="preserve">BROYE PS VERT VISTARGREEN                         </t>
  </si>
  <si>
    <t>400X80 STYROLUX ARIAS</t>
  </si>
  <si>
    <t xml:space="preserve">BROYE PS VIOLET IRONMAN                           </t>
  </si>
  <si>
    <t>272X110TRA (40/60)</t>
  </si>
  <si>
    <t xml:space="preserve">BROYE PS VIOLET LOVEBACK                          </t>
  </si>
  <si>
    <t>272X80 TR.ALGERIE</t>
  </si>
  <si>
    <t xml:space="preserve">BROYE STYROLUX TRANS(40/60)MDM                    </t>
  </si>
  <si>
    <t>FL398X80 TRA.ALGERIE</t>
  </si>
  <si>
    <t xml:space="preserve">BROYE STYROLUX/CTECH TRANS(MDM                    </t>
  </si>
  <si>
    <t>398X85TRPLAX ALGERIE</t>
  </si>
  <si>
    <t xml:space="preserve">BROYE TRANSLUCIDE DANONE                          </t>
  </si>
  <si>
    <t>398X95TRPLAX ALGERIE</t>
  </si>
  <si>
    <t xml:space="preserve">BRY BIC-ROSE DAN                                  </t>
  </si>
  <si>
    <t>398X122 NEO+ YEO</t>
  </si>
  <si>
    <t xml:space="preserve">BRY BLEU (DAN)                                    </t>
  </si>
  <si>
    <t>ESSAI COMPACT FFS</t>
  </si>
  <si>
    <t xml:space="preserve">BRY VERT (DAN)                                    </t>
  </si>
  <si>
    <t>398X120 PSBL40/60</t>
  </si>
  <si>
    <t xml:space="preserve">BRY VIOLET (DAN)                                  </t>
  </si>
  <si>
    <t>FL203X90 BLA BAYO</t>
  </si>
  <si>
    <t xml:space="preserve">BRY VIOLET NACRE (DAN)                            </t>
  </si>
  <si>
    <t>398X120 STY.70/20/10</t>
  </si>
  <si>
    <t xml:space="preserve">BRY.BIC.26804 VANILLE MT.M                        </t>
  </si>
  <si>
    <t>398X90 SAPY BLA</t>
  </si>
  <si>
    <t xml:space="preserve">BRY.BIC.5205 05 CARAM                             </t>
  </si>
  <si>
    <t>392X115TRIB CAF</t>
  </si>
  <si>
    <t xml:space="preserve">BRY.BIC.5206 05 CHOCO                             </t>
  </si>
  <si>
    <t>272X100TR-PLAX.ALGER</t>
  </si>
  <si>
    <t xml:space="preserve">BRY.BIC.82946 VANILLE(Mt MARS)                    </t>
  </si>
  <si>
    <t>398X85NEOCELL ALGERIE</t>
  </si>
  <si>
    <t xml:space="preserve">BRY.BIC.86303 CAFE MT.MARS.                       </t>
  </si>
  <si>
    <t>272X85 SEN.NEO 50/50</t>
  </si>
  <si>
    <t xml:space="preserve">BRY.BIC.86304 CHOCOLAT MT.M                       </t>
  </si>
  <si>
    <t>398x82 SEN.NEO D0,87</t>
  </si>
  <si>
    <t xml:space="preserve">BRY.BIC.86832 MARRON MT.M                         </t>
  </si>
  <si>
    <t>404x125 SEN.NEO 0,85</t>
  </si>
  <si>
    <t xml:space="preserve">PS BROYE BLANC NEOCELL                            </t>
  </si>
  <si>
    <t>FL398X110 ECO.TRA</t>
  </si>
  <si>
    <t xml:space="preserve">PURGE / LANCEMENT PS                              </t>
  </si>
  <si>
    <t>FL524x95 BLA ECOCELL</t>
  </si>
  <si>
    <t>FL524X105 BLA 40/60</t>
  </si>
  <si>
    <t>398X85NEOCELL POLAND</t>
  </si>
  <si>
    <t>FL398x90 BLAN FEIRACO</t>
  </si>
  <si>
    <t>FL524X85 BLANC FEIRA</t>
  </si>
  <si>
    <t>392X80 STY TRA</t>
  </si>
  <si>
    <t>398X120 TOP CLEAR DULCES</t>
  </si>
  <si>
    <t>524X110NEOCELLPOLAND</t>
  </si>
  <si>
    <t>304x90 CARAMEL PLAXE</t>
  </si>
  <si>
    <t>304x90 CHOCOLAT PLAXE</t>
  </si>
  <si>
    <t>385X90 TRANSLUCIDE</t>
  </si>
  <si>
    <t>FL704x118 BLANC HONGRIE</t>
  </si>
  <si>
    <t>FL704x134 BLANC HONGRIE</t>
  </si>
  <si>
    <t>398X120 TOP CLEAR LACTEOS</t>
  </si>
  <si>
    <t>524X95NEOCELLPOLAND</t>
  </si>
  <si>
    <t>FL398X110 NEO.TRA</t>
  </si>
  <si>
    <t>608x80 NEO HERMANN</t>
  </si>
  <si>
    <t>385X90TOPCL</t>
  </si>
  <si>
    <t>560x90TOPCLEAR</t>
  </si>
  <si>
    <t>F320238</t>
  </si>
  <si>
    <t>BUD 2016 - PP NEOCELL</t>
  </si>
  <si>
    <t>758x115 NEOCELL TNUVA</t>
  </si>
  <si>
    <t>404 x 95 TRANSLUCIDE</t>
  </si>
  <si>
    <t>288 x 122,5 TRA SAPY</t>
  </si>
  <si>
    <t>405 x 70 COPAG</t>
  </si>
  <si>
    <t>398X120 TOP CLEAR DOCE</t>
  </si>
  <si>
    <t>364X80 STYROLUX</t>
  </si>
  <si>
    <t>398X85NEOCELL BLA 80</t>
  </si>
  <si>
    <t>385x90PLAX</t>
  </si>
  <si>
    <t>392X80 TOPCLEAR</t>
  </si>
  <si>
    <t>398X120 TOP CLEAR MONTERO</t>
  </si>
  <si>
    <t>398x85 PS BLANC PLAXE</t>
  </si>
  <si>
    <t>398x85 PS VERT PLAXE</t>
  </si>
  <si>
    <t>398x85 PS VIOLET PLAXE</t>
  </si>
  <si>
    <t>578 x 90 PS VIOLET NACRE</t>
  </si>
  <si>
    <t>398x85 PS VIOLET NACRE PLAXE</t>
  </si>
  <si>
    <t>398x85 PS BLEU PLAXE</t>
  </si>
  <si>
    <t>524.5X95 VERT PLAXE</t>
  </si>
  <si>
    <t>524.5X95 BLANC PLAXE</t>
  </si>
  <si>
    <t>524.5X95 VIOLET PLAXE</t>
  </si>
  <si>
    <t>578 x 90 PS BLANC PLAXE DAN</t>
  </si>
  <si>
    <t>398X140 PSTRANSLUCIDE</t>
  </si>
  <si>
    <t>398X120 PSTRANSLUCIDE</t>
  </si>
  <si>
    <t>FL580x95 BLA ECOCELL</t>
  </si>
  <si>
    <t>398x120 NEOCELL BLANC</t>
  </si>
  <si>
    <t>320x100 PS BLANC PLAXE</t>
  </si>
  <si>
    <t>398x95 PS BLANC PLAXE</t>
  </si>
  <si>
    <t>398x95 PS VERT PLAXE</t>
  </si>
  <si>
    <t>398x95 PS BLEU PLAXE</t>
  </si>
  <si>
    <t>398x95 PS VIOLET NACRE PLAXE</t>
  </si>
  <si>
    <t>398X115 BLA 8307</t>
  </si>
  <si>
    <t>398X105 BLA 8301</t>
  </si>
  <si>
    <t>456x94 PS BLANC</t>
  </si>
  <si>
    <t>560x75 TOPCLEAR</t>
  </si>
  <si>
    <t>F320274</t>
  </si>
  <si>
    <t>FEUILLE SOUS-TRAITEE</t>
  </si>
  <si>
    <t>380x90 PS TRANSLUCIDE</t>
  </si>
  <si>
    <t>398x95 CARAMEL PLAXE</t>
  </si>
  <si>
    <t>398x95 CHOCOLAT PLAXE</t>
  </si>
  <si>
    <t>380x75 TOPCLEAR</t>
  </si>
  <si>
    <t>398x90 PS BLANC PLAXE</t>
  </si>
  <si>
    <t>398x90 PS TOP CLEAR</t>
  </si>
  <si>
    <t>380x90 PS BLANC</t>
  </si>
  <si>
    <t>578x90 PS BLEU PLAXE</t>
  </si>
  <si>
    <t>560x90 TOPCLEAR DOCE</t>
  </si>
  <si>
    <t>385x75 PS TOP CLEAR</t>
  </si>
  <si>
    <t>398X100 TRANSLUCIDE</t>
  </si>
  <si>
    <t>F320287</t>
  </si>
  <si>
    <t>418X120 TRPLAX ALGERIE</t>
  </si>
  <si>
    <t>398 x 80 TRANSLUCIDE</t>
  </si>
  <si>
    <t>398 x 90 TRANSLUCIDE</t>
  </si>
  <si>
    <t>398 x 90 BLANC/ROSE</t>
  </si>
  <si>
    <t>456x94 PS LAVANDE - A PLAT</t>
  </si>
  <si>
    <t>456x94 PS BLANC - A PLAT</t>
  </si>
  <si>
    <t>398X100 BLANC</t>
  </si>
  <si>
    <t>456x94 WHOLE MILK</t>
  </si>
  <si>
    <t>398x95 PS VISTARGREEN</t>
  </si>
  <si>
    <t>398X95 BLANC PLAXE</t>
  </si>
  <si>
    <t>524.5X95 VERT-VISTARGREEN</t>
  </si>
  <si>
    <t>524.5X95 VIOLET-IRONMAN</t>
  </si>
  <si>
    <t>ESSAI NEOCELL</t>
  </si>
  <si>
    <t>578x90 PS VIOLET LOVEBACK</t>
  </si>
  <si>
    <t xml:space="preserve">F320304                            </t>
  </si>
  <si>
    <t xml:space="preserve">578x90 PS BLEU ASC PLAXE                          </t>
  </si>
  <si>
    <t xml:space="preserve">F320305                            </t>
  </si>
  <si>
    <t xml:space="preserve">578 x 90 PS BLANC ASC PLAXE                       </t>
  </si>
  <si>
    <t xml:space="preserve">F322125                            </t>
  </si>
  <si>
    <t xml:space="preserve">1070 x 100 PS NOIR                                </t>
  </si>
  <si>
    <t>F322126</t>
  </si>
  <si>
    <t>1070 x 120 PS NOIR</t>
  </si>
  <si>
    <t xml:space="preserve">F322130                            </t>
  </si>
  <si>
    <t xml:space="preserve">660 x 80 PS NOIR                                  </t>
  </si>
  <si>
    <t xml:space="preserve">F323178                            </t>
  </si>
  <si>
    <t xml:space="preserve">660 x 100 PS NOIR                                 </t>
  </si>
  <si>
    <t>31515 ZZ</t>
  </si>
  <si>
    <t>Nominal : -6
Min to reject : -5
Maxi to reject : -12</t>
  </si>
  <si>
    <t>31856 ZZ</t>
  </si>
  <si>
    <t>404 mm -0/+ 1 mm</t>
  </si>
  <si>
    <t>31508 ZZ</t>
  </si>
  <si>
    <t>0,90 mm +/- 0,040 mm</t>
  </si>
  <si>
    <t>270 mm -/+ 0,5 mm</t>
  </si>
  <si>
    <t>1,00mm +/- 0,020 mm</t>
  </si>
  <si>
    <t>392 mm -0/+ 1 mm</t>
  </si>
  <si>
    <t>1,15 mm +/- 0,050 mm</t>
  </si>
  <si>
    <t>L : 29,69</t>
  </si>
  <si>
    <t>a : 1,29</t>
  </si>
  <si>
    <t>b: 1,69</t>
  </si>
  <si>
    <t>L : 82,46</t>
  </si>
  <si>
    <t>a : 8,42</t>
  </si>
  <si>
    <t>b: 37,75</t>
  </si>
  <si>
    <t>L : 34,82</t>
  </si>
  <si>
    <t>a : 9,23</t>
  </si>
  <si>
    <t>b: 7,14</t>
  </si>
  <si>
    <t>PSBRIBLAN560</t>
  </si>
  <si>
    <t>560 mm -0/+ 1 mm</t>
  </si>
  <si>
    <t>F320155</t>
  </si>
  <si>
    <t xml:space="preserve">560X90MHREI BLA 40/60 VANILLE PLAX                    </t>
  </si>
  <si>
    <t>NATILL560</t>
  </si>
  <si>
    <t>31619 AA</t>
  </si>
  <si>
    <t>0,80 mm +/- 0,020 mm</t>
  </si>
  <si>
    <t>31368 AA</t>
  </si>
  <si>
    <t>1,15 mm +/- 0,020 mm</t>
  </si>
  <si>
    <t>8300/B</t>
  </si>
  <si>
    <t>0,85 mm +/- 0,040 mm</t>
  </si>
  <si>
    <t>272 mm -0/+ 1 mm</t>
  </si>
  <si>
    <t>8304/D</t>
  </si>
  <si>
    <t>0,850 mm +/- 0,040 mm</t>
  </si>
  <si>
    <t>308 mm -/+ 0,5 mm</t>
  </si>
  <si>
    <t>L : 95,56</t>
  </si>
  <si>
    <t>a : -0,54</t>
  </si>
  <si>
    <t>b: 1,79</t>
  </si>
  <si>
    <t>ARIAS M-70</t>
  </si>
  <si>
    <t>0,500 mm +/- 0,050 mm</t>
  </si>
  <si>
    <t>278 mm -/+ 1 mm</t>
  </si>
  <si>
    <t>PS MARRON</t>
  </si>
  <si>
    <t>1,10 mm +/- 0,040 mm</t>
  </si>
  <si>
    <t>EM0102004</t>
  </si>
  <si>
    <t>0,80 mm +/- 0,040 mm</t>
  </si>
  <si>
    <t>272 mm -/+ 1 mm</t>
  </si>
  <si>
    <t>EM0106002</t>
  </si>
  <si>
    <t>398 mm -/+ 1 mm</t>
  </si>
  <si>
    <t>EM0106017</t>
  </si>
  <si>
    <t>0,85 mm +/- 0,020 mm</t>
  </si>
  <si>
    <t>EM0106010</t>
  </si>
  <si>
    <t>0,95 mm +/- 0,020 mm</t>
  </si>
  <si>
    <t>BAYO - CONGO</t>
  </si>
  <si>
    <t>0,90 mm +/- 0,050 mm</t>
  </si>
  <si>
    <t>203 mm -/+ 1 mm</t>
  </si>
  <si>
    <t>F320208</t>
  </si>
  <si>
    <t xml:space="preserve">312X85TRPLAX ALGERIE                              </t>
  </si>
  <si>
    <t>EM0105012</t>
  </si>
  <si>
    <t>312 mm -/+ 1 mm</t>
  </si>
  <si>
    <t>L : 29,65</t>
  </si>
  <si>
    <t>a : 1,31</t>
  </si>
  <si>
    <t>b: 1,67</t>
  </si>
  <si>
    <t>EM0102001</t>
  </si>
  <si>
    <t>1,00 mm +/- 0,040 mm</t>
  </si>
  <si>
    <t>EM0106015</t>
  </si>
  <si>
    <t>0,85 mm +/- 0,030 mm</t>
  </si>
  <si>
    <t>25/50/25</t>
  </si>
  <si>
    <t>31277 ZZ</t>
  </si>
  <si>
    <t>0,82 mm +/- 0,030 mm</t>
  </si>
  <si>
    <t>L : 93,03</t>
  </si>
  <si>
    <t>a : -0,28</t>
  </si>
  <si>
    <t>b: 1,48</t>
  </si>
  <si>
    <t>0,870 Gr /Cm3  +/- 0,030</t>
  </si>
  <si>
    <t>L : 95,49</t>
  </si>
  <si>
    <t>a : -0,53</t>
  </si>
  <si>
    <t>PSTRANSLUC398</t>
  </si>
  <si>
    <t>EM0103021</t>
  </si>
  <si>
    <t>304 mm -/+ 1 mm</t>
  </si>
  <si>
    <t>L : 67,71</t>
  </si>
  <si>
    <t>a : 8,69</t>
  </si>
  <si>
    <t>b: 23,07</t>
  </si>
  <si>
    <t>EM0103020</t>
  </si>
  <si>
    <t>L : 31,72</t>
  </si>
  <si>
    <t>a : 6,4</t>
  </si>
  <si>
    <t>b: 4,49</t>
  </si>
  <si>
    <t>385 mm -0/+ 1 mm</t>
  </si>
  <si>
    <t>PSTRANSLUC385</t>
  </si>
  <si>
    <t>L : 85,25</t>
  </si>
  <si>
    <t>a : -0,11</t>
  </si>
  <si>
    <t>b: -5,6</t>
  </si>
  <si>
    <t>PSTRANSLUC560</t>
  </si>
  <si>
    <t>L : 85,17</t>
  </si>
  <si>
    <t>b: -5,55</t>
  </si>
  <si>
    <t>31572 ZZ</t>
  </si>
  <si>
    <t>L : 87,69</t>
  </si>
  <si>
    <t>a : -1,7</t>
  </si>
  <si>
    <t>b: -0,92</t>
  </si>
  <si>
    <t>Blanc 0.7*405</t>
  </si>
  <si>
    <t>0,700 mm +/- 0,040 mm</t>
  </si>
  <si>
    <t>405 mm -0/+ 1 mm</t>
  </si>
  <si>
    <t>Nominal : 6%
Min to reject : 4% 
Maxi to reject : 10%</t>
  </si>
  <si>
    <t>L : 93,16</t>
  </si>
  <si>
    <t>a : -0,93</t>
  </si>
  <si>
    <t>b: -1,50</t>
  </si>
  <si>
    <t>PSBRILLOBLANC</t>
  </si>
  <si>
    <t>TOP CLEAR 398</t>
  </si>
  <si>
    <t>L : 83,35</t>
  </si>
  <si>
    <t>a : -1,28</t>
  </si>
  <si>
    <t>b: -2,55</t>
  </si>
  <si>
    <t xml:space="preserve">30883ZZ </t>
  </si>
  <si>
    <t>1,400 mm +/- 0,020 mm</t>
  </si>
  <si>
    <t xml:space="preserve">30890ZZ </t>
  </si>
  <si>
    <t>1,200 mm +/- 0,020 mm</t>
  </si>
  <si>
    <t>1,20 mm +/- 0,030 mm</t>
  </si>
  <si>
    <t>L : 93,46</t>
  </si>
  <si>
    <t>a : -0,16</t>
  </si>
  <si>
    <t>b: 1,13</t>
  </si>
  <si>
    <t>PS BRILLO BLANCO</t>
  </si>
  <si>
    <t>320 mm -0/+ 1 mm</t>
  </si>
  <si>
    <t>1,05 mm +/- 0,020 mm</t>
  </si>
  <si>
    <t>560*75TRANS</t>
  </si>
  <si>
    <t>0,75 mm +/- 0,020 mm</t>
  </si>
  <si>
    <t>L : 85,91</t>
  </si>
  <si>
    <t>a : -0,61</t>
  </si>
  <si>
    <t>b: 0,11</t>
  </si>
  <si>
    <t>EM0106009</t>
  </si>
  <si>
    <t>L : 67,05</t>
  </si>
  <si>
    <t>a : 9,02</t>
  </si>
  <si>
    <t>b: 23,43</t>
  </si>
  <si>
    <t>EM0106007</t>
  </si>
  <si>
    <t>PSBBLANCO</t>
  </si>
  <si>
    <t>0,90 mm +/- 0,030 mm</t>
  </si>
  <si>
    <t>PSTRANSLUCIO</t>
  </si>
  <si>
    <t>PSTRANSL</t>
  </si>
  <si>
    <t>L : 85,96</t>
  </si>
  <si>
    <t>PSTLUCIDO</t>
  </si>
  <si>
    <t xml:space="preserve">412x120 PS TR PLAXE                             </t>
  </si>
  <si>
    <t>EM0107001</t>
  </si>
  <si>
    <t>412 mm -/+ 1 mm</t>
  </si>
  <si>
    <t>31459 ZZ</t>
  </si>
  <si>
    <t>1,40 mm +/- 0,020 mm</t>
  </si>
  <si>
    <t>Nominal : -6
Min to reject : -5
Maxi to reject : -10</t>
  </si>
  <si>
    <t>L : 85,67</t>
  </si>
  <si>
    <t>a : -1,99</t>
  </si>
  <si>
    <t>b: -2,12</t>
  </si>
  <si>
    <t>EPS1007</t>
  </si>
  <si>
    <t>0,800 mm +/- 0,020 mm</t>
  </si>
  <si>
    <t>EPS1009</t>
  </si>
  <si>
    <t>0,900 mm +/- 0,020 mm</t>
  </si>
  <si>
    <t>EPS1069</t>
  </si>
  <si>
    <t>L : 53,09</t>
  </si>
  <si>
    <t>a : 49,92</t>
  </si>
  <si>
    <t>b: 6,51</t>
  </si>
  <si>
    <t xml:space="preserve">398X100 BLANC PLAXE                          </t>
  </si>
  <si>
    <t>PSBRILLIBLANCO</t>
  </si>
  <si>
    <t>F320303</t>
  </si>
  <si>
    <t xml:space="preserve">398X95 NATURAL PLAXE                                </t>
  </si>
  <si>
    <t>F320307</t>
  </si>
  <si>
    <t>398 x 85 PS BLANC</t>
  </si>
  <si>
    <t>PS WHITE 398x0,85</t>
  </si>
  <si>
    <t>0,850 mm +/- 0,020 mm</t>
  </si>
  <si>
    <t>F322130</t>
  </si>
  <si>
    <t>Orientation nominal</t>
  </si>
  <si>
    <t>Orientation min</t>
  </si>
  <si>
    <t>Orientation max</t>
  </si>
  <si>
    <t>Nominal : -10Min to reject : -6
Maxi to reject : -15</t>
  </si>
  <si>
    <t>Nominal : -15Min to reject : -10
Maxi to reject : -20</t>
  </si>
  <si>
    <t>Nominal : -10Min to reject : -6
Maxi to reject : -12</t>
  </si>
  <si>
    <t>Nominal : -12Min to reject : -8
Maxi to reject : -20</t>
  </si>
  <si>
    <t>Nominal : -15Min to reject : -8
Maxi to reject : -20</t>
  </si>
  <si>
    <t>Nominal : -12Min to reject : -8
Maxi to reject : -15</t>
  </si>
  <si>
    <t>Nominal : -15Min to reject : -10
Maxi to reject : -22</t>
  </si>
  <si>
    <t>Nominal : -12Min to reject : -6
Maxi to reject : -15</t>
  </si>
  <si>
    <t>Nominal : -10Min to reject : -5
Maxi to reject : -15</t>
  </si>
  <si>
    <t>Nominal : -12Min to reject : -6
Maxi to reject : -20</t>
  </si>
  <si>
    <t>Epaisseur plax min</t>
  </si>
  <si>
    <t>Epaisseur plax max</t>
  </si>
  <si>
    <t/>
  </si>
  <si>
    <t>660 X 80 NOIR SFP</t>
  </si>
  <si>
    <t>1070 X 120 NOIR SFP</t>
  </si>
  <si>
    <t>L : 94,14</t>
  </si>
  <si>
    <t>a : -0,49</t>
  </si>
  <si>
    <t>b: 1,39</t>
  </si>
  <si>
    <t>L : 94,45</t>
  </si>
  <si>
    <t>a : -0,45</t>
  </si>
  <si>
    <t>F320308</t>
  </si>
  <si>
    <t>398 x 120 PS TRANSLUCIDE</t>
  </si>
  <si>
    <t>PS TR 398x1,20</t>
  </si>
  <si>
    <t>F320309</t>
  </si>
  <si>
    <t>390 x 75 PS TOP CLEAR</t>
  </si>
  <si>
    <t>PSTRLUCIDO</t>
  </si>
  <si>
    <t>0,750 mm +/- 0,020 mm</t>
  </si>
  <si>
    <t>390 mm -0/+ 1 mm</t>
  </si>
  <si>
    <t>398 X 85 BLANC ALBENIZ</t>
  </si>
  <si>
    <t>L : 85,83</t>
  </si>
  <si>
    <t>a : -1</t>
  </si>
  <si>
    <t>b: -0,27</t>
  </si>
  <si>
    <t>L : 96,26</t>
  </si>
  <si>
    <t>a : -0,41</t>
  </si>
  <si>
    <t>b: 2,17</t>
  </si>
  <si>
    <t>L : 95,53</t>
  </si>
  <si>
    <t>a : -0,79</t>
  </si>
  <si>
    <t>b: 1,61</t>
  </si>
  <si>
    <t>L : 93,95</t>
  </si>
  <si>
    <t>a : -0,47</t>
  </si>
  <si>
    <t>F320310</t>
  </si>
  <si>
    <t>390 x 75 PS BICOLORE BLANC/VANILLE</t>
  </si>
  <si>
    <t>PSAMARILLOBLANC</t>
  </si>
  <si>
    <t>0,750 mm +/- 0,030 mm</t>
  </si>
  <si>
    <t>L : 87,35</t>
  </si>
  <si>
    <t>a : -1,31</t>
  </si>
  <si>
    <t>b: -0,12</t>
  </si>
  <si>
    <t>L : 85,55</t>
  </si>
  <si>
    <t>a : -1,21</t>
  </si>
  <si>
    <t>b: -0,81</t>
  </si>
  <si>
    <t>L : 95,15</t>
  </si>
  <si>
    <t>b: 1,57</t>
  </si>
  <si>
    <t>L : 94,84</t>
  </si>
  <si>
    <t>L : 83,18</t>
  </si>
  <si>
    <t>a : -1,46</t>
  </si>
  <si>
    <t>b: -2</t>
  </si>
  <si>
    <t>L : 93,85</t>
  </si>
  <si>
    <t>a : -0,42</t>
  </si>
  <si>
    <t>b: 1,40</t>
  </si>
  <si>
    <t>HATTON.D</t>
  </si>
  <si>
    <t>L : 92,39</t>
  </si>
  <si>
    <t>a : 0,18</t>
  </si>
  <si>
    <t>b: 1,76</t>
  </si>
  <si>
    <t>L : 85,16</t>
  </si>
  <si>
    <t>a : -1,02</t>
  </si>
  <si>
    <t>b: -0,29</t>
  </si>
  <si>
    <t>L : 84,94</t>
  </si>
  <si>
    <t>a : -1,17</t>
  </si>
  <si>
    <t>b: -0,49</t>
  </si>
  <si>
    <t>L : 84,20</t>
  </si>
  <si>
    <t>a : -1,27</t>
  </si>
  <si>
    <t>b: -1,43</t>
  </si>
  <si>
    <t>398 X 120 TRANS ALBENIZ</t>
  </si>
  <si>
    <t>F323180</t>
  </si>
  <si>
    <t>L : 94,52</t>
  </si>
  <si>
    <t>a : -0,4</t>
  </si>
  <si>
    <t>b: 1,46</t>
  </si>
  <si>
    <t>OULES.L</t>
  </si>
  <si>
    <t>670 X 120 NOIR SFP</t>
  </si>
  <si>
    <t>L : 80,47</t>
  </si>
  <si>
    <t>a : 24,99</t>
  </si>
  <si>
    <t>b: 51,40</t>
  </si>
  <si>
    <t>BRILLANCEAU.A</t>
  </si>
  <si>
    <t>L : 90,13</t>
  </si>
  <si>
    <t>a : -0,3</t>
  </si>
  <si>
    <t>L : 90,21</t>
  </si>
  <si>
    <t>a : -0,23</t>
  </si>
  <si>
    <t>Laize mini prod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</si>
</sst>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3" formatCode="_-* #,##0.00\ _€_-;\-* #,##0.00\ _€_-;_-* &quot;-&quot;??\ _€_-;_-@_-"/>
    <numFmt numFmtId="164" formatCode="dd/mm/yy;@"/>
    <numFmt numFmtId="165" formatCode="_-* #,##0\ _€_-;\-* #,##0\ _€_-;_-* &quot;-&quot;??\ _€_-;_-@_-"/>
    <numFmt numFmtId="166" formatCode="0.000"/>
    <numFmt numFmtId="167" formatCode="h:mm;@"/>
    <numFmt numFmtId="168" formatCode="_(* #,##0.00_);_(* \(#,##0.00\);_(* &quot;-&quot;??_);_(@_)"/>
  </numFmts>
  <fonts count="16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0"/>
      <color theme="1"/>
      <name val="Calibri"/>
      <family val="2"/>
      <scheme val="minor"/>
    </font>
    <font>
      <b/>
      <sz val="14"/>
      <color indexed="8"/>
      <name val="Calibri"/>
      <family val="2"/>
    </font>
    <font>
      <u/>
      <sz val="11"/>
      <color theme="10"/>
      <name val="Calibri"/>
      <family val="2"/>
      <scheme val="minor"/>
    </font>
    <font>
      <b/>
      <u/>
      <sz val="18"/>
      <color theme="1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7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auto="1"/>
      </bottom>
      <diagonal/>
    </border>
    <border>
      <left style="medium">
        <color indexed="64"/>
      </left>
      <right/>
      <top style="medium">
        <color indexed="64"/>
      </top>
      <bottom style="double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auto="1"/>
      </bottom>
      <diagonal/>
    </border>
    <border>
      <left/>
      <right style="medium">
        <color indexed="64"/>
      </right>
      <top style="medium">
        <color indexed="64"/>
      </top>
      <bottom style="double">
        <color auto="1"/>
      </bottom>
      <diagonal/>
    </border>
    <border>
      <left/>
      <right style="thin">
        <color indexed="64"/>
      </right>
      <top style="medium">
        <color indexed="64"/>
      </top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thin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auto="1"/>
      </top>
      <bottom/>
      <diagonal/>
    </border>
    <border>
      <left style="thin">
        <color indexed="64"/>
      </left>
      <right/>
      <top style="double">
        <color auto="1"/>
      </top>
      <bottom style="thin">
        <color indexed="64"/>
      </bottom>
      <diagonal/>
    </border>
    <border>
      <left/>
      <right/>
      <top style="double">
        <color auto="1"/>
      </top>
      <bottom/>
      <diagonal/>
    </border>
    <border>
      <left style="thin">
        <color indexed="64"/>
      </left>
      <right/>
      <top style="thin">
        <color indexed="64"/>
      </top>
      <bottom style="double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auto="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auto="1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11" fillId="0" borderId="0"/>
    <xf numFmtId="43" fontId="3" fillId="0" borderId="0" applyFont="0" applyFill="0" applyBorder="0" applyAlignment="0" applyProtection="0"/>
    <xf numFmtId="168" fontId="3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279">
    <xf numFmtId="0" fontId="0" fillId="0" borderId="0" xfId="0"/>
    <xf numFmtId="0" fontId="0" fillId="10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2" borderId="1" xfId="1" applyFont="1" applyFill="1" applyBorder="1" applyAlignment="1">
      <alignment horizontal="center" wrapText="1"/>
    </xf>
    <xf numFmtId="0" fontId="0" fillId="10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2" borderId="1" xfId="1" applyFont="1" applyFill="1" applyBorder="1" applyAlignment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</xf>
    <xf numFmtId="0" fontId="6" fillId="2" borderId="11" xfId="0" applyFont="1" applyFill="1" applyBorder="1" applyAlignment="1" applyProtection="1">
      <alignment horizontal="center" vertical="center" wrapText="1"/>
    </xf>
    <xf numFmtId="0" fontId="9" fillId="2" borderId="11" xfId="0" applyFont="1" applyFill="1" applyBorder="1" applyAlignment="1" applyProtection="1">
      <alignment horizontal="center" vertical="center" wrapText="1"/>
    </xf>
    <xf numFmtId="0" fontId="4" fillId="0" borderId="4" xfId="0" applyFont="1" applyFill="1" applyBorder="1" applyAlignment="1" applyProtection="1">
      <alignment horizontal="center" vertical="center" wrapText="1"/>
    </xf>
    <xf numFmtId="168" fontId="9" fillId="6" borderId="1" xfId="3" applyFont="1" applyFill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/>
      <protection locked="0"/>
    </xf>
    <xf numFmtId="167" fontId="0" fillId="0" borderId="0" xfId="0" applyNumberFormat="1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2" fontId="0" fillId="0" borderId="0" xfId="0" applyNumberFormat="1" applyAlignment="1" applyProtection="1">
      <alignment horizontal="center" vertical="center"/>
      <protection locked="0"/>
    </xf>
    <xf numFmtId="166" fontId="0" fillId="0" borderId="0" xfId="0" applyNumberFormat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165" fontId="3" fillId="0" borderId="0" xfId="3" applyNumberFormat="1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</xf>
    <xf numFmtId="2" fontId="9" fillId="6" borderId="1" xfId="0" applyNumberFormat="1" applyFont="1" applyFill="1" applyBorder="1" applyAlignment="1" applyProtection="1">
      <alignment horizontal="center" vertical="center"/>
    </xf>
    <xf numFmtId="0" fontId="0" fillId="5" borderId="0" xfId="0" applyNumberFormat="1" applyFill="1" applyBorder="1" applyAlignment="1" applyProtection="1">
      <alignment horizontal="center" vertical="center" wrapText="1"/>
      <protection locked="0"/>
    </xf>
    <xf numFmtId="2" fontId="5" fillId="3" borderId="1" xfId="0" applyNumberFormat="1" applyFont="1" applyFill="1" applyBorder="1" applyAlignment="1" applyProtection="1">
      <alignment horizontal="center" vertical="center"/>
    </xf>
    <xf numFmtId="0" fontId="9" fillId="4" borderId="7" xfId="0" quotePrefix="1" applyFont="1" applyFill="1" applyBorder="1" applyAlignment="1" applyProtection="1">
      <alignment horizontal="center" vertical="center" wrapText="1"/>
      <protection locked="0"/>
    </xf>
    <xf numFmtId="0" fontId="9" fillId="4" borderId="4" xfId="0" applyFont="1" applyFill="1" applyBorder="1" applyAlignment="1" applyProtection="1">
      <alignment horizontal="center" vertical="center" wrapText="1"/>
      <protection locked="0"/>
    </xf>
    <xf numFmtId="164" fontId="9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9" fillId="5" borderId="0" xfId="0" applyNumberFormat="1" applyFont="1" applyFill="1" applyBorder="1" applyAlignment="1" applyProtection="1">
      <alignment horizontal="center" vertical="center" wrapText="1"/>
      <protection locked="0"/>
    </xf>
    <xf numFmtId="0" fontId="9" fillId="0" borderId="0" xfId="0" applyFont="1" applyAlignment="1" applyProtection="1">
      <alignment horizontal="center" vertical="center"/>
    </xf>
    <xf numFmtId="2" fontId="9" fillId="3" borderId="0" xfId="0" applyNumberFormat="1" applyFont="1" applyFill="1" applyBorder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  <protection locked="0"/>
    </xf>
    <xf numFmtId="0" fontId="0" fillId="4" borderId="3" xfId="0" applyFill="1" applyBorder="1" applyAlignment="1" applyProtection="1">
      <alignment horizontal="center" vertical="center" wrapText="1"/>
      <protection locked="0"/>
    </xf>
    <xf numFmtId="0" fontId="0" fillId="4" borderId="1" xfId="0" applyFill="1" applyBorder="1" applyAlignment="1" applyProtection="1">
      <alignment horizontal="center" vertical="center" wrapText="1"/>
      <protection locked="0"/>
    </xf>
    <xf numFmtId="164" fontId="0" fillId="4" borderId="1" xfId="0" applyNumberFormat="1" applyFill="1" applyBorder="1" applyAlignment="1" applyProtection="1">
      <alignment horizontal="center" vertical="center" wrapText="1"/>
      <protection locked="0"/>
    </xf>
    <xf numFmtId="0" fontId="0" fillId="5" borderId="32" xfId="0" applyNumberFormat="1" applyFill="1" applyBorder="1" applyAlignment="1" applyProtection="1">
      <alignment horizontal="center" vertical="center" wrapText="1"/>
      <protection locked="0"/>
    </xf>
    <xf numFmtId="0" fontId="0" fillId="5" borderId="11" xfId="0" applyNumberFormat="1" applyFill="1" applyBorder="1" applyAlignment="1" applyProtection="1">
      <alignment horizontal="center" vertical="center" wrapText="1"/>
      <protection locked="0"/>
    </xf>
    <xf numFmtId="0" fontId="9" fillId="4" borderId="3" xfId="0" applyFont="1" applyFill="1" applyBorder="1" applyAlignment="1" applyProtection="1">
      <alignment horizontal="center" vertical="center" wrapText="1"/>
      <protection locked="0"/>
    </xf>
    <xf numFmtId="0" fontId="9" fillId="4" borderId="1" xfId="0" applyFont="1" applyFill="1" applyBorder="1" applyAlignment="1" applyProtection="1">
      <alignment horizontal="center" vertical="center" wrapText="1"/>
      <protection locked="0"/>
    </xf>
    <xf numFmtId="0" fontId="9" fillId="5" borderId="11" xfId="0" applyNumberFormat="1" applyFont="1" applyFill="1" applyBorder="1" applyAlignment="1" applyProtection="1">
      <alignment horizontal="center" vertical="center" wrapText="1"/>
      <protection locked="0"/>
    </xf>
    <xf numFmtId="0" fontId="9" fillId="0" borderId="11" xfId="0" applyFont="1" applyBorder="1" applyAlignment="1" applyProtection="1">
      <alignment horizontal="center" vertical="center"/>
    </xf>
    <xf numFmtId="2" fontId="9" fillId="0" borderId="1" xfId="0" applyNumberFormat="1" applyFont="1" applyBorder="1" applyAlignment="1" applyProtection="1">
      <alignment horizontal="center" vertical="center"/>
    </xf>
    <xf numFmtId="2" fontId="0" fillId="0" borderId="0" xfId="0" applyNumberFormat="1" applyBorder="1" applyAlignment="1" applyProtection="1">
      <alignment horizontal="center" vertical="center"/>
    </xf>
    <xf numFmtId="0" fontId="9" fillId="5" borderId="32" xfId="0" applyNumberFormat="1" applyFont="1" applyFill="1" applyBorder="1" applyAlignment="1" applyProtection="1">
      <alignment horizontal="center" vertical="center" wrapText="1"/>
      <protection locked="0"/>
    </xf>
    <xf numFmtId="0" fontId="9" fillId="2" borderId="0" xfId="0" applyFont="1" applyFill="1" applyAlignment="1" applyProtection="1">
      <alignment horizontal="center" vertical="center"/>
    </xf>
    <xf numFmtId="2" fontId="9" fillId="2" borderId="1" xfId="0" applyNumberFormat="1" applyFont="1" applyFill="1" applyBorder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166" fontId="9" fillId="6" borderId="1" xfId="0" applyNumberFormat="1" applyFont="1" applyFill="1" applyBorder="1" applyAlignment="1" applyProtection="1">
      <alignment horizontal="center" vertical="center"/>
    </xf>
    <xf numFmtId="0" fontId="5" fillId="0" borderId="24" xfId="0" applyFont="1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0" fillId="0" borderId="33" xfId="0" applyBorder="1" applyAlignment="1" applyProtection="1">
      <alignment horizontal="center" vertical="center"/>
    </xf>
    <xf numFmtId="0" fontId="5" fillId="0" borderId="33" xfId="0" applyFont="1" applyBorder="1" applyAlignment="1" applyProtection="1">
      <alignment horizontal="center" vertical="center"/>
    </xf>
    <xf numFmtId="0" fontId="0" fillId="0" borderId="46" xfId="0" applyBorder="1" applyAlignment="1" applyProtection="1">
      <alignment horizontal="center" vertical="center"/>
    </xf>
    <xf numFmtId="167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center" vertical="center"/>
      <protection locked="0"/>
    </xf>
    <xf numFmtId="2" fontId="0" fillId="0" borderId="0" xfId="0" applyNumberFormat="1" applyFill="1" applyAlignment="1" applyProtection="1">
      <alignment horizontal="center" vertical="center"/>
      <protection locked="0"/>
    </xf>
    <xf numFmtId="166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Font="1" applyFill="1" applyAlignment="1" applyProtection="1">
      <alignment horizontal="center" vertical="center"/>
      <protection locked="0"/>
    </xf>
    <xf numFmtId="0" fontId="0" fillId="10" borderId="52" xfId="0" applyFill="1" applyBorder="1" applyAlignment="1">
      <alignment horizontal="center"/>
    </xf>
    <xf numFmtId="0" fontId="0" fillId="2" borderId="52" xfId="0" applyFill="1" applyBorder="1" applyAlignment="1">
      <alignment horizontal="center"/>
    </xf>
    <xf numFmtId="0" fontId="1" fillId="2" borderId="52" xfId="1" applyFont="1" applyFill="1" applyBorder="1" applyAlignment="1">
      <alignment horizontal="center" wrapText="1"/>
    </xf>
    <xf numFmtId="0" fontId="0" fillId="11" borderId="51" xfId="0" applyFill="1" applyBorder="1" applyAlignment="1">
      <alignment horizontal="center"/>
    </xf>
    <xf numFmtId="0" fontId="4" fillId="4" borderId="53" xfId="0" applyFont="1" applyFill="1" applyBorder="1" applyAlignment="1" applyProtection="1">
      <alignment horizontal="center" vertical="center" wrapText="1"/>
    </xf>
    <xf numFmtId="0" fontId="4" fillId="9" borderId="53" xfId="0" applyFont="1" applyFill="1" applyBorder="1" applyAlignment="1" applyProtection="1">
      <alignment horizontal="center" vertical="center" wrapText="1"/>
    </xf>
    <xf numFmtId="0" fontId="0" fillId="0" borderId="53" xfId="0" applyBorder="1" applyAlignment="1" applyProtection="1">
      <alignment horizontal="center" vertical="center"/>
    </xf>
    <xf numFmtId="2" fontId="0" fillId="0" borderId="53" xfId="0" applyNumberFormat="1" applyBorder="1" applyAlignment="1" applyProtection="1">
      <alignment horizontal="center" vertical="center"/>
    </xf>
    <xf numFmtId="0" fontId="0" fillId="0" borderId="60" xfId="0" applyBorder="1" applyAlignment="1" applyProtection="1">
      <alignment horizontal="center" vertical="center"/>
    </xf>
    <xf numFmtId="164" fontId="0" fillId="4" borderId="62" xfId="0" applyNumberFormat="1" applyFill="1" applyBorder="1" applyAlignment="1" applyProtection="1">
      <alignment horizontal="center" vertical="center" wrapText="1"/>
      <protection locked="0"/>
    </xf>
    <xf numFmtId="0" fontId="0" fillId="5" borderId="64" xfId="0" applyNumberFormat="1" applyFill="1" applyBorder="1" applyAlignment="1" applyProtection="1">
      <alignment horizontal="center" vertical="center" wrapText="1"/>
      <protection locked="0"/>
    </xf>
    <xf numFmtId="0" fontId="0" fillId="0" borderId="64" xfId="0" applyBorder="1" applyAlignment="1" applyProtection="1">
      <alignment horizontal="center" vertical="center"/>
    </xf>
    <xf numFmtId="2" fontId="5" fillId="3" borderId="61" xfId="0" applyNumberFormat="1" applyFont="1" applyFill="1" applyBorder="1" applyAlignment="1" applyProtection="1">
      <alignment horizontal="center" vertical="center"/>
    </xf>
    <xf numFmtId="0" fontId="0" fillId="0" borderId="64" xfId="0" applyBorder="1" applyAlignment="1" applyProtection="1">
      <alignment horizontal="center" vertical="center"/>
      <protection locked="0"/>
    </xf>
    <xf numFmtId="0" fontId="0" fillId="2" borderId="52" xfId="0" applyFill="1" applyBorder="1" applyAlignment="1">
      <alignment horizontal="center" wrapText="1"/>
    </xf>
    <xf numFmtId="0" fontId="4" fillId="10" borderId="0" xfId="0" applyFont="1" applyFill="1" applyAlignment="1">
      <alignment horizontal="left"/>
    </xf>
    <xf numFmtId="0" fontId="0" fillId="0" borderId="0" xfId="0" applyAlignment="1">
      <alignment horizontal="left"/>
    </xf>
    <xf numFmtId="0" fontId="4" fillId="11" borderId="0" xfId="0" applyFont="1" applyFill="1"/>
    <xf numFmtId="0" fontId="0" fillId="12" borderId="0" xfId="0" applyFill="1"/>
    <xf numFmtId="0" fontId="4" fillId="10" borderId="0" xfId="0" applyFont="1" applyFill="1" applyAlignment="1">
      <alignment horizontal="center"/>
    </xf>
    <xf numFmtId="0" fontId="0" fillId="11" borderId="0" xfId="0" applyFill="1"/>
    <xf numFmtId="0" fontId="0" fillId="10" borderId="0" xfId="0" applyFill="1" applyAlignment="1">
      <alignment horizontal="left"/>
    </xf>
    <xf numFmtId="0" fontId="4" fillId="12" borderId="0" xfId="0" applyFont="1" applyFill="1"/>
    <xf numFmtId="0" fontId="1" fillId="11" borderId="0" xfId="1" applyFont="1" applyFill="1" applyBorder="1" applyAlignment="1">
      <alignment wrapText="1"/>
    </xf>
    <xf numFmtId="0" fontId="1" fillId="0" borderId="0" xfId="1" applyFont="1" applyFill="1" applyBorder="1" applyAlignment="1">
      <alignment wrapText="1"/>
    </xf>
    <xf numFmtId="0" fontId="2" fillId="10" borderId="33" xfId="0" applyFont="1" applyFill="1" applyBorder="1" applyAlignment="1" applyProtection="1">
      <alignment horizontal="center" vertical="center"/>
    </xf>
    <xf numFmtId="0" fontId="2" fillId="10" borderId="50" xfId="0" applyFont="1" applyFill="1" applyBorder="1" applyAlignment="1" applyProtection="1">
      <alignment horizontal="center" vertical="center"/>
    </xf>
    <xf numFmtId="0" fontId="2" fillId="10" borderId="6" xfId="0" applyFont="1" applyFill="1" applyBorder="1" applyAlignment="1" applyProtection="1">
      <alignment horizontal="center" vertical="center"/>
    </xf>
    <xf numFmtId="0" fontId="2" fillId="10" borderId="29" xfId="0" applyFont="1" applyFill="1" applyBorder="1" applyAlignment="1" applyProtection="1">
      <alignment horizontal="center" vertical="center"/>
    </xf>
    <xf numFmtId="0" fontId="2" fillId="10" borderId="11" xfId="0" applyFont="1" applyFill="1" applyBorder="1" applyAlignment="1" applyProtection="1">
      <alignment horizontal="center" vertical="center"/>
    </xf>
    <xf numFmtId="0" fontId="2" fillId="10" borderId="1" xfId="0" applyFont="1" applyFill="1" applyBorder="1" applyAlignment="1" applyProtection="1">
      <alignment horizontal="center" vertical="center"/>
    </xf>
    <xf numFmtId="0" fontId="2" fillId="10" borderId="10" xfId="0" applyFont="1" applyFill="1" applyBorder="1" applyAlignment="1" applyProtection="1">
      <alignment horizontal="center" vertical="center"/>
    </xf>
    <xf numFmtId="0" fontId="2" fillId="10" borderId="12" xfId="0" applyFont="1" applyFill="1" applyBorder="1" applyAlignment="1" applyProtection="1">
      <alignment horizontal="center" vertical="center"/>
    </xf>
    <xf numFmtId="0" fontId="2" fillId="10" borderId="54" xfId="0" applyFont="1" applyFill="1" applyBorder="1" applyAlignment="1" applyProtection="1">
      <alignment horizontal="center" vertical="center" wrapText="1"/>
    </xf>
    <xf numFmtId="0" fontId="0" fillId="10" borderId="61" xfId="0" applyNumberFormat="1" applyFill="1" applyBorder="1" applyAlignment="1" applyProtection="1">
      <alignment horizontal="center" vertical="center" wrapText="1"/>
      <protection locked="0"/>
    </xf>
    <xf numFmtId="0" fontId="9" fillId="10" borderId="4" xfId="0" applyNumberFormat="1" applyFont="1" applyFill="1" applyBorder="1" applyAlignment="1" applyProtection="1">
      <alignment horizontal="center" vertical="center" wrapText="1"/>
      <protection locked="0"/>
    </xf>
    <xf numFmtId="0" fontId="9" fillId="10" borderId="1" xfId="0" applyNumberFormat="1" applyFont="1" applyFill="1" applyBorder="1" applyAlignment="1" applyProtection="1">
      <alignment horizontal="center" vertical="center" wrapText="1"/>
      <protection locked="0"/>
    </xf>
    <xf numFmtId="0" fontId="9" fillId="10" borderId="9" xfId="0" applyNumberFormat="1" applyFont="1" applyFill="1" applyBorder="1" applyAlignment="1" applyProtection="1">
      <alignment horizontal="center" vertical="center" wrapText="1"/>
      <protection locked="0"/>
    </xf>
    <xf numFmtId="0" fontId="0" fillId="10" borderId="1" xfId="0" applyNumberFormat="1" applyFill="1" applyBorder="1" applyAlignment="1" applyProtection="1">
      <alignment horizontal="center" vertical="center" wrapText="1"/>
      <protection locked="0"/>
    </xf>
    <xf numFmtId="0" fontId="0" fillId="10" borderId="9" xfId="0" applyNumberFormat="1" applyFill="1" applyBorder="1" applyAlignment="1" applyProtection="1">
      <alignment horizontal="center" vertical="center" wrapText="1"/>
      <protection locked="0"/>
    </xf>
    <xf numFmtId="0" fontId="0" fillId="10" borderId="4" xfId="0" applyNumberFormat="1" applyFill="1" applyBorder="1" applyAlignment="1" applyProtection="1">
      <alignment horizontal="center" vertical="center" wrapText="1"/>
      <protection locked="0"/>
    </xf>
    <xf numFmtId="0" fontId="4" fillId="4" borderId="65" xfId="0" applyFont="1" applyFill="1" applyBorder="1" applyAlignment="1" applyProtection="1">
      <alignment horizontal="center" vertical="center" wrapText="1"/>
    </xf>
    <xf numFmtId="0" fontId="4" fillId="10" borderId="20" xfId="0" applyFont="1" applyFill="1" applyBorder="1" applyAlignment="1" applyProtection="1">
      <alignment horizontal="center" vertical="center" wrapText="1"/>
    </xf>
    <xf numFmtId="0" fontId="4" fillId="10" borderId="66" xfId="0" applyFont="1" applyFill="1" applyBorder="1" applyAlignment="1" applyProtection="1">
      <alignment horizontal="center" vertical="center" wrapText="1"/>
    </xf>
    <xf numFmtId="0" fontId="4" fillId="10" borderId="34" xfId="0" applyFont="1" applyFill="1" applyBorder="1" applyAlignment="1" applyProtection="1">
      <alignment horizontal="center" vertical="center" wrapText="1"/>
    </xf>
    <xf numFmtId="0" fontId="0" fillId="4" borderId="63" xfId="0" applyFill="1" applyBorder="1" applyAlignment="1" applyProtection="1">
      <alignment horizontal="center" vertical="center" wrapText="1"/>
      <protection locked="0"/>
    </xf>
    <xf numFmtId="0" fontId="0" fillId="4" borderId="67" xfId="0" applyFill="1" applyBorder="1" applyAlignment="1" applyProtection="1">
      <alignment horizontal="center" vertical="center" wrapText="1"/>
      <protection locked="0"/>
    </xf>
    <xf numFmtId="0" fontId="9" fillId="0" borderId="1" xfId="0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</xf>
    <xf numFmtId="0" fontId="0" fillId="9" borderId="4" xfId="0" applyFill="1" applyBorder="1" applyAlignment="1" applyProtection="1">
      <alignment horizontal="center" vertical="center" wrapText="1"/>
      <protection locked="0"/>
    </xf>
    <xf numFmtId="0" fontId="0" fillId="9" borderId="1" xfId="0" applyFill="1" applyBorder="1" applyAlignment="1" applyProtection="1">
      <alignment horizontal="center" vertical="center" wrapText="1"/>
      <protection locked="0"/>
    </xf>
    <xf numFmtId="0" fontId="7" fillId="0" borderId="0" xfId="0" applyFont="1" applyAlignment="1" applyProtection="1">
      <alignment vertical="center" wrapText="1"/>
    </xf>
    <xf numFmtId="0" fontId="7" fillId="0" borderId="0" xfId="0" applyFont="1" applyAlignment="1" applyProtection="1">
      <alignment horizontal="center" vertical="center" wrapText="1"/>
    </xf>
    <xf numFmtId="0" fontId="0" fillId="0" borderId="0" xfId="0" applyFont="1" applyAlignment="1" applyProtection="1">
      <alignment horizontal="center" vertical="center"/>
    </xf>
    <xf numFmtId="0" fontId="4" fillId="9" borderId="22" xfId="0" applyFont="1" applyFill="1" applyBorder="1" applyAlignment="1" applyProtection="1">
      <alignment horizontal="center" vertical="center" wrapText="1"/>
    </xf>
    <xf numFmtId="165" fontId="3" fillId="0" borderId="0" xfId="3" applyNumberFormat="1" applyFont="1" applyAlignment="1" applyProtection="1">
      <alignment horizontal="center" vertical="center"/>
    </xf>
    <xf numFmtId="0" fontId="0" fillId="0" borderId="33" xfId="0" applyFont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/>
    </xf>
    <xf numFmtId="0" fontId="4" fillId="9" borderId="14" xfId="0" applyFont="1" applyFill="1" applyBorder="1" applyAlignment="1" applyProtection="1">
      <alignment horizontal="center" vertical="center" wrapText="1"/>
    </xf>
    <xf numFmtId="0" fontId="4" fillId="0" borderId="0" xfId="0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 wrapText="1"/>
    </xf>
    <xf numFmtId="0" fontId="4" fillId="9" borderId="42" xfId="0" applyFont="1" applyFill="1" applyBorder="1" applyAlignment="1" applyProtection="1">
      <alignment horizontal="center" vertical="center" wrapText="1"/>
    </xf>
    <xf numFmtId="0" fontId="4" fillId="3" borderId="16" xfId="0" applyNumberFormat="1" applyFont="1" applyFill="1" applyBorder="1" applyAlignment="1" applyProtection="1">
      <alignment horizontal="center" vertical="center" wrapText="1"/>
    </xf>
    <xf numFmtId="165" fontId="4" fillId="9" borderId="15" xfId="3" applyNumberFormat="1" applyFont="1" applyFill="1" applyBorder="1" applyAlignment="1" applyProtection="1">
      <alignment horizontal="center" vertical="center" wrapText="1"/>
    </xf>
    <xf numFmtId="0" fontId="4" fillId="9" borderId="15" xfId="0" applyFont="1" applyFill="1" applyBorder="1" applyAlignment="1" applyProtection="1">
      <alignment horizontal="center" vertical="center" wrapText="1"/>
    </xf>
    <xf numFmtId="0" fontId="4" fillId="9" borderId="16" xfId="0" applyFont="1" applyFill="1" applyBorder="1" applyAlignment="1" applyProtection="1">
      <alignment horizontal="center" vertical="center" wrapText="1"/>
    </xf>
    <xf numFmtId="0" fontId="15" fillId="4" borderId="4" xfId="4" applyFont="1" applyFill="1" applyBorder="1" applyAlignment="1" applyProtection="1">
      <alignment horizontal="center" vertical="center" wrapText="1"/>
    </xf>
    <xf numFmtId="0" fontId="4" fillId="0" borderId="8" xfId="0" applyFont="1" applyBorder="1" applyAlignment="1" applyProtection="1">
      <alignment horizontal="center" vertical="center" wrapText="1"/>
    </xf>
    <xf numFmtId="0" fontId="4" fillId="3" borderId="13" xfId="0" applyNumberFormat="1" applyFont="1" applyFill="1" applyBorder="1" applyAlignment="1" applyProtection="1">
      <alignment horizontal="center" vertical="center" wrapText="1"/>
    </xf>
    <xf numFmtId="0" fontId="4" fillId="3" borderId="6" xfId="0" applyNumberFormat="1" applyFont="1" applyFill="1" applyBorder="1" applyAlignment="1" applyProtection="1">
      <alignment horizontal="center" vertical="center" wrapText="1"/>
    </xf>
    <xf numFmtId="0" fontId="4" fillId="3" borderId="17" xfId="0" applyNumberFormat="1" applyFont="1" applyFill="1" applyBorder="1" applyAlignment="1" applyProtection="1">
      <alignment horizontal="center" vertical="center" wrapText="1"/>
    </xf>
    <xf numFmtId="0" fontId="4" fillId="9" borderId="6" xfId="0" applyFont="1" applyFill="1" applyBorder="1" applyAlignment="1" applyProtection="1">
      <alignment horizontal="center" vertical="center" wrapText="1"/>
    </xf>
    <xf numFmtId="0" fontId="4" fillId="9" borderId="17" xfId="0" applyFont="1" applyFill="1" applyBorder="1" applyAlignment="1" applyProtection="1">
      <alignment horizontal="center" vertical="center" wrapText="1"/>
    </xf>
    <xf numFmtId="167" fontId="4" fillId="3" borderId="55" xfId="0" applyNumberFormat="1" applyFont="1" applyFill="1" applyBorder="1" applyAlignment="1" applyProtection="1">
      <alignment horizontal="center" vertical="center" wrapText="1"/>
    </xf>
    <xf numFmtId="0" fontId="4" fillId="3" borderId="56" xfId="0" applyNumberFormat="1" applyFont="1" applyFill="1" applyBorder="1" applyAlignment="1" applyProtection="1">
      <alignment horizontal="center" vertical="center" wrapText="1"/>
    </xf>
    <xf numFmtId="0" fontId="4" fillId="3" borderId="56" xfId="0" applyFont="1" applyFill="1" applyBorder="1" applyAlignment="1" applyProtection="1">
      <alignment horizontal="center" vertical="center" wrapText="1"/>
    </xf>
    <xf numFmtId="2" fontId="4" fillId="3" borderId="56" xfId="0" applyNumberFormat="1" applyFont="1" applyFill="1" applyBorder="1" applyAlignment="1" applyProtection="1">
      <alignment horizontal="center" vertical="center" wrapText="1"/>
    </xf>
    <xf numFmtId="2" fontId="4" fillId="3" borderId="57" xfId="0" applyNumberFormat="1" applyFont="1" applyFill="1" applyBorder="1" applyAlignment="1" applyProtection="1">
      <alignment horizontal="center" vertical="center" wrapText="1"/>
    </xf>
    <xf numFmtId="166" fontId="4" fillId="3" borderId="55" xfId="0" applyNumberFormat="1" applyFont="1" applyFill="1" applyBorder="1" applyAlignment="1" applyProtection="1">
      <alignment horizontal="center" vertical="center" wrapText="1"/>
    </xf>
    <xf numFmtId="166" fontId="4" fillId="3" borderId="56" xfId="0" applyNumberFormat="1" applyFont="1" applyFill="1" applyBorder="1" applyAlignment="1" applyProtection="1">
      <alignment horizontal="center" vertical="center" wrapText="1"/>
    </xf>
    <xf numFmtId="166" fontId="4" fillId="3" borderId="57" xfId="0" applyNumberFormat="1" applyFont="1" applyFill="1" applyBorder="1" applyAlignment="1" applyProtection="1">
      <alignment horizontal="center" vertical="center" wrapText="1"/>
    </xf>
    <xf numFmtId="2" fontId="12" fillId="3" borderId="55" xfId="0" applyNumberFormat="1" applyFont="1" applyFill="1" applyBorder="1" applyAlignment="1" applyProtection="1">
      <alignment horizontal="center" vertical="center" wrapText="1"/>
    </xf>
    <xf numFmtId="2" fontId="12" fillId="3" borderId="56" xfId="0" applyNumberFormat="1" applyFont="1" applyFill="1" applyBorder="1" applyAlignment="1" applyProtection="1">
      <alignment horizontal="center" vertical="center" wrapText="1"/>
    </xf>
    <xf numFmtId="0" fontId="12" fillId="3" borderId="55" xfId="0" applyFont="1" applyFill="1" applyBorder="1" applyAlignment="1" applyProtection="1">
      <alignment horizontal="center" vertical="center" wrapText="1"/>
    </xf>
    <xf numFmtId="0" fontId="4" fillId="3" borderId="57" xfId="0" applyFont="1" applyFill="1" applyBorder="1" applyAlignment="1" applyProtection="1">
      <alignment horizontal="center" vertical="center" wrapText="1"/>
    </xf>
    <xf numFmtId="0" fontId="4" fillId="3" borderId="55" xfId="0" applyFont="1" applyFill="1" applyBorder="1" applyAlignment="1" applyProtection="1">
      <alignment horizontal="center" vertical="center" wrapText="1"/>
    </xf>
    <xf numFmtId="0" fontId="4" fillId="3" borderId="58" xfId="0" applyFont="1" applyFill="1" applyBorder="1" applyAlignment="1" applyProtection="1">
      <alignment horizontal="center" vertical="center" wrapText="1"/>
    </xf>
    <xf numFmtId="0" fontId="4" fillId="3" borderId="54" xfId="0" applyFont="1" applyFill="1" applyBorder="1" applyAlignment="1" applyProtection="1">
      <alignment horizontal="center" vertical="center" wrapText="1"/>
    </xf>
    <xf numFmtId="0" fontId="8" fillId="3" borderId="55" xfId="0" applyNumberFormat="1" applyFont="1" applyFill="1" applyBorder="1" applyAlignment="1" applyProtection="1">
      <alignment horizontal="center" vertical="center" wrapText="1"/>
    </xf>
    <xf numFmtId="0" fontId="8" fillId="3" borderId="56" xfId="0" applyNumberFormat="1" applyFont="1" applyFill="1" applyBorder="1" applyAlignment="1" applyProtection="1">
      <alignment horizontal="center" vertical="center" wrapText="1"/>
    </xf>
    <xf numFmtId="0" fontId="0" fillId="3" borderId="57" xfId="0" applyNumberFormat="1" applyFont="1" applyFill="1" applyBorder="1" applyAlignment="1" applyProtection="1">
      <alignment horizontal="center" vertical="center" wrapText="1"/>
    </xf>
    <xf numFmtId="0" fontId="8" fillId="9" borderId="55" xfId="0" applyFont="1" applyFill="1" applyBorder="1" applyAlignment="1" applyProtection="1">
      <alignment horizontal="center" vertical="center" wrapText="1"/>
    </xf>
    <xf numFmtId="0" fontId="8" fillId="9" borderId="56" xfId="0" applyFont="1" applyFill="1" applyBorder="1" applyAlignment="1" applyProtection="1">
      <alignment horizontal="center" vertical="center" wrapText="1"/>
    </xf>
    <xf numFmtId="0" fontId="0" fillId="9" borderId="57" xfId="0" applyFont="1" applyFill="1" applyBorder="1" applyAlignment="1" applyProtection="1">
      <alignment horizontal="center" vertical="center" wrapText="1"/>
    </xf>
    <xf numFmtId="0" fontId="4" fillId="3" borderId="59" xfId="0" applyFont="1" applyFill="1" applyBorder="1" applyAlignment="1" applyProtection="1">
      <alignment horizontal="center" vertical="center" wrapText="1"/>
    </xf>
    <xf numFmtId="0" fontId="4" fillId="3" borderId="60" xfId="0" applyFont="1" applyFill="1" applyBorder="1" applyAlignment="1" applyProtection="1">
      <alignment horizontal="center" vertical="center" wrapText="1"/>
    </xf>
    <xf numFmtId="0" fontId="0" fillId="2" borderId="51" xfId="0" applyFill="1" applyBorder="1" applyAlignment="1">
      <alignment horizontal="center"/>
    </xf>
    <xf numFmtId="0" fontId="0" fillId="2" borderId="1" xfId="0" applyFill="1" applyBorder="1" applyAlignment="1">
      <alignment horizontal="center" wrapText="1"/>
    </xf>
    <xf numFmtId="0" fontId="0" fillId="9" borderId="1" xfId="0" applyFill="1" applyBorder="1" applyAlignment="1">
      <alignment horizontal="center"/>
    </xf>
    <xf numFmtId="0" fontId="0" fillId="9" borderId="1" xfId="0" applyFill="1" applyBorder="1" applyAlignment="1">
      <alignment horizontal="center" vertical="center"/>
    </xf>
    <xf numFmtId="0" fontId="0" fillId="9" borderId="52" xfId="0" applyFill="1" applyBorder="1" applyAlignment="1">
      <alignment horizontal="center"/>
    </xf>
    <xf numFmtId="0" fontId="0" fillId="9" borderId="51" xfId="0" applyFill="1" applyBorder="1" applyAlignment="1">
      <alignment horizontal="center"/>
    </xf>
    <xf numFmtId="0" fontId="0" fillId="9" borderId="0" xfId="0" applyFill="1"/>
    <xf numFmtId="0" fontId="1" fillId="2" borderId="51" xfId="1" applyFont="1" applyFill="1" applyBorder="1" applyAlignment="1">
      <alignment horizontal="center" wrapText="1"/>
    </xf>
    <xf numFmtId="0" fontId="0" fillId="2" borderId="0" xfId="0" applyFill="1"/>
    <xf numFmtId="2" fontId="9" fillId="6" borderId="53" xfId="0" applyNumberFormat="1" applyFont="1" applyFill="1" applyBorder="1" applyAlignment="1" applyProtection="1">
      <alignment horizontal="center" vertical="center"/>
      <protection locked="0"/>
    </xf>
    <xf numFmtId="0" fontId="0" fillId="0" borderId="53" xfId="0" applyBorder="1" applyAlignment="1" applyProtection="1">
      <alignment horizontal="center" vertical="center"/>
      <protection locked="0"/>
    </xf>
    <xf numFmtId="9" fontId="0" fillId="2" borderId="51" xfId="0" applyNumberFormat="1" applyFill="1" applyBorder="1" applyAlignment="1">
      <alignment horizontal="center"/>
    </xf>
    <xf numFmtId="0" fontId="0" fillId="0" borderId="1" xfId="0" applyNumberFormat="1" applyFill="1" applyBorder="1" applyAlignment="1" applyProtection="1">
      <alignment vertical="center" wrapText="1"/>
      <protection locked="0"/>
    </xf>
    <xf numFmtId="0" fontId="3" fillId="9" borderId="4" xfId="3" applyNumberFormat="1" applyFont="1" applyFill="1" applyBorder="1" applyAlignment="1" applyProtection="1">
      <alignment vertical="center" wrapText="1"/>
      <protection locked="0"/>
    </xf>
    <xf numFmtId="0" fontId="0" fillId="9" borderId="4" xfId="0" applyNumberFormat="1" applyFill="1" applyBorder="1" applyAlignment="1" applyProtection="1">
      <alignment vertical="center" wrapText="1"/>
      <protection locked="0"/>
    </xf>
    <xf numFmtId="0" fontId="3" fillId="9" borderId="1" xfId="3" applyNumberFormat="1" applyFont="1" applyFill="1" applyBorder="1" applyAlignment="1" applyProtection="1">
      <alignment vertical="center" wrapText="1"/>
      <protection locked="0"/>
    </xf>
    <xf numFmtId="0" fontId="0" fillId="9" borderId="1" xfId="0" applyNumberFormat="1" applyFill="1" applyBorder="1" applyAlignment="1" applyProtection="1">
      <alignment vertical="center" wrapText="1"/>
      <protection locked="0"/>
    </xf>
    <xf numFmtId="2" fontId="0" fillId="0" borderId="0" xfId="0" applyNumberFormat="1" applyAlignment="1" applyProtection="1">
      <alignment horizontal="center" vertical="center"/>
    </xf>
    <xf numFmtId="2" fontId="0" fillId="2" borderId="25" xfId="0" applyNumberFormat="1" applyFill="1" applyBorder="1" applyAlignment="1" applyProtection="1">
      <alignment horizontal="center" vertical="center"/>
    </xf>
    <xf numFmtId="2" fontId="9" fillId="6" borderId="19" xfId="0" applyNumberFormat="1" applyFont="1" applyFill="1" applyBorder="1" applyAlignment="1" applyProtection="1">
      <alignment horizontal="center" vertical="center"/>
    </xf>
    <xf numFmtId="2" fontId="0" fillId="0" borderId="17" xfId="0" applyNumberFormat="1" applyBorder="1" applyAlignment="1" applyProtection="1">
      <alignment horizontal="center" vertical="center"/>
    </xf>
    <xf numFmtId="2" fontId="0" fillId="2" borderId="17" xfId="0" applyNumberFormat="1" applyFill="1" applyBorder="1" applyAlignment="1" applyProtection="1">
      <alignment horizontal="center" vertical="center"/>
    </xf>
    <xf numFmtId="2" fontId="9" fillId="6" borderId="43" xfId="0" applyNumberFormat="1" applyFont="1" applyFill="1" applyBorder="1" applyAlignment="1" applyProtection="1">
      <alignment horizontal="center" vertical="center"/>
    </xf>
    <xf numFmtId="0" fontId="4" fillId="9" borderId="35" xfId="0" applyFont="1" applyFill="1" applyBorder="1" applyAlignment="1" applyProtection="1">
      <alignment vertical="center" wrapText="1"/>
    </xf>
    <xf numFmtId="0" fontId="0" fillId="0" borderId="1" xfId="0" applyNumberFormat="1" applyFill="1" applyBorder="1" applyAlignment="1" applyProtection="1">
      <alignment horizontal="center" vertical="center" wrapText="1"/>
      <protection locked="0"/>
    </xf>
    <xf numFmtId="0" fontId="0" fillId="0" borderId="1" xfId="0" applyNumberFormat="1" applyFont="1" applyFill="1" applyBorder="1" applyAlignment="1" applyProtection="1">
      <alignment horizontal="center" vertical="center" wrapText="1"/>
      <protection locked="0"/>
    </xf>
    <xf numFmtId="2" fontId="0" fillId="0" borderId="1" xfId="0" applyNumberFormat="1" applyFill="1" applyBorder="1" applyAlignment="1" applyProtection="1">
      <alignment horizontal="center" vertical="center" wrapText="1"/>
      <protection locked="0"/>
    </xf>
    <xf numFmtId="0" fontId="4" fillId="9" borderId="35" xfId="0" applyFont="1" applyFill="1" applyBorder="1" applyAlignment="1" applyProtection="1">
      <alignment horizontal="center" vertical="center" wrapText="1"/>
    </xf>
    <xf numFmtId="0" fontId="4" fillId="9" borderId="14" xfId="0" applyFont="1" applyFill="1" applyBorder="1" applyAlignment="1" applyProtection="1">
      <alignment horizontal="center" vertical="center" wrapText="1"/>
    </xf>
    <xf numFmtId="2" fontId="4" fillId="9" borderId="35" xfId="0" applyNumberFormat="1" applyFont="1" applyFill="1" applyBorder="1" applyAlignment="1" applyProtection="1">
      <alignment horizontal="center" vertical="center" wrapText="1"/>
    </xf>
    <xf numFmtId="2" fontId="4" fillId="9" borderId="36" xfId="0" applyNumberFormat="1" applyFont="1" applyFill="1" applyBorder="1" applyAlignment="1" applyProtection="1">
      <alignment horizontal="center" vertical="center" wrapText="1"/>
    </xf>
    <xf numFmtId="2" fontId="4" fillId="9" borderId="14" xfId="0" applyNumberFormat="1" applyFont="1" applyFill="1" applyBorder="1" applyAlignment="1" applyProtection="1">
      <alignment horizontal="center" vertical="center" wrapText="1"/>
    </xf>
    <xf numFmtId="1" fontId="4" fillId="9" borderId="35" xfId="0" applyNumberFormat="1" applyFont="1" applyFill="1" applyBorder="1" applyAlignment="1" applyProtection="1">
      <alignment horizontal="center" vertical="center"/>
    </xf>
    <xf numFmtId="1" fontId="4" fillId="9" borderId="36" xfId="0" applyNumberFormat="1" applyFont="1" applyFill="1" applyBorder="1" applyAlignment="1" applyProtection="1">
      <alignment horizontal="center" vertical="center"/>
    </xf>
    <xf numFmtId="1" fontId="4" fillId="9" borderId="14" xfId="0" applyNumberFormat="1" applyFont="1" applyFill="1" applyBorder="1" applyAlignment="1" applyProtection="1">
      <alignment horizontal="center" vertical="center"/>
    </xf>
    <xf numFmtId="166" fontId="4" fillId="9" borderId="35" xfId="0" applyNumberFormat="1" applyFont="1" applyFill="1" applyBorder="1" applyAlignment="1" applyProtection="1">
      <alignment horizontal="center" vertical="center"/>
    </xf>
    <xf numFmtId="166" fontId="4" fillId="9" borderId="36" xfId="0" applyNumberFormat="1" applyFont="1" applyFill="1" applyBorder="1" applyAlignment="1" applyProtection="1">
      <alignment horizontal="center" vertical="center"/>
    </xf>
    <xf numFmtId="2" fontId="0" fillId="0" borderId="1" xfId="0" quotePrefix="1" applyNumberFormat="1" applyFill="1" applyBorder="1" applyAlignment="1" applyProtection="1">
      <alignment horizontal="center" vertical="center" wrapText="1"/>
      <protection locked="0"/>
    </xf>
    <xf numFmtId="166" fontId="0" fillId="0" borderId="1" xfId="0" applyNumberFormat="1" applyFill="1" applyBorder="1" applyAlignment="1" applyProtection="1">
      <alignment horizontal="center" vertical="center" wrapText="1"/>
      <protection locked="0"/>
    </xf>
    <xf numFmtId="0" fontId="2" fillId="10" borderId="2" xfId="0" applyFont="1" applyFill="1" applyBorder="1" applyAlignment="1" applyProtection="1">
      <alignment horizontal="center" vertical="center"/>
      <protection locked="0"/>
    </xf>
    <xf numFmtId="0" fontId="2" fillId="10" borderId="3" xfId="0" applyFont="1" applyFill="1" applyBorder="1" applyAlignment="1" applyProtection="1">
      <alignment horizontal="center" vertical="center"/>
      <protection locked="0"/>
    </xf>
    <xf numFmtId="0" fontId="2" fillId="10" borderId="46" xfId="0" applyFont="1" applyFill="1" applyBorder="1" applyAlignment="1" applyProtection="1">
      <alignment horizontal="center" vertical="center"/>
      <protection locked="0"/>
    </xf>
    <xf numFmtId="0" fontId="2" fillId="10" borderId="18" xfId="0" applyFont="1" applyFill="1" applyBorder="1" applyAlignment="1" applyProtection="1">
      <alignment horizontal="center" vertical="center"/>
      <protection locked="0"/>
    </xf>
    <xf numFmtId="0" fontId="2" fillId="10" borderId="19" xfId="0" applyFont="1" applyFill="1" applyBorder="1" applyAlignment="1" applyProtection="1">
      <alignment horizontal="center" vertical="center"/>
      <protection locked="0"/>
    </xf>
    <xf numFmtId="0" fontId="2" fillId="10" borderId="43" xfId="0" applyFont="1" applyFill="1" applyBorder="1" applyAlignment="1" applyProtection="1">
      <alignment horizontal="center" vertical="center"/>
      <protection locked="0"/>
    </xf>
    <xf numFmtId="167" fontId="0" fillId="0" borderId="1" xfId="0" applyNumberForma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 applyProtection="1">
      <alignment horizontal="center" vertical="center"/>
    </xf>
    <xf numFmtId="0" fontId="9" fillId="0" borderId="1" xfId="0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9" fillId="2" borderId="32" xfId="0" applyFont="1" applyFill="1" applyBorder="1" applyAlignment="1" applyProtection="1">
      <alignment horizontal="center" vertical="center" wrapText="1"/>
    </xf>
    <xf numFmtId="0" fontId="9" fillId="0" borderId="1" xfId="0" applyFont="1" applyFill="1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</xf>
    <xf numFmtId="0" fontId="4" fillId="3" borderId="61" xfId="0" applyFont="1" applyFill="1" applyBorder="1" applyAlignment="1" applyProtection="1">
      <alignment horizontal="center" vertical="center"/>
    </xf>
    <xf numFmtId="0" fontId="6" fillId="2" borderId="32" xfId="0" applyFont="1" applyFill="1" applyBorder="1" applyAlignment="1" applyProtection="1">
      <alignment horizontal="center" vertical="center" wrapText="1"/>
    </xf>
    <xf numFmtId="0" fontId="4" fillId="3" borderId="13" xfId="0" applyFont="1" applyFill="1" applyBorder="1" applyAlignment="1" applyProtection="1">
      <alignment horizontal="center" vertical="center" wrapText="1"/>
    </xf>
    <xf numFmtId="0" fontId="4" fillId="3" borderId="30" xfId="0" applyFont="1" applyFill="1" applyBorder="1" applyAlignment="1" applyProtection="1">
      <alignment horizontal="center" vertical="center" wrapText="1"/>
    </xf>
    <xf numFmtId="167" fontId="0" fillId="0" borderId="11" xfId="0" applyNumberFormat="1" applyFill="1" applyBorder="1" applyAlignment="1" applyProtection="1">
      <alignment horizontal="center" vertical="center" wrapText="1"/>
      <protection locked="0"/>
    </xf>
    <xf numFmtId="0" fontId="4" fillId="3" borderId="5" xfId="0" applyFont="1" applyFill="1" applyBorder="1" applyAlignment="1" applyProtection="1">
      <alignment horizontal="center" vertical="center" wrapText="1"/>
    </xf>
    <xf numFmtId="0" fontId="4" fillId="3" borderId="20" xfId="0" applyFont="1" applyFill="1" applyBorder="1" applyAlignment="1" applyProtection="1">
      <alignment horizontal="center" vertical="center" wrapText="1"/>
    </xf>
    <xf numFmtId="0" fontId="4" fillId="3" borderId="34" xfId="0" applyFont="1" applyFill="1" applyBorder="1" applyAlignment="1" applyProtection="1">
      <alignment horizontal="center" vertical="center" wrapText="1"/>
    </xf>
    <xf numFmtId="165" fontId="4" fillId="9" borderId="41" xfId="3" applyNumberFormat="1" applyFont="1" applyFill="1" applyBorder="1" applyAlignment="1" applyProtection="1">
      <alignment horizontal="center" vertical="center" wrapText="1"/>
    </xf>
    <xf numFmtId="165" fontId="4" fillId="9" borderId="21" xfId="3" applyNumberFormat="1" applyFont="1" applyFill="1" applyBorder="1" applyAlignment="1" applyProtection="1">
      <alignment horizontal="center" vertical="center" wrapText="1"/>
    </xf>
    <xf numFmtId="165" fontId="4" fillId="9" borderId="25" xfId="3" applyNumberFormat="1" applyFont="1" applyFill="1" applyBorder="1" applyAlignment="1" applyProtection="1">
      <alignment horizontal="center" vertical="center" wrapText="1"/>
    </xf>
    <xf numFmtId="165" fontId="4" fillId="9" borderId="17" xfId="3" applyNumberFormat="1" applyFont="1" applyFill="1" applyBorder="1" applyAlignment="1" applyProtection="1">
      <alignment horizontal="center" vertical="center" wrapText="1"/>
    </xf>
    <xf numFmtId="0" fontId="4" fillId="0" borderId="9" xfId="0" applyFont="1" applyBorder="1" applyAlignment="1" applyProtection="1">
      <alignment horizontal="center" vertical="center" wrapText="1"/>
    </xf>
    <xf numFmtId="0" fontId="4" fillId="0" borderId="40" xfId="0" applyFont="1" applyBorder="1" applyAlignment="1" applyProtection="1">
      <alignment horizontal="center" vertical="center" wrapText="1"/>
    </xf>
    <xf numFmtId="0" fontId="4" fillId="0" borderId="11" xfId="0" applyFont="1" applyBorder="1" applyAlignment="1" applyProtection="1">
      <alignment horizontal="center" vertical="center" wrapText="1"/>
    </xf>
    <xf numFmtId="0" fontId="7" fillId="0" borderId="9" xfId="0" applyFont="1" applyBorder="1" applyAlignment="1" applyProtection="1">
      <alignment horizontal="center" vertical="center" wrapText="1"/>
    </xf>
    <xf numFmtId="0" fontId="7" fillId="0" borderId="40" xfId="0" applyFont="1" applyBorder="1" applyAlignment="1" applyProtection="1">
      <alignment horizontal="center" vertical="center" wrapText="1"/>
    </xf>
    <xf numFmtId="0" fontId="7" fillId="0" borderId="11" xfId="0" applyFont="1" applyBorder="1" applyAlignment="1" applyProtection="1">
      <alignment horizontal="center" vertical="center" wrapText="1"/>
    </xf>
    <xf numFmtId="0" fontId="4" fillId="3" borderId="23" xfId="0" applyFont="1" applyFill="1" applyBorder="1" applyAlignment="1" applyProtection="1">
      <alignment horizontal="center" vertical="center" wrapText="1"/>
    </xf>
    <xf numFmtId="0" fontId="4" fillId="3" borderId="35" xfId="0" applyFont="1" applyFill="1" applyBorder="1" applyAlignment="1" applyProtection="1">
      <alignment horizontal="center" vertical="center" wrapText="1"/>
    </xf>
    <xf numFmtId="0" fontId="4" fillId="3" borderId="36" xfId="0" applyFont="1" applyFill="1" applyBorder="1" applyAlignment="1" applyProtection="1">
      <alignment horizontal="center" vertical="center" wrapText="1"/>
    </xf>
    <xf numFmtId="2" fontId="4" fillId="3" borderId="36" xfId="0" applyNumberFormat="1" applyFont="1" applyFill="1" applyBorder="1" applyAlignment="1" applyProtection="1">
      <alignment horizontal="center" vertical="center" wrapText="1"/>
    </xf>
    <xf numFmtId="2" fontId="4" fillId="3" borderId="14" xfId="0" applyNumberFormat="1" applyFont="1" applyFill="1" applyBorder="1" applyAlignment="1" applyProtection="1">
      <alignment horizontal="center" vertical="center" wrapText="1"/>
    </xf>
    <xf numFmtId="166" fontId="4" fillId="3" borderId="8" xfId="0" applyNumberFormat="1" applyFont="1" applyFill="1" applyBorder="1" applyAlignment="1" applyProtection="1">
      <alignment horizontal="center" vertical="center" wrapText="1"/>
    </xf>
    <xf numFmtId="166" fontId="4" fillId="3" borderId="45" xfId="0" applyNumberFormat="1" applyFont="1" applyFill="1" applyBorder="1" applyAlignment="1" applyProtection="1">
      <alignment horizontal="center" vertical="center" wrapText="1"/>
    </xf>
    <xf numFmtId="166" fontId="4" fillId="3" borderId="42" xfId="0" applyNumberFormat="1" applyFont="1" applyFill="1" applyBorder="1" applyAlignment="1" applyProtection="1">
      <alignment horizontal="center" vertical="center" wrapText="1"/>
    </xf>
    <xf numFmtId="2" fontId="12" fillId="3" borderId="35" xfId="0" applyNumberFormat="1" applyFont="1" applyFill="1" applyBorder="1" applyAlignment="1" applyProtection="1">
      <alignment horizontal="center" vertical="center" wrapText="1"/>
    </xf>
    <xf numFmtId="2" fontId="12" fillId="3" borderId="38" xfId="0" applyNumberFormat="1" applyFont="1" applyFill="1" applyBorder="1" applyAlignment="1" applyProtection="1">
      <alignment horizontal="center" vertical="center" wrapText="1"/>
    </xf>
    <xf numFmtId="2" fontId="12" fillId="3" borderId="39" xfId="0" applyNumberFormat="1" applyFont="1" applyFill="1" applyBorder="1" applyAlignment="1" applyProtection="1">
      <alignment horizontal="center" vertical="center" wrapText="1"/>
    </xf>
    <xf numFmtId="2" fontId="4" fillId="3" borderId="39" xfId="0" applyNumberFormat="1" applyFont="1" applyFill="1" applyBorder="1" applyAlignment="1" applyProtection="1">
      <alignment horizontal="center" vertical="center" wrapText="1"/>
    </xf>
    <xf numFmtId="0" fontId="4" fillId="3" borderId="35" xfId="0" applyFont="1" applyFill="1" applyBorder="1" applyAlignment="1" applyProtection="1">
      <alignment horizontal="center" vertical="center"/>
    </xf>
    <xf numFmtId="0" fontId="4" fillId="3" borderId="36" xfId="0" applyFont="1" applyFill="1" applyBorder="1" applyAlignment="1" applyProtection="1">
      <alignment horizontal="center" vertical="center"/>
    </xf>
    <xf numFmtId="0" fontId="4" fillId="3" borderId="14" xfId="0" applyFont="1" applyFill="1" applyBorder="1" applyAlignment="1" applyProtection="1">
      <alignment horizontal="center" vertical="center"/>
    </xf>
    <xf numFmtId="0" fontId="4" fillId="7" borderId="47" xfId="0" applyFont="1" applyFill="1" applyBorder="1" applyAlignment="1" applyProtection="1">
      <alignment horizontal="center" vertical="center" wrapText="1"/>
    </xf>
    <xf numFmtId="0" fontId="4" fillId="7" borderId="48" xfId="0" applyFont="1" applyFill="1" applyBorder="1" applyAlignment="1" applyProtection="1">
      <alignment horizontal="center" vertical="center" wrapText="1"/>
    </xf>
    <xf numFmtId="0" fontId="4" fillId="7" borderId="49" xfId="0" applyFont="1" applyFill="1" applyBorder="1" applyAlignment="1" applyProtection="1">
      <alignment horizontal="center" vertical="center" wrapText="1"/>
    </xf>
    <xf numFmtId="0" fontId="4" fillId="7" borderId="31" xfId="0" applyFont="1" applyFill="1" applyBorder="1" applyAlignment="1" applyProtection="1">
      <alignment horizontal="center" vertical="center" wrapText="1"/>
    </xf>
    <xf numFmtId="0" fontId="4" fillId="7" borderId="32" xfId="0" applyFont="1" applyFill="1" applyBorder="1" applyAlignment="1" applyProtection="1">
      <alignment horizontal="center" vertical="center" wrapText="1"/>
    </xf>
    <xf numFmtId="0" fontId="4" fillId="7" borderId="10" xfId="0" applyFont="1" applyFill="1" applyBorder="1" applyAlignment="1" applyProtection="1">
      <alignment horizontal="center" vertical="center" wrapText="1"/>
    </xf>
    <xf numFmtId="0" fontId="4" fillId="8" borderId="9" xfId="0" applyFont="1" applyFill="1" applyBorder="1" applyAlignment="1" applyProtection="1">
      <alignment horizontal="center" vertical="center" wrapText="1"/>
    </xf>
    <xf numFmtId="0" fontId="4" fillId="8" borderId="40" xfId="0" applyFont="1" applyFill="1" applyBorder="1" applyAlignment="1" applyProtection="1">
      <alignment horizontal="center" vertical="center" wrapText="1"/>
    </xf>
    <xf numFmtId="0" fontId="4" fillId="8" borderId="11" xfId="0" applyFont="1" applyFill="1" applyBorder="1" applyAlignment="1" applyProtection="1">
      <alignment horizontal="center" vertical="center" wrapText="1"/>
    </xf>
    <xf numFmtId="2" fontId="4" fillId="3" borderId="44" xfId="0" applyNumberFormat="1" applyFont="1" applyFill="1" applyBorder="1" applyAlignment="1" applyProtection="1">
      <alignment horizontal="center" vertical="center"/>
    </xf>
    <xf numFmtId="2" fontId="4" fillId="3" borderId="45" xfId="0" applyNumberFormat="1" applyFont="1" applyFill="1" applyBorder="1" applyAlignment="1" applyProtection="1">
      <alignment horizontal="center" vertical="center"/>
    </xf>
    <xf numFmtId="0" fontId="4" fillId="3" borderId="14" xfId="0" applyFont="1" applyFill="1" applyBorder="1" applyAlignment="1" applyProtection="1">
      <alignment horizontal="center" vertical="center" wrapText="1"/>
    </xf>
    <xf numFmtId="2" fontId="10" fillId="2" borderId="9" xfId="0" applyNumberFormat="1" applyFont="1" applyFill="1" applyBorder="1" applyAlignment="1" applyProtection="1">
      <alignment horizontal="center" vertical="center" wrapText="1"/>
    </xf>
    <xf numFmtId="0" fontId="10" fillId="2" borderId="11" xfId="0" applyFont="1" applyFill="1" applyBorder="1" applyAlignment="1" applyProtection="1">
      <alignment horizontal="center" vertical="center" wrapText="1"/>
    </xf>
    <xf numFmtId="0" fontId="2" fillId="10" borderId="26" xfId="0" applyFont="1" applyFill="1" applyBorder="1" applyAlignment="1" applyProtection="1">
      <alignment horizontal="center" vertical="center" wrapText="1"/>
    </xf>
    <xf numFmtId="0" fontId="2" fillId="10" borderId="27" xfId="0" applyFont="1" applyFill="1" applyBorder="1" applyAlignment="1" applyProtection="1">
      <alignment horizontal="center" vertical="center" wrapText="1"/>
    </xf>
    <xf numFmtId="0" fontId="2" fillId="10" borderId="28" xfId="0" applyFont="1" applyFill="1" applyBorder="1" applyAlignment="1" applyProtection="1">
      <alignment horizontal="center" vertical="center" wrapText="1"/>
    </xf>
    <xf numFmtId="0" fontId="2" fillId="10" borderId="24" xfId="0" applyFont="1" applyFill="1" applyBorder="1" applyAlignment="1" applyProtection="1">
      <alignment horizontal="center" vertical="center" wrapText="1"/>
    </xf>
    <xf numFmtId="0" fontId="2" fillId="10" borderId="33" xfId="0" applyFont="1" applyFill="1" applyBorder="1" applyAlignment="1" applyProtection="1">
      <alignment horizontal="center" vertical="center" wrapText="1"/>
    </xf>
    <xf numFmtId="0" fontId="2" fillId="10" borderId="44" xfId="0" applyFont="1" applyFill="1" applyBorder="1" applyAlignment="1" applyProtection="1">
      <alignment horizontal="center" vertical="center" wrapText="1"/>
    </xf>
    <xf numFmtId="0" fontId="2" fillId="10" borderId="37" xfId="0" applyFont="1" applyFill="1" applyBorder="1" applyAlignment="1" applyProtection="1">
      <alignment horizontal="center" vertical="center" wrapText="1"/>
    </xf>
    <xf numFmtId="0" fontId="2" fillId="10" borderId="25" xfId="0" applyFont="1" applyFill="1" applyBorder="1" applyAlignment="1" applyProtection="1">
      <alignment horizontal="center" vertical="center" wrapText="1"/>
    </xf>
    <xf numFmtId="0" fontId="2" fillId="10" borderId="45" xfId="0" applyFont="1" applyFill="1" applyBorder="1" applyAlignment="1" applyProtection="1">
      <alignment horizontal="center" vertical="center" wrapText="1"/>
    </xf>
    <xf numFmtId="0" fontId="2" fillId="10" borderId="42" xfId="0" applyFont="1" applyFill="1" applyBorder="1" applyAlignment="1" applyProtection="1">
      <alignment horizontal="center" vertical="center" wrapText="1"/>
    </xf>
    <xf numFmtId="2" fontId="4" fillId="9" borderId="36" xfId="0" applyNumberFormat="1" applyFont="1" applyFill="1" applyBorder="1" applyAlignment="1" applyProtection="1">
      <alignment horizontal="center" vertical="center"/>
    </xf>
    <xf numFmtId="2" fontId="4" fillId="9" borderId="14" xfId="0" applyNumberFormat="1" applyFont="1" applyFill="1" applyBorder="1" applyAlignment="1" applyProtection="1">
      <alignment horizontal="center" vertical="center"/>
    </xf>
    <xf numFmtId="0" fontId="4" fillId="9" borderId="24" xfId="0" applyFont="1" applyFill="1" applyBorder="1" applyAlignment="1" applyProtection="1">
      <alignment horizontal="center" vertical="center" wrapText="1"/>
    </xf>
    <xf numFmtId="0" fontId="4" fillId="9" borderId="25" xfId="0" applyFont="1" applyFill="1" applyBorder="1" applyAlignment="1" applyProtection="1">
      <alignment horizontal="center" vertical="center" wrapText="1"/>
    </xf>
    <xf numFmtId="0" fontId="4" fillId="9" borderId="44" xfId="0" applyFont="1" applyFill="1" applyBorder="1" applyAlignment="1" applyProtection="1">
      <alignment horizontal="center" vertical="center" wrapText="1"/>
    </xf>
    <xf numFmtId="0" fontId="4" fillId="9" borderId="42" xfId="0" applyFont="1" applyFill="1" applyBorder="1" applyAlignment="1" applyProtection="1">
      <alignment horizontal="center" vertical="center" wrapText="1"/>
    </xf>
    <xf numFmtId="0" fontId="4" fillId="9" borderId="36" xfId="0" applyFont="1" applyFill="1" applyBorder="1" applyAlignment="1" applyProtection="1">
      <alignment horizontal="center" vertical="center" wrapText="1"/>
    </xf>
    <xf numFmtId="0" fontId="2" fillId="10" borderId="68" xfId="0" applyFont="1" applyFill="1" applyBorder="1" applyAlignment="1" applyProtection="1">
      <alignment horizontal="center" vertical="center"/>
      <protection locked="0"/>
    </xf>
    <xf numFmtId="0" fontId="2" fillId="10" borderId="69" xfId="0" applyFont="1" applyFill="1" applyBorder="1" applyAlignment="1" applyProtection="1">
      <alignment horizontal="center" vertical="center"/>
      <protection locked="0"/>
    </xf>
    <xf numFmtId="0" fontId="2" fillId="10" borderId="70" xfId="0" applyFont="1" applyFill="1" applyBorder="1" applyAlignment="1" applyProtection="1">
      <alignment horizontal="center" vertical="center"/>
      <protection locked="0"/>
    </xf>
  </cellXfs>
  <cellStyles count="5">
    <cellStyle name="Lien hypertexte" xfId="4" builtinId="8"/>
    <cellStyle name="Milliers 2" xfId="2"/>
    <cellStyle name="Milliers 3" xfId="3"/>
    <cellStyle name="Normal" xfId="0" builtinId="0"/>
    <cellStyle name="Normal_Feuil3" xfId="1"/>
  </cellStyles>
  <dxfs count="32">
    <dxf>
      <fill>
        <patternFill>
          <bgColor rgb="FFFF0000"/>
        </patternFill>
      </fill>
    </dxf>
    <dxf>
      <font>
        <b/>
        <i val="0"/>
        <color theme="1"/>
      </font>
      <fill>
        <patternFill>
          <bgColor theme="0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7" tint="0.79998168889431442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auto="1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auto="1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auto="1"/>
      </font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 patternType="solid">
          <bgColor rgb="FFFF0000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85725</xdr:colOff>
      <xdr:row>9</xdr:row>
      <xdr:rowOff>57150</xdr:rowOff>
    </xdr:from>
    <xdr:to>
      <xdr:col>11</xdr:col>
      <xdr:colOff>28575</xdr:colOff>
      <xdr:row>36</xdr:row>
      <xdr:rowOff>0</xdr:rowOff>
    </xdr:to>
    <xdr:sp macro="" textlink="">
      <xdr:nvSpPr>
        <xdr:cNvPr id="2" name="Rectangle avec flèche vers la gauch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3725525" y="1771650"/>
          <a:ext cx="3752850" cy="5086350"/>
        </a:xfrm>
        <a:prstGeom prst="leftArrowCallout">
          <a:avLst>
            <a:gd name="adj1" fmla="val 6218"/>
            <a:gd name="adj2" fmla="val 12056"/>
            <a:gd name="adj3" fmla="val 25000"/>
            <a:gd name="adj4" fmla="val 64977"/>
          </a:avLst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Liste des</a:t>
          </a:r>
          <a:r>
            <a:rPr lang="fr-FR" sz="1100" baseline="0"/>
            <a:t> régleurs à tenir à jour dans les 3 fichiers (17/18/19).</a:t>
          </a:r>
        </a:p>
        <a:p>
          <a:pPr algn="l"/>
          <a:r>
            <a:rPr lang="fr-FR" sz="1100" baseline="0"/>
            <a:t>Vérifier sur l'onglet "CT-Vierge" si la liste déroulante est ok :</a:t>
          </a:r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r>
            <a:rPr lang="fr-FR" sz="1100" baseline="0"/>
            <a:t>Sinon, aller dans "Données - Validation des données".</a:t>
          </a:r>
        </a:p>
        <a:p>
          <a:pPr algn="l"/>
          <a:r>
            <a:rPr lang="fr-FR" sz="1100" baseline="0"/>
            <a:t>Modifier la source de données :</a:t>
          </a:r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742950</xdr:colOff>
      <xdr:row>13</xdr:row>
      <xdr:rowOff>123825</xdr:rowOff>
    </xdr:from>
    <xdr:to>
      <xdr:col>9</xdr:col>
      <xdr:colOff>400215</xdr:colOff>
      <xdr:row>25</xdr:row>
      <xdr:rowOff>124144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5144750" y="2600325"/>
          <a:ext cx="1181265" cy="2286319"/>
        </a:xfrm>
        <a:prstGeom prst="rect">
          <a:avLst/>
        </a:prstGeom>
      </xdr:spPr>
    </xdr:pic>
    <xdr:clientData/>
  </xdr:twoCellAnchor>
  <xdr:twoCellAnchor editAs="oneCell">
    <xdr:from>
      <xdr:col>7</xdr:col>
      <xdr:colOff>742950</xdr:colOff>
      <xdr:row>30</xdr:row>
      <xdr:rowOff>28575</xdr:rowOff>
    </xdr:from>
    <xdr:to>
      <xdr:col>10</xdr:col>
      <xdr:colOff>409848</xdr:colOff>
      <xdr:row>33</xdr:row>
      <xdr:rowOff>114392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5144750" y="5743575"/>
          <a:ext cx="1952898" cy="657317"/>
        </a:xfrm>
        <a:prstGeom prst="rect">
          <a:avLst/>
        </a:prstGeom>
      </xdr:spPr>
    </xdr:pic>
    <xdr:clientData/>
  </xdr:twoCellAnchor>
  <xdr:twoCellAnchor>
    <xdr:from>
      <xdr:col>0</xdr:col>
      <xdr:colOff>2695575</xdr:colOff>
      <xdr:row>0</xdr:row>
      <xdr:rowOff>28575</xdr:rowOff>
    </xdr:from>
    <xdr:to>
      <xdr:col>1</xdr:col>
      <xdr:colOff>3476625</xdr:colOff>
      <xdr:row>33</xdr:row>
      <xdr:rowOff>76201</xdr:rowOff>
    </xdr:to>
    <xdr:sp macro="" textlink="">
      <xdr:nvSpPr>
        <xdr:cNvPr id="5" name="Rectangle avec flèche vers la gauch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2695575" y="28575"/>
          <a:ext cx="3752850" cy="6334126"/>
        </a:xfrm>
        <a:prstGeom prst="leftArrowCallout">
          <a:avLst>
            <a:gd name="adj1" fmla="val 6218"/>
            <a:gd name="adj2" fmla="val 12056"/>
            <a:gd name="adj3" fmla="val 25000"/>
            <a:gd name="adj4" fmla="val 64977"/>
          </a:avLst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Liste des</a:t>
          </a:r>
          <a:r>
            <a:rPr lang="fr-FR" sz="1100" baseline="0"/>
            <a:t> références matières à tenir à jour dans les 3 fichiers (17/18/19).</a:t>
          </a:r>
        </a:p>
        <a:p>
          <a:pPr algn="l"/>
          <a:r>
            <a:rPr lang="fr-FR" sz="1100" baseline="0"/>
            <a:t>Vérifier sur l'onglet "CT-Vierge" si la liste déroulante est ok :</a:t>
          </a:r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r>
            <a:rPr lang="fr-FR" sz="1100" baseline="0"/>
            <a:t>Sinon, aller dans "Données - Validation des données".</a:t>
          </a:r>
        </a:p>
        <a:p>
          <a:pPr algn="l"/>
          <a:r>
            <a:rPr lang="fr-FR" sz="1100" baseline="0"/>
            <a:t>Modifier la source de données:</a:t>
          </a:r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r>
            <a:rPr lang="fr-FR" sz="1100" baseline="0"/>
            <a:t>Cette liste est extraite du fichier "Réceptions matières : T:\PACKAGING\Administratif\Exercice 2016\Réceptions matières.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Concatener la référence fournisseur avec la désignation et copier dans la liste ci-contre.</a:t>
          </a:r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1162050</xdr:colOff>
      <xdr:row>5</xdr:row>
      <xdr:rowOff>76200</xdr:rowOff>
    </xdr:from>
    <xdr:to>
      <xdr:col>1</xdr:col>
      <xdr:colOff>2514789</xdr:colOff>
      <xdr:row>13</xdr:row>
      <xdr:rowOff>152633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133850" y="1028700"/>
          <a:ext cx="1352739" cy="1600433"/>
        </a:xfrm>
        <a:prstGeom prst="rect">
          <a:avLst/>
        </a:prstGeom>
      </xdr:spPr>
    </xdr:pic>
    <xdr:clientData/>
  </xdr:twoCellAnchor>
  <xdr:twoCellAnchor editAs="oneCell">
    <xdr:from>
      <xdr:col>1</xdr:col>
      <xdr:colOff>1143000</xdr:colOff>
      <xdr:row>18</xdr:row>
      <xdr:rowOff>76200</xdr:rowOff>
    </xdr:from>
    <xdr:to>
      <xdr:col>1</xdr:col>
      <xdr:colOff>2829160</xdr:colOff>
      <xdr:row>21</xdr:row>
      <xdr:rowOff>133438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4114800" y="3505200"/>
          <a:ext cx="1686160" cy="628738"/>
        </a:xfrm>
        <a:prstGeom prst="rect">
          <a:avLst/>
        </a:prstGeom>
      </xdr:spPr>
    </xdr:pic>
    <xdr:clientData/>
  </xdr:twoCellAnchor>
  <xdr:twoCellAnchor>
    <xdr:from>
      <xdr:col>3</xdr:col>
      <xdr:colOff>2028824</xdr:colOff>
      <xdr:row>10</xdr:row>
      <xdr:rowOff>114300</xdr:rowOff>
    </xdr:from>
    <xdr:to>
      <xdr:col>4</xdr:col>
      <xdr:colOff>2619374</xdr:colOff>
      <xdr:row>19</xdr:row>
      <xdr:rowOff>0</xdr:rowOff>
    </xdr:to>
    <xdr:sp macro="" textlink="">
      <xdr:nvSpPr>
        <xdr:cNvPr id="8" name="Rectangle avec flèche vers la gauch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9458324" y="2019300"/>
          <a:ext cx="2867025" cy="1600200"/>
        </a:xfrm>
        <a:prstGeom prst="leftArrowCallout">
          <a:avLst>
            <a:gd name="adj1" fmla="val 6218"/>
            <a:gd name="adj2" fmla="val 12056"/>
            <a:gd name="adj3" fmla="val 25000"/>
            <a:gd name="adj4" fmla="val 64977"/>
          </a:avLst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Liste des articles à tenir à jour 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dans les 3 fichiers (17/18/19).</a:t>
          </a:r>
          <a:endParaRPr lang="fr-FR">
            <a:effectLst/>
          </a:endParaRPr>
        </a:p>
        <a:p>
          <a:pPr algn="l"/>
          <a:endParaRPr lang="fr-FR" sz="1100"/>
        </a:p>
        <a:p>
          <a:pPr algn="l"/>
          <a:r>
            <a:rPr lang="fr-FR" sz="1100"/>
            <a:t>Utiliser l'extraction de RapFR - MasterData</a:t>
          </a:r>
          <a:r>
            <a:rPr lang="fr-FR" sz="1100" baseline="0"/>
            <a:t> - Items.</a:t>
          </a:r>
        </a:p>
        <a:p>
          <a:pPr algn="l"/>
          <a:r>
            <a:rPr lang="fr-FR" sz="1100" baseline="0"/>
            <a:t>Copier/coller la liste et supprimer les espaces.</a:t>
          </a:r>
        </a:p>
        <a:p>
          <a:pPr algn="l"/>
          <a:endParaRPr lang="fr-FR" sz="1100"/>
        </a:p>
      </xdr:txBody>
    </xdr:sp>
    <xdr:clientData/>
  </xdr:twoCellAnchor>
  <xdr:twoCellAnchor>
    <xdr:from>
      <xdr:col>3</xdr:col>
      <xdr:colOff>2028824</xdr:colOff>
      <xdr:row>9</xdr:row>
      <xdr:rowOff>114300</xdr:rowOff>
    </xdr:from>
    <xdr:to>
      <xdr:col>4</xdr:col>
      <xdr:colOff>2619374</xdr:colOff>
      <xdr:row>18</xdr:row>
      <xdr:rowOff>0</xdr:rowOff>
    </xdr:to>
    <xdr:sp macro="" textlink="">
      <xdr:nvSpPr>
        <xdr:cNvPr id="9" name="Rectangle avec flèche vers la gauch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9458324" y="1828800"/>
          <a:ext cx="2867025" cy="1600200"/>
        </a:xfrm>
        <a:prstGeom prst="leftArrowCallout">
          <a:avLst>
            <a:gd name="adj1" fmla="val 6218"/>
            <a:gd name="adj2" fmla="val 12056"/>
            <a:gd name="adj3" fmla="val 25000"/>
            <a:gd name="adj4" fmla="val 64977"/>
          </a:avLst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Liste des articles à tenir à jour 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dans les 3 fichiers (17/18/19).</a:t>
          </a:r>
          <a:endParaRPr lang="fr-FR">
            <a:effectLst/>
          </a:endParaRPr>
        </a:p>
        <a:p>
          <a:pPr algn="l"/>
          <a:endParaRPr lang="fr-FR" sz="1100"/>
        </a:p>
        <a:p>
          <a:pPr algn="l"/>
          <a:r>
            <a:rPr lang="fr-FR" sz="1100"/>
            <a:t>Utiliser l'extraction de RapFR - MasterData</a:t>
          </a:r>
          <a:r>
            <a:rPr lang="fr-FR" sz="1100" baseline="0"/>
            <a:t> - Items.</a:t>
          </a:r>
        </a:p>
        <a:p>
          <a:pPr algn="l"/>
          <a:r>
            <a:rPr lang="fr-FR" sz="1100" baseline="0"/>
            <a:t>Copier/coller la liste et supprimer les espaces.</a:t>
          </a:r>
        </a:p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11910</xdr:colOff>
      <xdr:row>1</xdr:row>
      <xdr:rowOff>1</xdr:rowOff>
    </xdr:from>
    <xdr:to>
      <xdr:col>1</xdr:col>
      <xdr:colOff>285753</xdr:colOff>
      <xdr:row>2</xdr:row>
      <xdr:rowOff>1</xdr:rowOff>
    </xdr:to>
    <xdr:sp macro="[0]!NouvelOnglet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1910" y="666751"/>
          <a:ext cx="833437" cy="416719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Nouvel OF</a:t>
          </a:r>
        </a:p>
      </xdr:txBody>
    </xdr:sp>
    <xdr:clientData/>
  </xdr:twoCellAnchor>
  <xdr:twoCellAnchor>
    <xdr:from>
      <xdr:col>0</xdr:col>
      <xdr:colOff>71437</xdr:colOff>
      <xdr:row>2</xdr:row>
      <xdr:rowOff>404813</xdr:rowOff>
    </xdr:from>
    <xdr:to>
      <xdr:col>0</xdr:col>
      <xdr:colOff>559593</xdr:colOff>
      <xdr:row>3</xdr:row>
      <xdr:rowOff>440532</xdr:rowOff>
    </xdr:to>
    <xdr:sp macro="" textlink="">
      <xdr:nvSpPr>
        <xdr:cNvPr id="3" name="Flèche à angle droit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 rot="5400000">
          <a:off x="23812" y="1535907"/>
          <a:ext cx="583406" cy="488156"/>
        </a:xfrm>
        <a:prstGeom prst="bentUpArrow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PACKAGING\Administratif\Exercice%202016\R&#233;ceptions%20mati&#232;res\Contr&#244;le%20r&#233;ceptions%20mati&#232;res%202016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mdm-draco\atelier\PACKAGING\Administratif\Exercice%202016\R&#233;ceptions%20mati&#232;res\Contr&#244;le%20r&#233;ceptions%20mati&#232;res%20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réceptions 2013"/>
      <sheetName val=" réceptions 2014 - 2015"/>
      <sheetName val="Réceptions - 01102015"/>
      <sheetName val="Fournisseurs"/>
      <sheetName val="Refs"/>
      <sheetName val="Feuil1"/>
    </sheetNames>
    <sheetDataSet>
      <sheetData sheetId="0"/>
      <sheetData sheetId="1"/>
      <sheetData sheetId="2">
        <row r="1">
          <cell r="L1" t="str">
            <v>Lot</v>
          </cell>
        </row>
        <row r="2">
          <cell r="L2" t="str">
            <v>4I12080422</v>
          </cell>
        </row>
        <row r="3">
          <cell r="L3" t="str">
            <v>4I29080411</v>
          </cell>
        </row>
        <row r="4">
          <cell r="L4" t="str">
            <v>4I29080411</v>
          </cell>
        </row>
        <row r="5">
          <cell r="L5" t="str">
            <v>4I28080411</v>
          </cell>
        </row>
        <row r="6">
          <cell r="L6" t="str">
            <v>4I28080411</v>
          </cell>
        </row>
        <row r="7">
          <cell r="L7" t="str">
            <v>4J05080411</v>
          </cell>
        </row>
        <row r="8">
          <cell r="L8" t="str">
            <v>4I09080421</v>
          </cell>
        </row>
        <row r="9">
          <cell r="L9" t="str">
            <v>4I09080421</v>
          </cell>
        </row>
        <row r="10">
          <cell r="L10" t="str">
            <v>4I09080421</v>
          </cell>
        </row>
        <row r="11">
          <cell r="L11" t="str">
            <v>W5K210</v>
          </cell>
        </row>
        <row r="12">
          <cell r="L12" t="str">
            <v>W5K210</v>
          </cell>
        </row>
        <row r="13">
          <cell r="L13" t="str">
            <v>4J05080411</v>
          </cell>
        </row>
        <row r="14">
          <cell r="L14" t="str">
            <v>4I09080421</v>
          </cell>
        </row>
        <row r="15">
          <cell r="L15" t="str">
            <v>4I09080421</v>
          </cell>
        </row>
        <row r="16">
          <cell r="L16" t="str">
            <v>4J05080411</v>
          </cell>
        </row>
        <row r="17">
          <cell r="L17" t="str">
            <v>4J04080411</v>
          </cell>
        </row>
        <row r="18">
          <cell r="L18" t="str">
            <v>4J04080411</v>
          </cell>
        </row>
        <row r="19">
          <cell r="L19" t="str">
            <v>W5J480</v>
          </cell>
        </row>
        <row r="20">
          <cell r="L20" t="str">
            <v>061015</v>
          </cell>
        </row>
        <row r="21">
          <cell r="L21" t="str">
            <v>091015</v>
          </cell>
        </row>
        <row r="22">
          <cell r="L22" t="str">
            <v>ESCA231280</v>
          </cell>
        </row>
        <row r="23">
          <cell r="L23" t="str">
            <v>ESCA232356</v>
          </cell>
        </row>
        <row r="24">
          <cell r="L24" t="str">
            <v>ESCA231351</v>
          </cell>
        </row>
        <row r="25">
          <cell r="L25" t="str">
            <v>ESCA232501</v>
          </cell>
        </row>
        <row r="26">
          <cell r="L26" t="str">
            <v>4I09080421</v>
          </cell>
        </row>
        <row r="27">
          <cell r="L27" t="str">
            <v>4I19451003</v>
          </cell>
        </row>
        <row r="28">
          <cell r="L28" t="str">
            <v>W5K210</v>
          </cell>
        </row>
        <row r="29">
          <cell r="L29" t="str">
            <v>w5k480</v>
          </cell>
        </row>
        <row r="30">
          <cell r="L30" t="str">
            <v>w5j480</v>
          </cell>
        </row>
        <row r="31">
          <cell r="L31" t="str">
            <v>w5k210</v>
          </cell>
        </row>
        <row r="32">
          <cell r="L32" t="str">
            <v>w5k210</v>
          </cell>
        </row>
        <row r="33">
          <cell r="L33" t="str">
            <v>w5k210</v>
          </cell>
        </row>
        <row r="34">
          <cell r="L34" t="str">
            <v>w5k480</v>
          </cell>
        </row>
        <row r="35">
          <cell r="L35" t="str">
            <v>4I09080421</v>
          </cell>
        </row>
        <row r="36">
          <cell r="L36" t="str">
            <v>4I09080421</v>
          </cell>
        </row>
        <row r="37">
          <cell r="L37" t="str">
            <v>4I09080421</v>
          </cell>
        </row>
        <row r="38">
          <cell r="L38" t="str">
            <v>4I19451003</v>
          </cell>
        </row>
        <row r="39">
          <cell r="L39" t="str">
            <v>4I19451003</v>
          </cell>
        </row>
        <row r="40">
          <cell r="L40" t="str">
            <v>4I19451003</v>
          </cell>
        </row>
        <row r="41">
          <cell r="L41" t="str">
            <v>4I19451003</v>
          </cell>
        </row>
        <row r="42">
          <cell r="L42" t="str">
            <v>4I19451003</v>
          </cell>
        </row>
        <row r="43">
          <cell r="L43" t="str">
            <v>4I19451003</v>
          </cell>
        </row>
        <row r="44">
          <cell r="L44" t="str">
            <v>4F2408042B</v>
          </cell>
        </row>
        <row r="45">
          <cell r="L45" t="str">
            <v>107038</v>
          </cell>
        </row>
        <row r="46">
          <cell r="L46" t="str">
            <v>4I18451004</v>
          </cell>
        </row>
        <row r="47">
          <cell r="L47" t="str">
            <v>4I18451004</v>
          </cell>
        </row>
        <row r="48">
          <cell r="L48" t="str">
            <v>4F2408042B - plomb</v>
          </cell>
        </row>
        <row r="49">
          <cell r="L49" t="str">
            <v>281015</v>
          </cell>
        </row>
        <row r="50">
          <cell r="L50" t="str">
            <v>107483</v>
          </cell>
        </row>
        <row r="51">
          <cell r="L51" t="str">
            <v>5H195669DA</v>
          </cell>
        </row>
        <row r="52">
          <cell r="L52" t="str">
            <v>W5k210</v>
          </cell>
        </row>
        <row r="53">
          <cell r="L53" t="str">
            <v>w5k210</v>
          </cell>
        </row>
        <row r="54">
          <cell r="L54" t="str">
            <v>w5k210</v>
          </cell>
        </row>
        <row r="55">
          <cell r="L55" t="str">
            <v>108447</v>
          </cell>
        </row>
        <row r="56">
          <cell r="L56" t="str">
            <v>4j22080421</v>
          </cell>
        </row>
        <row r="57">
          <cell r="L57" t="str">
            <v>4j29080422</v>
          </cell>
        </row>
        <row r="58">
          <cell r="L58" t="str">
            <v>4j29080412</v>
          </cell>
        </row>
        <row r="59">
          <cell r="L59" t="str">
            <v>4j24080411</v>
          </cell>
        </row>
        <row r="60">
          <cell r="L60" t="str">
            <v>4j29080412</v>
          </cell>
        </row>
        <row r="61">
          <cell r="L61" t="str">
            <v>4j24451003</v>
          </cell>
        </row>
        <row r="62">
          <cell r="L62" t="str">
            <v>4k02080421</v>
          </cell>
        </row>
        <row r="63">
          <cell r="L63" t="str">
            <v>4k02080421</v>
          </cell>
        </row>
        <row r="64">
          <cell r="L64" t="str">
            <v>4k02080421</v>
          </cell>
        </row>
        <row r="65">
          <cell r="L65" t="str">
            <v>4k02080421</v>
          </cell>
        </row>
        <row r="66">
          <cell r="L66" t="str">
            <v>w5k210</v>
          </cell>
        </row>
        <row r="67">
          <cell r="L67" t="str">
            <v>4j29080412</v>
          </cell>
        </row>
        <row r="68">
          <cell r="L68" t="str">
            <v>4j25451002</v>
          </cell>
        </row>
        <row r="69">
          <cell r="L69" t="str">
            <v>39039090</v>
          </cell>
        </row>
        <row r="70">
          <cell r="L70" t="str">
            <v>109152</v>
          </cell>
        </row>
        <row r="71">
          <cell r="L71" t="str">
            <v>4k02080421</v>
          </cell>
        </row>
        <row r="72">
          <cell r="L72" t="str">
            <v>4j25451002</v>
          </cell>
        </row>
        <row r="73">
          <cell r="L73" t="str">
            <v>4j25451002</v>
          </cell>
        </row>
        <row r="74">
          <cell r="L74" t="str">
            <v>4j25451002</v>
          </cell>
        </row>
        <row r="75">
          <cell r="L75" t="str">
            <v>4k02080421</v>
          </cell>
        </row>
        <row r="76">
          <cell r="L76" t="str">
            <v>4k02080421</v>
          </cell>
        </row>
        <row r="77">
          <cell r="L77" t="str">
            <v>w5l210</v>
          </cell>
        </row>
        <row r="78">
          <cell r="L78" t="str">
            <v>4f2408042b</v>
          </cell>
        </row>
        <row r="79">
          <cell r="L79" t="str">
            <v>281015</v>
          </cell>
        </row>
        <row r="80">
          <cell r="L80" t="str">
            <v>051115</v>
          </cell>
        </row>
        <row r="81">
          <cell r="L81" t="str">
            <v>051115</v>
          </cell>
        </row>
        <row r="82">
          <cell r="L82" t="str">
            <v>109842</v>
          </cell>
        </row>
        <row r="83">
          <cell r="L83" t="str">
            <v>w5l210</v>
          </cell>
        </row>
        <row r="84">
          <cell r="L84" t="str">
            <v>4j25451002</v>
          </cell>
        </row>
        <row r="85">
          <cell r="L85" t="str">
            <v>4j25451002</v>
          </cell>
        </row>
        <row r="86">
          <cell r="L86" t="str">
            <v>4j24451003</v>
          </cell>
        </row>
        <row r="87">
          <cell r="L87" t="str">
            <v>109989</v>
          </cell>
        </row>
        <row r="88">
          <cell r="L88" t="str">
            <v>110185</v>
          </cell>
        </row>
        <row r="89">
          <cell r="L89" t="str">
            <v>w5l210</v>
          </cell>
        </row>
        <row r="90">
          <cell r="L90" t="str">
            <v>w5l210</v>
          </cell>
        </row>
        <row r="91">
          <cell r="L91" t="str">
            <v>4j24451003</v>
          </cell>
        </row>
        <row r="92">
          <cell r="L92" t="str">
            <v>5i196545da</v>
          </cell>
        </row>
        <row r="93">
          <cell r="L93" t="str">
            <v>121115</v>
          </cell>
        </row>
        <row r="94">
          <cell r="L94" t="str">
            <v>051115</v>
          </cell>
        </row>
        <row r="95">
          <cell r="L95" t="str">
            <v>ESCA229614</v>
          </cell>
        </row>
        <row r="96">
          <cell r="L96" t="str">
            <v>ESCA231889</v>
          </cell>
        </row>
        <row r="97">
          <cell r="L97" t="str">
            <v>ESCA230671</v>
          </cell>
        </row>
        <row r="98">
          <cell r="L98" t="str">
            <v>ESCA231454</v>
          </cell>
        </row>
        <row r="99">
          <cell r="L99" t="str">
            <v>ESCA233441</v>
          </cell>
        </row>
        <row r="100">
          <cell r="L100" t="str">
            <v>ESCA233441</v>
          </cell>
        </row>
        <row r="101">
          <cell r="L101" t="str">
            <v>4j24451003</v>
          </cell>
        </row>
        <row r="102">
          <cell r="L102" t="str">
            <v>110447</v>
          </cell>
        </row>
        <row r="103">
          <cell r="L103" t="str">
            <v>110490</v>
          </cell>
        </row>
        <row r="104">
          <cell r="L104" t="str">
            <v>w5k210</v>
          </cell>
        </row>
        <row r="105">
          <cell r="L105" t="str">
            <v>w5l210</v>
          </cell>
        </row>
        <row r="106">
          <cell r="L106" t="str">
            <v>w5l480</v>
          </cell>
        </row>
        <row r="107">
          <cell r="L107" t="str">
            <v>4k12451013</v>
          </cell>
        </row>
        <row r="108">
          <cell r="L108" t="str">
            <v>4j24451003</v>
          </cell>
        </row>
        <row r="109">
          <cell r="L109" t="str">
            <v>4k17451005</v>
          </cell>
        </row>
        <row r="110">
          <cell r="L110" t="str">
            <v>C150063</v>
          </cell>
        </row>
        <row r="111">
          <cell r="L111" t="str">
            <v>w5l210</v>
          </cell>
        </row>
        <row r="112">
          <cell r="L112" t="str">
            <v>w5l480</v>
          </cell>
        </row>
        <row r="113">
          <cell r="L113" t="str">
            <v>w5l210</v>
          </cell>
        </row>
        <row r="114">
          <cell r="L114" t="str">
            <v>4F2408042B</v>
          </cell>
        </row>
        <row r="115">
          <cell r="L115" t="str">
            <v>4I09080421</v>
          </cell>
        </row>
        <row r="116">
          <cell r="L116" t="str">
            <v>w5l480</v>
          </cell>
        </row>
        <row r="117">
          <cell r="L117" t="str">
            <v>w5l210</v>
          </cell>
        </row>
        <row r="118">
          <cell r="L118" t="str">
            <v>w5l210</v>
          </cell>
        </row>
        <row r="119">
          <cell r="L119" t="str">
            <v>231115</v>
          </cell>
        </row>
        <row r="120">
          <cell r="L120" t="str">
            <v>241115</v>
          </cell>
        </row>
        <row r="121">
          <cell r="L121" t="str">
            <v>w5l210</v>
          </cell>
        </row>
        <row r="122">
          <cell r="L122" t="str">
            <v>w5l210</v>
          </cell>
        </row>
        <row r="123">
          <cell r="L123" t="str">
            <v>w5l480</v>
          </cell>
        </row>
        <row r="124">
          <cell r="L124" t="str">
            <v>w5l480</v>
          </cell>
        </row>
        <row r="125">
          <cell r="L125" t="str">
            <v>4k18080421</v>
          </cell>
        </row>
        <row r="126">
          <cell r="L126" t="str">
            <v>4k18080421</v>
          </cell>
        </row>
        <row r="127">
          <cell r="L127" t="str">
            <v>4k18080421</v>
          </cell>
        </row>
        <row r="128">
          <cell r="L128" t="str">
            <v>4k1741005</v>
          </cell>
        </row>
        <row r="129">
          <cell r="L129" t="str">
            <v>w5l480</v>
          </cell>
        </row>
        <row r="130">
          <cell r="L130" t="str">
            <v>w5l210</v>
          </cell>
        </row>
        <row r="131">
          <cell r="L131" t="str">
            <v>4k18080421</v>
          </cell>
        </row>
        <row r="132">
          <cell r="L132" t="str">
            <v>4k30080423</v>
          </cell>
        </row>
        <row r="133">
          <cell r="L133" t="str">
            <v>827460</v>
          </cell>
        </row>
        <row r="134">
          <cell r="L134" t="str">
            <v>839744</v>
          </cell>
        </row>
        <row r="135">
          <cell r="L135" t="str">
            <v>835660</v>
          </cell>
        </row>
        <row r="136">
          <cell r="L136" t="str">
            <v>esca229614</v>
          </cell>
        </row>
        <row r="137">
          <cell r="L137" t="str">
            <v>ESCA230671</v>
          </cell>
        </row>
        <row r="138">
          <cell r="L138" t="str">
            <v>ESCA231454</v>
          </cell>
        </row>
        <row r="139">
          <cell r="L139" t="str">
            <v>ESCA233441</v>
          </cell>
        </row>
        <row r="140">
          <cell r="L140" t="str">
            <v>ESCA233756</v>
          </cell>
        </row>
        <row r="141">
          <cell r="L141" t="str">
            <v>ESCA231889</v>
          </cell>
        </row>
        <row r="142">
          <cell r="L142" t="str">
            <v>ESCA233757</v>
          </cell>
        </row>
        <row r="143">
          <cell r="L143" t="str">
            <v>4l01451014</v>
          </cell>
        </row>
        <row r="144">
          <cell r="L144" t="str">
            <v>4l01451014</v>
          </cell>
        </row>
        <row r="145">
          <cell r="L145" t="str">
            <v>4k12451013</v>
          </cell>
        </row>
        <row r="146">
          <cell r="L146" t="str">
            <v>4k12451013</v>
          </cell>
        </row>
        <row r="147">
          <cell r="L147" t="str">
            <v>4k12451013</v>
          </cell>
        </row>
        <row r="148">
          <cell r="L148" t="str">
            <v>4k12451013</v>
          </cell>
        </row>
        <row r="149">
          <cell r="L149" t="str">
            <v>4k12451013</v>
          </cell>
        </row>
        <row r="150">
          <cell r="L150" t="str">
            <v>4k12451013</v>
          </cell>
        </row>
        <row r="151">
          <cell r="L151" t="str">
            <v>4k18080421</v>
          </cell>
        </row>
        <row r="152">
          <cell r="L152" t="str">
            <v>4k18080421</v>
          </cell>
        </row>
        <row r="153">
          <cell r="L153" t="str">
            <v>11128200</v>
          </cell>
        </row>
        <row r="154">
          <cell r="L154" t="str">
            <v>11128200</v>
          </cell>
        </row>
        <row r="155">
          <cell r="L155" t="str">
            <v>4l02080422</v>
          </cell>
        </row>
        <row r="156">
          <cell r="L156" t="str">
            <v>4l02080422</v>
          </cell>
        </row>
        <row r="157">
          <cell r="L157" t="str">
            <v>w5l480</v>
          </cell>
        </row>
        <row r="158">
          <cell r="L158" t="str">
            <v>w5l480</v>
          </cell>
        </row>
        <row r="159">
          <cell r="L159" t="str">
            <v>w5l210</v>
          </cell>
        </row>
        <row r="160">
          <cell r="L160" t="str">
            <v>w5l210</v>
          </cell>
        </row>
        <row r="161">
          <cell r="L161" t="str">
            <v>4k18080421</v>
          </cell>
        </row>
        <row r="162">
          <cell r="L162" t="str">
            <v>w5l210</v>
          </cell>
        </row>
        <row r="163">
          <cell r="L163" t="str">
            <v>4k18080421</v>
          </cell>
        </row>
        <row r="164">
          <cell r="L164" t="str">
            <v>4k12451013</v>
          </cell>
        </row>
        <row r="165">
          <cell r="L165" t="str">
            <v>w5l480</v>
          </cell>
        </row>
        <row r="166">
          <cell r="L166" t="str">
            <v>39039090</v>
          </cell>
        </row>
        <row r="167">
          <cell r="L167" t="str">
            <v>ESCA233998</v>
          </cell>
        </row>
        <row r="168">
          <cell r="L168" t="str">
            <v>165467</v>
          </cell>
        </row>
        <row r="169">
          <cell r="L169" t="str">
            <v>4H040800421</v>
          </cell>
        </row>
        <row r="170">
          <cell r="L170" t="str">
            <v>165547</v>
          </cell>
        </row>
        <row r="171">
          <cell r="L171" t="str">
            <v>w5m480</v>
          </cell>
        </row>
        <row r="172">
          <cell r="L172" t="str">
            <v>39031900</v>
          </cell>
        </row>
        <row r="173">
          <cell r="L173" t="str">
            <v>39031900</v>
          </cell>
        </row>
        <row r="174">
          <cell r="L174" t="str">
            <v>39031900</v>
          </cell>
        </row>
        <row r="175">
          <cell r="L175" t="str">
            <v>39031900</v>
          </cell>
        </row>
        <row r="176">
          <cell r="L176" t="str">
            <v>4k18080421</v>
          </cell>
        </row>
        <row r="177">
          <cell r="L177" t="str">
            <v>4k18080421</v>
          </cell>
        </row>
        <row r="178">
          <cell r="L178" t="str">
            <v>4l07080413</v>
          </cell>
        </row>
        <row r="179">
          <cell r="L179" t="str">
            <v>4l06080411</v>
          </cell>
        </row>
        <row r="180">
          <cell r="L180" t="str">
            <v>4k25080412</v>
          </cell>
        </row>
        <row r="181">
          <cell r="L181" t="str">
            <v>4k12451013</v>
          </cell>
        </row>
        <row r="182">
          <cell r="L182" t="str">
            <v>165466</v>
          </cell>
        </row>
        <row r="183">
          <cell r="L183" t="str">
            <v>w5m480</v>
          </cell>
        </row>
        <row r="184">
          <cell r="L184" t="str">
            <v>4k18080421</v>
          </cell>
        </row>
        <row r="185">
          <cell r="L185" t="str">
            <v>165894</v>
          </cell>
        </row>
        <row r="186">
          <cell r="L186" t="str">
            <v>152443</v>
          </cell>
        </row>
        <row r="187">
          <cell r="L187" t="str">
            <v>152444</v>
          </cell>
        </row>
        <row r="188">
          <cell r="L188" t="str">
            <v>152443</v>
          </cell>
        </row>
        <row r="189">
          <cell r="L189" t="str">
            <v>4k12451013</v>
          </cell>
        </row>
        <row r="190">
          <cell r="L190" t="str">
            <v>4k25080412</v>
          </cell>
        </row>
        <row r="191">
          <cell r="L191" t="str">
            <v>231115</v>
          </cell>
        </row>
        <row r="192">
          <cell r="L192" t="str">
            <v>4k25080412</v>
          </cell>
        </row>
        <row r="193">
          <cell r="L193" t="str">
            <v>4k18080421</v>
          </cell>
        </row>
        <row r="194">
          <cell r="L194" t="str">
            <v>041215</v>
          </cell>
        </row>
        <row r="195">
          <cell r="L195" t="str">
            <v>w5m480</v>
          </cell>
        </row>
        <row r="196">
          <cell r="L196" t="str">
            <v>w5m480</v>
          </cell>
        </row>
        <row r="197">
          <cell r="L197" t="str">
            <v>4l05080411</v>
          </cell>
        </row>
        <row r="198">
          <cell r="L198" t="str">
            <v>4l01451014</v>
          </cell>
        </row>
        <row r="199">
          <cell r="L199" t="str">
            <v>4k18080421</v>
          </cell>
        </row>
        <row r="200">
          <cell r="L200" t="str">
            <v>4k18080421</v>
          </cell>
        </row>
        <row r="201">
          <cell r="L201" t="str">
            <v>39039090</v>
          </cell>
        </row>
        <row r="202">
          <cell r="L202" t="str">
            <v>w5m480</v>
          </cell>
        </row>
        <row r="203">
          <cell r="L203" t="str">
            <v>39031900</v>
          </cell>
        </row>
        <row r="204">
          <cell r="L204" t="str">
            <v>w5m480</v>
          </cell>
        </row>
        <row r="205">
          <cell r="L205" t="str">
            <v>w5m480</v>
          </cell>
        </row>
        <row r="206">
          <cell r="L206" t="str">
            <v>4l15080422</v>
          </cell>
        </row>
        <row r="207">
          <cell r="L207" t="str">
            <v>OC150063</v>
          </cell>
        </row>
        <row r="208">
          <cell r="L208" t="str">
            <v>117286</v>
          </cell>
        </row>
        <row r="209">
          <cell r="L209" t="str">
            <v>w5m480</v>
          </cell>
        </row>
        <row r="210">
          <cell r="L210" t="str">
            <v>4L15080422</v>
          </cell>
        </row>
        <row r="211">
          <cell r="L211" t="str">
            <v>4L15080422</v>
          </cell>
        </row>
        <row r="212">
          <cell r="L212" t="str">
            <v>4L24080411</v>
          </cell>
        </row>
        <row r="213">
          <cell r="L213" t="str">
            <v>4L24080411</v>
          </cell>
        </row>
        <row r="214">
          <cell r="L214" t="str">
            <v>849014</v>
          </cell>
        </row>
        <row r="215">
          <cell r="L215" t="str">
            <v>4L18080421</v>
          </cell>
        </row>
        <row r="216">
          <cell r="L216" t="str">
            <v>4l28080421</v>
          </cell>
        </row>
        <row r="217">
          <cell r="L217" t="str">
            <v>839744</v>
          </cell>
        </row>
        <row r="218">
          <cell r="L218" t="str">
            <v>841785</v>
          </cell>
        </row>
        <row r="219">
          <cell r="L219" t="str">
            <v>849014</v>
          </cell>
        </row>
        <row r="220">
          <cell r="L220" t="str">
            <v>4L15080422</v>
          </cell>
        </row>
        <row r="221">
          <cell r="L221" t="str">
            <v>4L16080421</v>
          </cell>
        </row>
        <row r="222">
          <cell r="L222" t="str">
            <v>4L24080411</v>
          </cell>
        </row>
        <row r="223">
          <cell r="L223" t="str">
            <v>5A03080412</v>
          </cell>
        </row>
        <row r="224">
          <cell r="L224" t="str">
            <v>4L18080411</v>
          </cell>
        </row>
        <row r="225">
          <cell r="L225" t="str">
            <v>5A03080412</v>
          </cell>
        </row>
        <row r="226">
          <cell r="L226" t="str">
            <v>5A03080412</v>
          </cell>
        </row>
        <row r="227">
          <cell r="L227" t="str">
            <v>5A03080412</v>
          </cell>
        </row>
        <row r="228">
          <cell r="L228" t="str">
            <v>W5M480</v>
          </cell>
        </row>
        <row r="229">
          <cell r="L229" t="str">
            <v>117504</v>
          </cell>
        </row>
        <row r="230">
          <cell r="L230" t="str">
            <v>W6A480</v>
          </cell>
        </row>
        <row r="231">
          <cell r="L231" t="str">
            <v>W5L210</v>
          </cell>
        </row>
        <row r="232">
          <cell r="L232" t="str">
            <v>W5L210</v>
          </cell>
        </row>
        <row r="233">
          <cell r="L233" t="str">
            <v>531372</v>
          </cell>
        </row>
        <row r="234">
          <cell r="L234" t="str">
            <v>118671</v>
          </cell>
        </row>
        <row r="235">
          <cell r="L235" t="str">
            <v>118575</v>
          </cell>
        </row>
        <row r="236">
          <cell r="L236" t="str">
            <v>W6A480</v>
          </cell>
        </row>
        <row r="237">
          <cell r="L237" t="str">
            <v>W6A480</v>
          </cell>
        </row>
        <row r="238">
          <cell r="L238" t="str">
            <v>050116</v>
          </cell>
        </row>
        <row r="239">
          <cell r="L239" t="str">
            <v>110116</v>
          </cell>
        </row>
        <row r="240">
          <cell r="L240" t="str">
            <v>E001453</v>
          </cell>
        </row>
        <row r="241">
          <cell r="L241" t="str">
            <v>167680</v>
          </cell>
        </row>
        <row r="242">
          <cell r="L242" t="str">
            <v>118873</v>
          </cell>
        </row>
        <row r="243">
          <cell r="L243" t="str">
            <v>118976</v>
          </cell>
        </row>
        <row r="244">
          <cell r="L244" t="str">
            <v>118994</v>
          </cell>
        </row>
        <row r="245">
          <cell r="L245" t="str">
            <v>119200</v>
          </cell>
        </row>
        <row r="246">
          <cell r="L246" t="str">
            <v>W6A480</v>
          </cell>
        </row>
        <row r="247">
          <cell r="L247" t="str">
            <v>W6A480</v>
          </cell>
        </row>
        <row r="248">
          <cell r="L248" t="str">
            <v>4L15080422</v>
          </cell>
        </row>
        <row r="249">
          <cell r="L249" t="str">
            <v>5A03080411</v>
          </cell>
        </row>
        <row r="250">
          <cell r="L250" t="str">
            <v>5A13080411</v>
          </cell>
        </row>
        <row r="251">
          <cell r="L251" t="str">
            <v>5A12080411</v>
          </cell>
        </row>
        <row r="252">
          <cell r="L252" t="str">
            <v>5A05080411</v>
          </cell>
        </row>
        <row r="253">
          <cell r="L253" t="str">
            <v>234665</v>
          </cell>
        </row>
        <row r="254">
          <cell r="L254" t="str">
            <v>845393</v>
          </cell>
        </row>
        <row r="255">
          <cell r="L255" t="str">
            <v>847151</v>
          </cell>
        </row>
        <row r="256">
          <cell r="L256" t="str">
            <v>4L15080422</v>
          </cell>
        </row>
        <row r="257">
          <cell r="L257" t="str">
            <v>4L15080422</v>
          </cell>
        </row>
        <row r="258">
          <cell r="L258" t="str">
            <v>5A12080411</v>
          </cell>
        </row>
        <row r="259">
          <cell r="L259" t="str">
            <v>5A12080411</v>
          </cell>
        </row>
        <row r="260">
          <cell r="L260" t="str">
            <v>5A12080411</v>
          </cell>
        </row>
        <row r="261">
          <cell r="L261" t="str">
            <v>E001453</v>
          </cell>
        </row>
        <row r="262">
          <cell r="L262" t="str">
            <v>E002342</v>
          </cell>
        </row>
        <row r="263">
          <cell r="L263" t="str">
            <v>E002342</v>
          </cell>
        </row>
        <row r="264">
          <cell r="L264" t="str">
            <v>5A11451004</v>
          </cell>
        </row>
        <row r="265">
          <cell r="L265" t="str">
            <v>5A11451004</v>
          </cell>
        </row>
        <row r="266">
          <cell r="L266" t="str">
            <v>5A19080411</v>
          </cell>
        </row>
        <row r="267">
          <cell r="L267" t="str">
            <v>5A19080411</v>
          </cell>
        </row>
        <row r="268">
          <cell r="L268" t="str">
            <v>4L15080422</v>
          </cell>
        </row>
        <row r="269">
          <cell r="L269" t="str">
            <v>4L15080422</v>
          </cell>
        </row>
        <row r="270">
          <cell r="L270" t="str">
            <v>ESCA234276</v>
          </cell>
        </row>
        <row r="271">
          <cell r="L271" t="str">
            <v>E002428</v>
          </cell>
        </row>
        <row r="272">
          <cell r="L272" t="str">
            <v>W6A480</v>
          </cell>
        </row>
        <row r="273">
          <cell r="L273" t="str">
            <v>W6A480</v>
          </cell>
        </row>
        <row r="274">
          <cell r="L274" t="str">
            <v>W6A480</v>
          </cell>
        </row>
        <row r="275">
          <cell r="L275" t="str">
            <v>120171</v>
          </cell>
        </row>
        <row r="276">
          <cell r="L276" t="str">
            <v>120486</v>
          </cell>
        </row>
        <row r="277">
          <cell r="L277" t="str">
            <v>120653</v>
          </cell>
        </row>
        <row r="278">
          <cell r="L278" t="str">
            <v>4L24080421</v>
          </cell>
        </row>
        <row r="279">
          <cell r="L279" t="str">
            <v>4L15080422</v>
          </cell>
        </row>
        <row r="280">
          <cell r="L280" t="str">
            <v>4L15080422</v>
          </cell>
        </row>
        <row r="281">
          <cell r="L281" t="str">
            <v>4L16080421</v>
          </cell>
        </row>
        <row r="282">
          <cell r="L282" t="str">
            <v>4L16080421</v>
          </cell>
        </row>
        <row r="283">
          <cell r="L283" t="str">
            <v>5A11451004</v>
          </cell>
        </row>
        <row r="284">
          <cell r="L284" t="str">
            <v>ESCA234757</v>
          </cell>
        </row>
        <row r="285">
          <cell r="L285" t="str">
            <v>ESCA234915</v>
          </cell>
        </row>
        <row r="286">
          <cell r="L286" t="str">
            <v>120920</v>
          </cell>
        </row>
        <row r="287">
          <cell r="L287" t="str">
            <v>W6A480</v>
          </cell>
        </row>
        <row r="288">
          <cell r="L288" t="str">
            <v>W6A480</v>
          </cell>
        </row>
        <row r="289">
          <cell r="L289" t="str">
            <v>E002701</v>
          </cell>
        </row>
        <row r="290">
          <cell r="L290" t="str">
            <v>4L15080422</v>
          </cell>
        </row>
        <row r="291">
          <cell r="L291" t="str">
            <v>4L15080422</v>
          </cell>
        </row>
        <row r="292">
          <cell r="L292" t="str">
            <v>120924</v>
          </cell>
        </row>
        <row r="293">
          <cell r="L293" t="str">
            <v>E002785</v>
          </cell>
        </row>
        <row r="294">
          <cell r="L294" t="str">
            <v>220116</v>
          </cell>
        </row>
        <row r="295">
          <cell r="L295" t="str">
            <v>140116</v>
          </cell>
        </row>
        <row r="296">
          <cell r="L296" t="str">
            <v>W6A210</v>
          </cell>
        </row>
        <row r="297">
          <cell r="L297" t="str">
            <v>W6A210</v>
          </cell>
        </row>
        <row r="298">
          <cell r="L298" t="str">
            <v>W6A210</v>
          </cell>
        </row>
        <row r="299">
          <cell r="L299" t="str">
            <v>W6A480</v>
          </cell>
        </row>
        <row r="300">
          <cell r="L300" t="str">
            <v>W6A480</v>
          </cell>
        </row>
        <row r="301">
          <cell r="L301" t="str">
            <v>5A11451004</v>
          </cell>
        </row>
        <row r="302">
          <cell r="L302" t="str">
            <v>235511</v>
          </cell>
        </row>
        <row r="303">
          <cell r="L303" t="str">
            <v>234450</v>
          </cell>
        </row>
        <row r="304">
          <cell r="L304" t="str">
            <v>5A14451006</v>
          </cell>
        </row>
        <row r="305">
          <cell r="L305" t="str">
            <v>5A14451006</v>
          </cell>
        </row>
        <row r="306">
          <cell r="L306" t="str">
            <v>4L15080</v>
          </cell>
        </row>
        <row r="307">
          <cell r="L307" t="str">
            <v>4L15080422</v>
          </cell>
        </row>
        <row r="308">
          <cell r="L308" t="str">
            <v>4L15080422</v>
          </cell>
        </row>
        <row r="309">
          <cell r="L309" t="str">
            <v>4L15080422</v>
          </cell>
        </row>
        <row r="310">
          <cell r="L310" t="str">
            <v>E003737</v>
          </cell>
        </row>
        <row r="311">
          <cell r="L311" t="str">
            <v>234233</v>
          </cell>
        </row>
        <row r="312">
          <cell r="L312" t="str">
            <v>234186</v>
          </cell>
        </row>
        <row r="313">
          <cell r="L313" t="str">
            <v>020216</v>
          </cell>
        </row>
        <row r="314">
          <cell r="L314" t="str">
            <v>234733</v>
          </cell>
        </row>
        <row r="315">
          <cell r="L315" t="str">
            <v>168871</v>
          </cell>
        </row>
        <row r="316">
          <cell r="L316" t="str">
            <v>5B03080421</v>
          </cell>
        </row>
        <row r="317">
          <cell r="L317" t="str">
            <v>000c160000</v>
          </cell>
        </row>
        <row r="318">
          <cell r="L318" t="str">
            <v>000c150063</v>
          </cell>
        </row>
        <row r="319">
          <cell r="L319" t="str">
            <v>5A14451006</v>
          </cell>
        </row>
        <row r="320">
          <cell r="L320" t="str">
            <v>5A14451006</v>
          </cell>
        </row>
        <row r="321">
          <cell r="L321" t="str">
            <v>5B02080421</v>
          </cell>
        </row>
        <row r="322">
          <cell r="L322" t="str">
            <v>5B02080421</v>
          </cell>
        </row>
        <row r="323">
          <cell r="L323" t="str">
            <v>W6B480</v>
          </cell>
        </row>
        <row r="324">
          <cell r="L324" t="str">
            <v>w6b480</v>
          </cell>
        </row>
        <row r="325">
          <cell r="L325" t="str">
            <v>w6b480</v>
          </cell>
        </row>
        <row r="326">
          <cell r="L326" t="str">
            <v>w6A480</v>
          </cell>
        </row>
        <row r="327">
          <cell r="L327" t="str">
            <v>122592</v>
          </cell>
        </row>
        <row r="328">
          <cell r="L328" t="str">
            <v>w6A480</v>
          </cell>
        </row>
        <row r="329">
          <cell r="L329" t="str">
            <v>6049</v>
          </cell>
        </row>
        <row r="330">
          <cell r="L330" t="str">
            <v>5B02080421</v>
          </cell>
        </row>
        <row r="331">
          <cell r="L331" t="str">
            <v>5B02080421</v>
          </cell>
        </row>
        <row r="332">
          <cell r="L332" t="str">
            <v>5B02080421</v>
          </cell>
        </row>
        <row r="333">
          <cell r="L333" t="str">
            <v>R1602048</v>
          </cell>
        </row>
        <row r="334">
          <cell r="L334" t="str">
            <v>P1601046</v>
          </cell>
        </row>
        <row r="335">
          <cell r="L335" t="str">
            <v>p1602061</v>
          </cell>
        </row>
        <row r="336">
          <cell r="L336" t="str">
            <v>W6B210</v>
          </cell>
        </row>
        <row r="337">
          <cell r="L337" t="str">
            <v>W6B210</v>
          </cell>
        </row>
        <row r="338">
          <cell r="L338" t="str">
            <v>R1602052</v>
          </cell>
        </row>
        <row r="339">
          <cell r="L339" t="str">
            <v>e004469</v>
          </cell>
        </row>
        <row r="340">
          <cell r="L340" t="str">
            <v>845393</v>
          </cell>
        </row>
        <row r="341">
          <cell r="L341" t="str">
            <v>850625</v>
          </cell>
        </row>
        <row r="342">
          <cell r="L342" t="str">
            <v>R1602060</v>
          </cell>
        </row>
        <row r="343">
          <cell r="L343" t="str">
            <v>E602043</v>
          </cell>
        </row>
        <row r="344">
          <cell r="L344" t="str">
            <v>W6B210</v>
          </cell>
        </row>
        <row r="345">
          <cell r="L345" t="str">
            <v>W6B210</v>
          </cell>
        </row>
        <row r="346">
          <cell r="L346" t="str">
            <v>W6B210</v>
          </cell>
        </row>
        <row r="347">
          <cell r="L347" t="str">
            <v>W6B480</v>
          </cell>
        </row>
        <row r="348">
          <cell r="L348" t="str">
            <v>W6B480</v>
          </cell>
        </row>
        <row r="349">
          <cell r="L349" t="str">
            <v>W6B480</v>
          </cell>
        </row>
        <row r="350">
          <cell r="L350" t="str">
            <v>5B02080421</v>
          </cell>
        </row>
        <row r="351">
          <cell r="L351" t="str">
            <v>5B02080421</v>
          </cell>
        </row>
        <row r="352">
          <cell r="L352" t="str">
            <v>5B02080421</v>
          </cell>
        </row>
        <row r="353">
          <cell r="L353" t="str">
            <v>850625</v>
          </cell>
        </row>
        <row r="354">
          <cell r="L354" t="str">
            <v>E005242</v>
          </cell>
        </row>
        <row r="355">
          <cell r="L355" t="str">
            <v>E005427</v>
          </cell>
        </row>
        <row r="356">
          <cell r="L356" t="str">
            <v>W6B480</v>
          </cell>
        </row>
        <row r="357">
          <cell r="L357" t="str">
            <v>R1602064</v>
          </cell>
        </row>
        <row r="358">
          <cell r="L358" t="str">
            <v>E602043</v>
          </cell>
        </row>
        <row r="359">
          <cell r="L359" t="str">
            <v>E602043</v>
          </cell>
        </row>
        <row r="360">
          <cell r="L360" t="str">
            <v>235563</v>
          </cell>
        </row>
        <row r="361">
          <cell r="L361" t="str">
            <v>5B02080421</v>
          </cell>
        </row>
        <row r="362">
          <cell r="L362" t="str">
            <v>170216</v>
          </cell>
        </row>
        <row r="363">
          <cell r="L363" t="str">
            <v>160216</v>
          </cell>
        </row>
        <row r="364">
          <cell r="L364" t="str">
            <v>190216</v>
          </cell>
        </row>
        <row r="365">
          <cell r="L365" t="str">
            <v>15969</v>
          </cell>
        </row>
        <row r="366">
          <cell r="L366" t="str">
            <v>R1602065</v>
          </cell>
        </row>
        <row r="367">
          <cell r="L367" t="str">
            <v>5B17080421</v>
          </cell>
        </row>
        <row r="368">
          <cell r="L368" t="str">
            <v>125033</v>
          </cell>
        </row>
        <row r="369">
          <cell r="L369" t="str">
            <v>W6B480</v>
          </cell>
        </row>
        <row r="370">
          <cell r="L370" t="str">
            <v>5A26451052</v>
          </cell>
        </row>
        <row r="371">
          <cell r="L371" t="str">
            <v>5A26451052</v>
          </cell>
        </row>
        <row r="372">
          <cell r="L372" t="str">
            <v>5B02080421</v>
          </cell>
        </row>
        <row r="373">
          <cell r="L373" t="str">
            <v>5B02080421</v>
          </cell>
        </row>
        <row r="374">
          <cell r="L374" t="str">
            <v>5B02080421</v>
          </cell>
        </row>
        <row r="375">
          <cell r="L375" t="str">
            <v>190216</v>
          </cell>
        </row>
        <row r="376">
          <cell r="L376" t="str">
            <v>190216</v>
          </cell>
        </row>
        <row r="377">
          <cell r="L377" t="str">
            <v>190216</v>
          </cell>
        </row>
        <row r="378">
          <cell r="L378" t="str">
            <v>170997</v>
          </cell>
        </row>
        <row r="379">
          <cell r="L379" t="str">
            <v>190216</v>
          </cell>
        </row>
        <row r="380">
          <cell r="L380" t="str">
            <v>190216</v>
          </cell>
        </row>
        <row r="381">
          <cell r="L381" t="str">
            <v>190216</v>
          </cell>
        </row>
        <row r="382">
          <cell r="L382" t="str">
            <v>P1601044</v>
          </cell>
        </row>
        <row r="383">
          <cell r="L383" t="str">
            <v>125575</v>
          </cell>
        </row>
        <row r="384">
          <cell r="L384" t="str">
            <v>w6b480</v>
          </cell>
        </row>
        <row r="385">
          <cell r="L385" t="str">
            <v>5A25451013</v>
          </cell>
        </row>
        <row r="386">
          <cell r="L386" t="str">
            <v>5A25451013</v>
          </cell>
        </row>
        <row r="387">
          <cell r="L387" t="str">
            <v>5B24080421</v>
          </cell>
        </row>
        <row r="388">
          <cell r="L388" t="str">
            <v>5B24080421</v>
          </cell>
        </row>
        <row r="389">
          <cell r="L389" t="str">
            <v>5A25451013</v>
          </cell>
        </row>
        <row r="390">
          <cell r="L390" t="str">
            <v>5B28080421</v>
          </cell>
        </row>
        <row r="391">
          <cell r="L391" t="str">
            <v>126219</v>
          </cell>
        </row>
        <row r="392">
          <cell r="L392" t="str">
            <v>126256</v>
          </cell>
        </row>
        <row r="393">
          <cell r="L393" t="str">
            <v>126754</v>
          </cell>
        </row>
        <row r="394">
          <cell r="L394" t="str">
            <v>126483</v>
          </cell>
        </row>
        <row r="395">
          <cell r="L395" t="str">
            <v>126263</v>
          </cell>
        </row>
        <row r="396">
          <cell r="L396" t="str">
            <v>R1602084</v>
          </cell>
        </row>
        <row r="397">
          <cell r="L397" t="str">
            <v>P1601045</v>
          </cell>
        </row>
        <row r="398">
          <cell r="L398" t="str">
            <v>5B24080421</v>
          </cell>
        </row>
        <row r="399">
          <cell r="L399" t="str">
            <v>5A25451013</v>
          </cell>
        </row>
        <row r="400">
          <cell r="L400" t="str">
            <v>5A11451013</v>
          </cell>
        </row>
        <row r="401">
          <cell r="L401" t="str">
            <v>5A27080421</v>
          </cell>
        </row>
        <row r="402">
          <cell r="L402" t="str">
            <v>853349</v>
          </cell>
        </row>
        <row r="403">
          <cell r="L403" t="str">
            <v>010316</v>
          </cell>
        </row>
        <row r="404">
          <cell r="L404" t="str">
            <v>010316</v>
          </cell>
        </row>
        <row r="405">
          <cell r="L405" t="str">
            <v>010316</v>
          </cell>
        </row>
        <row r="406">
          <cell r="L406" t="str">
            <v>010316</v>
          </cell>
        </row>
        <row r="407">
          <cell r="L407" t="str">
            <v>010316</v>
          </cell>
        </row>
        <row r="408">
          <cell r="L408" t="str">
            <v>010316</v>
          </cell>
        </row>
        <row r="409">
          <cell r="L409" t="str">
            <v>010316</v>
          </cell>
        </row>
        <row r="410">
          <cell r="L410" t="str">
            <v>010316</v>
          </cell>
        </row>
        <row r="411">
          <cell r="L411" t="str">
            <v>010316</v>
          </cell>
        </row>
        <row r="412">
          <cell r="L412" t="str">
            <v>127023</v>
          </cell>
        </row>
        <row r="413">
          <cell r="L413" t="str">
            <v>126928</v>
          </cell>
        </row>
        <row r="414">
          <cell r="L414" t="str">
            <v>127556</v>
          </cell>
        </row>
        <row r="415">
          <cell r="L415" t="str">
            <v>127365</v>
          </cell>
        </row>
        <row r="416">
          <cell r="L416" t="str">
            <v>126877</v>
          </cell>
        </row>
        <row r="417">
          <cell r="L417" t="str">
            <v>R1602065</v>
          </cell>
        </row>
        <row r="418">
          <cell r="L418" t="str">
            <v>E602046</v>
          </cell>
        </row>
        <row r="419">
          <cell r="L419" t="str">
            <v>5B22080411</v>
          </cell>
        </row>
        <row r="420">
          <cell r="L420" t="str">
            <v>5B24080421</v>
          </cell>
        </row>
        <row r="421">
          <cell r="L421" t="str">
            <v>235926</v>
          </cell>
        </row>
        <row r="422">
          <cell r="L422" t="str">
            <v>040316</v>
          </cell>
        </row>
        <row r="423">
          <cell r="L423" t="str">
            <v>010316</v>
          </cell>
        </row>
        <row r="424">
          <cell r="L424" t="str">
            <v>010316</v>
          </cell>
        </row>
        <row r="425">
          <cell r="L425" t="str">
            <v>123</v>
          </cell>
        </row>
        <row r="426">
          <cell r="L426" t="str">
            <v>040316</v>
          </cell>
        </row>
        <row r="427">
          <cell r="L427" t="str">
            <v>040316</v>
          </cell>
        </row>
        <row r="428">
          <cell r="L428" t="str">
            <v>040316</v>
          </cell>
        </row>
        <row r="429">
          <cell r="L429" t="str">
            <v>100316</v>
          </cell>
        </row>
        <row r="430">
          <cell r="L430" t="str">
            <v>100316</v>
          </cell>
        </row>
        <row r="431">
          <cell r="L431" t="str">
            <v>100316</v>
          </cell>
        </row>
        <row r="432">
          <cell r="L432" t="str">
            <v>100316</v>
          </cell>
        </row>
        <row r="433">
          <cell r="L433" t="str">
            <v>100316</v>
          </cell>
        </row>
        <row r="434">
          <cell r="L434" t="str">
            <v>100316</v>
          </cell>
        </row>
        <row r="435">
          <cell r="L435" t="str">
            <v>128260</v>
          </cell>
        </row>
        <row r="436">
          <cell r="L436" t="str">
            <v>128030</v>
          </cell>
        </row>
        <row r="437">
          <cell r="L437" t="str">
            <v>128027</v>
          </cell>
        </row>
        <row r="438">
          <cell r="L438" t="str">
            <v>128141</v>
          </cell>
        </row>
        <row r="439">
          <cell r="L439" t="str">
            <v>128040</v>
          </cell>
        </row>
        <row r="440">
          <cell r="L440" t="str">
            <v>E603070</v>
          </cell>
        </row>
        <row r="441">
          <cell r="L441" t="str">
            <v>E602046</v>
          </cell>
        </row>
        <row r="442">
          <cell r="L442" t="str">
            <v>R1603098</v>
          </cell>
        </row>
        <row r="443">
          <cell r="L443" t="str">
            <v>R1603096</v>
          </cell>
        </row>
        <row r="444">
          <cell r="L444" t="str">
            <v>5C04451013</v>
          </cell>
        </row>
        <row r="445">
          <cell r="L445" t="str">
            <v>5B15451004</v>
          </cell>
        </row>
        <row r="446">
          <cell r="L446" t="str">
            <v>5B24080421</v>
          </cell>
        </row>
        <row r="447">
          <cell r="L447" t="str">
            <v>5B24080421</v>
          </cell>
        </row>
        <row r="448">
          <cell r="L448" t="str">
            <v>040316</v>
          </cell>
        </row>
        <row r="449">
          <cell r="L449" t="str">
            <v>128556</v>
          </cell>
        </row>
        <row r="450">
          <cell r="L450" t="str">
            <v>128515</v>
          </cell>
        </row>
        <row r="451">
          <cell r="L451" t="str">
            <v>132</v>
          </cell>
        </row>
        <row r="452">
          <cell r="L452" t="str">
            <v>132</v>
          </cell>
        </row>
        <row r="453">
          <cell r="L453" t="str">
            <v>140316</v>
          </cell>
        </row>
        <row r="454">
          <cell r="L454" t="str">
            <v>150316</v>
          </cell>
        </row>
        <row r="455">
          <cell r="L455" t="str">
            <v>5B23080411</v>
          </cell>
        </row>
        <row r="456">
          <cell r="L456" t="str">
            <v>5C10080411</v>
          </cell>
        </row>
        <row r="457">
          <cell r="L457" t="str">
            <v>129135</v>
          </cell>
        </row>
        <row r="458">
          <cell r="L458" t="str">
            <v>128973</v>
          </cell>
        </row>
        <row r="459">
          <cell r="L459" t="str">
            <v>R1603101</v>
          </cell>
        </row>
        <row r="460">
          <cell r="L460" t="str">
            <v>E603074</v>
          </cell>
        </row>
        <row r="461">
          <cell r="L461" t="str">
            <v>W6C210</v>
          </cell>
        </row>
        <row r="462">
          <cell r="L462" t="str">
            <v>129253</v>
          </cell>
        </row>
        <row r="463">
          <cell r="L463" t="str">
            <v>090316</v>
          </cell>
        </row>
        <row r="464">
          <cell r="L464" t="str">
            <v>5B27080421</v>
          </cell>
        </row>
        <row r="465">
          <cell r="L465" t="str">
            <v>E603073</v>
          </cell>
        </row>
        <row r="466">
          <cell r="L466" t="str">
            <v>R1603104</v>
          </cell>
        </row>
        <row r="467">
          <cell r="L467" t="str">
            <v>R7220BBZ</v>
          </cell>
        </row>
        <row r="468">
          <cell r="L468" t="str">
            <v>5C03451004</v>
          </cell>
        </row>
        <row r="469">
          <cell r="L469" t="str">
            <v>5C03451004</v>
          </cell>
        </row>
        <row r="470">
          <cell r="L470" t="str">
            <v>5B24080421</v>
          </cell>
        </row>
        <row r="471">
          <cell r="L471" t="str">
            <v>234186</v>
          </cell>
        </row>
        <row r="472">
          <cell r="L472" t="str">
            <v>236984</v>
          </cell>
        </row>
        <row r="473">
          <cell r="L473" t="str">
            <v>5B27080421</v>
          </cell>
        </row>
        <row r="474">
          <cell r="L474" t="str">
            <v>129881</v>
          </cell>
        </row>
        <row r="475">
          <cell r="L475" t="str">
            <v>NC</v>
          </cell>
        </row>
        <row r="476">
          <cell r="L476" t="str">
            <v>130480</v>
          </cell>
        </row>
        <row r="477">
          <cell r="L477" t="str">
            <v>R1603105</v>
          </cell>
        </row>
        <row r="478">
          <cell r="L478" t="str">
            <v>R1603121</v>
          </cell>
        </row>
        <row r="479">
          <cell r="L479" t="str">
            <v>NC</v>
          </cell>
        </row>
        <row r="480">
          <cell r="L480" t="str">
            <v>4L24451014</v>
          </cell>
        </row>
        <row r="481">
          <cell r="L481" t="str">
            <v>5C10080422</v>
          </cell>
        </row>
        <row r="482">
          <cell r="L482" t="str">
            <v>130293</v>
          </cell>
        </row>
        <row r="483">
          <cell r="L483" t="str">
            <v>E603075</v>
          </cell>
        </row>
        <row r="484">
          <cell r="L484" t="str">
            <v>5B24080421</v>
          </cell>
        </row>
        <row r="485">
          <cell r="L485" t="str">
            <v>5C10080411</v>
          </cell>
        </row>
        <row r="486">
          <cell r="L486" t="str">
            <v>237284</v>
          </cell>
        </row>
        <row r="487">
          <cell r="L487" t="str">
            <v>210316</v>
          </cell>
        </row>
        <row r="488">
          <cell r="L488" t="str">
            <v>5C12080411</v>
          </cell>
        </row>
        <row r="489">
          <cell r="L489" t="str">
            <v>5C10080411</v>
          </cell>
        </row>
        <row r="490">
          <cell r="L490" t="str">
            <v>1</v>
          </cell>
        </row>
        <row r="491">
          <cell r="L491" t="str">
            <v>1</v>
          </cell>
        </row>
        <row r="492">
          <cell r="L492" t="str">
            <v>E603075</v>
          </cell>
        </row>
        <row r="493">
          <cell r="L493" t="str">
            <v>W6C210</v>
          </cell>
        </row>
        <row r="494">
          <cell r="L494" t="str">
            <v>W6C210</v>
          </cell>
        </row>
        <row r="495">
          <cell r="L495" t="str">
            <v>W6C210</v>
          </cell>
        </row>
        <row r="496">
          <cell r="L496" t="str">
            <v>5C12080411</v>
          </cell>
        </row>
        <row r="497">
          <cell r="L497" t="str">
            <v>5C10080411</v>
          </cell>
        </row>
        <row r="498">
          <cell r="L498" t="str">
            <v>1</v>
          </cell>
        </row>
        <row r="499">
          <cell r="L499" t="str">
            <v>1</v>
          </cell>
        </row>
        <row r="500">
          <cell r="L500" t="str">
            <v>E603075</v>
          </cell>
        </row>
        <row r="501">
          <cell r="L501" t="str">
            <v>W6C210</v>
          </cell>
        </row>
        <row r="502">
          <cell r="L502" t="str">
            <v>W6C210</v>
          </cell>
        </row>
        <row r="503">
          <cell r="L503" t="str">
            <v>W6C210</v>
          </cell>
        </row>
        <row r="504">
          <cell r="L504" t="str">
            <v>A16111E020</v>
          </cell>
        </row>
        <row r="505">
          <cell r="L505" t="str">
            <v>853349</v>
          </cell>
        </row>
        <row r="506">
          <cell r="L506" t="str">
            <v>856145</v>
          </cell>
        </row>
        <row r="507">
          <cell r="L507" t="str">
            <v>860457</v>
          </cell>
        </row>
        <row r="508">
          <cell r="L508" t="str">
            <v>310316</v>
          </cell>
        </row>
        <row r="509">
          <cell r="L509" t="str">
            <v>236681</v>
          </cell>
        </row>
        <row r="510">
          <cell r="L510" t="str">
            <v>236712</v>
          </cell>
        </row>
        <row r="511">
          <cell r="L511" t="str">
            <v>89404</v>
          </cell>
        </row>
        <row r="512">
          <cell r="L512" t="str">
            <v>89828</v>
          </cell>
        </row>
        <row r="513">
          <cell r="L513" t="str">
            <v>237568</v>
          </cell>
        </row>
        <row r="514">
          <cell r="L514" t="str">
            <v>040416</v>
          </cell>
        </row>
        <row r="515">
          <cell r="L515" t="str">
            <v>010416</v>
          </cell>
        </row>
        <row r="516">
          <cell r="L516" t="str">
            <v>080416</v>
          </cell>
        </row>
        <row r="517">
          <cell r="L517" t="str">
            <v>080416</v>
          </cell>
        </row>
        <row r="518">
          <cell r="L518" t="str">
            <v>040416</v>
          </cell>
        </row>
        <row r="519">
          <cell r="L519" t="str">
            <v>C603084</v>
          </cell>
        </row>
        <row r="520">
          <cell r="L520" t="str">
            <v>C604086</v>
          </cell>
        </row>
        <row r="521">
          <cell r="L521" t="str">
            <v>R1604139</v>
          </cell>
        </row>
        <row r="522">
          <cell r="L522" t="str">
            <v>R1604143</v>
          </cell>
        </row>
        <row r="523">
          <cell r="L523" t="str">
            <v>R1604146</v>
          </cell>
        </row>
        <row r="524">
          <cell r="L524" t="str">
            <v>W6C210</v>
          </cell>
        </row>
        <row r="525">
          <cell r="L525" t="str">
            <v>W6C210</v>
          </cell>
        </row>
        <row r="526">
          <cell r="L526" t="str">
            <v>W6D210</v>
          </cell>
        </row>
        <row r="527">
          <cell r="L527" t="str">
            <v>133572</v>
          </cell>
        </row>
        <row r="528">
          <cell r="L528" t="str">
            <v>132551</v>
          </cell>
        </row>
        <row r="529">
          <cell r="L529" t="str">
            <v>W6C480</v>
          </cell>
        </row>
        <row r="530">
          <cell r="L530" t="str">
            <v>133035</v>
          </cell>
        </row>
        <row r="531">
          <cell r="L531" t="str">
            <v>133578</v>
          </cell>
        </row>
        <row r="532">
          <cell r="L532" t="str">
            <v>5C22080421</v>
          </cell>
        </row>
        <row r="533">
          <cell r="L533" t="str">
            <v>5C22080421</v>
          </cell>
        </row>
        <row r="534">
          <cell r="L534" t="str">
            <v>5C22080421</v>
          </cell>
        </row>
        <row r="535">
          <cell r="L535" t="str">
            <v>12</v>
          </cell>
        </row>
        <row r="536">
          <cell r="L536" t="str">
            <v>5C20451004</v>
          </cell>
        </row>
        <row r="537">
          <cell r="L537" t="str">
            <v>5C03451005</v>
          </cell>
        </row>
        <row r="538">
          <cell r="L538" t="str">
            <v>5d05451013</v>
          </cell>
        </row>
        <row r="539">
          <cell r="L539" t="str">
            <v>5D03080411</v>
          </cell>
        </row>
        <row r="540">
          <cell r="L540" t="str">
            <v>5C22080421</v>
          </cell>
        </row>
        <row r="541">
          <cell r="L541" t="str">
            <v>5C22080421</v>
          </cell>
        </row>
        <row r="542">
          <cell r="L542" t="str">
            <v>133879</v>
          </cell>
        </row>
        <row r="543">
          <cell r="L543" t="str">
            <v>W6D210</v>
          </cell>
        </row>
        <row r="544">
          <cell r="L544" t="str">
            <v>W6D210</v>
          </cell>
        </row>
        <row r="545">
          <cell r="L545" t="str">
            <v>W6D210</v>
          </cell>
        </row>
        <row r="546">
          <cell r="L546" t="str">
            <v>W6D210</v>
          </cell>
        </row>
        <row r="547">
          <cell r="L547" t="str">
            <v>C604087</v>
          </cell>
        </row>
        <row r="548">
          <cell r="L548" t="str">
            <v>R1604148</v>
          </cell>
        </row>
        <row r="549">
          <cell r="L549" t="str">
            <v>234186</v>
          </cell>
        </row>
        <row r="550">
          <cell r="L550" t="str">
            <v>140116</v>
          </cell>
        </row>
        <row r="551">
          <cell r="L551" t="str">
            <v>5C29030421</v>
          </cell>
        </row>
        <row r="552">
          <cell r="L552" t="str">
            <v>180416</v>
          </cell>
        </row>
        <row r="553">
          <cell r="L553" t="str">
            <v>856145</v>
          </cell>
        </row>
        <row r="554">
          <cell r="L554" t="str">
            <v>860457</v>
          </cell>
        </row>
        <row r="555">
          <cell r="L555" t="str">
            <v>220416</v>
          </cell>
        </row>
        <row r="556">
          <cell r="L556" t="str">
            <v>220416</v>
          </cell>
        </row>
        <row r="557">
          <cell r="L557" t="str">
            <v>220416</v>
          </cell>
        </row>
        <row r="558">
          <cell r="L558" t="str">
            <v>238035</v>
          </cell>
        </row>
        <row r="559">
          <cell r="L559" t="str">
            <v>235904</v>
          </cell>
        </row>
        <row r="560">
          <cell r="L560" t="str">
            <v>1</v>
          </cell>
        </row>
        <row r="561">
          <cell r="L561" t="str">
            <v>135853</v>
          </cell>
        </row>
        <row r="562">
          <cell r="L562" t="str">
            <v>135877</v>
          </cell>
        </row>
        <row r="563">
          <cell r="L563" t="str">
            <v>135055</v>
          </cell>
        </row>
        <row r="564">
          <cell r="L564" t="str">
            <v>134963</v>
          </cell>
        </row>
        <row r="565">
          <cell r="L565" t="str">
            <v>134755</v>
          </cell>
        </row>
        <row r="566">
          <cell r="L566" t="str">
            <v>134753</v>
          </cell>
        </row>
        <row r="567">
          <cell r="L567" t="str">
            <v>W6D210</v>
          </cell>
        </row>
        <row r="568">
          <cell r="L568" t="str">
            <v>W6D210</v>
          </cell>
        </row>
        <row r="569">
          <cell r="L569" t="str">
            <v>W6D210</v>
          </cell>
        </row>
        <row r="570">
          <cell r="L570" t="str">
            <v>W6D210</v>
          </cell>
        </row>
        <row r="571">
          <cell r="L571" t="str">
            <v>W6D210</v>
          </cell>
        </row>
        <row r="572">
          <cell r="L572" t="str">
            <v>5D15080421</v>
          </cell>
        </row>
        <row r="573">
          <cell r="L573" t="str">
            <v>R1604165</v>
          </cell>
        </row>
        <row r="574">
          <cell r="L574" t="str">
            <v>R1604167</v>
          </cell>
        </row>
        <row r="575">
          <cell r="L575" t="str">
            <v>R1604161</v>
          </cell>
        </row>
        <row r="576">
          <cell r="L576" t="str">
            <v>R1604160</v>
          </cell>
        </row>
        <row r="577">
          <cell r="L577" t="str">
            <v>C604089</v>
          </cell>
        </row>
        <row r="578">
          <cell r="L578" t="str">
            <v>C604088</v>
          </cell>
        </row>
        <row r="579">
          <cell r="L579" t="str">
            <v>C604088</v>
          </cell>
        </row>
        <row r="580">
          <cell r="L580" t="str">
            <v>5C220080421</v>
          </cell>
        </row>
        <row r="581">
          <cell r="L581" t="str">
            <v>5C220080421</v>
          </cell>
        </row>
        <row r="582">
          <cell r="L582" t="str">
            <v>5C220080421</v>
          </cell>
        </row>
        <row r="583">
          <cell r="L583" t="str">
            <v>5C220080421</v>
          </cell>
        </row>
        <row r="584">
          <cell r="L584" t="str">
            <v>5C220080421</v>
          </cell>
        </row>
        <row r="585">
          <cell r="L585" t="str">
            <v>5C220080421</v>
          </cell>
        </row>
        <row r="586">
          <cell r="L586" t="str">
            <v>5C220080421</v>
          </cell>
        </row>
        <row r="587">
          <cell r="L587" t="str">
            <v>5D11080411</v>
          </cell>
        </row>
        <row r="588">
          <cell r="L588" t="str">
            <v>5d05451013</v>
          </cell>
        </row>
        <row r="589">
          <cell r="L589" t="str">
            <v>5d05451013</v>
          </cell>
        </row>
        <row r="590">
          <cell r="L590" t="str">
            <v>?</v>
          </cell>
        </row>
        <row r="591">
          <cell r="L591" t="str">
            <v>5d05451013</v>
          </cell>
        </row>
        <row r="592">
          <cell r="L592" t="str">
            <v>5d05451013</v>
          </cell>
        </row>
        <row r="593">
          <cell r="L593" t="str">
            <v>5d05451013</v>
          </cell>
        </row>
        <row r="594">
          <cell r="L594" t="str">
            <v>2254027</v>
          </cell>
        </row>
        <row r="595">
          <cell r="L595" t="str">
            <v>238272</v>
          </cell>
        </row>
        <row r="596">
          <cell r="L596" t="str">
            <v>220416</v>
          </cell>
        </row>
        <row r="597">
          <cell r="L597" t="str">
            <v>5C220080421</v>
          </cell>
        </row>
        <row r="598">
          <cell r="L598" t="str">
            <v>234635</v>
          </cell>
        </row>
        <row r="599">
          <cell r="L599" t="str">
            <v>869047</v>
          </cell>
        </row>
        <row r="600">
          <cell r="L600" t="str">
            <v>W6D210</v>
          </cell>
        </row>
        <row r="601">
          <cell r="L601" t="str">
            <v>W6D210</v>
          </cell>
        </row>
        <row r="602">
          <cell r="L602" t="str">
            <v>W6D210</v>
          </cell>
        </row>
        <row r="603">
          <cell r="L603" t="str">
            <v>W6D480</v>
          </cell>
        </row>
        <row r="604">
          <cell r="L604" t="str">
            <v>W6D480</v>
          </cell>
        </row>
        <row r="605">
          <cell r="L605" t="str">
            <v>W6D480</v>
          </cell>
        </row>
        <row r="606">
          <cell r="L606" t="str">
            <v>W6D480</v>
          </cell>
        </row>
        <row r="607">
          <cell r="L607" t="str">
            <v>W6E480</v>
          </cell>
        </row>
        <row r="608">
          <cell r="L608" t="str">
            <v>5D28080422</v>
          </cell>
        </row>
        <row r="609">
          <cell r="L609" t="str">
            <v>5D28080422</v>
          </cell>
        </row>
        <row r="610">
          <cell r="L610" t="str">
            <v>5D28080422</v>
          </cell>
        </row>
        <row r="611">
          <cell r="L611" t="str">
            <v>5D28080422</v>
          </cell>
        </row>
        <row r="612">
          <cell r="L612" t="str">
            <v>5D05451013</v>
          </cell>
        </row>
        <row r="613">
          <cell r="L613" t="str">
            <v>5D05451013</v>
          </cell>
        </row>
        <row r="614">
          <cell r="L614" t="str">
            <v>235904</v>
          </cell>
        </row>
        <row r="615">
          <cell r="L615" t="str">
            <v>234233</v>
          </cell>
        </row>
        <row r="616">
          <cell r="L616" t="str">
            <v>238272</v>
          </cell>
        </row>
        <row r="617">
          <cell r="L617" t="str">
            <v>000C160066</v>
          </cell>
        </row>
        <row r="618">
          <cell r="L618" t="str">
            <v>W6E210</v>
          </cell>
        </row>
        <row r="619">
          <cell r="L619" t="str">
            <v>W6E210</v>
          </cell>
        </row>
        <row r="620">
          <cell r="L620" t="str">
            <v>W6E480</v>
          </cell>
        </row>
        <row r="621">
          <cell r="L621" t="str">
            <v>5D05451013</v>
          </cell>
        </row>
        <row r="622">
          <cell r="L622" t="str">
            <v>5D05451013</v>
          </cell>
        </row>
        <row r="623">
          <cell r="L623" t="str">
            <v>5D20080411</v>
          </cell>
        </row>
        <row r="624">
          <cell r="L624" t="str">
            <v>5D28080422</v>
          </cell>
        </row>
        <row r="625">
          <cell r="L625" t="str">
            <v>5C220080421</v>
          </cell>
        </row>
        <row r="626">
          <cell r="L626" t="str">
            <v>090516</v>
          </cell>
        </row>
        <row r="627">
          <cell r="L627" t="str">
            <v>0998da</v>
          </cell>
        </row>
        <row r="628">
          <cell r="L628" t="str">
            <v>2647da</v>
          </cell>
        </row>
        <row r="629">
          <cell r="L629" t="str">
            <v>238638</v>
          </cell>
        </row>
        <row r="630">
          <cell r="L630" t="str">
            <v>82GO30</v>
          </cell>
        </row>
        <row r="631">
          <cell r="L631" t="str">
            <v>16A03659</v>
          </cell>
        </row>
        <row r="632">
          <cell r="L632" t="str">
            <v>238735</v>
          </cell>
        </row>
        <row r="633">
          <cell r="L633" t="str">
            <v>5D20080411</v>
          </cell>
        </row>
        <row r="634">
          <cell r="L634" t="str">
            <v>5D20080411</v>
          </cell>
        </row>
        <row r="635">
          <cell r="L635" t="str">
            <v>5D20080411</v>
          </cell>
        </row>
        <row r="636">
          <cell r="L636" t="str">
            <v>5D28080422</v>
          </cell>
        </row>
        <row r="637">
          <cell r="L637" t="str">
            <v>5C22080421</v>
          </cell>
        </row>
        <row r="638">
          <cell r="L638" t="str">
            <v>5D28080422</v>
          </cell>
        </row>
        <row r="639">
          <cell r="L639" t="str">
            <v>5D28080422</v>
          </cell>
        </row>
        <row r="640">
          <cell r="L640" t="str">
            <v>5D28080422</v>
          </cell>
        </row>
        <row r="641">
          <cell r="L641" t="str">
            <v>5D28080422</v>
          </cell>
        </row>
        <row r="642">
          <cell r="L642" t="str">
            <v>5D28080422</v>
          </cell>
        </row>
        <row r="643">
          <cell r="L643" t="str">
            <v>W6E210</v>
          </cell>
        </row>
        <row r="644">
          <cell r="L644" t="str">
            <v>139629</v>
          </cell>
        </row>
        <row r="645">
          <cell r="L645" t="str">
            <v>W6D480</v>
          </cell>
        </row>
        <row r="646">
          <cell r="L646" t="str">
            <v>E400466</v>
          </cell>
        </row>
        <row r="647">
          <cell r="L647" t="str">
            <v>E400467</v>
          </cell>
        </row>
        <row r="648">
          <cell r="L648" t="str">
            <v>E400468</v>
          </cell>
        </row>
        <row r="649">
          <cell r="L649" t="str">
            <v>170516</v>
          </cell>
        </row>
        <row r="650">
          <cell r="L650" t="str">
            <v>5E04080411</v>
          </cell>
        </row>
        <row r="651">
          <cell r="L651" t="str">
            <v>5D210080411</v>
          </cell>
        </row>
        <row r="652">
          <cell r="L652" t="str">
            <v>5D28080422</v>
          </cell>
        </row>
        <row r="653">
          <cell r="L653" t="str">
            <v>5D28080422</v>
          </cell>
        </row>
        <row r="654">
          <cell r="L654" t="str">
            <v>5B24080421</v>
          </cell>
        </row>
        <row r="655">
          <cell r="L655" t="str">
            <v>140273</v>
          </cell>
        </row>
        <row r="656">
          <cell r="L656" t="str">
            <v>W6E210</v>
          </cell>
        </row>
        <row r="657">
          <cell r="L657" t="str">
            <v>5D28080422</v>
          </cell>
        </row>
        <row r="658">
          <cell r="L658" t="str">
            <v>5B24080421</v>
          </cell>
        </row>
        <row r="659">
          <cell r="L659" t="str">
            <v>140273</v>
          </cell>
        </row>
        <row r="660">
          <cell r="L660" t="str">
            <v>W6E210</v>
          </cell>
        </row>
        <row r="661">
          <cell r="L661" t="str">
            <v>140506</v>
          </cell>
        </row>
        <row r="662">
          <cell r="L662" t="str">
            <v>W6E480</v>
          </cell>
        </row>
        <row r="663">
          <cell r="L663" t="str">
            <v>R1605217</v>
          </cell>
        </row>
        <row r="664">
          <cell r="L664" t="str">
            <v>5D28080422</v>
          </cell>
        </row>
        <row r="665">
          <cell r="L665" t="str">
            <v>5D28080422</v>
          </cell>
        </row>
        <row r="666">
          <cell r="L666" t="str">
            <v>5E23080421</v>
          </cell>
        </row>
        <row r="667">
          <cell r="L667" t="str">
            <v>5E04080412</v>
          </cell>
        </row>
        <row r="668">
          <cell r="L668" t="str">
            <v>5E04080412</v>
          </cell>
        </row>
        <row r="669">
          <cell r="L669" t="str">
            <v>238982</v>
          </cell>
        </row>
        <row r="670">
          <cell r="L670" t="str">
            <v>238982</v>
          </cell>
        </row>
        <row r="671">
          <cell r="L671" t="str">
            <v>W6E480</v>
          </cell>
        </row>
        <row r="672">
          <cell r="L672" t="str">
            <v>141431</v>
          </cell>
        </row>
        <row r="673">
          <cell r="L673" t="str">
            <v>5E21080411</v>
          </cell>
        </row>
        <row r="674">
          <cell r="L674" t="str">
            <v>5E04080412</v>
          </cell>
        </row>
        <row r="675">
          <cell r="L675" t="str">
            <v>5E23080421</v>
          </cell>
        </row>
        <row r="676">
          <cell r="L676" t="str">
            <v>5E23080421</v>
          </cell>
        </row>
        <row r="677">
          <cell r="L677" t="str">
            <v>5E23080421</v>
          </cell>
        </row>
        <row r="678">
          <cell r="L678" t="str">
            <v>5E23080421</v>
          </cell>
        </row>
        <row r="679">
          <cell r="L679" t="str">
            <v>5E23080421</v>
          </cell>
        </row>
        <row r="680">
          <cell r="L680" t="str">
            <v>W6E480</v>
          </cell>
        </row>
        <row r="681">
          <cell r="L681" t="str">
            <v>5E23080421</v>
          </cell>
        </row>
        <row r="682">
          <cell r="L682" t="str">
            <v>16050072</v>
          </cell>
        </row>
        <row r="683">
          <cell r="L683" t="str">
            <v>238802</v>
          </cell>
        </row>
        <row r="684">
          <cell r="L684" t="str">
            <v>238776</v>
          </cell>
        </row>
        <row r="685">
          <cell r="L685" t="str">
            <v>238889</v>
          </cell>
        </row>
        <row r="686">
          <cell r="L686" t="str">
            <v>234233</v>
          </cell>
        </row>
        <row r="687">
          <cell r="L687" t="str">
            <v>239377</v>
          </cell>
        </row>
        <row r="688">
          <cell r="L688" t="str">
            <v>5E24080422</v>
          </cell>
        </row>
        <row r="689">
          <cell r="L689" t="str">
            <v>142461</v>
          </cell>
        </row>
        <row r="690">
          <cell r="L690" t="str">
            <v>W6E480</v>
          </cell>
        </row>
        <row r="691">
          <cell r="L691" t="str">
            <v>W6E480</v>
          </cell>
        </row>
        <row r="692">
          <cell r="L692" t="str">
            <v>5E22080411</v>
          </cell>
        </row>
        <row r="693">
          <cell r="L693" t="str">
            <v>5E23080421</v>
          </cell>
        </row>
        <row r="694">
          <cell r="L694" t="str">
            <v>5E24080421</v>
          </cell>
        </row>
        <row r="695">
          <cell r="L695" t="str">
            <v>870238</v>
          </cell>
        </row>
        <row r="696">
          <cell r="L696" t="str">
            <v>862769</v>
          </cell>
        </row>
        <row r="697">
          <cell r="L697" t="str">
            <v>260516</v>
          </cell>
        </row>
        <row r="698">
          <cell r="L698" t="str">
            <v>3600DA</v>
          </cell>
        </row>
        <row r="699">
          <cell r="L699" t="str">
            <v>060616</v>
          </cell>
        </row>
        <row r="700">
          <cell r="L700" t="str">
            <v>060616</v>
          </cell>
        </row>
        <row r="701">
          <cell r="L701" t="str">
            <v>060616</v>
          </cell>
        </row>
        <row r="702">
          <cell r="L702" t="str">
            <v>060616</v>
          </cell>
        </row>
        <row r="703">
          <cell r="L703" t="str">
            <v>060616</v>
          </cell>
        </row>
        <row r="704">
          <cell r="L704" t="str">
            <v>060616</v>
          </cell>
        </row>
        <row r="705">
          <cell r="L705" t="str">
            <v>060616</v>
          </cell>
        </row>
        <row r="706">
          <cell r="L706" t="str">
            <v>060616</v>
          </cell>
        </row>
        <row r="707">
          <cell r="L707" t="str">
            <v>06016</v>
          </cell>
        </row>
        <row r="708">
          <cell r="L708" t="str">
            <v>060616</v>
          </cell>
        </row>
        <row r="709">
          <cell r="L709" t="str">
            <v>060616</v>
          </cell>
        </row>
        <row r="710">
          <cell r="L710" t="str">
            <v>030616</v>
          </cell>
        </row>
        <row r="711">
          <cell r="L711" t="str">
            <v>030616</v>
          </cell>
        </row>
        <row r="712">
          <cell r="L712" t="str">
            <v>030616</v>
          </cell>
        </row>
        <row r="713">
          <cell r="L713" t="str">
            <v>030616</v>
          </cell>
        </row>
        <row r="714">
          <cell r="L714" t="str">
            <v>W6E210</v>
          </cell>
        </row>
        <row r="715">
          <cell r="L715" t="str">
            <v>W6E210</v>
          </cell>
        </row>
        <row r="716">
          <cell r="L716" t="str">
            <v>W6E210</v>
          </cell>
        </row>
        <row r="717">
          <cell r="L717" t="str">
            <v>W6E480</v>
          </cell>
        </row>
        <row r="718">
          <cell r="L718" t="str">
            <v>5F01080411</v>
          </cell>
        </row>
        <row r="719">
          <cell r="L719" t="str">
            <v>5E21080411</v>
          </cell>
        </row>
        <row r="720">
          <cell r="L720" t="str">
            <v>5E23080421</v>
          </cell>
        </row>
        <row r="721">
          <cell r="L721" t="str">
            <v>5E23080421</v>
          </cell>
        </row>
        <row r="722">
          <cell r="L722" t="str">
            <v>5E23080421</v>
          </cell>
        </row>
        <row r="723">
          <cell r="L723" t="str">
            <v>5E23080421</v>
          </cell>
        </row>
        <row r="724">
          <cell r="L724" t="str">
            <v>5E23080421</v>
          </cell>
        </row>
        <row r="725">
          <cell r="L725" t="str">
            <v>5E23080421</v>
          </cell>
        </row>
        <row r="726">
          <cell r="L726" t="str">
            <v>143666</v>
          </cell>
        </row>
        <row r="727">
          <cell r="L727" t="str">
            <v>W6E480</v>
          </cell>
        </row>
        <row r="728">
          <cell r="L728" t="str">
            <v>W6E480</v>
          </cell>
        </row>
        <row r="729">
          <cell r="L729" t="str">
            <v>W6E480</v>
          </cell>
        </row>
        <row r="730">
          <cell r="L730" t="str">
            <v>5F01080411</v>
          </cell>
        </row>
        <row r="731">
          <cell r="L731" t="str">
            <v>5E21080411</v>
          </cell>
        </row>
        <row r="732">
          <cell r="L732" t="str">
            <v>5F06080421</v>
          </cell>
        </row>
        <row r="733">
          <cell r="L733" t="str">
            <v>5F06080421</v>
          </cell>
        </row>
        <row r="734">
          <cell r="L734" t="str">
            <v>239378</v>
          </cell>
        </row>
        <row r="735">
          <cell r="L735" t="str">
            <v>W6F210</v>
          </cell>
        </row>
        <row r="736">
          <cell r="L736" t="str">
            <v>5E31080411</v>
          </cell>
        </row>
        <row r="737">
          <cell r="L737" t="str">
            <v>W6E480</v>
          </cell>
        </row>
        <row r="738">
          <cell r="L738" t="str">
            <v>W6E480</v>
          </cell>
        </row>
        <row r="739">
          <cell r="L739" t="str">
            <v>5F06080421</v>
          </cell>
        </row>
        <row r="740">
          <cell r="L740" t="str">
            <v>5F06080421</v>
          </cell>
        </row>
        <row r="741">
          <cell r="L741" t="str">
            <v>5F06080421</v>
          </cell>
        </row>
        <row r="742">
          <cell r="L742" t="str">
            <v>5F03451004</v>
          </cell>
        </row>
        <row r="743">
          <cell r="L743" t="str">
            <v>5F06080421</v>
          </cell>
        </row>
        <row r="744">
          <cell r="L744" t="str">
            <v>150616</v>
          </cell>
        </row>
        <row r="745">
          <cell r="L745" t="str">
            <v>150616</v>
          </cell>
        </row>
        <row r="746">
          <cell r="L746" t="str">
            <v>238272</v>
          </cell>
        </row>
        <row r="747">
          <cell r="L747" t="str">
            <v>239468</v>
          </cell>
        </row>
        <row r="748">
          <cell r="L748" t="str">
            <v>W6F210</v>
          </cell>
        </row>
        <row r="749">
          <cell r="L749" t="str">
            <v>0000144952</v>
          </cell>
        </row>
        <row r="750">
          <cell r="L750" t="str">
            <v>5F06080421</v>
          </cell>
        </row>
        <row r="751">
          <cell r="L751" t="str">
            <v>5F06080421</v>
          </cell>
        </row>
        <row r="752">
          <cell r="L752" t="str">
            <v>5F06080421</v>
          </cell>
        </row>
        <row r="753">
          <cell r="L753" t="str">
            <v>5F05451004</v>
          </cell>
        </row>
        <row r="754">
          <cell r="L754" t="str">
            <v>5F12080411</v>
          </cell>
        </row>
        <row r="755">
          <cell r="L755" t="str">
            <v>150616</v>
          </cell>
        </row>
        <row r="756">
          <cell r="L756" t="str">
            <v>0000145150</v>
          </cell>
        </row>
        <row r="757">
          <cell r="L757" t="str">
            <v>5F06080421</v>
          </cell>
        </row>
        <row r="758">
          <cell r="L758" t="str">
            <v>5F06080421</v>
          </cell>
        </row>
        <row r="759">
          <cell r="L759" t="str">
            <v>5F10080411</v>
          </cell>
        </row>
        <row r="760">
          <cell r="L760" t="str">
            <v>170616</v>
          </cell>
        </row>
        <row r="761">
          <cell r="L761" t="str">
            <v>160616</v>
          </cell>
        </row>
        <row r="762">
          <cell r="L762" t="str">
            <v>170616</v>
          </cell>
        </row>
        <row r="763">
          <cell r="L763" t="str">
            <v>170616</v>
          </cell>
        </row>
        <row r="764">
          <cell r="L764" t="str">
            <v>160616</v>
          </cell>
        </row>
        <row r="765">
          <cell r="L765" t="str">
            <v>239687</v>
          </cell>
        </row>
        <row r="766">
          <cell r="L766" t="str">
            <v>W6F210</v>
          </cell>
        </row>
        <row r="767">
          <cell r="L767" t="str">
            <v>5F10080411</v>
          </cell>
        </row>
        <row r="768">
          <cell r="L768" t="str">
            <v>5F06451013</v>
          </cell>
        </row>
        <row r="769">
          <cell r="L769" t="str">
            <v>0000145706</v>
          </cell>
        </row>
        <row r="770">
          <cell r="L770" t="str">
            <v>W6F210</v>
          </cell>
        </row>
        <row r="771">
          <cell r="L771" t="str">
            <v>W6F210</v>
          </cell>
        </row>
        <row r="772">
          <cell r="L772" t="str">
            <v>200616</v>
          </cell>
        </row>
        <row r="773">
          <cell r="L773" t="str">
            <v>200616</v>
          </cell>
        </row>
        <row r="774">
          <cell r="L774" t="str">
            <v>5F06451013</v>
          </cell>
        </row>
        <row r="775">
          <cell r="L775" t="str">
            <v>16A04991</v>
          </cell>
        </row>
        <row r="776">
          <cell r="L776" t="str">
            <v>5F06080421</v>
          </cell>
        </row>
        <row r="777">
          <cell r="L777" t="str">
            <v>0000145911</v>
          </cell>
        </row>
        <row r="778">
          <cell r="L778" t="str">
            <v>W6F480</v>
          </cell>
        </row>
        <row r="779">
          <cell r="L779" t="str">
            <v>0000145887</v>
          </cell>
        </row>
        <row r="780">
          <cell r="L780" t="str">
            <v>W6F210</v>
          </cell>
        </row>
        <row r="781">
          <cell r="L781" t="str">
            <v>0000146419</v>
          </cell>
        </row>
        <row r="782">
          <cell r="L782" t="str">
            <v>W6F210</v>
          </cell>
        </row>
        <row r="783">
          <cell r="L783" t="str">
            <v>5F06451013</v>
          </cell>
        </row>
        <row r="784">
          <cell r="L784" t="str">
            <v>5F06451013</v>
          </cell>
        </row>
        <row r="785">
          <cell r="L785" t="str">
            <v>239927</v>
          </cell>
        </row>
        <row r="786">
          <cell r="L786" t="str">
            <v>0000146523</v>
          </cell>
        </row>
        <row r="787">
          <cell r="L787" t="str">
            <v>W6F210</v>
          </cell>
        </row>
        <row r="788">
          <cell r="L788" t="str">
            <v>150616</v>
          </cell>
        </row>
        <row r="789">
          <cell r="L789" t="str">
            <v>W6F210</v>
          </cell>
        </row>
        <row r="790">
          <cell r="L790" t="str">
            <v>W6F210</v>
          </cell>
        </row>
        <row r="791">
          <cell r="L791" t="str">
            <v>W6F210</v>
          </cell>
        </row>
        <row r="792">
          <cell r="L792" t="str">
            <v>0000146746</v>
          </cell>
        </row>
        <row r="793">
          <cell r="L793" t="str">
            <v>W6F480</v>
          </cell>
        </row>
        <row r="794">
          <cell r="L794" t="str">
            <v>W6F210</v>
          </cell>
        </row>
        <row r="795">
          <cell r="L795" t="str">
            <v>W6F210</v>
          </cell>
        </row>
        <row r="796">
          <cell r="L796" t="str">
            <v>W6F480</v>
          </cell>
        </row>
        <row r="797">
          <cell r="L797" t="str">
            <v>W6F210</v>
          </cell>
        </row>
        <row r="798">
          <cell r="L798" t="str">
            <v>W6F480</v>
          </cell>
        </row>
        <row r="799">
          <cell r="L799" t="str">
            <v>870238</v>
          </cell>
        </row>
        <row r="800">
          <cell r="L800" t="str">
            <v>873456</v>
          </cell>
        </row>
        <row r="801">
          <cell r="L801" t="str">
            <v>5F20080421</v>
          </cell>
        </row>
        <row r="802">
          <cell r="L802" t="str">
            <v>5F29080421</v>
          </cell>
        </row>
        <row r="803">
          <cell r="L803" t="str">
            <v>5F21080411</v>
          </cell>
        </row>
        <row r="804">
          <cell r="L804" t="str">
            <v>W6F210</v>
          </cell>
        </row>
        <row r="805">
          <cell r="L805" t="str">
            <v>W6F480</v>
          </cell>
        </row>
        <row r="806">
          <cell r="L806" t="str">
            <v>5G03080411</v>
          </cell>
        </row>
        <row r="807">
          <cell r="L807" t="str">
            <v>5F20080421</v>
          </cell>
        </row>
        <row r="808">
          <cell r="L808" t="str">
            <v>240004</v>
          </cell>
        </row>
        <row r="809">
          <cell r="L809" t="str">
            <v>0000149077</v>
          </cell>
        </row>
        <row r="810">
          <cell r="L810" t="str">
            <v>5F20080421</v>
          </cell>
        </row>
        <row r="811">
          <cell r="L811" t="str">
            <v>5G04080411</v>
          </cell>
        </row>
        <row r="812">
          <cell r="L812" t="str">
            <v>5F20451013</v>
          </cell>
        </row>
        <row r="813">
          <cell r="L813" t="str">
            <v>238889</v>
          </cell>
        </row>
        <row r="814">
          <cell r="L814" t="str">
            <v>240113</v>
          </cell>
        </row>
        <row r="815">
          <cell r="L815" t="str">
            <v>239984</v>
          </cell>
        </row>
        <row r="816">
          <cell r="L816" t="str">
            <v>080421</v>
          </cell>
        </row>
        <row r="817">
          <cell r="L817" t="str">
            <v>5f19451004</v>
          </cell>
        </row>
        <row r="818">
          <cell r="L818" t="str">
            <v>5F28080422</v>
          </cell>
        </row>
        <row r="819">
          <cell r="L819" t="str">
            <v>0000149413</v>
          </cell>
        </row>
        <row r="820">
          <cell r="L820" t="str">
            <v>5F19451004</v>
          </cell>
        </row>
        <row r="821">
          <cell r="L821" t="str">
            <v>0000149752</v>
          </cell>
        </row>
        <row r="822">
          <cell r="L822" t="str">
            <v>0000150210</v>
          </cell>
        </row>
        <row r="823">
          <cell r="L823" t="str">
            <v>W6G480</v>
          </cell>
        </row>
        <row r="824">
          <cell r="L824" t="str">
            <v>5F20080421</v>
          </cell>
        </row>
        <row r="825">
          <cell r="L825" t="str">
            <v>5F20080421</v>
          </cell>
        </row>
        <row r="826">
          <cell r="L826" t="str">
            <v>5F20080421</v>
          </cell>
        </row>
        <row r="827">
          <cell r="L827" t="str">
            <v>5G09451013</v>
          </cell>
        </row>
        <row r="828">
          <cell r="L828" t="str">
            <v>5G09451013</v>
          </cell>
        </row>
        <row r="829">
          <cell r="L829" t="str">
            <v>873456</v>
          </cell>
        </row>
        <row r="830">
          <cell r="L830" t="str">
            <v>W6G480</v>
          </cell>
        </row>
        <row r="831">
          <cell r="L831" t="str">
            <v>5G03080411</v>
          </cell>
        </row>
        <row r="832">
          <cell r="L832" t="str">
            <v>0000150982</v>
          </cell>
        </row>
        <row r="833">
          <cell r="L833" t="str">
            <v>5F20080421</v>
          </cell>
        </row>
        <row r="834">
          <cell r="L834" t="str">
            <v>W6G480</v>
          </cell>
        </row>
        <row r="835">
          <cell r="L835" t="str">
            <v>0000150732</v>
          </cell>
        </row>
        <row r="836">
          <cell r="L836" t="str">
            <v>5F20080421</v>
          </cell>
        </row>
        <row r="837">
          <cell r="L837" t="str">
            <v>5F21080411</v>
          </cell>
        </row>
        <row r="838">
          <cell r="L838" t="str">
            <v>5G08451004</v>
          </cell>
        </row>
        <row r="839">
          <cell r="L839" t="str">
            <v>W6G210</v>
          </cell>
        </row>
        <row r="840">
          <cell r="L840" t="str">
            <v>W6G480</v>
          </cell>
        </row>
        <row r="841">
          <cell r="L841" t="str">
            <v>0000151397</v>
          </cell>
        </row>
        <row r="842">
          <cell r="L842" t="str">
            <v>5G08451004</v>
          </cell>
        </row>
        <row r="843">
          <cell r="L843" t="str">
            <v>W6G210</v>
          </cell>
        </row>
        <row r="844">
          <cell r="L844" t="str">
            <v>W6G480</v>
          </cell>
        </row>
        <row r="845">
          <cell r="L845" t="str">
            <v>W6G480</v>
          </cell>
        </row>
        <row r="846">
          <cell r="L846" t="str">
            <v>5G140800421</v>
          </cell>
        </row>
        <row r="847">
          <cell r="L847" t="str">
            <v>5G03080411</v>
          </cell>
        </row>
        <row r="848">
          <cell r="L848" t="str">
            <v>W6G210</v>
          </cell>
        </row>
        <row r="849">
          <cell r="L849" t="str">
            <v>240437</v>
          </cell>
        </row>
        <row r="850">
          <cell r="L850" t="str">
            <v>240470</v>
          </cell>
        </row>
        <row r="851">
          <cell r="L851" t="str">
            <v>W6G480</v>
          </cell>
        </row>
        <row r="852">
          <cell r="L852" t="str">
            <v>W6G210</v>
          </cell>
        </row>
        <row r="853">
          <cell r="L853" t="str">
            <v>W6G480</v>
          </cell>
        </row>
        <row r="854">
          <cell r="L854" t="str">
            <v>W6G210</v>
          </cell>
        </row>
        <row r="855">
          <cell r="L855" t="str">
            <v>5G21080421</v>
          </cell>
        </row>
        <row r="856">
          <cell r="L856" t="str">
            <v>5G14080421</v>
          </cell>
        </row>
        <row r="857">
          <cell r="L857" t="str">
            <v>W6G210</v>
          </cell>
        </row>
        <row r="858">
          <cell r="L858" t="str">
            <v>260716</v>
          </cell>
        </row>
        <row r="859">
          <cell r="L859" t="str">
            <v>260716</v>
          </cell>
        </row>
        <row r="860">
          <cell r="L860" t="str">
            <v>5G22080411</v>
          </cell>
        </row>
        <row r="861">
          <cell r="L861" t="str">
            <v>160072</v>
          </cell>
        </row>
        <row r="862">
          <cell r="L862" t="str">
            <v>W6G210</v>
          </cell>
        </row>
        <row r="863">
          <cell r="L863" t="str">
            <v>5G14080421</v>
          </cell>
        </row>
        <row r="864">
          <cell r="L864" t="str">
            <v>5G22080411</v>
          </cell>
        </row>
        <row r="865">
          <cell r="L865" t="str">
            <v>5G22080411</v>
          </cell>
        </row>
        <row r="866">
          <cell r="L866" t="str">
            <v>873456</v>
          </cell>
        </row>
        <row r="867">
          <cell r="L867" t="str">
            <v>874595</v>
          </cell>
        </row>
        <row r="868">
          <cell r="L868" t="str">
            <v>0000154275</v>
          </cell>
        </row>
        <row r="869">
          <cell r="L869" t="str">
            <v>W6G210</v>
          </cell>
        </row>
        <row r="870">
          <cell r="L870" t="str">
            <v>5G23080411</v>
          </cell>
        </row>
        <row r="871">
          <cell r="L871" t="str">
            <v>5G23080411</v>
          </cell>
        </row>
        <row r="872">
          <cell r="L872" t="str">
            <v>5G14080421</v>
          </cell>
        </row>
        <row r="873">
          <cell r="L873" t="str">
            <v>0000154725</v>
          </cell>
        </row>
        <row r="874">
          <cell r="L874" t="str">
            <v>W6G210</v>
          </cell>
        </row>
        <row r="875">
          <cell r="L875" t="str">
            <v>240470</v>
          </cell>
        </row>
        <row r="876">
          <cell r="L876" t="str">
            <v>240780</v>
          </cell>
        </row>
        <row r="877">
          <cell r="L877" t="str">
            <v>5G30080421</v>
          </cell>
        </row>
        <row r="878">
          <cell r="L878" t="str">
            <v>0000154986</v>
          </cell>
        </row>
        <row r="879">
          <cell r="L879" t="str">
            <v>W6G210</v>
          </cell>
        </row>
        <row r="880">
          <cell r="L880" t="str">
            <v>5G23080411</v>
          </cell>
        </row>
        <row r="881">
          <cell r="L881" t="str">
            <v>5G14080421</v>
          </cell>
        </row>
        <row r="882">
          <cell r="L882" t="str">
            <v>5G14080421</v>
          </cell>
        </row>
        <row r="883">
          <cell r="L883" t="str">
            <v>5G14080421</v>
          </cell>
        </row>
        <row r="884">
          <cell r="L884" t="str">
            <v>5G23080411</v>
          </cell>
        </row>
        <row r="885">
          <cell r="L885" t="str">
            <v>5G14080421</v>
          </cell>
        </row>
        <row r="886">
          <cell r="L886" t="str">
            <v>W6G480</v>
          </cell>
        </row>
        <row r="887">
          <cell r="L887" t="str">
            <v>240113</v>
          </cell>
        </row>
        <row r="888">
          <cell r="L888" t="str">
            <v>240611</v>
          </cell>
        </row>
        <row r="889">
          <cell r="L889" t="str">
            <v>5G29451004</v>
          </cell>
        </row>
        <row r="890">
          <cell r="L890" t="str">
            <v>5G14080421</v>
          </cell>
        </row>
        <row r="891">
          <cell r="L891" t="str">
            <v>5G14080421</v>
          </cell>
        </row>
        <row r="892">
          <cell r="L892" t="str">
            <v>5G29451004</v>
          </cell>
        </row>
        <row r="893">
          <cell r="L893" t="str">
            <v>5G29451004</v>
          </cell>
        </row>
        <row r="894">
          <cell r="L894" t="str">
            <v>W6G480</v>
          </cell>
        </row>
        <row r="895">
          <cell r="L895" t="str">
            <v>A04991</v>
          </cell>
        </row>
        <row r="896">
          <cell r="L896" t="str">
            <v>A03659</v>
          </cell>
        </row>
        <row r="897">
          <cell r="L897" t="str">
            <v>5H11080421</v>
          </cell>
        </row>
        <row r="898">
          <cell r="L898" t="str">
            <v>5G29451004</v>
          </cell>
        </row>
        <row r="899">
          <cell r="L899" t="str">
            <v>5H07080411</v>
          </cell>
        </row>
        <row r="900">
          <cell r="L900" t="str">
            <v>5G29451004</v>
          </cell>
        </row>
        <row r="901">
          <cell r="L901" t="str">
            <v>5H11080421</v>
          </cell>
        </row>
        <row r="902">
          <cell r="L902" t="str">
            <v>W6H480</v>
          </cell>
        </row>
        <row r="903">
          <cell r="L903" t="str">
            <v>5H11080421</v>
          </cell>
        </row>
        <row r="904">
          <cell r="L904" t="str">
            <v>W6H480</v>
          </cell>
        </row>
        <row r="905">
          <cell r="L905" t="str">
            <v>w6h210</v>
          </cell>
        </row>
        <row r="906">
          <cell r="L906" t="str">
            <v>110816</v>
          </cell>
        </row>
        <row r="907">
          <cell r="L907" t="str">
            <v>5H11080421</v>
          </cell>
        </row>
        <row r="908">
          <cell r="L908" t="str">
            <v>W6H480</v>
          </cell>
        </row>
        <row r="909">
          <cell r="L909" t="str">
            <v>W6H480</v>
          </cell>
        </row>
        <row r="910">
          <cell r="L910" t="str">
            <v>W6H480</v>
          </cell>
        </row>
        <row r="911">
          <cell r="L911" t="str">
            <v>W6H480</v>
          </cell>
        </row>
        <row r="912">
          <cell r="L912" t="str">
            <v>W6H210</v>
          </cell>
        </row>
        <row r="913">
          <cell r="L913" t="str">
            <v>W6H480</v>
          </cell>
        </row>
      </sheetData>
      <sheetData sheetId="3"/>
      <sheetData sheetId="4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réceptions 2013"/>
      <sheetName val=" réceptions 2014 - 2015"/>
      <sheetName val="Réceptions - 01102015"/>
      <sheetName val="Feuil1"/>
      <sheetName val="Fournisseurs"/>
      <sheetName val="Refs"/>
    </sheetNames>
    <sheetDataSet>
      <sheetData sheetId="0"/>
      <sheetData sheetId="1"/>
      <sheetData sheetId="2">
        <row r="1">
          <cell r="L1" t="str">
            <v>Lot</v>
          </cell>
          <cell r="M1" t="str">
            <v>Lot</v>
          </cell>
        </row>
        <row r="2">
          <cell r="M2" t="str">
            <v>4I12080422</v>
          </cell>
        </row>
        <row r="3">
          <cell r="M3" t="str">
            <v>4I29080411</v>
          </cell>
        </row>
        <row r="4">
          <cell r="M4" t="str">
            <v>4I29080411</v>
          </cell>
        </row>
        <row r="5">
          <cell r="M5" t="str">
            <v>4I28080411</v>
          </cell>
        </row>
        <row r="6">
          <cell r="M6" t="str">
            <v>4I28080411</v>
          </cell>
        </row>
        <row r="7">
          <cell r="M7" t="str">
            <v>4J05080411</v>
          </cell>
        </row>
        <row r="8">
          <cell r="M8" t="str">
            <v>4I09080421</v>
          </cell>
        </row>
        <row r="9">
          <cell r="M9" t="str">
            <v>4I09080421</v>
          </cell>
        </row>
        <row r="10">
          <cell r="M10" t="str">
            <v>4I09080421</v>
          </cell>
        </row>
        <row r="11">
          <cell r="M11" t="str">
            <v>W5K210</v>
          </cell>
        </row>
        <row r="12">
          <cell r="M12" t="str">
            <v>W5K210</v>
          </cell>
        </row>
        <row r="13">
          <cell r="M13" t="str">
            <v>4J05080411</v>
          </cell>
        </row>
        <row r="14">
          <cell r="M14" t="str">
            <v>4I09080421</v>
          </cell>
        </row>
        <row r="15">
          <cell r="M15" t="str">
            <v>4I09080421</v>
          </cell>
        </row>
        <row r="16">
          <cell r="M16" t="str">
            <v>4J05080411</v>
          </cell>
        </row>
        <row r="17">
          <cell r="M17" t="str">
            <v>4J04080411</v>
          </cell>
        </row>
        <row r="18">
          <cell r="M18" t="str">
            <v>4J04080411</v>
          </cell>
        </row>
        <row r="19">
          <cell r="M19" t="str">
            <v>W5J480</v>
          </cell>
        </row>
        <row r="20">
          <cell r="M20" t="str">
            <v>061015</v>
          </cell>
        </row>
        <row r="21">
          <cell r="M21" t="str">
            <v>091015</v>
          </cell>
        </row>
        <row r="22">
          <cell r="M22" t="str">
            <v>ESCA231280</v>
          </cell>
        </row>
        <row r="23">
          <cell r="M23" t="str">
            <v>ESCA232356</v>
          </cell>
        </row>
        <row r="24">
          <cell r="M24" t="str">
            <v>ESCA231351</v>
          </cell>
        </row>
        <row r="25">
          <cell r="M25" t="str">
            <v>ESCA232501</v>
          </cell>
        </row>
        <row r="26">
          <cell r="M26" t="str">
            <v>4I09080421</v>
          </cell>
        </row>
        <row r="27">
          <cell r="M27" t="str">
            <v>4I19451003</v>
          </cell>
        </row>
        <row r="28">
          <cell r="M28" t="str">
            <v>W5K210</v>
          </cell>
        </row>
        <row r="29">
          <cell r="M29" t="str">
            <v>w5k480</v>
          </cell>
        </row>
        <row r="30">
          <cell r="M30" t="str">
            <v>w5j480</v>
          </cell>
        </row>
        <row r="31">
          <cell r="M31" t="str">
            <v>w5k210</v>
          </cell>
        </row>
        <row r="32">
          <cell r="M32" t="str">
            <v>w5k210</v>
          </cell>
        </row>
        <row r="33">
          <cell r="M33" t="str">
            <v>w5k210</v>
          </cell>
        </row>
        <row r="34">
          <cell r="M34" t="str">
            <v>w5k480</v>
          </cell>
        </row>
        <row r="35">
          <cell r="M35" t="str">
            <v>4I09080421</v>
          </cell>
        </row>
        <row r="36">
          <cell r="M36" t="str">
            <v>4I09080421</v>
          </cell>
        </row>
        <row r="37">
          <cell r="M37" t="str">
            <v>4I09080421</v>
          </cell>
        </row>
        <row r="38">
          <cell r="M38" t="str">
            <v>4I19451003</v>
          </cell>
        </row>
        <row r="39">
          <cell r="M39" t="str">
            <v>4I19451003</v>
          </cell>
        </row>
        <row r="40">
          <cell r="M40" t="str">
            <v>4I19451003</v>
          </cell>
        </row>
        <row r="41">
          <cell r="M41" t="str">
            <v>4I19451003</v>
          </cell>
        </row>
        <row r="42">
          <cell r="M42" t="str">
            <v>4I19451003</v>
          </cell>
        </row>
        <row r="43">
          <cell r="M43" t="str">
            <v>4I19451003</v>
          </cell>
        </row>
        <row r="44">
          <cell r="M44" t="str">
            <v>4F2408042B</v>
          </cell>
        </row>
        <row r="45">
          <cell r="M45" t="str">
            <v>107038</v>
          </cell>
        </row>
        <row r="46">
          <cell r="M46" t="str">
            <v>4I18451004</v>
          </cell>
        </row>
        <row r="47">
          <cell r="M47" t="str">
            <v>4I18451004</v>
          </cell>
        </row>
        <row r="48">
          <cell r="M48" t="str">
            <v>4F2408042B - plomb</v>
          </cell>
        </row>
        <row r="49">
          <cell r="M49" t="str">
            <v>281015</v>
          </cell>
        </row>
        <row r="50">
          <cell r="M50" t="str">
            <v>107483</v>
          </cell>
        </row>
        <row r="51">
          <cell r="M51" t="str">
            <v>5H195669DA</v>
          </cell>
        </row>
        <row r="52">
          <cell r="M52" t="str">
            <v>W5k210</v>
          </cell>
        </row>
        <row r="53">
          <cell r="M53" t="str">
            <v>w5k210</v>
          </cell>
        </row>
        <row r="54">
          <cell r="M54" t="str">
            <v>w5k210</v>
          </cell>
        </row>
        <row r="55">
          <cell r="M55" t="str">
            <v>108447</v>
          </cell>
        </row>
        <row r="56">
          <cell r="M56" t="str">
            <v>4j22080421</v>
          </cell>
        </row>
        <row r="57">
          <cell r="M57" t="str">
            <v>4j29080422</v>
          </cell>
        </row>
        <row r="58">
          <cell r="M58" t="str">
            <v>4j29080412</v>
          </cell>
        </row>
        <row r="59">
          <cell r="M59" t="str">
            <v>4j24080411</v>
          </cell>
        </row>
        <row r="60">
          <cell r="M60" t="str">
            <v>4j29080412</v>
          </cell>
        </row>
        <row r="61">
          <cell r="M61" t="str">
            <v>4j24451003</v>
          </cell>
        </row>
        <row r="62">
          <cell r="M62" t="str">
            <v>4k02080421</v>
          </cell>
        </row>
        <row r="63">
          <cell r="M63" t="str">
            <v>4k02080421</v>
          </cell>
        </row>
        <row r="64">
          <cell r="M64" t="str">
            <v>4k02080421</v>
          </cell>
        </row>
        <row r="65">
          <cell r="M65" t="str">
            <v>4k02080421</v>
          </cell>
        </row>
        <row r="66">
          <cell r="M66" t="str">
            <v>w5k210</v>
          </cell>
        </row>
        <row r="67">
          <cell r="M67" t="str">
            <v>4j29080412</v>
          </cell>
        </row>
        <row r="68">
          <cell r="M68" t="str">
            <v>4j25451002</v>
          </cell>
        </row>
        <row r="69">
          <cell r="M69" t="str">
            <v>39039090</v>
          </cell>
        </row>
        <row r="70">
          <cell r="M70" t="str">
            <v>109152</v>
          </cell>
        </row>
        <row r="71">
          <cell r="M71" t="str">
            <v>4k02080421</v>
          </cell>
        </row>
        <row r="72">
          <cell r="M72" t="str">
            <v>4j25451002</v>
          </cell>
        </row>
        <row r="73">
          <cell r="M73" t="str">
            <v>4j25451002</v>
          </cell>
        </row>
        <row r="74">
          <cell r="M74" t="str">
            <v>4j25451002</v>
          </cell>
        </row>
        <row r="75">
          <cell r="M75" t="str">
            <v>4k02080421</v>
          </cell>
        </row>
        <row r="76">
          <cell r="M76" t="str">
            <v>4k02080421</v>
          </cell>
        </row>
        <row r="77">
          <cell r="M77" t="str">
            <v>w5l210</v>
          </cell>
        </row>
        <row r="78">
          <cell r="M78" t="str">
            <v>4f2408042b</v>
          </cell>
        </row>
        <row r="79">
          <cell r="M79" t="str">
            <v>281015</v>
          </cell>
        </row>
        <row r="80">
          <cell r="M80" t="str">
            <v>051115</v>
          </cell>
        </row>
        <row r="81">
          <cell r="M81" t="str">
            <v>051115</v>
          </cell>
        </row>
        <row r="82">
          <cell r="M82" t="str">
            <v>109842</v>
          </cell>
        </row>
        <row r="83">
          <cell r="M83" t="str">
            <v>w5l210</v>
          </cell>
        </row>
        <row r="84">
          <cell r="M84" t="str">
            <v>4j25451002</v>
          </cell>
        </row>
        <row r="85">
          <cell r="M85" t="str">
            <v>4j25451002</v>
          </cell>
        </row>
        <row r="86">
          <cell r="M86" t="str">
            <v>4j24451003</v>
          </cell>
        </row>
        <row r="87">
          <cell r="M87" t="str">
            <v>109989</v>
          </cell>
        </row>
        <row r="88">
          <cell r="M88" t="str">
            <v>110185</v>
          </cell>
        </row>
        <row r="89">
          <cell r="M89" t="str">
            <v>w5l210</v>
          </cell>
        </row>
        <row r="90">
          <cell r="M90" t="str">
            <v>w5l210</v>
          </cell>
        </row>
        <row r="91">
          <cell r="M91" t="str">
            <v>4j24451003</v>
          </cell>
        </row>
        <row r="92">
          <cell r="M92" t="str">
            <v>5i196545da</v>
          </cell>
        </row>
        <row r="93">
          <cell r="M93" t="str">
            <v>121115</v>
          </cell>
        </row>
        <row r="94">
          <cell r="M94" t="str">
            <v>051115</v>
          </cell>
        </row>
        <row r="95">
          <cell r="M95" t="str">
            <v>ESCA229614</v>
          </cell>
        </row>
        <row r="96">
          <cell r="M96" t="str">
            <v>ESCA231889</v>
          </cell>
        </row>
        <row r="97">
          <cell r="M97" t="str">
            <v>ESCA230671</v>
          </cell>
        </row>
        <row r="98">
          <cell r="M98" t="str">
            <v>ESCA231454</v>
          </cell>
        </row>
        <row r="99">
          <cell r="M99" t="str">
            <v>ESCA233441</v>
          </cell>
        </row>
        <row r="100">
          <cell r="M100" t="str">
            <v>ESCA233441</v>
          </cell>
        </row>
        <row r="101">
          <cell r="M101" t="str">
            <v>4j24451003</v>
          </cell>
        </row>
        <row r="102">
          <cell r="M102" t="str">
            <v>110447</v>
          </cell>
        </row>
        <row r="103">
          <cell r="M103" t="str">
            <v>110490</v>
          </cell>
        </row>
        <row r="104">
          <cell r="M104" t="str">
            <v>w5k210</v>
          </cell>
        </row>
        <row r="105">
          <cell r="M105" t="str">
            <v>w5l210</v>
          </cell>
        </row>
        <row r="106">
          <cell r="M106" t="str">
            <v>w5l480</v>
          </cell>
        </row>
        <row r="107">
          <cell r="M107" t="str">
            <v>4k12451013</v>
          </cell>
        </row>
        <row r="108">
          <cell r="M108" t="str">
            <v>4j24451003</v>
          </cell>
        </row>
        <row r="109">
          <cell r="M109" t="str">
            <v>4k17451005</v>
          </cell>
        </row>
        <row r="110">
          <cell r="M110" t="str">
            <v>C150063</v>
          </cell>
        </row>
        <row r="111">
          <cell r="M111" t="str">
            <v>w5l210</v>
          </cell>
        </row>
        <row r="112">
          <cell r="M112" t="str">
            <v>w5l480</v>
          </cell>
        </row>
        <row r="113">
          <cell r="M113" t="str">
            <v>w5l210</v>
          </cell>
        </row>
        <row r="114">
          <cell r="M114" t="str">
            <v>4F2408042B</v>
          </cell>
        </row>
        <row r="115">
          <cell r="M115" t="str">
            <v>4I09080421</v>
          </cell>
        </row>
        <row r="116">
          <cell r="M116" t="str">
            <v>w5l480</v>
          </cell>
        </row>
        <row r="117">
          <cell r="M117" t="str">
            <v>w5l210</v>
          </cell>
        </row>
        <row r="118">
          <cell r="M118" t="str">
            <v>w5l210</v>
          </cell>
        </row>
        <row r="119">
          <cell r="M119" t="str">
            <v>231115</v>
          </cell>
        </row>
        <row r="120">
          <cell r="M120" t="str">
            <v>241115</v>
          </cell>
        </row>
        <row r="121">
          <cell r="M121" t="str">
            <v>w5l210</v>
          </cell>
        </row>
        <row r="122">
          <cell r="M122" t="str">
            <v>w5l210</v>
          </cell>
        </row>
        <row r="123">
          <cell r="M123" t="str">
            <v>w5l480</v>
          </cell>
        </row>
        <row r="124">
          <cell r="M124" t="str">
            <v>w5l480</v>
          </cell>
        </row>
        <row r="125">
          <cell r="M125" t="str">
            <v>4k18080421</v>
          </cell>
        </row>
        <row r="126">
          <cell r="M126" t="str">
            <v>4k18080421</v>
          </cell>
        </row>
        <row r="127">
          <cell r="M127" t="str">
            <v>4k18080421</v>
          </cell>
        </row>
        <row r="128">
          <cell r="M128" t="str">
            <v>4k1741005</v>
          </cell>
        </row>
        <row r="129">
          <cell r="M129" t="str">
            <v>w5l480</v>
          </cell>
        </row>
        <row r="130">
          <cell r="M130" t="str">
            <v>w5l210</v>
          </cell>
        </row>
        <row r="131">
          <cell r="M131" t="str">
            <v>4k18080421</v>
          </cell>
        </row>
        <row r="132">
          <cell r="M132" t="str">
            <v>4k30080423</v>
          </cell>
        </row>
        <row r="133">
          <cell r="M133" t="str">
            <v>827460</v>
          </cell>
        </row>
        <row r="134">
          <cell r="M134" t="str">
            <v>839744</v>
          </cell>
        </row>
        <row r="135">
          <cell r="M135" t="str">
            <v>835660</v>
          </cell>
        </row>
        <row r="136">
          <cell r="M136" t="str">
            <v>esca229614</v>
          </cell>
        </row>
        <row r="137">
          <cell r="M137" t="str">
            <v>ESCA230671</v>
          </cell>
        </row>
        <row r="138">
          <cell r="M138" t="str">
            <v>ESCA231454</v>
          </cell>
        </row>
        <row r="139">
          <cell r="M139" t="str">
            <v>ESCA233441</v>
          </cell>
        </row>
        <row r="140">
          <cell r="M140" t="str">
            <v>ESCA233756</v>
          </cell>
        </row>
        <row r="141">
          <cell r="M141" t="str">
            <v>ESCA231889</v>
          </cell>
        </row>
        <row r="142">
          <cell r="M142" t="str">
            <v>ESCA233757</v>
          </cell>
        </row>
        <row r="143">
          <cell r="M143" t="str">
            <v>4l01451014</v>
          </cell>
        </row>
        <row r="144">
          <cell r="M144" t="str">
            <v>4l01451014</v>
          </cell>
        </row>
        <row r="145">
          <cell r="M145" t="str">
            <v>4k12451013</v>
          </cell>
        </row>
        <row r="146">
          <cell r="M146" t="str">
            <v>4k12451013</v>
          </cell>
        </row>
        <row r="147">
          <cell r="M147" t="str">
            <v>4k12451013</v>
          </cell>
        </row>
        <row r="148">
          <cell r="M148" t="str">
            <v>4k12451013</v>
          </cell>
        </row>
        <row r="149">
          <cell r="M149" t="str">
            <v>4k12451013</v>
          </cell>
        </row>
        <row r="150">
          <cell r="M150" t="str">
            <v>4k12451013</v>
          </cell>
        </row>
        <row r="151">
          <cell r="M151" t="str">
            <v>4k18080421</v>
          </cell>
        </row>
        <row r="152">
          <cell r="M152" t="str">
            <v>4k18080421</v>
          </cell>
        </row>
        <row r="153">
          <cell r="M153" t="str">
            <v>11128200</v>
          </cell>
        </row>
        <row r="154">
          <cell r="M154" t="str">
            <v>11128200</v>
          </cell>
        </row>
        <row r="155">
          <cell r="M155" t="str">
            <v>4l02080422</v>
          </cell>
        </row>
        <row r="156">
          <cell r="M156" t="str">
            <v>4l02080422</v>
          </cell>
        </row>
        <row r="157">
          <cell r="M157" t="str">
            <v>w5l480</v>
          </cell>
        </row>
        <row r="158">
          <cell r="M158" t="str">
            <v>w5l480</v>
          </cell>
        </row>
        <row r="159">
          <cell r="M159" t="str">
            <v>w5l210</v>
          </cell>
        </row>
        <row r="160">
          <cell r="M160" t="str">
            <v>w5l210</v>
          </cell>
        </row>
        <row r="161">
          <cell r="M161" t="str">
            <v>4k18080421</v>
          </cell>
        </row>
        <row r="162">
          <cell r="M162" t="str">
            <v>w5l210</v>
          </cell>
        </row>
        <row r="163">
          <cell r="M163" t="str">
            <v>4k18080421</v>
          </cell>
        </row>
        <row r="164">
          <cell r="M164" t="str">
            <v>4k12451013</v>
          </cell>
        </row>
        <row r="165">
          <cell r="M165" t="str">
            <v>w5l480</v>
          </cell>
        </row>
        <row r="166">
          <cell r="M166" t="str">
            <v>39039090</v>
          </cell>
        </row>
        <row r="167">
          <cell r="M167" t="str">
            <v>ESCA233998</v>
          </cell>
        </row>
        <row r="168">
          <cell r="M168" t="str">
            <v>165467</v>
          </cell>
        </row>
        <row r="169">
          <cell r="M169" t="str">
            <v>4H040800421</v>
          </cell>
        </row>
        <row r="170">
          <cell r="M170" t="str">
            <v>165547</v>
          </cell>
        </row>
        <row r="171">
          <cell r="M171" t="str">
            <v>w5m480</v>
          </cell>
        </row>
        <row r="172">
          <cell r="M172" t="str">
            <v>39031900</v>
          </cell>
        </row>
        <row r="173">
          <cell r="M173" t="str">
            <v>39031900</v>
          </cell>
        </row>
        <row r="174">
          <cell r="M174" t="str">
            <v>39031900</v>
          </cell>
        </row>
        <row r="175">
          <cell r="M175" t="str">
            <v>39031900</v>
          </cell>
        </row>
        <row r="176">
          <cell r="M176" t="str">
            <v>4k18080421</v>
          </cell>
        </row>
        <row r="177">
          <cell r="M177" t="str">
            <v>4k18080421</v>
          </cell>
        </row>
        <row r="178">
          <cell r="M178" t="str">
            <v>4l07080413</v>
          </cell>
        </row>
        <row r="179">
          <cell r="M179" t="str">
            <v>4l06080411</v>
          </cell>
        </row>
        <row r="180">
          <cell r="M180" t="str">
            <v>4k25080412</v>
          </cell>
        </row>
        <row r="181">
          <cell r="M181" t="str">
            <v>4k12451013</v>
          </cell>
        </row>
        <row r="182">
          <cell r="M182" t="str">
            <v>165466</v>
          </cell>
        </row>
        <row r="183">
          <cell r="M183" t="str">
            <v>w5m480</v>
          </cell>
        </row>
        <row r="184">
          <cell r="M184" t="str">
            <v>4k18080421</v>
          </cell>
        </row>
        <row r="185">
          <cell r="M185" t="str">
            <v>165894</v>
          </cell>
        </row>
        <row r="186">
          <cell r="M186" t="str">
            <v>152443</v>
          </cell>
        </row>
        <row r="187">
          <cell r="M187" t="str">
            <v>152444</v>
          </cell>
        </row>
        <row r="188">
          <cell r="M188" t="str">
            <v>152443</v>
          </cell>
        </row>
        <row r="189">
          <cell r="M189" t="str">
            <v>4k12451013</v>
          </cell>
        </row>
        <row r="190">
          <cell r="M190" t="str">
            <v>4k25080412</v>
          </cell>
        </row>
        <row r="191">
          <cell r="M191" t="str">
            <v>231115</v>
          </cell>
        </row>
        <row r="192">
          <cell r="M192" t="str">
            <v>4k25080412</v>
          </cell>
        </row>
        <row r="193">
          <cell r="M193" t="str">
            <v>4k18080421</v>
          </cell>
        </row>
        <row r="194">
          <cell r="M194" t="str">
            <v>041215</v>
          </cell>
        </row>
        <row r="195">
          <cell r="M195" t="str">
            <v>w5m480</v>
          </cell>
        </row>
        <row r="196">
          <cell r="M196" t="str">
            <v>w5m480</v>
          </cell>
        </row>
        <row r="197">
          <cell r="M197" t="str">
            <v>4l05080411</v>
          </cell>
        </row>
        <row r="198">
          <cell r="M198" t="str">
            <v>4l01451014</v>
          </cell>
        </row>
        <row r="199">
          <cell r="M199" t="str">
            <v>4k18080421</v>
          </cell>
        </row>
        <row r="200">
          <cell r="M200" t="str">
            <v>4k18080421</v>
          </cell>
        </row>
        <row r="201">
          <cell r="M201" t="str">
            <v>39039090</v>
          </cell>
        </row>
        <row r="202">
          <cell r="M202" t="str">
            <v>w5m480</v>
          </cell>
        </row>
        <row r="203">
          <cell r="M203" t="str">
            <v>39031900</v>
          </cell>
        </row>
        <row r="204">
          <cell r="M204" t="str">
            <v>w5m480</v>
          </cell>
        </row>
        <row r="205">
          <cell r="M205" t="str">
            <v>w5m480</v>
          </cell>
        </row>
        <row r="206">
          <cell r="M206" t="str">
            <v>4l15080422</v>
          </cell>
        </row>
        <row r="207">
          <cell r="M207" t="str">
            <v>OC150063</v>
          </cell>
        </row>
        <row r="208">
          <cell r="M208" t="str">
            <v>117286</v>
          </cell>
        </row>
        <row r="209">
          <cell r="M209" t="str">
            <v>w5m480</v>
          </cell>
        </row>
        <row r="210">
          <cell r="M210" t="str">
            <v>4L15080422</v>
          </cell>
        </row>
        <row r="211">
          <cell r="M211" t="str">
            <v>4L15080422</v>
          </cell>
        </row>
        <row r="212">
          <cell r="M212" t="str">
            <v>4L24080411</v>
          </cell>
        </row>
        <row r="213">
          <cell r="M213" t="str">
            <v>4L24080411</v>
          </cell>
        </row>
        <row r="214">
          <cell r="M214" t="str">
            <v>849014</v>
          </cell>
        </row>
        <row r="215">
          <cell r="M215" t="str">
            <v>4L18080421</v>
          </cell>
        </row>
        <row r="216">
          <cell r="M216" t="str">
            <v>4l28080421</v>
          </cell>
        </row>
        <row r="217">
          <cell r="M217" t="str">
            <v>839744</v>
          </cell>
        </row>
        <row r="218">
          <cell r="M218" t="str">
            <v>841785</v>
          </cell>
        </row>
        <row r="219">
          <cell r="M219" t="str">
            <v>849014</v>
          </cell>
        </row>
        <row r="220">
          <cell r="M220" t="str">
            <v>4L15080422</v>
          </cell>
        </row>
        <row r="221">
          <cell r="M221" t="str">
            <v>4L16080421</v>
          </cell>
        </row>
        <row r="222">
          <cell r="M222" t="str">
            <v>4L24080411</v>
          </cell>
        </row>
        <row r="223">
          <cell r="M223" t="str">
            <v>5A03080412</v>
          </cell>
        </row>
        <row r="224">
          <cell r="M224" t="str">
            <v>4L18080411</v>
          </cell>
        </row>
        <row r="225">
          <cell r="M225" t="str">
            <v>5A03080412</v>
          </cell>
        </row>
        <row r="226">
          <cell r="M226" t="str">
            <v>5A03080412</v>
          </cell>
        </row>
        <row r="227">
          <cell r="M227" t="str">
            <v>5A03080412</v>
          </cell>
        </row>
        <row r="228">
          <cell r="M228" t="str">
            <v>W5M480</v>
          </cell>
        </row>
        <row r="229">
          <cell r="M229" t="str">
            <v>117504</v>
          </cell>
        </row>
        <row r="230">
          <cell r="M230" t="str">
            <v>W6A480</v>
          </cell>
        </row>
        <row r="231">
          <cell r="M231" t="str">
            <v>W5L210</v>
          </cell>
        </row>
        <row r="232">
          <cell r="M232" t="str">
            <v>W5L210</v>
          </cell>
        </row>
        <row r="233">
          <cell r="M233" t="str">
            <v>531372</v>
          </cell>
        </row>
        <row r="234">
          <cell r="M234" t="str">
            <v>118671</v>
          </cell>
        </row>
        <row r="235">
          <cell r="M235" t="str">
            <v>118575</v>
          </cell>
        </row>
        <row r="236">
          <cell r="M236" t="str">
            <v>W6A480</v>
          </cell>
        </row>
        <row r="237">
          <cell r="M237" t="str">
            <v>W6A480</v>
          </cell>
        </row>
        <row r="238">
          <cell r="M238" t="str">
            <v>050116</v>
          </cell>
        </row>
        <row r="239">
          <cell r="M239" t="str">
            <v>110116</v>
          </cell>
        </row>
        <row r="240">
          <cell r="M240" t="str">
            <v>E001453</v>
          </cell>
        </row>
        <row r="241">
          <cell r="M241" t="str">
            <v>167680</v>
          </cell>
        </row>
        <row r="242">
          <cell r="M242" t="str">
            <v>118873</v>
          </cell>
        </row>
        <row r="243">
          <cell r="M243" t="str">
            <v>118976</v>
          </cell>
        </row>
        <row r="244">
          <cell r="M244" t="str">
            <v>118994</v>
          </cell>
        </row>
        <row r="245">
          <cell r="M245" t="str">
            <v>119200</v>
          </cell>
        </row>
        <row r="246">
          <cell r="M246" t="str">
            <v>W6A480</v>
          </cell>
        </row>
        <row r="247">
          <cell r="M247" t="str">
            <v>W6A480</v>
          </cell>
        </row>
        <row r="248">
          <cell r="M248" t="str">
            <v>4L15080422</v>
          </cell>
        </row>
        <row r="249">
          <cell r="M249" t="str">
            <v>5A03080411</v>
          </cell>
        </row>
        <row r="250">
          <cell r="M250" t="str">
            <v>5A13080411</v>
          </cell>
        </row>
        <row r="251">
          <cell r="M251" t="str">
            <v>5A12080411</v>
          </cell>
        </row>
        <row r="252">
          <cell r="M252" t="str">
            <v>5A05080411</v>
          </cell>
        </row>
        <row r="253">
          <cell r="M253" t="str">
            <v>234665</v>
          </cell>
        </row>
        <row r="254">
          <cell r="M254" t="str">
            <v>845393</v>
          </cell>
        </row>
        <row r="255">
          <cell r="M255" t="str">
            <v>847151</v>
          </cell>
        </row>
        <row r="256">
          <cell r="M256" t="str">
            <v>4L15080422</v>
          </cell>
        </row>
        <row r="257">
          <cell r="M257" t="str">
            <v>4L15080422</v>
          </cell>
        </row>
        <row r="258">
          <cell r="M258" t="str">
            <v>5A12080411</v>
          </cell>
        </row>
        <row r="259">
          <cell r="M259" t="str">
            <v>5A12080411</v>
          </cell>
        </row>
        <row r="260">
          <cell r="M260" t="str">
            <v>5A12080411</v>
          </cell>
        </row>
        <row r="261">
          <cell r="M261" t="str">
            <v>E001453</v>
          </cell>
        </row>
        <row r="262">
          <cell r="M262" t="str">
            <v>E002342</v>
          </cell>
        </row>
        <row r="263">
          <cell r="M263" t="str">
            <v>E002342</v>
          </cell>
        </row>
        <row r="264">
          <cell r="M264" t="str">
            <v>5A11451004</v>
          </cell>
        </row>
        <row r="265">
          <cell r="M265" t="str">
            <v>5A11451004</v>
          </cell>
        </row>
        <row r="266">
          <cell r="M266" t="str">
            <v>5A19080411</v>
          </cell>
        </row>
        <row r="267">
          <cell r="M267" t="str">
            <v>5A19080411</v>
          </cell>
        </row>
        <row r="268">
          <cell r="M268" t="str">
            <v>4L15080422</v>
          </cell>
        </row>
        <row r="269">
          <cell r="M269" t="str">
            <v>4L15080422</v>
          </cell>
        </row>
        <row r="270">
          <cell r="M270" t="str">
            <v>ESCA234276</v>
          </cell>
        </row>
        <row r="271">
          <cell r="M271" t="str">
            <v>E002428</v>
          </cell>
        </row>
        <row r="272">
          <cell r="M272" t="str">
            <v>W6A480</v>
          </cell>
        </row>
        <row r="273">
          <cell r="M273" t="str">
            <v>W6A480</v>
          </cell>
        </row>
        <row r="274">
          <cell r="M274" t="str">
            <v>W6A480</v>
          </cell>
        </row>
        <row r="275">
          <cell r="M275" t="str">
            <v>120171</v>
          </cell>
        </row>
        <row r="276">
          <cell r="M276" t="str">
            <v>120486</v>
          </cell>
        </row>
        <row r="277">
          <cell r="M277" t="str">
            <v>120653</v>
          </cell>
        </row>
        <row r="278">
          <cell r="M278" t="str">
            <v>4L24080421</v>
          </cell>
        </row>
        <row r="279">
          <cell r="M279" t="str">
            <v>4L15080422</v>
          </cell>
        </row>
        <row r="280">
          <cell r="M280" t="str">
            <v>4L15080422</v>
          </cell>
        </row>
        <row r="281">
          <cell r="M281" t="str">
            <v>4L16080421</v>
          </cell>
        </row>
        <row r="282">
          <cell r="M282" t="str">
            <v>4L16080421</v>
          </cell>
        </row>
        <row r="283">
          <cell r="M283" t="str">
            <v>5A11451004</v>
          </cell>
        </row>
        <row r="284">
          <cell r="M284" t="str">
            <v>ESCA234757</v>
          </cell>
        </row>
        <row r="285">
          <cell r="M285" t="str">
            <v>ESCA234915</v>
          </cell>
        </row>
        <row r="286">
          <cell r="M286" t="str">
            <v>120920</v>
          </cell>
        </row>
        <row r="287">
          <cell r="M287" t="str">
            <v>W6A480</v>
          </cell>
        </row>
        <row r="288">
          <cell r="M288" t="str">
            <v>W6A480</v>
          </cell>
        </row>
        <row r="289">
          <cell r="M289" t="str">
            <v>E002701</v>
          </cell>
        </row>
        <row r="290">
          <cell r="M290" t="str">
            <v>4L15080422</v>
          </cell>
        </row>
        <row r="291">
          <cell r="M291" t="str">
            <v>4L15080422</v>
          </cell>
        </row>
        <row r="292">
          <cell r="M292" t="str">
            <v>120924</v>
          </cell>
        </row>
        <row r="293">
          <cell r="M293" t="str">
            <v>E002785</v>
          </cell>
        </row>
        <row r="294">
          <cell r="M294" t="str">
            <v>220116</v>
          </cell>
        </row>
        <row r="295">
          <cell r="M295" t="str">
            <v>140116</v>
          </cell>
        </row>
        <row r="296">
          <cell r="M296" t="str">
            <v>W6A210</v>
          </cell>
        </row>
        <row r="297">
          <cell r="M297" t="str">
            <v>W6A210</v>
          </cell>
        </row>
        <row r="298">
          <cell r="M298" t="str">
            <v>W6A210</v>
          </cell>
        </row>
        <row r="299">
          <cell r="M299" t="str">
            <v>W6A480</v>
          </cell>
        </row>
        <row r="300">
          <cell r="M300" t="str">
            <v>W6A480</v>
          </cell>
        </row>
        <row r="301">
          <cell r="M301" t="str">
            <v>5A11451004</v>
          </cell>
        </row>
        <row r="302">
          <cell r="M302" t="str">
            <v>235511</v>
          </cell>
        </row>
        <row r="303">
          <cell r="M303" t="str">
            <v>234450</v>
          </cell>
        </row>
        <row r="304">
          <cell r="M304" t="str">
            <v>5A14451006</v>
          </cell>
        </row>
        <row r="305">
          <cell r="M305" t="str">
            <v>5A14451006</v>
          </cell>
        </row>
        <row r="306">
          <cell r="M306" t="str">
            <v>4L15080</v>
          </cell>
        </row>
        <row r="307">
          <cell r="M307" t="str">
            <v>4L15080422</v>
          </cell>
        </row>
        <row r="308">
          <cell r="M308" t="str">
            <v>4L15080422</v>
          </cell>
        </row>
        <row r="309">
          <cell r="M309" t="str">
            <v>4L15080422</v>
          </cell>
        </row>
        <row r="310">
          <cell r="M310" t="str">
            <v>E003737</v>
          </cell>
        </row>
        <row r="311">
          <cell r="M311" t="str">
            <v>234233</v>
          </cell>
        </row>
        <row r="312">
          <cell r="M312" t="str">
            <v>234186</v>
          </cell>
        </row>
        <row r="313">
          <cell r="M313" t="str">
            <v>020216</v>
          </cell>
        </row>
        <row r="314">
          <cell r="M314" t="str">
            <v>234733</v>
          </cell>
        </row>
        <row r="315">
          <cell r="M315" t="str">
            <v>168871</v>
          </cell>
        </row>
        <row r="316">
          <cell r="M316" t="str">
            <v>5B03080421</v>
          </cell>
        </row>
        <row r="317">
          <cell r="M317" t="str">
            <v>000c160000</v>
          </cell>
        </row>
        <row r="318">
          <cell r="M318" t="str">
            <v>000c150063</v>
          </cell>
        </row>
        <row r="319">
          <cell r="M319" t="str">
            <v>5A14451006</v>
          </cell>
        </row>
        <row r="320">
          <cell r="M320" t="str">
            <v>5A14451006</v>
          </cell>
        </row>
        <row r="321">
          <cell r="M321" t="str">
            <v>5B02080421</v>
          </cell>
        </row>
        <row r="322">
          <cell r="M322" t="str">
            <v>5B02080421</v>
          </cell>
        </row>
        <row r="323">
          <cell r="M323" t="str">
            <v>W6B480</v>
          </cell>
        </row>
        <row r="324">
          <cell r="M324" t="str">
            <v>w6b480</v>
          </cell>
        </row>
        <row r="325">
          <cell r="M325" t="str">
            <v>w6b480</v>
          </cell>
        </row>
        <row r="326">
          <cell r="M326" t="str">
            <v>w6A480</v>
          </cell>
        </row>
        <row r="327">
          <cell r="M327" t="str">
            <v>122592</v>
          </cell>
        </row>
        <row r="328">
          <cell r="M328" t="str">
            <v>w6A480</v>
          </cell>
        </row>
        <row r="329">
          <cell r="M329" t="str">
            <v>6049</v>
          </cell>
        </row>
        <row r="330">
          <cell r="M330" t="str">
            <v>5B02080421</v>
          </cell>
        </row>
        <row r="331">
          <cell r="M331" t="str">
            <v>5B02080421</v>
          </cell>
        </row>
        <row r="332">
          <cell r="M332" t="str">
            <v>5B02080421</v>
          </cell>
        </row>
        <row r="333">
          <cell r="M333" t="str">
            <v>R1602048</v>
          </cell>
        </row>
        <row r="334">
          <cell r="M334" t="str">
            <v>P1601046</v>
          </cell>
        </row>
        <row r="335">
          <cell r="M335" t="str">
            <v>p1602061</v>
          </cell>
        </row>
        <row r="336">
          <cell r="M336" t="str">
            <v>W6B210</v>
          </cell>
        </row>
        <row r="337">
          <cell r="M337" t="str">
            <v>W6B210</v>
          </cell>
        </row>
        <row r="338">
          <cell r="M338" t="str">
            <v>R1602052</v>
          </cell>
        </row>
        <row r="339">
          <cell r="M339" t="str">
            <v>e004469</v>
          </cell>
        </row>
        <row r="340">
          <cell r="M340" t="str">
            <v>845393</v>
          </cell>
        </row>
        <row r="341">
          <cell r="M341" t="str">
            <v>850625</v>
          </cell>
        </row>
        <row r="342">
          <cell r="M342" t="str">
            <v>R1602060</v>
          </cell>
        </row>
        <row r="343">
          <cell r="M343" t="str">
            <v>E602043</v>
          </cell>
        </row>
        <row r="344">
          <cell r="M344" t="str">
            <v>W6B210</v>
          </cell>
        </row>
        <row r="345">
          <cell r="M345" t="str">
            <v>W6B210</v>
          </cell>
        </row>
        <row r="346">
          <cell r="M346" t="str">
            <v>W6B210</v>
          </cell>
        </row>
        <row r="347">
          <cell r="M347" t="str">
            <v>W6B480</v>
          </cell>
        </row>
        <row r="348">
          <cell r="M348" t="str">
            <v>W6B480</v>
          </cell>
        </row>
        <row r="349">
          <cell r="M349" t="str">
            <v>W6B480</v>
          </cell>
        </row>
        <row r="350">
          <cell r="M350" t="str">
            <v>5B02080421</v>
          </cell>
        </row>
        <row r="351">
          <cell r="M351" t="str">
            <v>5B02080421</v>
          </cell>
        </row>
        <row r="352">
          <cell r="M352" t="str">
            <v>5B02080421</v>
          </cell>
        </row>
        <row r="353">
          <cell r="M353" t="str">
            <v>850625</v>
          </cell>
        </row>
        <row r="354">
          <cell r="M354" t="str">
            <v>E005242</v>
          </cell>
        </row>
        <row r="355">
          <cell r="M355" t="str">
            <v>E005427</v>
          </cell>
        </row>
        <row r="356">
          <cell r="M356" t="str">
            <v>W6B480</v>
          </cell>
        </row>
        <row r="357">
          <cell r="M357" t="str">
            <v>R1602064</v>
          </cell>
        </row>
        <row r="358">
          <cell r="M358" t="str">
            <v>E602043</v>
          </cell>
        </row>
        <row r="359">
          <cell r="M359" t="str">
            <v>E602043</v>
          </cell>
        </row>
        <row r="360">
          <cell r="M360" t="str">
            <v>235563</v>
          </cell>
        </row>
        <row r="361">
          <cell r="M361" t="str">
            <v>5B02080421</v>
          </cell>
        </row>
        <row r="362">
          <cell r="M362" t="str">
            <v>170216</v>
          </cell>
        </row>
        <row r="363">
          <cell r="M363" t="str">
            <v>160216</v>
          </cell>
        </row>
        <row r="364">
          <cell r="M364" t="str">
            <v>190216</v>
          </cell>
        </row>
        <row r="365">
          <cell r="M365" t="str">
            <v>15969</v>
          </cell>
        </row>
        <row r="366">
          <cell r="M366" t="str">
            <v>R1602065</v>
          </cell>
        </row>
        <row r="367">
          <cell r="M367" t="str">
            <v>5B17080421</v>
          </cell>
        </row>
        <row r="368">
          <cell r="M368" t="str">
            <v>125033</v>
          </cell>
        </row>
        <row r="369">
          <cell r="M369" t="str">
            <v>W6B480</v>
          </cell>
        </row>
        <row r="370">
          <cell r="M370" t="str">
            <v>5A26451052</v>
          </cell>
        </row>
        <row r="371">
          <cell r="M371" t="str">
            <v>5A26451052</v>
          </cell>
        </row>
        <row r="372">
          <cell r="M372" t="str">
            <v>5B02080421</v>
          </cell>
        </row>
        <row r="373">
          <cell r="M373" t="str">
            <v>5B02080421</v>
          </cell>
        </row>
        <row r="374">
          <cell r="M374" t="str">
            <v>5B02080421</v>
          </cell>
        </row>
        <row r="375">
          <cell r="M375" t="str">
            <v>190216</v>
          </cell>
        </row>
        <row r="376">
          <cell r="M376" t="str">
            <v>190216</v>
          </cell>
        </row>
        <row r="377">
          <cell r="M377" t="str">
            <v>190216</v>
          </cell>
        </row>
        <row r="378">
          <cell r="M378" t="str">
            <v>170997</v>
          </cell>
        </row>
        <row r="379">
          <cell r="M379" t="str">
            <v>190216</v>
          </cell>
        </row>
        <row r="380">
          <cell r="M380" t="str">
            <v>190216</v>
          </cell>
        </row>
        <row r="381">
          <cell r="M381" t="str">
            <v>190216</v>
          </cell>
        </row>
        <row r="382">
          <cell r="M382" t="str">
            <v>P1601044</v>
          </cell>
        </row>
        <row r="383">
          <cell r="M383" t="str">
            <v>125575</v>
          </cell>
        </row>
        <row r="384">
          <cell r="M384" t="str">
            <v>w6b480</v>
          </cell>
        </row>
        <row r="385">
          <cell r="M385" t="str">
            <v>5A25451013</v>
          </cell>
        </row>
        <row r="386">
          <cell r="M386" t="str">
            <v>5A25451013</v>
          </cell>
        </row>
        <row r="387">
          <cell r="M387" t="str">
            <v>5B24080421</v>
          </cell>
        </row>
        <row r="388">
          <cell r="M388" t="str">
            <v>5B24080421</v>
          </cell>
        </row>
        <row r="389">
          <cell r="M389" t="str">
            <v>5A25451013</v>
          </cell>
        </row>
        <row r="390">
          <cell r="M390" t="str">
            <v>5B28080421</v>
          </cell>
        </row>
        <row r="391">
          <cell r="M391" t="str">
            <v>126219</v>
          </cell>
        </row>
        <row r="392">
          <cell r="M392" t="str">
            <v>126256</v>
          </cell>
        </row>
        <row r="393">
          <cell r="M393" t="str">
            <v>126754</v>
          </cell>
        </row>
        <row r="394">
          <cell r="M394" t="str">
            <v>126483</v>
          </cell>
        </row>
        <row r="395">
          <cell r="M395" t="str">
            <v>126263</v>
          </cell>
        </row>
        <row r="396">
          <cell r="M396" t="str">
            <v>R1602084</v>
          </cell>
        </row>
        <row r="397">
          <cell r="M397" t="str">
            <v>P1601045</v>
          </cell>
        </row>
        <row r="398">
          <cell r="M398" t="str">
            <v>5B24080421</v>
          </cell>
        </row>
        <row r="399">
          <cell r="M399" t="str">
            <v>5A25451013</v>
          </cell>
        </row>
        <row r="400">
          <cell r="M400" t="str">
            <v>5A11451013</v>
          </cell>
        </row>
        <row r="401">
          <cell r="M401" t="str">
            <v>5A27080421</v>
          </cell>
        </row>
        <row r="402">
          <cell r="M402" t="str">
            <v>853349</v>
          </cell>
        </row>
        <row r="403">
          <cell r="M403" t="str">
            <v>010316</v>
          </cell>
        </row>
        <row r="404">
          <cell r="M404" t="str">
            <v>010316</v>
          </cell>
        </row>
        <row r="405">
          <cell r="M405" t="str">
            <v>010316</v>
          </cell>
        </row>
        <row r="406">
          <cell r="M406" t="str">
            <v>010316</v>
          </cell>
        </row>
        <row r="407">
          <cell r="M407" t="str">
            <v>010316</v>
          </cell>
        </row>
        <row r="408">
          <cell r="M408" t="str">
            <v>010316</v>
          </cell>
        </row>
        <row r="409">
          <cell r="M409" t="str">
            <v>010316</v>
          </cell>
        </row>
        <row r="410">
          <cell r="M410" t="str">
            <v>010316</v>
          </cell>
        </row>
        <row r="411">
          <cell r="M411" t="str">
            <v>010316</v>
          </cell>
        </row>
        <row r="412">
          <cell r="M412" t="str">
            <v>127023</v>
          </cell>
        </row>
        <row r="413">
          <cell r="M413" t="str">
            <v>126928</v>
          </cell>
        </row>
        <row r="414">
          <cell r="M414" t="str">
            <v>127556</v>
          </cell>
        </row>
        <row r="415">
          <cell r="M415" t="str">
            <v>127365</v>
          </cell>
        </row>
        <row r="416">
          <cell r="M416" t="str">
            <v>126877</v>
          </cell>
        </row>
        <row r="417">
          <cell r="M417" t="str">
            <v>R1602065</v>
          </cell>
        </row>
        <row r="418">
          <cell r="M418" t="str">
            <v>E602046</v>
          </cell>
        </row>
        <row r="419">
          <cell r="M419" t="str">
            <v>5B22080411</v>
          </cell>
        </row>
        <row r="420">
          <cell r="M420" t="str">
            <v>5B24080421</v>
          </cell>
        </row>
        <row r="421">
          <cell r="M421" t="str">
            <v>235926</v>
          </cell>
        </row>
        <row r="422">
          <cell r="M422" t="str">
            <v>040316</v>
          </cell>
        </row>
        <row r="423">
          <cell r="M423" t="str">
            <v>010316</v>
          </cell>
        </row>
        <row r="424">
          <cell r="M424" t="str">
            <v>010316</v>
          </cell>
        </row>
        <row r="425">
          <cell r="M425" t="str">
            <v>123</v>
          </cell>
        </row>
        <row r="426">
          <cell r="M426" t="str">
            <v>040316</v>
          </cell>
        </row>
        <row r="427">
          <cell r="M427" t="str">
            <v>040316</v>
          </cell>
        </row>
        <row r="428">
          <cell r="M428" t="str">
            <v>040316</v>
          </cell>
        </row>
        <row r="429">
          <cell r="M429" t="str">
            <v>100316</v>
          </cell>
        </row>
        <row r="430">
          <cell r="M430" t="str">
            <v>100316</v>
          </cell>
        </row>
        <row r="431">
          <cell r="M431" t="str">
            <v>100316</v>
          </cell>
        </row>
        <row r="432">
          <cell r="M432" t="str">
            <v>100316</v>
          </cell>
        </row>
        <row r="433">
          <cell r="M433" t="str">
            <v>100316</v>
          </cell>
        </row>
        <row r="434">
          <cell r="M434" t="str">
            <v>100316</v>
          </cell>
        </row>
        <row r="435">
          <cell r="M435" t="str">
            <v>128260</v>
          </cell>
        </row>
        <row r="436">
          <cell r="M436" t="str">
            <v>128030</v>
          </cell>
        </row>
        <row r="437">
          <cell r="M437" t="str">
            <v>128027</v>
          </cell>
        </row>
        <row r="438">
          <cell r="M438" t="str">
            <v>128141</v>
          </cell>
        </row>
        <row r="439">
          <cell r="M439" t="str">
            <v>128040</v>
          </cell>
        </row>
        <row r="440">
          <cell r="M440" t="str">
            <v>E603070</v>
          </cell>
        </row>
        <row r="441">
          <cell r="M441" t="str">
            <v>E602046</v>
          </cell>
        </row>
        <row r="442">
          <cell r="M442" t="str">
            <v>R1603098</v>
          </cell>
        </row>
        <row r="443">
          <cell r="M443" t="str">
            <v>R1603096</v>
          </cell>
        </row>
        <row r="444">
          <cell r="M444" t="str">
            <v>5C04451013</v>
          </cell>
        </row>
        <row r="445">
          <cell r="M445" t="str">
            <v>5B15451004</v>
          </cell>
        </row>
        <row r="446">
          <cell r="M446" t="str">
            <v>5B24080421</v>
          </cell>
        </row>
        <row r="447">
          <cell r="M447" t="str">
            <v>5B24080421</v>
          </cell>
        </row>
        <row r="448">
          <cell r="M448" t="str">
            <v>040316</v>
          </cell>
        </row>
        <row r="449">
          <cell r="M449" t="str">
            <v>128556</v>
          </cell>
        </row>
        <row r="450">
          <cell r="M450" t="str">
            <v>128515</v>
          </cell>
        </row>
        <row r="451">
          <cell r="M451" t="str">
            <v>132</v>
          </cell>
        </row>
        <row r="452">
          <cell r="M452" t="str">
            <v>132</v>
          </cell>
        </row>
        <row r="453">
          <cell r="M453" t="str">
            <v>140316</v>
          </cell>
        </row>
        <row r="454">
          <cell r="M454" t="str">
            <v>150316</v>
          </cell>
        </row>
        <row r="455">
          <cell r="M455" t="str">
            <v>5B23080411</v>
          </cell>
        </row>
        <row r="456">
          <cell r="M456" t="str">
            <v>5C10080411</v>
          </cell>
        </row>
        <row r="457">
          <cell r="M457" t="str">
            <v>129135</v>
          </cell>
        </row>
        <row r="458">
          <cell r="M458" t="str">
            <v>128973</v>
          </cell>
        </row>
        <row r="459">
          <cell r="M459" t="str">
            <v>R1603101</v>
          </cell>
        </row>
        <row r="460">
          <cell r="M460" t="str">
            <v>E603074</v>
          </cell>
        </row>
        <row r="461">
          <cell r="M461" t="str">
            <v>W6C210</v>
          </cell>
        </row>
        <row r="462">
          <cell r="M462" t="str">
            <v>129253</v>
          </cell>
        </row>
        <row r="463">
          <cell r="M463" t="str">
            <v>090316</v>
          </cell>
        </row>
        <row r="464">
          <cell r="M464" t="str">
            <v>5B27080421</v>
          </cell>
        </row>
        <row r="465">
          <cell r="M465" t="str">
            <v>E603073</v>
          </cell>
        </row>
        <row r="466">
          <cell r="M466" t="str">
            <v>R1603104</v>
          </cell>
        </row>
        <row r="467">
          <cell r="M467" t="str">
            <v>R7220BBZ</v>
          </cell>
        </row>
        <row r="468">
          <cell r="M468" t="str">
            <v>5C03451004</v>
          </cell>
        </row>
        <row r="469">
          <cell r="M469" t="str">
            <v>5C03451004</v>
          </cell>
        </row>
        <row r="470">
          <cell r="M470" t="str">
            <v>5B24080421</v>
          </cell>
        </row>
        <row r="471">
          <cell r="M471" t="str">
            <v>234186</v>
          </cell>
        </row>
        <row r="472">
          <cell r="M472" t="str">
            <v>236984</v>
          </cell>
        </row>
        <row r="473">
          <cell r="M473" t="str">
            <v>5B27080421</v>
          </cell>
        </row>
        <row r="474">
          <cell r="M474" t="str">
            <v>129881</v>
          </cell>
        </row>
        <row r="475">
          <cell r="M475" t="str">
            <v>NC</v>
          </cell>
        </row>
        <row r="476">
          <cell r="M476" t="str">
            <v>130480</v>
          </cell>
        </row>
        <row r="477">
          <cell r="M477" t="str">
            <v>R1603105</v>
          </cell>
        </row>
        <row r="478">
          <cell r="M478" t="str">
            <v>R1603121</v>
          </cell>
        </row>
        <row r="479">
          <cell r="M479" t="str">
            <v>NC</v>
          </cell>
        </row>
        <row r="480">
          <cell r="M480" t="str">
            <v>4L24451014</v>
          </cell>
        </row>
        <row r="481">
          <cell r="M481" t="str">
            <v>5C10080422</v>
          </cell>
        </row>
        <row r="482">
          <cell r="M482" t="str">
            <v>130293</v>
          </cell>
        </row>
        <row r="483">
          <cell r="M483" t="str">
            <v>E603075</v>
          </cell>
        </row>
        <row r="484">
          <cell r="M484" t="str">
            <v>5B24080421</v>
          </cell>
        </row>
        <row r="485">
          <cell r="M485" t="str">
            <v>5C10080411</v>
          </cell>
        </row>
        <row r="486">
          <cell r="M486" t="str">
            <v>237284</v>
          </cell>
        </row>
        <row r="487">
          <cell r="M487" t="str">
            <v>210316</v>
          </cell>
        </row>
        <row r="488">
          <cell r="M488" t="str">
            <v>5C12080411</v>
          </cell>
        </row>
        <row r="489">
          <cell r="M489" t="str">
            <v>5C10080411</v>
          </cell>
        </row>
        <row r="490">
          <cell r="M490" t="str">
            <v>1</v>
          </cell>
        </row>
        <row r="491">
          <cell r="M491" t="str">
            <v>1</v>
          </cell>
        </row>
        <row r="492">
          <cell r="M492" t="str">
            <v>E603075</v>
          </cell>
        </row>
        <row r="493">
          <cell r="M493" t="str">
            <v>W6C210</v>
          </cell>
        </row>
        <row r="494">
          <cell r="M494" t="str">
            <v>W6C210</v>
          </cell>
        </row>
        <row r="495">
          <cell r="M495" t="str">
            <v>W6C210</v>
          </cell>
        </row>
        <row r="496">
          <cell r="M496" t="str">
            <v>5C12080411</v>
          </cell>
        </row>
        <row r="497">
          <cell r="M497" t="str">
            <v>5C10080411</v>
          </cell>
        </row>
        <row r="498">
          <cell r="M498" t="str">
            <v>1</v>
          </cell>
        </row>
        <row r="499">
          <cell r="M499" t="str">
            <v>1</v>
          </cell>
        </row>
        <row r="500">
          <cell r="M500" t="str">
            <v>E603075</v>
          </cell>
        </row>
        <row r="501">
          <cell r="M501" t="str">
            <v>W6C210</v>
          </cell>
        </row>
        <row r="502">
          <cell r="M502" t="str">
            <v>W6C210</v>
          </cell>
        </row>
        <row r="503">
          <cell r="M503" t="str">
            <v>W6C210</v>
          </cell>
        </row>
        <row r="504">
          <cell r="M504" t="str">
            <v>A16111E020</v>
          </cell>
        </row>
        <row r="505">
          <cell r="M505" t="str">
            <v>853349</v>
          </cell>
        </row>
        <row r="506">
          <cell r="M506" t="str">
            <v>856145</v>
          </cell>
        </row>
        <row r="507">
          <cell r="M507" t="str">
            <v>860457</v>
          </cell>
        </row>
        <row r="508">
          <cell r="M508" t="str">
            <v>310316</v>
          </cell>
        </row>
        <row r="509">
          <cell r="M509" t="str">
            <v>236681</v>
          </cell>
        </row>
        <row r="510">
          <cell r="M510" t="str">
            <v>236712</v>
          </cell>
        </row>
        <row r="511">
          <cell r="M511" t="str">
            <v>89404</v>
          </cell>
        </row>
        <row r="512">
          <cell r="M512" t="str">
            <v>89828</v>
          </cell>
        </row>
        <row r="513">
          <cell r="M513" t="str">
            <v>237568</v>
          </cell>
        </row>
        <row r="514">
          <cell r="M514" t="str">
            <v>040416</v>
          </cell>
        </row>
        <row r="515">
          <cell r="M515" t="str">
            <v>010416</v>
          </cell>
        </row>
        <row r="516">
          <cell r="M516" t="str">
            <v>080416</v>
          </cell>
        </row>
        <row r="517">
          <cell r="M517" t="str">
            <v>080416</v>
          </cell>
        </row>
        <row r="518">
          <cell r="M518" t="str">
            <v>040416</v>
          </cell>
        </row>
        <row r="519">
          <cell r="M519" t="str">
            <v>C603084</v>
          </cell>
        </row>
        <row r="520">
          <cell r="M520" t="str">
            <v>C604086</v>
          </cell>
        </row>
        <row r="521">
          <cell r="M521" t="str">
            <v>R1604139</v>
          </cell>
        </row>
        <row r="522">
          <cell r="M522" t="str">
            <v>R1604143</v>
          </cell>
        </row>
        <row r="523">
          <cell r="M523" t="str">
            <v>R1604146</v>
          </cell>
        </row>
        <row r="524">
          <cell r="M524" t="str">
            <v>W6C210</v>
          </cell>
        </row>
        <row r="525">
          <cell r="M525" t="str">
            <v>W6C210</v>
          </cell>
        </row>
        <row r="526">
          <cell r="M526" t="str">
            <v>W6D210</v>
          </cell>
        </row>
        <row r="527">
          <cell r="M527" t="str">
            <v>133572</v>
          </cell>
        </row>
        <row r="528">
          <cell r="M528" t="str">
            <v>132551</v>
          </cell>
        </row>
        <row r="529">
          <cell r="M529" t="str">
            <v>W6C480</v>
          </cell>
        </row>
        <row r="530">
          <cell r="M530" t="str">
            <v>133035</v>
          </cell>
        </row>
        <row r="531">
          <cell r="M531" t="str">
            <v>133578</v>
          </cell>
        </row>
        <row r="532">
          <cell r="M532" t="str">
            <v>5C22080421</v>
          </cell>
        </row>
        <row r="533">
          <cell r="M533" t="str">
            <v>5C22080421</v>
          </cell>
        </row>
        <row r="534">
          <cell r="M534" t="str">
            <v>5C22080421</v>
          </cell>
        </row>
        <row r="535">
          <cell r="M535" t="str">
            <v>12</v>
          </cell>
        </row>
        <row r="536">
          <cell r="M536" t="str">
            <v>5C20451004</v>
          </cell>
        </row>
        <row r="537">
          <cell r="M537" t="str">
            <v>5C03451005</v>
          </cell>
        </row>
        <row r="538">
          <cell r="M538" t="str">
            <v>5d05451013</v>
          </cell>
        </row>
        <row r="539">
          <cell r="M539" t="str">
            <v>5D03080411</v>
          </cell>
        </row>
        <row r="540">
          <cell r="M540" t="str">
            <v>5C22080421</v>
          </cell>
        </row>
        <row r="541">
          <cell r="M541" t="str">
            <v>5C22080421</v>
          </cell>
        </row>
        <row r="542">
          <cell r="M542" t="str">
            <v>133879</v>
          </cell>
        </row>
        <row r="543">
          <cell r="M543" t="str">
            <v>W6D210</v>
          </cell>
        </row>
        <row r="544">
          <cell r="M544" t="str">
            <v>W6D210</v>
          </cell>
        </row>
        <row r="545">
          <cell r="M545" t="str">
            <v>W6D210</v>
          </cell>
        </row>
        <row r="546">
          <cell r="M546" t="str">
            <v>W6D210</v>
          </cell>
        </row>
        <row r="547">
          <cell r="M547" t="str">
            <v>C604087</v>
          </cell>
        </row>
        <row r="548">
          <cell r="M548" t="str">
            <v>R1604148</v>
          </cell>
        </row>
        <row r="549">
          <cell r="M549" t="str">
            <v>234186</v>
          </cell>
        </row>
        <row r="550">
          <cell r="M550" t="str">
            <v>140116</v>
          </cell>
        </row>
        <row r="551">
          <cell r="M551" t="str">
            <v>5C29030421</v>
          </cell>
        </row>
        <row r="552">
          <cell r="M552" t="str">
            <v>180416</v>
          </cell>
        </row>
        <row r="553">
          <cell r="M553" t="str">
            <v>856145</v>
          </cell>
        </row>
        <row r="554">
          <cell r="M554" t="str">
            <v>860457</v>
          </cell>
        </row>
        <row r="555">
          <cell r="M555" t="str">
            <v>220416</v>
          </cell>
        </row>
        <row r="556">
          <cell r="M556" t="str">
            <v>220416</v>
          </cell>
        </row>
        <row r="557">
          <cell r="M557" t="str">
            <v>220416</v>
          </cell>
        </row>
        <row r="558">
          <cell r="M558" t="str">
            <v>238035</v>
          </cell>
        </row>
        <row r="559">
          <cell r="M559" t="str">
            <v>235904</v>
          </cell>
        </row>
        <row r="560">
          <cell r="M560" t="str">
            <v>1</v>
          </cell>
        </row>
        <row r="561">
          <cell r="M561" t="str">
            <v>135853</v>
          </cell>
        </row>
        <row r="562">
          <cell r="M562" t="str">
            <v>135877</v>
          </cell>
        </row>
        <row r="563">
          <cell r="M563" t="str">
            <v>135055</v>
          </cell>
        </row>
        <row r="564">
          <cell r="M564" t="str">
            <v>134963</v>
          </cell>
        </row>
        <row r="565">
          <cell r="M565" t="str">
            <v>134755</v>
          </cell>
        </row>
        <row r="566">
          <cell r="M566" t="str">
            <v>134753</v>
          </cell>
        </row>
        <row r="567">
          <cell r="M567" t="str">
            <v>W6D210</v>
          </cell>
        </row>
        <row r="568">
          <cell r="M568" t="str">
            <v>W6D210</v>
          </cell>
        </row>
        <row r="569">
          <cell r="M569" t="str">
            <v>W6D210</v>
          </cell>
        </row>
        <row r="570">
          <cell r="M570" t="str">
            <v>W6D210</v>
          </cell>
        </row>
        <row r="571">
          <cell r="M571" t="str">
            <v>W6D210</v>
          </cell>
        </row>
        <row r="572">
          <cell r="M572" t="str">
            <v>5D15080421</v>
          </cell>
        </row>
        <row r="573">
          <cell r="M573" t="str">
            <v>R1604165</v>
          </cell>
        </row>
        <row r="574">
          <cell r="M574" t="str">
            <v>R1604167</v>
          </cell>
        </row>
        <row r="575">
          <cell r="M575" t="str">
            <v>R1604161</v>
          </cell>
        </row>
        <row r="576">
          <cell r="M576" t="str">
            <v>R1604160</v>
          </cell>
        </row>
        <row r="577">
          <cell r="M577" t="str">
            <v>C604089</v>
          </cell>
        </row>
        <row r="578">
          <cell r="M578" t="str">
            <v>C604088</v>
          </cell>
        </row>
        <row r="579">
          <cell r="M579" t="str">
            <v>C604088</v>
          </cell>
        </row>
        <row r="580">
          <cell r="M580" t="str">
            <v>5C220080421</v>
          </cell>
        </row>
        <row r="581">
          <cell r="M581" t="str">
            <v>5C220080421</v>
          </cell>
        </row>
        <row r="582">
          <cell r="M582" t="str">
            <v>5C220080421</v>
          </cell>
        </row>
        <row r="583">
          <cell r="M583" t="str">
            <v>5C220080421</v>
          </cell>
        </row>
        <row r="584">
          <cell r="M584" t="str">
            <v>5C220080421</v>
          </cell>
        </row>
        <row r="585">
          <cell r="M585" t="str">
            <v>5C220080421</v>
          </cell>
        </row>
        <row r="586">
          <cell r="M586" t="str">
            <v>5C220080421</v>
          </cell>
        </row>
        <row r="587">
          <cell r="M587" t="str">
            <v>5D11080411</v>
          </cell>
        </row>
        <row r="588">
          <cell r="M588" t="str">
            <v>5d05451013</v>
          </cell>
        </row>
        <row r="589">
          <cell r="M589" t="str">
            <v>5d05451013</v>
          </cell>
        </row>
        <row r="590">
          <cell r="M590" t="str">
            <v>?</v>
          </cell>
        </row>
        <row r="591">
          <cell r="M591" t="str">
            <v>5d05451013</v>
          </cell>
        </row>
        <row r="592">
          <cell r="M592" t="str">
            <v>5d05451013</v>
          </cell>
        </row>
        <row r="593">
          <cell r="M593" t="str">
            <v>5d05451013</v>
          </cell>
        </row>
        <row r="594">
          <cell r="M594" t="str">
            <v>2254027</v>
          </cell>
        </row>
        <row r="595">
          <cell r="M595" t="str">
            <v>238272</v>
          </cell>
        </row>
        <row r="596">
          <cell r="M596" t="str">
            <v>220416</v>
          </cell>
        </row>
        <row r="597">
          <cell r="M597" t="str">
            <v>5C220080421</v>
          </cell>
        </row>
        <row r="598">
          <cell r="M598" t="str">
            <v>234635</v>
          </cell>
        </row>
        <row r="599">
          <cell r="M599" t="str">
            <v>869047</v>
          </cell>
        </row>
        <row r="600">
          <cell r="M600" t="str">
            <v>W6D210</v>
          </cell>
        </row>
        <row r="601">
          <cell r="M601" t="str">
            <v>W6D210</v>
          </cell>
        </row>
        <row r="602">
          <cell r="M602" t="str">
            <v>W6D210</v>
          </cell>
        </row>
        <row r="603">
          <cell r="M603" t="str">
            <v>W6D480</v>
          </cell>
        </row>
        <row r="604">
          <cell r="M604" t="str">
            <v>W6D480</v>
          </cell>
        </row>
        <row r="605">
          <cell r="M605" t="str">
            <v>W6D480</v>
          </cell>
        </row>
        <row r="606">
          <cell r="M606" t="str">
            <v>W6D480</v>
          </cell>
        </row>
        <row r="607">
          <cell r="M607" t="str">
            <v>W6E480</v>
          </cell>
        </row>
        <row r="608">
          <cell r="M608" t="str">
            <v>5D28080422</v>
          </cell>
        </row>
        <row r="609">
          <cell r="M609" t="str">
            <v>5D28080422</v>
          </cell>
        </row>
        <row r="610">
          <cell r="M610" t="str">
            <v>5D28080422</v>
          </cell>
        </row>
        <row r="611">
          <cell r="M611" t="str">
            <v>5D28080422</v>
          </cell>
        </row>
        <row r="612">
          <cell r="M612" t="str">
            <v>5D05451013</v>
          </cell>
        </row>
        <row r="613">
          <cell r="M613" t="str">
            <v>5D05451013</v>
          </cell>
        </row>
        <row r="614">
          <cell r="M614" t="str">
            <v>235904</v>
          </cell>
        </row>
        <row r="615">
          <cell r="M615" t="str">
            <v>234233</v>
          </cell>
        </row>
        <row r="616">
          <cell r="M616" t="str">
            <v>238272</v>
          </cell>
        </row>
        <row r="617">
          <cell r="M617" t="str">
            <v>000C160066</v>
          </cell>
        </row>
        <row r="618">
          <cell r="M618" t="str">
            <v>W6E210</v>
          </cell>
        </row>
        <row r="619">
          <cell r="M619" t="str">
            <v>W6E210</v>
          </cell>
        </row>
        <row r="620">
          <cell r="M620" t="str">
            <v>W6E480</v>
          </cell>
        </row>
        <row r="621">
          <cell r="M621" t="str">
            <v>5D05451013</v>
          </cell>
        </row>
        <row r="622">
          <cell r="M622" t="str">
            <v>5D05451013</v>
          </cell>
        </row>
        <row r="623">
          <cell r="M623" t="str">
            <v>5D20080411</v>
          </cell>
        </row>
        <row r="624">
          <cell r="M624" t="str">
            <v>5D28080422</v>
          </cell>
        </row>
        <row r="625">
          <cell r="M625" t="str">
            <v>5C220080421</v>
          </cell>
        </row>
        <row r="626">
          <cell r="M626" t="str">
            <v>090516</v>
          </cell>
        </row>
        <row r="627">
          <cell r="M627" t="str">
            <v>0998da</v>
          </cell>
        </row>
        <row r="628">
          <cell r="M628" t="str">
            <v>2647da</v>
          </cell>
        </row>
        <row r="629">
          <cell r="M629" t="str">
            <v>238638</v>
          </cell>
        </row>
        <row r="630">
          <cell r="M630" t="str">
            <v>82GO30</v>
          </cell>
        </row>
        <row r="631">
          <cell r="M631" t="str">
            <v>16A03659</v>
          </cell>
        </row>
        <row r="632">
          <cell r="M632" t="str">
            <v>238735</v>
          </cell>
        </row>
        <row r="633">
          <cell r="M633" t="str">
            <v>5D20080411</v>
          </cell>
        </row>
        <row r="634">
          <cell r="M634" t="str">
            <v>5D20080411</v>
          </cell>
        </row>
        <row r="635">
          <cell r="M635" t="str">
            <v>5D20080411</v>
          </cell>
        </row>
        <row r="636">
          <cell r="M636" t="str">
            <v>5D28080422</v>
          </cell>
        </row>
        <row r="637">
          <cell r="M637" t="str">
            <v>5C22080421</v>
          </cell>
        </row>
        <row r="638">
          <cell r="M638" t="str">
            <v>5D28080422</v>
          </cell>
        </row>
        <row r="639">
          <cell r="M639" t="str">
            <v>5D28080422</v>
          </cell>
        </row>
        <row r="640">
          <cell r="M640" t="str">
            <v>5D28080422</v>
          </cell>
        </row>
        <row r="641">
          <cell r="M641" t="str">
            <v>5D28080422</v>
          </cell>
        </row>
        <row r="642">
          <cell r="M642" t="str">
            <v>5D28080422</v>
          </cell>
        </row>
        <row r="643">
          <cell r="M643" t="str">
            <v>W6E210</v>
          </cell>
        </row>
        <row r="644">
          <cell r="M644" t="str">
            <v>139629</v>
          </cell>
        </row>
        <row r="645">
          <cell r="M645" t="str">
            <v>W6D480</v>
          </cell>
        </row>
        <row r="646">
          <cell r="M646" t="str">
            <v>E400466</v>
          </cell>
        </row>
        <row r="647">
          <cell r="M647" t="str">
            <v>E400467</v>
          </cell>
        </row>
        <row r="648">
          <cell r="M648" t="str">
            <v>E400468</v>
          </cell>
        </row>
        <row r="649">
          <cell r="M649" t="str">
            <v>170516</v>
          </cell>
        </row>
        <row r="650">
          <cell r="M650" t="str">
            <v>5E04080411</v>
          </cell>
        </row>
        <row r="651">
          <cell r="M651" t="str">
            <v>5D210080411</v>
          </cell>
        </row>
        <row r="652">
          <cell r="M652" t="str">
            <v>5D28080422</v>
          </cell>
        </row>
        <row r="653">
          <cell r="M653" t="str">
            <v>5D28080422</v>
          </cell>
        </row>
        <row r="654">
          <cell r="M654" t="str">
            <v>5B24080421</v>
          </cell>
        </row>
        <row r="655">
          <cell r="M655" t="str">
            <v>140273</v>
          </cell>
        </row>
        <row r="656">
          <cell r="M656" t="str">
            <v>W6E210</v>
          </cell>
        </row>
        <row r="657">
          <cell r="M657" t="str">
            <v>5D28080422</v>
          </cell>
        </row>
        <row r="658">
          <cell r="M658" t="str">
            <v>5B24080421</v>
          </cell>
        </row>
        <row r="659">
          <cell r="M659" t="str">
            <v>140273</v>
          </cell>
        </row>
        <row r="660">
          <cell r="M660" t="str">
            <v>W6E210</v>
          </cell>
        </row>
        <row r="661">
          <cell r="M661" t="str">
            <v>140506</v>
          </cell>
        </row>
        <row r="662">
          <cell r="M662" t="str">
            <v>W6E480</v>
          </cell>
        </row>
        <row r="663">
          <cell r="M663" t="str">
            <v>R1605217</v>
          </cell>
        </row>
        <row r="664">
          <cell r="M664" t="str">
            <v>5D28080422</v>
          </cell>
        </row>
        <row r="665">
          <cell r="M665" t="str">
            <v>5D28080422</v>
          </cell>
        </row>
        <row r="666">
          <cell r="M666" t="str">
            <v>5E23080421</v>
          </cell>
        </row>
        <row r="667">
          <cell r="M667" t="str">
            <v>5E04080412</v>
          </cell>
        </row>
        <row r="668">
          <cell r="M668" t="str">
            <v>5E04080412</v>
          </cell>
        </row>
        <row r="669">
          <cell r="M669" t="str">
            <v>238982</v>
          </cell>
        </row>
        <row r="670">
          <cell r="M670" t="str">
            <v>238982</v>
          </cell>
        </row>
        <row r="671">
          <cell r="M671" t="str">
            <v>W6E480</v>
          </cell>
        </row>
        <row r="672">
          <cell r="M672" t="str">
            <v>141431</v>
          </cell>
        </row>
        <row r="673">
          <cell r="M673" t="str">
            <v>5E21080411</v>
          </cell>
        </row>
        <row r="674">
          <cell r="M674" t="str">
            <v>5E04080412</v>
          </cell>
        </row>
        <row r="675">
          <cell r="M675" t="str">
            <v>5E23080421</v>
          </cell>
        </row>
        <row r="676">
          <cell r="M676" t="str">
            <v>5E23080421</v>
          </cell>
        </row>
        <row r="677">
          <cell r="M677" t="str">
            <v>5E23080421</v>
          </cell>
        </row>
        <row r="678">
          <cell r="M678" t="str">
            <v>5E23080421</v>
          </cell>
        </row>
        <row r="679">
          <cell r="M679" t="str">
            <v>5E23080421</v>
          </cell>
        </row>
        <row r="680">
          <cell r="M680" t="str">
            <v>W6E480</v>
          </cell>
        </row>
        <row r="681">
          <cell r="M681" t="str">
            <v>5E23080421</v>
          </cell>
        </row>
        <row r="682">
          <cell r="M682" t="str">
            <v>16050072</v>
          </cell>
        </row>
        <row r="683">
          <cell r="M683" t="str">
            <v>238802</v>
          </cell>
        </row>
        <row r="684">
          <cell r="M684" t="str">
            <v>238776</v>
          </cell>
        </row>
        <row r="685">
          <cell r="M685" t="str">
            <v>238889</v>
          </cell>
        </row>
        <row r="686">
          <cell r="M686" t="str">
            <v>234233</v>
          </cell>
        </row>
        <row r="687">
          <cell r="M687" t="str">
            <v>239377</v>
          </cell>
        </row>
        <row r="688">
          <cell r="M688" t="str">
            <v>5E24080422</v>
          </cell>
        </row>
        <row r="689">
          <cell r="M689" t="str">
            <v>142461</v>
          </cell>
        </row>
        <row r="690">
          <cell r="M690" t="str">
            <v>W6E480</v>
          </cell>
        </row>
        <row r="691">
          <cell r="M691" t="str">
            <v>W6E480</v>
          </cell>
        </row>
        <row r="692">
          <cell r="M692" t="str">
            <v>5E22080411</v>
          </cell>
        </row>
        <row r="693">
          <cell r="M693" t="str">
            <v>5E23080421</v>
          </cell>
        </row>
        <row r="694">
          <cell r="M694" t="str">
            <v>5E24080421</v>
          </cell>
        </row>
        <row r="695">
          <cell r="M695" t="str">
            <v>870238</v>
          </cell>
        </row>
        <row r="696">
          <cell r="M696" t="str">
            <v>862769</v>
          </cell>
        </row>
        <row r="697">
          <cell r="M697" t="str">
            <v>260516</v>
          </cell>
        </row>
        <row r="698">
          <cell r="M698" t="str">
            <v>3600DA</v>
          </cell>
        </row>
        <row r="699">
          <cell r="M699" t="str">
            <v>060616</v>
          </cell>
        </row>
        <row r="700">
          <cell r="M700" t="str">
            <v>060616</v>
          </cell>
        </row>
        <row r="701">
          <cell r="M701" t="str">
            <v>060616</v>
          </cell>
        </row>
        <row r="702">
          <cell r="M702" t="str">
            <v>060616</v>
          </cell>
        </row>
        <row r="703">
          <cell r="M703" t="str">
            <v>060616</v>
          </cell>
        </row>
        <row r="704">
          <cell r="M704" t="str">
            <v>060616</v>
          </cell>
        </row>
        <row r="705">
          <cell r="M705" t="str">
            <v>060616</v>
          </cell>
        </row>
        <row r="706">
          <cell r="M706" t="str">
            <v>060616</v>
          </cell>
        </row>
        <row r="707">
          <cell r="M707" t="str">
            <v>06016</v>
          </cell>
        </row>
        <row r="708">
          <cell r="M708" t="str">
            <v>060616</v>
          </cell>
        </row>
        <row r="709">
          <cell r="M709" t="str">
            <v>060616</v>
          </cell>
        </row>
        <row r="710">
          <cell r="M710" t="str">
            <v>030616</v>
          </cell>
        </row>
        <row r="711">
          <cell r="M711" t="str">
            <v>030616</v>
          </cell>
        </row>
        <row r="712">
          <cell r="M712" t="str">
            <v>030616</v>
          </cell>
        </row>
        <row r="713">
          <cell r="M713" t="str">
            <v>030616</v>
          </cell>
        </row>
        <row r="714">
          <cell r="M714" t="str">
            <v>W6E210</v>
          </cell>
        </row>
        <row r="715">
          <cell r="M715" t="str">
            <v>W6E210</v>
          </cell>
        </row>
        <row r="716">
          <cell r="M716" t="str">
            <v>W6E210</v>
          </cell>
        </row>
        <row r="717">
          <cell r="M717" t="str">
            <v>W6E480</v>
          </cell>
        </row>
        <row r="718">
          <cell r="M718" t="str">
            <v>5F01080411</v>
          </cell>
        </row>
        <row r="719">
          <cell r="M719" t="str">
            <v>5E21080411</v>
          </cell>
        </row>
        <row r="720">
          <cell r="M720" t="str">
            <v>5E23080421</v>
          </cell>
        </row>
        <row r="721">
          <cell r="M721" t="str">
            <v>5E23080421</v>
          </cell>
        </row>
        <row r="722">
          <cell r="M722" t="str">
            <v>5E23080421</v>
          </cell>
        </row>
        <row r="723">
          <cell r="M723" t="str">
            <v>5E23080421</v>
          </cell>
        </row>
        <row r="724">
          <cell r="M724" t="str">
            <v>5E23080421</v>
          </cell>
        </row>
        <row r="725">
          <cell r="M725" t="str">
            <v>5E23080421</v>
          </cell>
        </row>
        <row r="726">
          <cell r="M726" t="str">
            <v>143666</v>
          </cell>
        </row>
        <row r="727">
          <cell r="M727" t="str">
            <v>W6E480</v>
          </cell>
        </row>
        <row r="728">
          <cell r="M728" t="str">
            <v>W6E480</v>
          </cell>
        </row>
        <row r="729">
          <cell r="M729" t="str">
            <v>W6E480</v>
          </cell>
        </row>
        <row r="730">
          <cell r="M730" t="str">
            <v>5F01080411</v>
          </cell>
        </row>
        <row r="731">
          <cell r="M731" t="str">
            <v>5E21080411</v>
          </cell>
        </row>
        <row r="732">
          <cell r="M732" t="str">
            <v>5F06080421</v>
          </cell>
        </row>
        <row r="733">
          <cell r="M733" t="str">
            <v>5F06080421</v>
          </cell>
        </row>
        <row r="734">
          <cell r="M734" t="str">
            <v>239378</v>
          </cell>
        </row>
        <row r="735">
          <cell r="M735" t="str">
            <v>W6F210</v>
          </cell>
        </row>
        <row r="736">
          <cell r="M736" t="str">
            <v>5E31080411</v>
          </cell>
        </row>
        <row r="737">
          <cell r="M737" t="str">
            <v>W6E480</v>
          </cell>
        </row>
        <row r="738">
          <cell r="M738" t="str">
            <v>W6E480</v>
          </cell>
        </row>
        <row r="739">
          <cell r="M739" t="str">
            <v>5F06080421</v>
          </cell>
        </row>
        <row r="740">
          <cell r="M740" t="str">
            <v>5F06080421</v>
          </cell>
        </row>
        <row r="741">
          <cell r="M741" t="str">
            <v>5F06080421</v>
          </cell>
        </row>
        <row r="742">
          <cell r="M742" t="str">
            <v>5F03451004</v>
          </cell>
        </row>
        <row r="743">
          <cell r="M743" t="str">
            <v>5F06080421</v>
          </cell>
        </row>
        <row r="744">
          <cell r="M744" t="str">
            <v>150616</v>
          </cell>
        </row>
        <row r="745">
          <cell r="M745" t="str">
            <v>150616</v>
          </cell>
        </row>
        <row r="746">
          <cell r="M746" t="str">
            <v>238272</v>
          </cell>
        </row>
        <row r="747">
          <cell r="M747" t="str">
            <v>239468</v>
          </cell>
        </row>
        <row r="748">
          <cell r="M748" t="str">
            <v>W6F210</v>
          </cell>
        </row>
        <row r="749">
          <cell r="M749" t="str">
            <v>0000144952</v>
          </cell>
        </row>
        <row r="750">
          <cell r="M750" t="str">
            <v>5F06080421</v>
          </cell>
        </row>
        <row r="751">
          <cell r="M751" t="str">
            <v>5F06080421</v>
          </cell>
        </row>
        <row r="752">
          <cell r="M752" t="str">
            <v>5F06080421</v>
          </cell>
        </row>
        <row r="753">
          <cell r="M753" t="str">
            <v>5F05451004</v>
          </cell>
        </row>
        <row r="754">
          <cell r="M754" t="str">
            <v>5F12080411</v>
          </cell>
        </row>
        <row r="755">
          <cell r="M755" t="str">
            <v>150616</v>
          </cell>
        </row>
        <row r="756">
          <cell r="M756" t="str">
            <v>0000145150</v>
          </cell>
        </row>
        <row r="757">
          <cell r="M757" t="str">
            <v>5F06080421</v>
          </cell>
        </row>
        <row r="758">
          <cell r="M758" t="str">
            <v>5F06080421</v>
          </cell>
        </row>
        <row r="759">
          <cell r="M759" t="str">
            <v>5F10080411</v>
          </cell>
        </row>
        <row r="760">
          <cell r="M760" t="str">
            <v>170616</v>
          </cell>
        </row>
        <row r="761">
          <cell r="M761" t="str">
            <v>160616</v>
          </cell>
        </row>
        <row r="762">
          <cell r="M762" t="str">
            <v>170616</v>
          </cell>
        </row>
        <row r="763">
          <cell r="M763" t="str">
            <v>170616</v>
          </cell>
        </row>
        <row r="764">
          <cell r="M764" t="str">
            <v>160616</v>
          </cell>
        </row>
        <row r="765">
          <cell r="M765" t="str">
            <v>239687</v>
          </cell>
        </row>
        <row r="766">
          <cell r="M766" t="str">
            <v>W6F210</v>
          </cell>
        </row>
        <row r="767">
          <cell r="M767" t="str">
            <v>5F10080411</v>
          </cell>
        </row>
        <row r="768">
          <cell r="M768" t="str">
            <v>5F06451013</v>
          </cell>
        </row>
        <row r="769">
          <cell r="M769" t="str">
            <v>0000145706</v>
          </cell>
        </row>
        <row r="770">
          <cell r="M770" t="str">
            <v>W6F210</v>
          </cell>
        </row>
        <row r="771">
          <cell r="M771" t="str">
            <v>W6F210</v>
          </cell>
        </row>
        <row r="772">
          <cell r="M772" t="str">
            <v>200616</v>
          </cell>
        </row>
        <row r="773">
          <cell r="M773" t="str">
            <v>200616</v>
          </cell>
        </row>
        <row r="774">
          <cell r="M774" t="str">
            <v>5F06451013</v>
          </cell>
        </row>
        <row r="775">
          <cell r="M775" t="str">
            <v>16A04991</v>
          </cell>
        </row>
        <row r="776">
          <cell r="M776" t="str">
            <v>5F06080421</v>
          </cell>
        </row>
        <row r="777">
          <cell r="M777" t="str">
            <v>0000145911</v>
          </cell>
        </row>
        <row r="778">
          <cell r="M778" t="str">
            <v>W6F480</v>
          </cell>
        </row>
        <row r="779">
          <cell r="M779" t="str">
            <v>0000145887</v>
          </cell>
        </row>
        <row r="780">
          <cell r="M780" t="str">
            <v>W6F210</v>
          </cell>
        </row>
        <row r="781">
          <cell r="M781" t="str">
            <v>0000146419</v>
          </cell>
        </row>
        <row r="782">
          <cell r="M782" t="str">
            <v>W6F210</v>
          </cell>
        </row>
        <row r="783">
          <cell r="M783" t="str">
            <v>5F06451013</v>
          </cell>
        </row>
        <row r="784">
          <cell r="M784" t="str">
            <v>5F06451013</v>
          </cell>
        </row>
        <row r="785">
          <cell r="M785" t="str">
            <v>239927</v>
          </cell>
        </row>
        <row r="786">
          <cell r="M786" t="str">
            <v>0000146523</v>
          </cell>
        </row>
        <row r="787">
          <cell r="M787" t="str">
            <v>W6F210</v>
          </cell>
        </row>
        <row r="788">
          <cell r="M788" t="str">
            <v>150616</v>
          </cell>
        </row>
        <row r="789">
          <cell r="M789" t="str">
            <v>W6F210</v>
          </cell>
        </row>
        <row r="790">
          <cell r="M790" t="str">
            <v>W6F210</v>
          </cell>
        </row>
        <row r="791">
          <cell r="M791" t="str">
            <v>W6F210</v>
          </cell>
        </row>
        <row r="792">
          <cell r="M792" t="str">
            <v>0000146746</v>
          </cell>
        </row>
        <row r="793">
          <cell r="M793" t="str">
            <v>W6F480</v>
          </cell>
        </row>
        <row r="794">
          <cell r="M794" t="str">
            <v>W6F210</v>
          </cell>
        </row>
        <row r="795">
          <cell r="M795" t="str">
            <v>W6F210</v>
          </cell>
        </row>
        <row r="796">
          <cell r="M796" t="str">
            <v>W6F480</v>
          </cell>
        </row>
        <row r="797">
          <cell r="M797" t="str">
            <v>W6F210</v>
          </cell>
        </row>
        <row r="798">
          <cell r="M798" t="str">
            <v>W6F480</v>
          </cell>
        </row>
        <row r="799">
          <cell r="M799" t="str">
            <v>870238</v>
          </cell>
        </row>
        <row r="800">
          <cell r="M800" t="str">
            <v>873456</v>
          </cell>
        </row>
        <row r="801">
          <cell r="M801" t="str">
            <v>5F20080421</v>
          </cell>
        </row>
        <row r="802">
          <cell r="M802" t="str">
            <v>5F29080421</v>
          </cell>
        </row>
        <row r="803">
          <cell r="M803" t="str">
            <v>5F21080411</v>
          </cell>
        </row>
        <row r="804">
          <cell r="M804" t="str">
            <v>W6F210</v>
          </cell>
        </row>
        <row r="805">
          <cell r="M805" t="str">
            <v>W6F480</v>
          </cell>
        </row>
        <row r="806">
          <cell r="M806" t="str">
            <v>5G03080411</v>
          </cell>
        </row>
        <row r="807">
          <cell r="M807" t="str">
            <v>5F20080421</v>
          </cell>
        </row>
        <row r="808">
          <cell r="M808" t="str">
            <v>240004</v>
          </cell>
        </row>
        <row r="809">
          <cell r="M809" t="str">
            <v>0000149077</v>
          </cell>
        </row>
        <row r="810">
          <cell r="M810" t="str">
            <v>5F20080421</v>
          </cell>
        </row>
        <row r="811">
          <cell r="M811" t="str">
            <v>5G04080411</v>
          </cell>
        </row>
        <row r="812">
          <cell r="M812" t="str">
            <v>5F20451013</v>
          </cell>
        </row>
        <row r="813">
          <cell r="M813" t="str">
            <v>238889</v>
          </cell>
        </row>
        <row r="814">
          <cell r="M814" t="str">
            <v>240113</v>
          </cell>
        </row>
        <row r="815">
          <cell r="M815" t="str">
            <v>239984</v>
          </cell>
        </row>
        <row r="816">
          <cell r="M816" t="str">
            <v>080421</v>
          </cell>
        </row>
        <row r="817">
          <cell r="M817" t="str">
            <v>5f19451004</v>
          </cell>
        </row>
        <row r="818">
          <cell r="M818" t="str">
            <v>5F28080422</v>
          </cell>
        </row>
        <row r="819">
          <cell r="M819" t="str">
            <v>0000149413</v>
          </cell>
        </row>
        <row r="820">
          <cell r="M820" t="str">
            <v>5F19451004</v>
          </cell>
        </row>
        <row r="821">
          <cell r="M821" t="str">
            <v>0000149752</v>
          </cell>
        </row>
        <row r="822">
          <cell r="M822" t="str">
            <v>0000150210</v>
          </cell>
        </row>
        <row r="823">
          <cell r="M823" t="str">
            <v>W6G480</v>
          </cell>
        </row>
        <row r="824">
          <cell r="M824" t="str">
            <v>5F20080421</v>
          </cell>
        </row>
        <row r="825">
          <cell r="M825" t="str">
            <v>5F20080421</v>
          </cell>
        </row>
        <row r="826">
          <cell r="M826" t="str">
            <v>5F20080421</v>
          </cell>
        </row>
        <row r="827">
          <cell r="M827" t="str">
            <v>5G09451013</v>
          </cell>
        </row>
        <row r="828">
          <cell r="M828" t="str">
            <v>5G09451013</v>
          </cell>
        </row>
        <row r="829">
          <cell r="M829" t="str">
            <v>873456</v>
          </cell>
        </row>
        <row r="830">
          <cell r="M830" t="str">
            <v>W6G480</v>
          </cell>
        </row>
        <row r="831">
          <cell r="M831" t="str">
            <v>5G03080411</v>
          </cell>
        </row>
        <row r="832">
          <cell r="M832" t="str">
            <v>0000150982</v>
          </cell>
        </row>
        <row r="833">
          <cell r="M833" t="str">
            <v>5F20080421</v>
          </cell>
        </row>
        <row r="834">
          <cell r="M834" t="str">
            <v>W6G480</v>
          </cell>
        </row>
        <row r="835">
          <cell r="M835" t="str">
            <v>0000150732</v>
          </cell>
        </row>
        <row r="836">
          <cell r="M836" t="str">
            <v>5F20080421</v>
          </cell>
        </row>
        <row r="837">
          <cell r="M837" t="str">
            <v>5F21080411</v>
          </cell>
        </row>
        <row r="838">
          <cell r="M838" t="str">
            <v>5G08451004</v>
          </cell>
        </row>
        <row r="839">
          <cell r="M839" t="str">
            <v>W6G210</v>
          </cell>
        </row>
        <row r="840">
          <cell r="M840" t="str">
            <v>W6G480</v>
          </cell>
        </row>
        <row r="841">
          <cell r="M841" t="str">
            <v>0000151397</v>
          </cell>
        </row>
        <row r="842">
          <cell r="M842" t="str">
            <v>5G08451004</v>
          </cell>
        </row>
        <row r="843">
          <cell r="M843" t="str">
            <v>W6G210</v>
          </cell>
        </row>
        <row r="844">
          <cell r="M844" t="str">
            <v>W6G480</v>
          </cell>
        </row>
        <row r="845">
          <cell r="M845" t="str">
            <v>W6G480</v>
          </cell>
        </row>
        <row r="846">
          <cell r="M846" t="str">
            <v>5G140800421</v>
          </cell>
        </row>
        <row r="847">
          <cell r="M847" t="str">
            <v>5G03080411</v>
          </cell>
        </row>
        <row r="848">
          <cell r="M848" t="str">
            <v>W6G210</v>
          </cell>
        </row>
        <row r="849">
          <cell r="M849" t="str">
            <v>240437</v>
          </cell>
        </row>
        <row r="850">
          <cell r="M850" t="str">
            <v>240470</v>
          </cell>
        </row>
        <row r="851">
          <cell r="M851" t="str">
            <v>W6G480</v>
          </cell>
        </row>
        <row r="852">
          <cell r="M852" t="str">
            <v>W6G210</v>
          </cell>
        </row>
        <row r="853">
          <cell r="M853" t="str">
            <v>W6G480</v>
          </cell>
        </row>
        <row r="854">
          <cell r="M854" t="str">
            <v>W6G210</v>
          </cell>
        </row>
        <row r="855">
          <cell r="M855" t="str">
            <v>5G21080421</v>
          </cell>
        </row>
        <row r="856">
          <cell r="M856" t="str">
            <v>5G14080421</v>
          </cell>
        </row>
        <row r="857">
          <cell r="M857" t="str">
            <v>W6G210</v>
          </cell>
        </row>
        <row r="858">
          <cell r="M858" t="str">
            <v>260716</v>
          </cell>
        </row>
        <row r="859">
          <cell r="M859" t="str">
            <v>260716</v>
          </cell>
        </row>
        <row r="860">
          <cell r="M860" t="str">
            <v>5G22080411</v>
          </cell>
        </row>
        <row r="861">
          <cell r="M861" t="str">
            <v>160072</v>
          </cell>
        </row>
        <row r="862">
          <cell r="M862" t="str">
            <v>W6G210</v>
          </cell>
        </row>
        <row r="863">
          <cell r="M863" t="str">
            <v>5G14080421</v>
          </cell>
        </row>
        <row r="864">
          <cell r="M864" t="str">
            <v>5G22080411</v>
          </cell>
        </row>
        <row r="865">
          <cell r="M865" t="str">
            <v>5G22080411</v>
          </cell>
        </row>
        <row r="866">
          <cell r="M866" t="str">
            <v>873456</v>
          </cell>
        </row>
        <row r="867">
          <cell r="M867" t="str">
            <v>874595</v>
          </cell>
        </row>
        <row r="868">
          <cell r="M868" t="str">
            <v>0000154275</v>
          </cell>
        </row>
        <row r="869">
          <cell r="M869" t="str">
            <v>W6G210</v>
          </cell>
        </row>
        <row r="870">
          <cell r="M870" t="str">
            <v>5G23080411</v>
          </cell>
        </row>
        <row r="871">
          <cell r="M871" t="str">
            <v>5G23080411</v>
          </cell>
        </row>
        <row r="872">
          <cell r="M872" t="str">
            <v>5G14080421</v>
          </cell>
        </row>
        <row r="873">
          <cell r="M873" t="str">
            <v>0000154725</v>
          </cell>
        </row>
        <row r="874">
          <cell r="M874" t="str">
            <v>W6G210</v>
          </cell>
        </row>
        <row r="875">
          <cell r="M875" t="str">
            <v>240470</v>
          </cell>
        </row>
        <row r="876">
          <cell r="M876" t="str">
            <v>240780</v>
          </cell>
        </row>
        <row r="877">
          <cell r="M877" t="str">
            <v>5G30080421</v>
          </cell>
        </row>
        <row r="878">
          <cell r="M878" t="str">
            <v>0000154986</v>
          </cell>
        </row>
        <row r="879">
          <cell r="M879" t="str">
            <v>W6G210</v>
          </cell>
        </row>
        <row r="880">
          <cell r="M880" t="str">
            <v>5G23080411</v>
          </cell>
        </row>
        <row r="881">
          <cell r="M881" t="str">
            <v>5G14080421</v>
          </cell>
        </row>
        <row r="882">
          <cell r="M882" t="str">
            <v>5G14080421</v>
          </cell>
        </row>
        <row r="883">
          <cell r="M883" t="str">
            <v>5G14080421</v>
          </cell>
        </row>
        <row r="884">
          <cell r="M884" t="str">
            <v>5G23080411</v>
          </cell>
        </row>
        <row r="885">
          <cell r="M885" t="str">
            <v>5G14080421</v>
          </cell>
        </row>
        <row r="886">
          <cell r="M886" t="str">
            <v>W6G480</v>
          </cell>
        </row>
        <row r="887">
          <cell r="M887" t="str">
            <v>240113</v>
          </cell>
        </row>
        <row r="888">
          <cell r="M888" t="str">
            <v>240611</v>
          </cell>
        </row>
        <row r="889">
          <cell r="M889" t="str">
            <v>5G29451004</v>
          </cell>
        </row>
        <row r="890">
          <cell r="M890" t="str">
            <v>5G14080421</v>
          </cell>
        </row>
        <row r="891">
          <cell r="M891" t="str">
            <v>5G14080421</v>
          </cell>
        </row>
        <row r="892">
          <cell r="M892" t="str">
            <v>5G29451004</v>
          </cell>
        </row>
        <row r="893">
          <cell r="M893" t="str">
            <v>5G29451004</v>
          </cell>
        </row>
        <row r="894">
          <cell r="M894" t="str">
            <v>W6G480</v>
          </cell>
        </row>
        <row r="895">
          <cell r="M895" t="str">
            <v>A04991</v>
          </cell>
        </row>
        <row r="896">
          <cell r="M896" t="str">
            <v>A03659</v>
          </cell>
        </row>
        <row r="897">
          <cell r="M897" t="str">
            <v>5H11080421</v>
          </cell>
        </row>
        <row r="898">
          <cell r="M898" t="str">
            <v>5G29451004</v>
          </cell>
        </row>
        <row r="899">
          <cell r="M899" t="str">
            <v>5H07080411</v>
          </cell>
        </row>
        <row r="900">
          <cell r="M900" t="str">
            <v>5G29451004</v>
          </cell>
        </row>
        <row r="901">
          <cell r="M901" t="str">
            <v>5H11080421</v>
          </cell>
        </row>
        <row r="902">
          <cell r="M902" t="str">
            <v>W6H480</v>
          </cell>
        </row>
        <row r="903">
          <cell r="M903" t="str">
            <v>5H11080421</v>
          </cell>
        </row>
        <row r="904">
          <cell r="M904" t="str">
            <v>W6H480</v>
          </cell>
        </row>
        <row r="905">
          <cell r="M905" t="str">
            <v>w6h210</v>
          </cell>
        </row>
        <row r="906">
          <cell r="M906" t="str">
            <v>110816</v>
          </cell>
        </row>
        <row r="907">
          <cell r="M907" t="str">
            <v>5H11080421</v>
          </cell>
        </row>
        <row r="908">
          <cell r="M908" t="str">
            <v>W6H480</v>
          </cell>
        </row>
        <row r="909">
          <cell r="M909" t="str">
            <v>W6H480</v>
          </cell>
        </row>
        <row r="910">
          <cell r="M910" t="str">
            <v>W6H480</v>
          </cell>
        </row>
        <row r="911">
          <cell r="M911" t="str">
            <v>W6H480</v>
          </cell>
        </row>
        <row r="912">
          <cell r="M912" t="str">
            <v>W6H210</v>
          </cell>
        </row>
        <row r="913">
          <cell r="M913" t="str">
            <v>W6H480</v>
          </cell>
        </row>
      </sheetData>
      <sheetData sheetId="3" refreshError="1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1:F166"/>
  <sheetViews>
    <sheetView workbookViewId="0">
      <selection activeCell="E35" sqref="E35"/>
    </sheetView>
  </sheetViews>
  <sheetFormatPr baseColWidth="10" defaultRowHeight="15" x14ac:dyDescent="0.25"/>
  <cols>
    <col min="1" max="1" width="44.5703125" style="83" bestFit="1" customWidth="1"/>
    <col min="2" max="2" width="58.42578125" style="78" customWidth="1"/>
    <col min="3" max="3" width="8.42578125" style="82" customWidth="1"/>
    <col min="4" max="4" width="34.140625" style="82" bestFit="1" customWidth="1"/>
    <col min="5" max="5" width="43.42578125" customWidth="1"/>
    <col min="6" max="6" width="15.5703125" style="80" bestFit="1" customWidth="1"/>
  </cols>
  <sheetData>
    <row r="1" spans="1:6" x14ac:dyDescent="0.25">
      <c r="A1" s="77" t="s">
        <v>490</v>
      </c>
      <c r="C1" s="79" t="s">
        <v>76</v>
      </c>
      <c r="D1" s="79" t="s">
        <v>77</v>
      </c>
    </row>
    <row r="2" spans="1:6" x14ac:dyDescent="0.25">
      <c r="A2" s="81" t="s">
        <v>491</v>
      </c>
      <c r="C2" s="82" t="s">
        <v>78</v>
      </c>
      <c r="D2" s="82" t="s">
        <v>492</v>
      </c>
    </row>
    <row r="3" spans="1:6" x14ac:dyDescent="0.25">
      <c r="A3" s="83" t="s">
        <v>493</v>
      </c>
      <c r="C3" s="82" t="s">
        <v>80</v>
      </c>
      <c r="D3" s="82" t="s">
        <v>494</v>
      </c>
    </row>
    <row r="4" spans="1:6" x14ac:dyDescent="0.25">
      <c r="A4" s="83" t="s">
        <v>495</v>
      </c>
      <c r="C4" s="82" t="s">
        <v>82</v>
      </c>
      <c r="D4" s="82" t="s">
        <v>496</v>
      </c>
    </row>
    <row r="5" spans="1:6" x14ac:dyDescent="0.25">
      <c r="A5" s="83" t="s">
        <v>497</v>
      </c>
      <c r="C5" s="82" t="s">
        <v>84</v>
      </c>
      <c r="D5" s="82" t="s">
        <v>498</v>
      </c>
    </row>
    <row r="6" spans="1:6" x14ac:dyDescent="0.25">
      <c r="C6" s="82" t="s">
        <v>86</v>
      </c>
      <c r="D6" s="82" t="s">
        <v>499</v>
      </c>
    </row>
    <row r="7" spans="1:6" x14ac:dyDescent="0.25">
      <c r="A7" s="81" t="s">
        <v>500</v>
      </c>
      <c r="C7" s="82" t="s">
        <v>88</v>
      </c>
      <c r="D7" s="82" t="s">
        <v>501</v>
      </c>
    </row>
    <row r="8" spans="1:6" x14ac:dyDescent="0.25">
      <c r="A8" s="83" t="s">
        <v>502</v>
      </c>
      <c r="C8" s="82" t="s">
        <v>90</v>
      </c>
      <c r="D8" s="82" t="s">
        <v>503</v>
      </c>
    </row>
    <row r="9" spans="1:6" x14ac:dyDescent="0.25">
      <c r="A9" s="83" t="s">
        <v>504</v>
      </c>
      <c r="C9" s="82" t="s">
        <v>92</v>
      </c>
      <c r="D9" s="82" t="s">
        <v>505</v>
      </c>
    </row>
    <row r="10" spans="1:6" x14ac:dyDescent="0.25">
      <c r="A10" s="83" t="s">
        <v>506</v>
      </c>
      <c r="C10" s="82" t="s">
        <v>94</v>
      </c>
      <c r="D10" s="82" t="s">
        <v>507</v>
      </c>
    </row>
    <row r="11" spans="1:6" x14ac:dyDescent="0.25">
      <c r="A11" s="83" t="s">
        <v>508</v>
      </c>
      <c r="C11" s="82" t="s">
        <v>96</v>
      </c>
      <c r="D11" s="82" t="s">
        <v>509</v>
      </c>
    </row>
    <row r="12" spans="1:6" x14ac:dyDescent="0.25">
      <c r="C12" s="82" t="s">
        <v>98</v>
      </c>
      <c r="D12" s="82" t="s">
        <v>510</v>
      </c>
    </row>
    <row r="13" spans="1:6" x14ac:dyDescent="0.25">
      <c r="A13" s="81" t="s">
        <v>511</v>
      </c>
      <c r="C13" s="82" t="s">
        <v>512</v>
      </c>
      <c r="D13" s="82" t="s">
        <v>513</v>
      </c>
    </row>
    <row r="14" spans="1:6" x14ac:dyDescent="0.25">
      <c r="A14" s="83" t="s">
        <v>514</v>
      </c>
      <c r="C14" s="82" t="s">
        <v>100</v>
      </c>
      <c r="D14" s="82" t="s">
        <v>515</v>
      </c>
    </row>
    <row r="15" spans="1:6" x14ac:dyDescent="0.25">
      <c r="A15" s="83" t="s">
        <v>516</v>
      </c>
      <c r="C15" s="82" t="s">
        <v>102</v>
      </c>
      <c r="D15" s="82" t="s">
        <v>517</v>
      </c>
      <c r="F15" s="84" t="s">
        <v>518</v>
      </c>
    </row>
    <row r="16" spans="1:6" x14ac:dyDescent="0.25">
      <c r="A16" s="83" t="s">
        <v>519</v>
      </c>
      <c r="C16" s="82" t="s">
        <v>104</v>
      </c>
      <c r="D16" s="82" t="s">
        <v>520</v>
      </c>
    </row>
    <row r="17" spans="1:6" x14ac:dyDescent="0.25">
      <c r="A17" s="83" t="s">
        <v>521</v>
      </c>
      <c r="C17" s="82" t="s">
        <v>106</v>
      </c>
      <c r="D17" s="82" t="s">
        <v>522</v>
      </c>
      <c r="F17" s="80" t="s">
        <v>523</v>
      </c>
    </row>
    <row r="18" spans="1:6" x14ac:dyDescent="0.25">
      <c r="A18" s="83" t="s">
        <v>524</v>
      </c>
      <c r="C18" s="82" t="s">
        <v>108</v>
      </c>
      <c r="D18" s="82" t="s">
        <v>525</v>
      </c>
      <c r="F18" s="80" t="s">
        <v>526</v>
      </c>
    </row>
    <row r="19" spans="1:6" x14ac:dyDescent="0.25">
      <c r="A19" s="83" t="s">
        <v>527</v>
      </c>
      <c r="C19" s="82" t="s">
        <v>110</v>
      </c>
      <c r="D19" s="82" t="s">
        <v>528</v>
      </c>
      <c r="F19" s="80" t="s">
        <v>534</v>
      </c>
    </row>
    <row r="20" spans="1:6" x14ac:dyDescent="0.25">
      <c r="A20" s="83" t="s">
        <v>529</v>
      </c>
      <c r="C20" s="82" t="s">
        <v>112</v>
      </c>
      <c r="D20" s="82" t="s">
        <v>530</v>
      </c>
      <c r="F20" s="80" t="s">
        <v>537</v>
      </c>
    </row>
    <row r="21" spans="1:6" x14ac:dyDescent="0.25">
      <c r="A21" s="83" t="s">
        <v>531</v>
      </c>
      <c r="C21" s="82" t="s">
        <v>532</v>
      </c>
      <c r="D21" s="82" t="s">
        <v>533</v>
      </c>
      <c r="F21" s="80" t="s">
        <v>540</v>
      </c>
    </row>
    <row r="22" spans="1:6" x14ac:dyDescent="0.25">
      <c r="A22" s="83" t="s">
        <v>535</v>
      </c>
      <c r="C22" s="82" t="s">
        <v>114</v>
      </c>
      <c r="D22" s="82" t="s">
        <v>536</v>
      </c>
      <c r="F22" s="80" t="s">
        <v>542</v>
      </c>
    </row>
    <row r="23" spans="1:6" x14ac:dyDescent="0.25">
      <c r="A23" s="83" t="s">
        <v>538</v>
      </c>
      <c r="C23" s="82" t="s">
        <v>116</v>
      </c>
      <c r="D23" s="82" t="s">
        <v>539</v>
      </c>
      <c r="F23" s="80" t="s">
        <v>547</v>
      </c>
    </row>
    <row r="24" spans="1:6" x14ac:dyDescent="0.25">
      <c r="C24" s="82" t="s">
        <v>118</v>
      </c>
      <c r="D24" s="82" t="s">
        <v>541</v>
      </c>
      <c r="F24" s="80" t="s">
        <v>550</v>
      </c>
    </row>
    <row r="25" spans="1:6" x14ac:dyDescent="0.25">
      <c r="A25" s="81" t="s">
        <v>543</v>
      </c>
      <c r="C25" s="82" t="s">
        <v>120</v>
      </c>
      <c r="D25" s="82" t="s">
        <v>544</v>
      </c>
      <c r="F25" s="80" t="s">
        <v>970</v>
      </c>
    </row>
    <row r="26" spans="1:6" x14ac:dyDescent="0.25">
      <c r="A26" s="83" t="s">
        <v>545</v>
      </c>
      <c r="C26" s="82" t="s">
        <v>122</v>
      </c>
      <c r="D26" s="82" t="s">
        <v>546</v>
      </c>
      <c r="F26" s="80" t="s">
        <v>553</v>
      </c>
    </row>
    <row r="27" spans="1:6" x14ac:dyDescent="0.25">
      <c r="A27" s="83" t="s">
        <v>548</v>
      </c>
      <c r="C27" s="82" t="s">
        <v>124</v>
      </c>
      <c r="D27" s="82" t="s">
        <v>549</v>
      </c>
      <c r="F27" s="80" t="s">
        <v>556</v>
      </c>
    </row>
    <row r="28" spans="1:6" x14ac:dyDescent="0.25">
      <c r="A28" s="83" t="s">
        <v>551</v>
      </c>
      <c r="C28" s="82" t="s">
        <v>126</v>
      </c>
      <c r="D28" s="82" t="s">
        <v>552</v>
      </c>
      <c r="F28" s="80" t="s">
        <v>558</v>
      </c>
    </row>
    <row r="29" spans="1:6" x14ac:dyDescent="0.25">
      <c r="A29" s="83" t="s">
        <v>554</v>
      </c>
      <c r="C29" s="82" t="s">
        <v>128</v>
      </c>
      <c r="D29" s="82" t="s">
        <v>555</v>
      </c>
      <c r="F29" s="80" t="s">
        <v>988</v>
      </c>
    </row>
    <row r="30" spans="1:6" x14ac:dyDescent="0.25">
      <c r="C30" s="82" t="s">
        <v>130</v>
      </c>
      <c r="D30" s="82" t="s">
        <v>557</v>
      </c>
      <c r="F30" s="80" t="s">
        <v>561</v>
      </c>
    </row>
    <row r="31" spans="1:6" x14ac:dyDescent="0.25">
      <c r="A31" s="81" t="s">
        <v>559</v>
      </c>
      <c r="C31" s="82" t="s">
        <v>132</v>
      </c>
      <c r="D31" s="82" t="s">
        <v>560</v>
      </c>
      <c r="F31" s="80" t="s">
        <v>564</v>
      </c>
    </row>
    <row r="32" spans="1:6" x14ac:dyDescent="0.25">
      <c r="A32" s="83" t="s">
        <v>562</v>
      </c>
      <c r="C32" s="82" t="s">
        <v>134</v>
      </c>
      <c r="D32" s="82" t="s">
        <v>563</v>
      </c>
      <c r="F32" s="80" t="s">
        <v>567</v>
      </c>
    </row>
    <row r="33" spans="1:6" x14ac:dyDescent="0.25">
      <c r="A33" s="83" t="s">
        <v>565</v>
      </c>
      <c r="C33" s="82" t="s">
        <v>136</v>
      </c>
      <c r="D33" s="82" t="s">
        <v>566</v>
      </c>
      <c r="F33" s="80" t="s">
        <v>570</v>
      </c>
    </row>
    <row r="34" spans="1:6" x14ac:dyDescent="0.25">
      <c r="A34" s="83" t="s">
        <v>568</v>
      </c>
      <c r="C34" s="82" t="s">
        <v>138</v>
      </c>
      <c r="D34" s="82" t="s">
        <v>569</v>
      </c>
      <c r="F34" s="80" t="s">
        <v>573</v>
      </c>
    </row>
    <row r="35" spans="1:6" x14ac:dyDescent="0.25">
      <c r="A35" s="83" t="s">
        <v>571</v>
      </c>
      <c r="C35" s="82" t="s">
        <v>140</v>
      </c>
      <c r="D35" s="82" t="s">
        <v>572</v>
      </c>
      <c r="F35" s="80" t="s">
        <v>993</v>
      </c>
    </row>
    <row r="36" spans="1:6" x14ac:dyDescent="0.25">
      <c r="A36" s="83" t="s">
        <v>574</v>
      </c>
      <c r="C36" s="82" t="s">
        <v>142</v>
      </c>
      <c r="D36" s="82" t="s">
        <v>575</v>
      </c>
    </row>
    <row r="37" spans="1:6" x14ac:dyDescent="0.25">
      <c r="A37" s="83" t="s">
        <v>576</v>
      </c>
      <c r="C37" s="82" t="s">
        <v>144</v>
      </c>
      <c r="D37" s="82" t="s">
        <v>577</v>
      </c>
    </row>
    <row r="38" spans="1:6" x14ac:dyDescent="0.25">
      <c r="A38" s="83" t="s">
        <v>578</v>
      </c>
      <c r="C38" s="82" t="s">
        <v>146</v>
      </c>
      <c r="D38" s="82" t="s">
        <v>579</v>
      </c>
    </row>
    <row r="39" spans="1:6" x14ac:dyDescent="0.25">
      <c r="A39" s="83" t="s">
        <v>580</v>
      </c>
      <c r="C39" s="82" t="s">
        <v>148</v>
      </c>
      <c r="D39" s="82" t="s">
        <v>581</v>
      </c>
    </row>
    <row r="40" spans="1:6" x14ac:dyDescent="0.25">
      <c r="A40" s="83" t="s">
        <v>582</v>
      </c>
      <c r="C40" s="82" t="s">
        <v>150</v>
      </c>
      <c r="D40" s="82" t="s">
        <v>583</v>
      </c>
    </row>
    <row r="41" spans="1:6" x14ac:dyDescent="0.25">
      <c r="A41" s="83" t="s">
        <v>584</v>
      </c>
      <c r="C41" s="82" t="s">
        <v>152</v>
      </c>
      <c r="D41" s="82" t="s">
        <v>585</v>
      </c>
    </row>
    <row r="42" spans="1:6" x14ac:dyDescent="0.25">
      <c r="A42" s="83" t="s">
        <v>586</v>
      </c>
      <c r="C42" s="82" t="s">
        <v>154</v>
      </c>
      <c r="D42" s="82" t="s">
        <v>587</v>
      </c>
    </row>
    <row r="43" spans="1:6" x14ac:dyDescent="0.25">
      <c r="A43" s="83" t="s">
        <v>588</v>
      </c>
      <c r="C43" s="82" t="s">
        <v>156</v>
      </c>
      <c r="D43" s="82" t="s">
        <v>589</v>
      </c>
    </row>
    <row r="44" spans="1:6" x14ac:dyDescent="0.25">
      <c r="A44" s="83" t="s">
        <v>590</v>
      </c>
      <c r="C44" s="82" t="s">
        <v>158</v>
      </c>
      <c r="D44" s="82" t="s">
        <v>591</v>
      </c>
    </row>
    <row r="45" spans="1:6" x14ac:dyDescent="0.25">
      <c r="A45" s="83" t="s">
        <v>592</v>
      </c>
      <c r="C45" s="82" t="s">
        <v>160</v>
      </c>
      <c r="D45" s="82" t="s">
        <v>593</v>
      </c>
    </row>
    <row r="46" spans="1:6" x14ac:dyDescent="0.25">
      <c r="A46" s="83" t="s">
        <v>594</v>
      </c>
      <c r="C46" s="82" t="s">
        <v>162</v>
      </c>
      <c r="D46" s="82" t="s">
        <v>595</v>
      </c>
    </row>
    <row r="47" spans="1:6" x14ac:dyDescent="0.25">
      <c r="C47" s="82" t="s">
        <v>164</v>
      </c>
      <c r="D47" s="82" t="s">
        <v>596</v>
      </c>
    </row>
    <row r="48" spans="1:6" x14ac:dyDescent="0.25">
      <c r="A48" s="81" t="s">
        <v>597</v>
      </c>
      <c r="C48" s="82" t="s">
        <v>166</v>
      </c>
      <c r="D48" s="82" t="s">
        <v>598</v>
      </c>
    </row>
    <row r="49" spans="1:4" x14ac:dyDescent="0.25">
      <c r="A49" s="83" t="s">
        <v>599</v>
      </c>
      <c r="C49" s="82" t="s">
        <v>168</v>
      </c>
      <c r="D49" s="82" t="s">
        <v>600</v>
      </c>
    </row>
    <row r="50" spans="1:4" x14ac:dyDescent="0.25">
      <c r="C50" s="82" t="s">
        <v>170</v>
      </c>
      <c r="D50" s="82" t="s">
        <v>601</v>
      </c>
    </row>
    <row r="51" spans="1:4" x14ac:dyDescent="0.25">
      <c r="A51" s="81" t="s">
        <v>602</v>
      </c>
      <c r="C51" s="82" t="s">
        <v>172</v>
      </c>
      <c r="D51" s="82" t="s">
        <v>603</v>
      </c>
    </row>
    <row r="52" spans="1:4" x14ac:dyDescent="0.25">
      <c r="A52" s="83" t="s">
        <v>604</v>
      </c>
      <c r="C52" s="82" t="s">
        <v>174</v>
      </c>
      <c r="D52" s="82" t="s">
        <v>605</v>
      </c>
    </row>
    <row r="53" spans="1:4" x14ac:dyDescent="0.25">
      <c r="A53" s="83" t="s">
        <v>606</v>
      </c>
      <c r="C53" s="82" t="s">
        <v>176</v>
      </c>
      <c r="D53" s="82" t="s">
        <v>607</v>
      </c>
    </row>
    <row r="54" spans="1:4" x14ac:dyDescent="0.25">
      <c r="A54" s="83" t="s">
        <v>608</v>
      </c>
      <c r="C54" s="82" t="s">
        <v>178</v>
      </c>
      <c r="D54" s="82" t="s">
        <v>609</v>
      </c>
    </row>
    <row r="55" spans="1:4" x14ac:dyDescent="0.25">
      <c r="A55" s="83" t="s">
        <v>610</v>
      </c>
      <c r="C55" s="82" t="s">
        <v>180</v>
      </c>
      <c r="D55" s="82" t="s">
        <v>611</v>
      </c>
    </row>
    <row r="56" spans="1:4" x14ac:dyDescent="0.25">
      <c r="A56" s="83" t="s">
        <v>612</v>
      </c>
      <c r="C56" s="82" t="s">
        <v>182</v>
      </c>
      <c r="D56" s="82" t="s">
        <v>613</v>
      </c>
    </row>
    <row r="57" spans="1:4" x14ac:dyDescent="0.25">
      <c r="A57" s="83" t="s">
        <v>614</v>
      </c>
      <c r="C57" s="82" t="s">
        <v>184</v>
      </c>
      <c r="D57" s="82" t="s">
        <v>615</v>
      </c>
    </row>
    <row r="58" spans="1:4" x14ac:dyDescent="0.25">
      <c r="A58" s="83" t="s">
        <v>616</v>
      </c>
      <c r="C58" s="82" t="s">
        <v>186</v>
      </c>
      <c r="D58" s="82" t="s">
        <v>617</v>
      </c>
    </row>
    <row r="59" spans="1:4" x14ac:dyDescent="0.25">
      <c r="A59" s="83" t="s">
        <v>618</v>
      </c>
      <c r="C59" s="82" t="s">
        <v>188</v>
      </c>
      <c r="D59" s="82" t="s">
        <v>619</v>
      </c>
    </row>
    <row r="60" spans="1:4" x14ac:dyDescent="0.25">
      <c r="A60" s="83" t="s">
        <v>620</v>
      </c>
      <c r="C60" s="82" t="s">
        <v>190</v>
      </c>
      <c r="D60" s="82" t="s">
        <v>621</v>
      </c>
    </row>
    <row r="61" spans="1:4" x14ac:dyDescent="0.25">
      <c r="A61" s="83" t="s">
        <v>622</v>
      </c>
      <c r="C61" s="82" t="s">
        <v>192</v>
      </c>
      <c r="D61" s="82" t="s">
        <v>623</v>
      </c>
    </row>
    <row r="62" spans="1:4" x14ac:dyDescent="0.25">
      <c r="A62" s="83" t="s">
        <v>624</v>
      </c>
      <c r="C62" s="82" t="s">
        <v>194</v>
      </c>
      <c r="D62" s="82" t="s">
        <v>625</v>
      </c>
    </row>
    <row r="63" spans="1:4" x14ac:dyDescent="0.25">
      <c r="A63" s="83" t="s">
        <v>626</v>
      </c>
      <c r="C63" s="82" t="s">
        <v>196</v>
      </c>
      <c r="D63" s="82" t="s">
        <v>627</v>
      </c>
    </row>
    <row r="64" spans="1:4" x14ac:dyDescent="0.25">
      <c r="A64" s="83" t="s">
        <v>628</v>
      </c>
      <c r="C64" s="82" t="s">
        <v>198</v>
      </c>
      <c r="D64" s="82" t="s">
        <v>629</v>
      </c>
    </row>
    <row r="65" spans="1:4" x14ac:dyDescent="0.25">
      <c r="A65" s="83" t="s">
        <v>630</v>
      </c>
      <c r="C65" s="82" t="s">
        <v>200</v>
      </c>
      <c r="D65" s="82" t="s">
        <v>631</v>
      </c>
    </row>
    <row r="66" spans="1:4" x14ac:dyDescent="0.25">
      <c r="A66" s="83" t="s">
        <v>632</v>
      </c>
      <c r="C66" s="82" t="s">
        <v>202</v>
      </c>
      <c r="D66" s="82" t="s">
        <v>633</v>
      </c>
    </row>
    <row r="67" spans="1:4" x14ac:dyDescent="0.25">
      <c r="A67" s="83" t="s">
        <v>634</v>
      </c>
      <c r="C67" s="82" t="s">
        <v>204</v>
      </c>
      <c r="D67" s="82" t="s">
        <v>635</v>
      </c>
    </row>
    <row r="68" spans="1:4" x14ac:dyDescent="0.25">
      <c r="A68" s="83" t="s">
        <v>636</v>
      </c>
      <c r="C68" s="82" t="s">
        <v>206</v>
      </c>
      <c r="D68" s="82" t="s">
        <v>637</v>
      </c>
    </row>
    <row r="69" spans="1:4" x14ac:dyDescent="0.25">
      <c r="A69" s="83" t="s">
        <v>638</v>
      </c>
      <c r="C69" s="82" t="s">
        <v>208</v>
      </c>
      <c r="D69" s="82" t="s">
        <v>639</v>
      </c>
    </row>
    <row r="70" spans="1:4" x14ac:dyDescent="0.25">
      <c r="A70" s="83" t="s">
        <v>640</v>
      </c>
      <c r="C70" s="82" t="s">
        <v>210</v>
      </c>
      <c r="D70" s="82" t="s">
        <v>641</v>
      </c>
    </row>
    <row r="71" spans="1:4" x14ac:dyDescent="0.25">
      <c r="A71" s="83" t="s">
        <v>642</v>
      </c>
      <c r="C71" s="82" t="s">
        <v>212</v>
      </c>
      <c r="D71" s="82" t="s">
        <v>643</v>
      </c>
    </row>
    <row r="72" spans="1:4" x14ac:dyDescent="0.25">
      <c r="A72" s="83" t="s">
        <v>644</v>
      </c>
      <c r="C72" s="82" t="s">
        <v>214</v>
      </c>
      <c r="D72" s="82" t="s">
        <v>645</v>
      </c>
    </row>
    <row r="73" spans="1:4" x14ac:dyDescent="0.25">
      <c r="A73" s="83" t="s">
        <v>646</v>
      </c>
      <c r="C73" s="82" t="s">
        <v>216</v>
      </c>
      <c r="D73" s="82" t="s">
        <v>647</v>
      </c>
    </row>
    <row r="74" spans="1:4" x14ac:dyDescent="0.25">
      <c r="A74" s="83" t="s">
        <v>648</v>
      </c>
      <c r="C74" s="82" t="s">
        <v>218</v>
      </c>
      <c r="D74" s="82" t="s">
        <v>649</v>
      </c>
    </row>
    <row r="75" spans="1:4" x14ac:dyDescent="0.25">
      <c r="A75" s="83" t="s">
        <v>650</v>
      </c>
      <c r="C75" s="82" t="s">
        <v>220</v>
      </c>
      <c r="D75" s="82" t="s">
        <v>651</v>
      </c>
    </row>
    <row r="76" spans="1:4" x14ac:dyDescent="0.25">
      <c r="A76" s="83" t="s">
        <v>652</v>
      </c>
      <c r="C76" s="82" t="s">
        <v>222</v>
      </c>
      <c r="D76" s="82" t="s">
        <v>653</v>
      </c>
    </row>
    <row r="77" spans="1:4" x14ac:dyDescent="0.25">
      <c r="C77" s="82" t="s">
        <v>224</v>
      </c>
      <c r="D77" s="82" t="s">
        <v>654</v>
      </c>
    </row>
    <row r="78" spans="1:4" x14ac:dyDescent="0.25">
      <c r="C78" s="82" t="s">
        <v>226</v>
      </c>
      <c r="D78" s="82" t="s">
        <v>655</v>
      </c>
    </row>
    <row r="79" spans="1:4" x14ac:dyDescent="0.25">
      <c r="C79" s="82" t="s">
        <v>228</v>
      </c>
      <c r="D79" s="82" t="s">
        <v>656</v>
      </c>
    </row>
    <row r="80" spans="1:4" x14ac:dyDescent="0.25">
      <c r="C80" s="82" t="s">
        <v>230</v>
      </c>
      <c r="D80" s="82" t="s">
        <v>657</v>
      </c>
    </row>
    <row r="81" spans="3:4" x14ac:dyDescent="0.25">
      <c r="C81" s="82" t="s">
        <v>232</v>
      </c>
      <c r="D81" s="82" t="s">
        <v>658</v>
      </c>
    </row>
    <row r="82" spans="3:4" x14ac:dyDescent="0.25">
      <c r="C82" s="82" t="s">
        <v>234</v>
      </c>
      <c r="D82" s="82" t="s">
        <v>659</v>
      </c>
    </row>
    <row r="83" spans="3:4" x14ac:dyDescent="0.25">
      <c r="C83" s="82" t="s">
        <v>236</v>
      </c>
      <c r="D83" s="82" t="s">
        <v>660</v>
      </c>
    </row>
    <row r="84" spans="3:4" x14ac:dyDescent="0.25">
      <c r="C84" s="82" t="s">
        <v>238</v>
      </c>
      <c r="D84" s="82" t="s">
        <v>661</v>
      </c>
    </row>
    <row r="85" spans="3:4" x14ac:dyDescent="0.25">
      <c r="C85" s="82" t="s">
        <v>240</v>
      </c>
      <c r="D85" s="82" t="s">
        <v>662</v>
      </c>
    </row>
    <row r="86" spans="3:4" x14ac:dyDescent="0.25">
      <c r="C86" s="82" t="s">
        <v>242</v>
      </c>
      <c r="D86" s="82" t="s">
        <v>566</v>
      </c>
    </row>
    <row r="87" spans="3:4" x14ac:dyDescent="0.25">
      <c r="C87" s="82" t="s">
        <v>243</v>
      </c>
      <c r="D87" s="82" t="s">
        <v>663</v>
      </c>
    </row>
    <row r="88" spans="3:4" x14ac:dyDescent="0.25">
      <c r="C88" s="82" t="s">
        <v>245</v>
      </c>
      <c r="D88" s="82" t="s">
        <v>664</v>
      </c>
    </row>
    <row r="89" spans="3:4" x14ac:dyDescent="0.25">
      <c r="C89" s="82" t="s">
        <v>247</v>
      </c>
      <c r="D89" s="82" t="s">
        <v>665</v>
      </c>
    </row>
    <row r="90" spans="3:4" x14ac:dyDescent="0.25">
      <c r="C90" s="82" t="s">
        <v>249</v>
      </c>
      <c r="D90" s="82" t="s">
        <v>666</v>
      </c>
    </row>
    <row r="91" spans="3:4" x14ac:dyDescent="0.25">
      <c r="C91" s="82" t="s">
        <v>251</v>
      </c>
      <c r="D91" s="82" t="s">
        <v>667</v>
      </c>
    </row>
    <row r="92" spans="3:4" x14ac:dyDescent="0.25">
      <c r="C92" s="82" t="s">
        <v>253</v>
      </c>
      <c r="D92" s="82" t="s">
        <v>668</v>
      </c>
    </row>
    <row r="93" spans="3:4" x14ac:dyDescent="0.25">
      <c r="C93" s="82" t="s">
        <v>255</v>
      </c>
      <c r="D93" s="82" t="s">
        <v>669</v>
      </c>
    </row>
    <row r="94" spans="3:4" x14ac:dyDescent="0.25">
      <c r="C94" s="82" t="s">
        <v>257</v>
      </c>
      <c r="D94" s="82" t="s">
        <v>670</v>
      </c>
    </row>
    <row r="95" spans="3:4" x14ac:dyDescent="0.25">
      <c r="C95" s="82" t="s">
        <v>259</v>
      </c>
      <c r="D95" s="82" t="s">
        <v>671</v>
      </c>
    </row>
    <row r="96" spans="3:4" x14ac:dyDescent="0.25">
      <c r="C96" s="82" t="s">
        <v>672</v>
      </c>
      <c r="D96" s="82" t="s">
        <v>673</v>
      </c>
    </row>
    <row r="97" spans="3:4" x14ac:dyDescent="0.25">
      <c r="C97" s="82" t="s">
        <v>261</v>
      </c>
      <c r="D97" s="82" t="s">
        <v>674</v>
      </c>
    </row>
    <row r="98" spans="3:4" x14ac:dyDescent="0.25">
      <c r="C98" s="82" t="s">
        <v>263</v>
      </c>
      <c r="D98" s="82" t="s">
        <v>675</v>
      </c>
    </row>
    <row r="99" spans="3:4" x14ac:dyDescent="0.25">
      <c r="C99" s="82" t="s">
        <v>265</v>
      </c>
      <c r="D99" s="82" t="s">
        <v>676</v>
      </c>
    </row>
    <row r="100" spans="3:4" x14ac:dyDescent="0.25">
      <c r="C100" s="82" t="s">
        <v>267</v>
      </c>
      <c r="D100" s="82" t="s">
        <v>677</v>
      </c>
    </row>
    <row r="101" spans="3:4" x14ac:dyDescent="0.25">
      <c r="C101" s="82" t="s">
        <v>269</v>
      </c>
      <c r="D101" s="82" t="s">
        <v>678</v>
      </c>
    </row>
    <row r="102" spans="3:4" x14ac:dyDescent="0.25">
      <c r="C102" s="82" t="s">
        <v>271</v>
      </c>
      <c r="D102" s="82" t="s">
        <v>679</v>
      </c>
    </row>
    <row r="103" spans="3:4" x14ac:dyDescent="0.25">
      <c r="C103" s="82" t="s">
        <v>273</v>
      </c>
      <c r="D103" s="82" t="s">
        <v>680</v>
      </c>
    </row>
    <row r="104" spans="3:4" x14ac:dyDescent="0.25">
      <c r="C104" s="82" t="s">
        <v>275</v>
      </c>
      <c r="D104" s="82" t="s">
        <v>681</v>
      </c>
    </row>
    <row r="105" spans="3:4" x14ac:dyDescent="0.25">
      <c r="C105" s="82" t="s">
        <v>277</v>
      </c>
      <c r="D105" s="82" t="s">
        <v>682</v>
      </c>
    </row>
    <row r="106" spans="3:4" x14ac:dyDescent="0.25">
      <c r="C106" s="82" t="s">
        <v>279</v>
      </c>
      <c r="D106" s="82" t="s">
        <v>683</v>
      </c>
    </row>
    <row r="107" spans="3:4" x14ac:dyDescent="0.25">
      <c r="C107" s="82" t="s">
        <v>281</v>
      </c>
      <c r="D107" s="82" t="s">
        <v>684</v>
      </c>
    </row>
    <row r="108" spans="3:4" x14ac:dyDescent="0.25">
      <c r="C108" s="82" t="s">
        <v>283</v>
      </c>
      <c r="D108" s="82" t="s">
        <v>685</v>
      </c>
    </row>
    <row r="109" spans="3:4" x14ac:dyDescent="0.25">
      <c r="C109" s="82" t="s">
        <v>285</v>
      </c>
      <c r="D109" s="82" t="s">
        <v>686</v>
      </c>
    </row>
    <row r="110" spans="3:4" x14ac:dyDescent="0.25">
      <c r="C110" s="82" t="s">
        <v>287</v>
      </c>
      <c r="D110" s="82" t="s">
        <v>687</v>
      </c>
    </row>
    <row r="111" spans="3:4" x14ac:dyDescent="0.25">
      <c r="C111" s="82" t="s">
        <v>289</v>
      </c>
      <c r="D111" s="82" t="s">
        <v>688</v>
      </c>
    </row>
    <row r="112" spans="3:4" x14ac:dyDescent="0.25">
      <c r="C112" s="82" t="s">
        <v>291</v>
      </c>
      <c r="D112" s="82" t="s">
        <v>689</v>
      </c>
    </row>
    <row r="113" spans="3:5" x14ac:dyDescent="0.25">
      <c r="C113" s="82" t="s">
        <v>293</v>
      </c>
      <c r="D113" s="82" t="s">
        <v>690</v>
      </c>
    </row>
    <row r="114" spans="3:5" x14ac:dyDescent="0.25">
      <c r="C114" s="82" t="s">
        <v>295</v>
      </c>
      <c r="D114" s="82" t="s">
        <v>691</v>
      </c>
    </row>
    <row r="115" spans="3:5" x14ac:dyDescent="0.25">
      <c r="C115" s="82" t="s">
        <v>297</v>
      </c>
      <c r="D115" s="82" t="s">
        <v>692</v>
      </c>
    </row>
    <row r="116" spans="3:5" x14ac:dyDescent="0.25">
      <c r="C116" s="82" t="s">
        <v>299</v>
      </c>
      <c r="D116" s="82" t="s">
        <v>693</v>
      </c>
    </row>
    <row r="117" spans="3:5" x14ac:dyDescent="0.25">
      <c r="C117" s="82" t="s">
        <v>301</v>
      </c>
      <c r="D117" s="82" t="s">
        <v>694</v>
      </c>
    </row>
    <row r="118" spans="3:5" x14ac:dyDescent="0.25">
      <c r="C118" s="82" t="s">
        <v>303</v>
      </c>
      <c r="D118" s="82" t="s">
        <v>695</v>
      </c>
    </row>
    <row r="119" spans="3:5" x14ac:dyDescent="0.25">
      <c r="C119" s="82" t="s">
        <v>305</v>
      </c>
      <c r="D119" s="82" t="s">
        <v>696</v>
      </c>
    </row>
    <row r="120" spans="3:5" x14ac:dyDescent="0.25">
      <c r="C120" s="82" t="s">
        <v>307</v>
      </c>
      <c r="D120" s="82" t="s">
        <v>697</v>
      </c>
    </row>
    <row r="121" spans="3:5" x14ac:dyDescent="0.25">
      <c r="C121" s="82" t="s">
        <v>309</v>
      </c>
      <c r="D121" s="82" t="s">
        <v>698</v>
      </c>
    </row>
    <row r="122" spans="3:5" x14ac:dyDescent="0.25">
      <c r="C122" s="85" t="s">
        <v>311</v>
      </c>
      <c r="D122" s="82" t="s">
        <v>699</v>
      </c>
    </row>
    <row r="123" spans="3:5" x14ac:dyDescent="0.25">
      <c r="C123" s="85" t="s">
        <v>313</v>
      </c>
      <c r="D123" s="82" t="s">
        <v>700</v>
      </c>
      <c r="E123" s="86"/>
    </row>
    <row r="124" spans="3:5" x14ac:dyDescent="0.25">
      <c r="C124" s="85" t="s">
        <v>315</v>
      </c>
      <c r="D124" s="82" t="s">
        <v>701</v>
      </c>
      <c r="E124" s="86"/>
    </row>
    <row r="125" spans="3:5" x14ac:dyDescent="0.25">
      <c r="C125" s="82" t="s">
        <v>317</v>
      </c>
      <c r="D125" s="82" t="s">
        <v>702</v>
      </c>
      <c r="E125" s="86"/>
    </row>
    <row r="126" spans="3:5" x14ac:dyDescent="0.25">
      <c r="C126" s="82" t="s">
        <v>319</v>
      </c>
      <c r="D126" s="82" t="s">
        <v>703</v>
      </c>
    </row>
    <row r="127" spans="3:5" x14ac:dyDescent="0.25">
      <c r="C127" s="82" t="s">
        <v>321</v>
      </c>
      <c r="D127" s="82" t="s">
        <v>704</v>
      </c>
    </row>
    <row r="128" spans="3:5" x14ac:dyDescent="0.25">
      <c r="C128" s="82" t="s">
        <v>323</v>
      </c>
      <c r="D128" s="82" t="s">
        <v>693</v>
      </c>
    </row>
    <row r="129" spans="3:4" x14ac:dyDescent="0.25">
      <c r="C129" s="82" t="s">
        <v>324</v>
      </c>
      <c r="D129" s="82" t="s">
        <v>705</v>
      </c>
    </row>
    <row r="130" spans="3:4" x14ac:dyDescent="0.25">
      <c r="C130" s="82" t="s">
        <v>326</v>
      </c>
      <c r="D130" s="82" t="s">
        <v>706</v>
      </c>
    </row>
    <row r="131" spans="3:4" x14ac:dyDescent="0.25">
      <c r="C131" s="82" t="s">
        <v>707</v>
      </c>
      <c r="D131" s="82" t="s">
        <v>708</v>
      </c>
    </row>
    <row r="132" spans="3:4" x14ac:dyDescent="0.25">
      <c r="C132" s="82" t="s">
        <v>328</v>
      </c>
      <c r="D132" s="82" t="s">
        <v>709</v>
      </c>
    </row>
    <row r="133" spans="3:4" x14ac:dyDescent="0.25">
      <c r="C133" s="82" t="s">
        <v>330</v>
      </c>
      <c r="D133" s="82" t="s">
        <v>536</v>
      </c>
    </row>
    <row r="134" spans="3:4" x14ac:dyDescent="0.25">
      <c r="C134" s="82" t="s">
        <v>331</v>
      </c>
      <c r="D134" s="82" t="s">
        <v>710</v>
      </c>
    </row>
    <row r="135" spans="3:4" x14ac:dyDescent="0.25">
      <c r="C135" s="82" t="s">
        <v>333</v>
      </c>
      <c r="D135" s="82" t="s">
        <v>711</v>
      </c>
    </row>
    <row r="136" spans="3:4" x14ac:dyDescent="0.25">
      <c r="C136" s="82" t="s">
        <v>335</v>
      </c>
      <c r="D136" s="82" t="s">
        <v>712</v>
      </c>
    </row>
    <row r="137" spans="3:4" x14ac:dyDescent="0.25">
      <c r="C137" s="82" t="s">
        <v>337</v>
      </c>
      <c r="D137" s="82" t="s">
        <v>713</v>
      </c>
    </row>
    <row r="138" spans="3:4" x14ac:dyDescent="0.25">
      <c r="C138" s="82" t="s">
        <v>339</v>
      </c>
      <c r="D138" s="82" t="s">
        <v>714</v>
      </c>
    </row>
    <row r="139" spans="3:4" x14ac:dyDescent="0.25">
      <c r="C139" s="82" t="s">
        <v>341</v>
      </c>
      <c r="D139" s="82" t="s">
        <v>715</v>
      </c>
    </row>
    <row r="140" spans="3:4" x14ac:dyDescent="0.25">
      <c r="C140" s="82" t="s">
        <v>343</v>
      </c>
      <c r="D140" s="82" t="s">
        <v>716</v>
      </c>
    </row>
    <row r="141" spans="3:4" x14ac:dyDescent="0.25">
      <c r="C141" s="82" t="s">
        <v>344</v>
      </c>
      <c r="D141" s="82" t="s">
        <v>717</v>
      </c>
    </row>
    <row r="142" spans="3:4" x14ac:dyDescent="0.25">
      <c r="C142" s="82" t="s">
        <v>346</v>
      </c>
      <c r="D142" s="82" t="s">
        <v>718</v>
      </c>
    </row>
    <row r="143" spans="3:4" x14ac:dyDescent="0.25">
      <c r="C143" s="82" t="s">
        <v>348</v>
      </c>
      <c r="D143" s="82" t="s">
        <v>719</v>
      </c>
    </row>
    <row r="144" spans="3:4" x14ac:dyDescent="0.25">
      <c r="C144" s="82" t="s">
        <v>720</v>
      </c>
      <c r="D144" s="82" t="s">
        <v>721</v>
      </c>
    </row>
    <row r="145" spans="3:4" x14ac:dyDescent="0.25">
      <c r="C145" s="82" t="s">
        <v>350</v>
      </c>
      <c r="D145" s="82" t="s">
        <v>577</v>
      </c>
    </row>
    <row r="146" spans="3:4" x14ac:dyDescent="0.25">
      <c r="C146" s="82" t="s">
        <v>351</v>
      </c>
      <c r="D146" s="82" t="s">
        <v>722</v>
      </c>
    </row>
    <row r="147" spans="3:4" x14ac:dyDescent="0.25">
      <c r="C147" s="82" t="s">
        <v>353</v>
      </c>
      <c r="D147" s="82" t="s">
        <v>723</v>
      </c>
    </row>
    <row r="148" spans="3:4" x14ac:dyDescent="0.25">
      <c r="C148" s="82" t="s">
        <v>355</v>
      </c>
      <c r="D148" s="82" t="s">
        <v>724</v>
      </c>
    </row>
    <row r="149" spans="3:4" x14ac:dyDescent="0.25">
      <c r="C149" s="82" t="s">
        <v>357</v>
      </c>
      <c r="D149" s="82" t="s">
        <v>725</v>
      </c>
    </row>
    <row r="150" spans="3:4" x14ac:dyDescent="0.25">
      <c r="C150" s="82" t="s">
        <v>359</v>
      </c>
      <c r="D150" s="82" t="s">
        <v>726</v>
      </c>
    </row>
    <row r="151" spans="3:4" x14ac:dyDescent="0.25">
      <c r="C151" s="82" t="s">
        <v>361</v>
      </c>
      <c r="D151" s="82" t="s">
        <v>727</v>
      </c>
    </row>
    <row r="152" spans="3:4" x14ac:dyDescent="0.25">
      <c r="C152" s="82" t="s">
        <v>362</v>
      </c>
      <c r="D152" s="82" t="s">
        <v>728</v>
      </c>
    </row>
    <row r="153" spans="3:4" x14ac:dyDescent="0.25">
      <c r="C153" s="82" t="s">
        <v>364</v>
      </c>
      <c r="D153" s="82" t="s">
        <v>729</v>
      </c>
    </row>
    <row r="154" spans="3:4" x14ac:dyDescent="0.25">
      <c r="C154" s="82" t="s">
        <v>366</v>
      </c>
      <c r="D154" s="82" t="s">
        <v>730</v>
      </c>
    </row>
    <row r="155" spans="3:4" x14ac:dyDescent="0.25">
      <c r="C155" s="82" t="s">
        <v>408</v>
      </c>
      <c r="D155" s="82" t="s">
        <v>731</v>
      </c>
    </row>
    <row r="156" spans="3:4" x14ac:dyDescent="0.25">
      <c r="C156" s="82" t="s">
        <v>418</v>
      </c>
      <c r="D156" s="82" t="s">
        <v>732</v>
      </c>
    </row>
    <row r="157" spans="3:4" x14ac:dyDescent="0.25">
      <c r="C157" s="82" t="s">
        <v>368</v>
      </c>
      <c r="D157" s="82" t="s">
        <v>733</v>
      </c>
    </row>
    <row r="158" spans="3:4" x14ac:dyDescent="0.25">
      <c r="C158" s="82" t="s">
        <v>456</v>
      </c>
      <c r="D158" s="82" t="s">
        <v>734</v>
      </c>
    </row>
    <row r="159" spans="3:4" x14ac:dyDescent="0.25">
      <c r="C159" s="82" t="s">
        <v>735</v>
      </c>
      <c r="D159" s="82" t="s">
        <v>736</v>
      </c>
    </row>
    <row r="160" spans="3:4" x14ac:dyDescent="0.25">
      <c r="C160" s="82" t="s">
        <v>737</v>
      </c>
      <c r="D160" s="82" t="s">
        <v>738</v>
      </c>
    </row>
    <row r="161" spans="3:4" x14ac:dyDescent="0.25">
      <c r="C161" s="82" t="s">
        <v>739</v>
      </c>
      <c r="D161" s="82" t="s">
        <v>740</v>
      </c>
    </row>
    <row r="162" spans="3:4" x14ac:dyDescent="0.25">
      <c r="C162" s="82" t="s">
        <v>741</v>
      </c>
      <c r="D162" s="82" t="s">
        <v>742</v>
      </c>
    </row>
    <row r="163" spans="3:4" x14ac:dyDescent="0.25">
      <c r="C163" s="82" t="s">
        <v>743</v>
      </c>
      <c r="D163" s="82" t="s">
        <v>744</v>
      </c>
    </row>
    <row r="164" spans="3:4" x14ac:dyDescent="0.25">
      <c r="C164" s="82" t="s">
        <v>745</v>
      </c>
      <c r="D164" s="82" t="s">
        <v>746</v>
      </c>
    </row>
    <row r="165" spans="3:4" x14ac:dyDescent="0.25">
      <c r="C165" s="82" t="s">
        <v>903</v>
      </c>
      <c r="D165" s="82" t="s">
        <v>939</v>
      </c>
    </row>
    <row r="166" spans="3:4" x14ac:dyDescent="0.25">
      <c r="C166" s="82" t="s">
        <v>931</v>
      </c>
      <c r="D166" s="82" t="s">
        <v>983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AE304"/>
  <sheetViews>
    <sheetView workbookViewId="0">
      <pane xSplit="5" ySplit="1" topLeftCell="Y37" activePane="bottomRight" state="frozen"/>
      <selection sqref="A1:D1"/>
      <selection pane="topRight" sqref="A1:D1"/>
      <selection pane="bottomLeft" sqref="A1:D1"/>
      <selection pane="bottomRight" activeCell="AE42" sqref="AE42"/>
    </sheetView>
  </sheetViews>
  <sheetFormatPr baseColWidth="10" defaultRowHeight="15" x14ac:dyDescent="0.25"/>
  <cols>
    <col min="1" max="1" width="8" style="1" bestFit="1" customWidth="1"/>
    <col min="2" max="2" width="43.42578125" style="4" bestFit="1" customWidth="1"/>
    <col min="3" max="3" width="16.7109375" style="1" bestFit="1" customWidth="1"/>
    <col min="4" max="4" width="21.5703125" style="1" bestFit="1" customWidth="1"/>
    <col min="5" max="5" width="17.85546875" style="1" bestFit="1" customWidth="1"/>
    <col min="6" max="6" width="17.28515625" style="1" bestFit="1" customWidth="1"/>
    <col min="7" max="8" width="14.5703125" style="1" bestFit="1" customWidth="1"/>
    <col min="9" max="9" width="17.42578125" style="1" bestFit="1" customWidth="1"/>
    <col min="10" max="10" width="9.85546875" style="1" bestFit="1" customWidth="1"/>
    <col min="11" max="11" width="22" style="1" bestFit="1" customWidth="1"/>
    <col min="12" max="12" width="17.28515625" style="1" bestFit="1" customWidth="1"/>
    <col min="13" max="13" width="13.7109375" style="1" bestFit="1" customWidth="1"/>
    <col min="14" max="14" width="15.28515625" style="1" bestFit="1" customWidth="1"/>
    <col min="15" max="15" width="17.28515625" style="1" bestFit="1" customWidth="1"/>
    <col min="16" max="18" width="4.5703125" style="1" bestFit="1" customWidth="1"/>
    <col min="19" max="19" width="9.140625" style="62" bestFit="1" customWidth="1"/>
    <col min="20" max="30" width="21.5703125" style="65" customWidth="1"/>
    <col min="31" max="31" width="17.85546875" bestFit="1" customWidth="1"/>
  </cols>
  <sheetData>
    <row r="1" spans="1:31" x14ac:dyDescent="0.25">
      <c r="A1" s="1" t="s">
        <v>76</v>
      </c>
      <c r="B1" s="4" t="s">
        <v>77</v>
      </c>
      <c r="C1" s="1" t="s">
        <v>392</v>
      </c>
      <c r="D1" s="1" t="s">
        <v>393</v>
      </c>
      <c r="E1" s="1" t="s">
        <v>48</v>
      </c>
      <c r="F1" s="1" t="s">
        <v>394</v>
      </c>
      <c r="G1" s="1" t="s">
        <v>395</v>
      </c>
      <c r="H1" s="1" t="s">
        <v>396</v>
      </c>
      <c r="I1" s="1" t="s">
        <v>397</v>
      </c>
      <c r="J1" s="1" t="s">
        <v>17</v>
      </c>
      <c r="K1" s="1" t="s">
        <v>384</v>
      </c>
      <c r="L1" s="1" t="s">
        <v>374</v>
      </c>
      <c r="M1" s="1" t="s">
        <v>375</v>
      </c>
      <c r="N1" s="1" t="s">
        <v>377</v>
      </c>
      <c r="O1" s="1" t="s">
        <v>379</v>
      </c>
      <c r="P1" s="1" t="s">
        <v>389</v>
      </c>
      <c r="Q1" s="1" t="s">
        <v>390</v>
      </c>
      <c r="R1" s="1" t="s">
        <v>391</v>
      </c>
      <c r="S1" s="62" t="s">
        <v>416</v>
      </c>
      <c r="T1" s="65" t="s">
        <v>443</v>
      </c>
      <c r="U1" s="65" t="s">
        <v>444</v>
      </c>
      <c r="V1" s="65" t="s">
        <v>445</v>
      </c>
      <c r="W1" s="65" t="s">
        <v>446</v>
      </c>
      <c r="X1" s="65" t="s">
        <v>447</v>
      </c>
      <c r="Y1" s="65" t="s">
        <v>448</v>
      </c>
      <c r="Z1" s="65" t="s">
        <v>908</v>
      </c>
      <c r="AA1" s="65" t="s">
        <v>909</v>
      </c>
      <c r="AB1" s="65" t="s">
        <v>910</v>
      </c>
      <c r="AC1" s="65" t="s">
        <v>921</v>
      </c>
      <c r="AD1" s="65" t="s">
        <v>922</v>
      </c>
      <c r="AE1" s="65" t="s">
        <v>998</v>
      </c>
    </row>
    <row r="2" spans="1:31" x14ac:dyDescent="0.25">
      <c r="A2" s="2" t="s">
        <v>78</v>
      </c>
      <c r="B2" s="5" t="s">
        <v>79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63"/>
      <c r="T2" s="159"/>
      <c r="U2" s="159"/>
      <c r="V2" s="159"/>
      <c r="W2" s="159"/>
      <c r="X2" s="159"/>
      <c r="Y2" s="159"/>
      <c r="Z2" s="159" t="str">
        <f>MID($I2,11,3)</f>
        <v/>
      </c>
      <c r="AA2" s="159" t="str">
        <f>MID($I2,29,3)</f>
        <v/>
      </c>
      <c r="AB2" s="159" t="str">
        <f>MID($I2,50,3)</f>
        <v/>
      </c>
      <c r="AC2" s="159" t="s">
        <v>923</v>
      </c>
      <c r="AD2" s="159" t="s">
        <v>923</v>
      </c>
      <c r="AE2" s="159"/>
    </row>
    <row r="3" spans="1:31" x14ac:dyDescent="0.25">
      <c r="A3" s="2" t="s">
        <v>80</v>
      </c>
      <c r="B3" s="5" t="s">
        <v>81</v>
      </c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63"/>
      <c r="T3" s="159"/>
      <c r="U3" s="159"/>
      <c r="V3" s="159"/>
      <c r="W3" s="159"/>
      <c r="X3" s="159"/>
      <c r="Y3" s="159"/>
      <c r="Z3" s="159" t="str">
        <f t="shared" ref="Z3:Z66" si="0">MID(I3,11,3)</f>
        <v/>
      </c>
      <c r="AA3" s="159" t="str">
        <f t="shared" ref="AA3:AA66" si="1">MID($I3,29,3)</f>
        <v/>
      </c>
      <c r="AB3" s="159" t="str">
        <f t="shared" ref="AB3:AB66" si="2">MID($I3,50,3)</f>
        <v/>
      </c>
      <c r="AC3" s="159" t="s">
        <v>923</v>
      </c>
      <c r="AD3" s="159" t="s">
        <v>923</v>
      </c>
      <c r="AE3" s="159"/>
    </row>
    <row r="4" spans="1:31" x14ac:dyDescent="0.25">
      <c r="A4" s="2" t="s">
        <v>82</v>
      </c>
      <c r="B4" s="5" t="s">
        <v>83</v>
      </c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63"/>
      <c r="T4" s="159"/>
      <c r="U4" s="159"/>
      <c r="V4" s="159"/>
      <c r="W4" s="159"/>
      <c r="X4" s="159"/>
      <c r="Y4" s="159"/>
      <c r="Z4" s="159" t="str">
        <f t="shared" si="0"/>
        <v/>
      </c>
      <c r="AA4" s="159" t="str">
        <f t="shared" si="1"/>
        <v/>
      </c>
      <c r="AB4" s="159" t="str">
        <f t="shared" si="2"/>
        <v/>
      </c>
      <c r="AC4" s="159" t="s">
        <v>923</v>
      </c>
      <c r="AD4" s="159" t="s">
        <v>923</v>
      </c>
      <c r="AE4" s="159"/>
    </row>
    <row r="5" spans="1:31" x14ac:dyDescent="0.25">
      <c r="A5" s="2" t="s">
        <v>84</v>
      </c>
      <c r="B5" s="5" t="s">
        <v>85</v>
      </c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63"/>
      <c r="T5" s="159"/>
      <c r="U5" s="159"/>
      <c r="V5" s="159"/>
      <c r="W5" s="159"/>
      <c r="X5" s="159"/>
      <c r="Y5" s="159"/>
      <c r="Z5" s="159" t="str">
        <f t="shared" si="0"/>
        <v/>
      </c>
      <c r="AA5" s="159" t="str">
        <f t="shared" si="1"/>
        <v/>
      </c>
      <c r="AB5" s="159" t="str">
        <f t="shared" si="2"/>
        <v/>
      </c>
      <c r="AC5" s="159" t="s">
        <v>923</v>
      </c>
      <c r="AD5" s="159" t="s">
        <v>923</v>
      </c>
      <c r="AE5" s="159"/>
    </row>
    <row r="6" spans="1:31" x14ac:dyDescent="0.25">
      <c r="A6" s="2" t="s">
        <v>86</v>
      </c>
      <c r="B6" s="5" t="s">
        <v>87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63"/>
      <c r="T6" s="159"/>
      <c r="U6" s="159"/>
      <c r="V6" s="159"/>
      <c r="W6" s="159"/>
      <c r="X6" s="159"/>
      <c r="Y6" s="159"/>
      <c r="Z6" s="159" t="str">
        <f t="shared" si="0"/>
        <v/>
      </c>
      <c r="AA6" s="159" t="str">
        <f t="shared" si="1"/>
        <v/>
      </c>
      <c r="AB6" s="159" t="str">
        <f t="shared" si="2"/>
        <v/>
      </c>
      <c r="AC6" s="159" t="s">
        <v>923</v>
      </c>
      <c r="AD6" s="159" t="s">
        <v>923</v>
      </c>
      <c r="AE6" s="159"/>
    </row>
    <row r="7" spans="1:31" x14ac:dyDescent="0.25">
      <c r="A7" s="2" t="s">
        <v>88</v>
      </c>
      <c r="B7" s="5" t="s">
        <v>89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63"/>
      <c r="T7" s="159"/>
      <c r="U7" s="159"/>
      <c r="V7" s="159"/>
      <c r="W7" s="159"/>
      <c r="X7" s="159"/>
      <c r="Y7" s="159"/>
      <c r="Z7" s="159" t="str">
        <f t="shared" si="0"/>
        <v/>
      </c>
      <c r="AA7" s="159" t="str">
        <f t="shared" si="1"/>
        <v/>
      </c>
      <c r="AB7" s="159" t="str">
        <f t="shared" si="2"/>
        <v/>
      </c>
      <c r="AC7" s="159" t="s">
        <v>923</v>
      </c>
      <c r="AD7" s="159" t="s">
        <v>923</v>
      </c>
      <c r="AE7" s="159"/>
    </row>
    <row r="8" spans="1:31" x14ac:dyDescent="0.25">
      <c r="A8" s="2" t="s">
        <v>90</v>
      </c>
      <c r="B8" s="5" t="s">
        <v>91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63"/>
      <c r="T8" s="159"/>
      <c r="U8" s="159"/>
      <c r="V8" s="159"/>
      <c r="W8" s="159"/>
      <c r="X8" s="159"/>
      <c r="Y8" s="159"/>
      <c r="Z8" s="159" t="str">
        <f t="shared" si="0"/>
        <v/>
      </c>
      <c r="AA8" s="159" t="str">
        <f t="shared" si="1"/>
        <v/>
      </c>
      <c r="AB8" s="159" t="str">
        <f t="shared" si="2"/>
        <v/>
      </c>
      <c r="AC8" s="159" t="s">
        <v>923</v>
      </c>
      <c r="AD8" s="159" t="s">
        <v>923</v>
      </c>
      <c r="AE8" s="159"/>
    </row>
    <row r="9" spans="1:31" x14ac:dyDescent="0.25">
      <c r="A9" s="2" t="s">
        <v>92</v>
      </c>
      <c r="B9" s="5" t="s">
        <v>93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63"/>
      <c r="T9" s="159"/>
      <c r="U9" s="159"/>
      <c r="V9" s="159"/>
      <c r="W9" s="159"/>
      <c r="X9" s="159"/>
      <c r="Y9" s="159"/>
      <c r="Z9" s="159" t="str">
        <f t="shared" si="0"/>
        <v/>
      </c>
      <c r="AA9" s="159" t="str">
        <f t="shared" si="1"/>
        <v/>
      </c>
      <c r="AB9" s="159" t="str">
        <f t="shared" si="2"/>
        <v/>
      </c>
      <c r="AC9" s="159" t="s">
        <v>923</v>
      </c>
      <c r="AD9" s="159" t="s">
        <v>923</v>
      </c>
      <c r="AE9" s="159"/>
    </row>
    <row r="10" spans="1:31" x14ac:dyDescent="0.25">
      <c r="A10" s="2" t="s">
        <v>94</v>
      </c>
      <c r="B10" s="5" t="s">
        <v>95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63"/>
      <c r="T10" s="159"/>
      <c r="U10" s="159"/>
      <c r="V10" s="159"/>
      <c r="W10" s="159"/>
      <c r="X10" s="159"/>
      <c r="Y10" s="159"/>
      <c r="Z10" s="159" t="str">
        <f t="shared" si="0"/>
        <v/>
      </c>
      <c r="AA10" s="159" t="str">
        <f t="shared" si="1"/>
        <v/>
      </c>
      <c r="AB10" s="159" t="str">
        <f t="shared" si="2"/>
        <v/>
      </c>
      <c r="AC10" s="159" t="s">
        <v>923</v>
      </c>
      <c r="AD10" s="159" t="s">
        <v>923</v>
      </c>
      <c r="AE10" s="159"/>
    </row>
    <row r="11" spans="1:31" x14ac:dyDescent="0.25">
      <c r="A11" s="2" t="s">
        <v>96</v>
      </c>
      <c r="B11" s="5" t="s">
        <v>97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63"/>
      <c r="T11" s="159"/>
      <c r="U11" s="159"/>
      <c r="V11" s="159"/>
      <c r="W11" s="159"/>
      <c r="X11" s="159"/>
      <c r="Y11" s="159"/>
      <c r="Z11" s="159" t="str">
        <f t="shared" si="0"/>
        <v/>
      </c>
      <c r="AA11" s="159" t="str">
        <f t="shared" si="1"/>
        <v/>
      </c>
      <c r="AB11" s="159" t="str">
        <f t="shared" si="2"/>
        <v/>
      </c>
      <c r="AC11" s="159" t="s">
        <v>923</v>
      </c>
      <c r="AD11" s="159" t="s">
        <v>923</v>
      </c>
      <c r="AE11" s="159"/>
    </row>
    <row r="12" spans="1:31" x14ac:dyDescent="0.25">
      <c r="A12" s="2" t="s">
        <v>98</v>
      </c>
      <c r="B12" s="5" t="s">
        <v>99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63"/>
      <c r="T12" s="159"/>
      <c r="U12" s="159"/>
      <c r="V12" s="159"/>
      <c r="W12" s="159"/>
      <c r="X12" s="159"/>
      <c r="Y12" s="159"/>
      <c r="Z12" s="159" t="str">
        <f t="shared" si="0"/>
        <v/>
      </c>
      <c r="AA12" s="159" t="str">
        <f t="shared" si="1"/>
        <v/>
      </c>
      <c r="AB12" s="159" t="str">
        <f t="shared" si="2"/>
        <v/>
      </c>
      <c r="AC12" s="159" t="s">
        <v>923</v>
      </c>
      <c r="AD12" s="159" t="s">
        <v>923</v>
      </c>
      <c r="AE12" s="159"/>
    </row>
    <row r="13" spans="1:31" x14ac:dyDescent="0.25">
      <c r="A13" s="2" t="s">
        <v>100</v>
      </c>
      <c r="B13" s="5" t="s">
        <v>101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63"/>
      <c r="T13" s="159"/>
      <c r="U13" s="159"/>
      <c r="V13" s="159"/>
      <c r="W13" s="159"/>
      <c r="X13" s="159"/>
      <c r="Y13" s="159"/>
      <c r="Z13" s="159" t="str">
        <f t="shared" si="0"/>
        <v/>
      </c>
      <c r="AA13" s="159" t="str">
        <f t="shared" si="1"/>
        <v/>
      </c>
      <c r="AB13" s="159" t="str">
        <f t="shared" si="2"/>
        <v/>
      </c>
      <c r="AC13" s="159" t="s">
        <v>923</v>
      </c>
      <c r="AD13" s="159" t="s">
        <v>923</v>
      </c>
      <c r="AE13" s="159"/>
    </row>
    <row r="14" spans="1:31" x14ac:dyDescent="0.25">
      <c r="A14" s="2" t="s">
        <v>102</v>
      </c>
      <c r="B14" s="5" t="s">
        <v>103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63"/>
      <c r="T14" s="159"/>
      <c r="U14" s="159"/>
      <c r="V14" s="159"/>
      <c r="W14" s="159"/>
      <c r="X14" s="159"/>
      <c r="Y14" s="159"/>
      <c r="Z14" s="159" t="str">
        <f t="shared" si="0"/>
        <v/>
      </c>
      <c r="AA14" s="159" t="str">
        <f t="shared" si="1"/>
        <v/>
      </c>
      <c r="AB14" s="159" t="str">
        <f t="shared" si="2"/>
        <v/>
      </c>
      <c r="AC14" s="159" t="s">
        <v>923</v>
      </c>
      <c r="AD14" s="159" t="s">
        <v>923</v>
      </c>
      <c r="AE14" s="159"/>
    </row>
    <row r="15" spans="1:31" x14ac:dyDescent="0.25">
      <c r="A15" s="2" t="s">
        <v>104</v>
      </c>
      <c r="B15" s="5" t="s">
        <v>105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63"/>
      <c r="T15" s="159"/>
      <c r="U15" s="159"/>
      <c r="V15" s="159"/>
      <c r="W15" s="159"/>
      <c r="X15" s="159"/>
      <c r="Y15" s="159"/>
      <c r="Z15" s="159" t="str">
        <f t="shared" si="0"/>
        <v/>
      </c>
      <c r="AA15" s="159" t="str">
        <f t="shared" si="1"/>
        <v/>
      </c>
      <c r="AB15" s="159" t="str">
        <f t="shared" si="2"/>
        <v/>
      </c>
      <c r="AC15" s="159" t="s">
        <v>923</v>
      </c>
      <c r="AD15" s="159" t="s">
        <v>923</v>
      </c>
      <c r="AE15" s="159"/>
    </row>
    <row r="16" spans="1:31" x14ac:dyDescent="0.25">
      <c r="A16" s="2" t="s">
        <v>106</v>
      </c>
      <c r="B16" s="5" t="s">
        <v>107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63"/>
      <c r="T16" s="159"/>
      <c r="U16" s="159"/>
      <c r="V16" s="159"/>
      <c r="W16" s="159"/>
      <c r="X16" s="159"/>
      <c r="Y16" s="159"/>
      <c r="Z16" s="159" t="str">
        <f t="shared" si="0"/>
        <v/>
      </c>
      <c r="AA16" s="159" t="str">
        <f t="shared" si="1"/>
        <v/>
      </c>
      <c r="AB16" s="159" t="str">
        <f t="shared" si="2"/>
        <v/>
      </c>
      <c r="AC16" s="159" t="s">
        <v>923</v>
      </c>
      <c r="AD16" s="159" t="s">
        <v>923</v>
      </c>
      <c r="AE16" s="159"/>
    </row>
    <row r="17" spans="1:31" x14ac:dyDescent="0.25">
      <c r="A17" s="2" t="s">
        <v>108</v>
      </c>
      <c r="B17" s="5" t="s">
        <v>109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63"/>
      <c r="T17" s="159"/>
      <c r="U17" s="159"/>
      <c r="V17" s="159"/>
      <c r="W17" s="159"/>
      <c r="X17" s="159"/>
      <c r="Y17" s="159"/>
      <c r="Z17" s="159" t="str">
        <f t="shared" si="0"/>
        <v/>
      </c>
      <c r="AA17" s="159" t="str">
        <f t="shared" si="1"/>
        <v/>
      </c>
      <c r="AB17" s="159" t="str">
        <f t="shared" si="2"/>
        <v/>
      </c>
      <c r="AC17" s="159" t="s">
        <v>923</v>
      </c>
      <c r="AD17" s="159" t="s">
        <v>923</v>
      </c>
      <c r="AE17" s="159"/>
    </row>
    <row r="18" spans="1:31" x14ac:dyDescent="0.25">
      <c r="A18" s="2" t="s">
        <v>110</v>
      </c>
      <c r="B18" s="5" t="s">
        <v>111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63"/>
      <c r="T18" s="159"/>
      <c r="U18" s="159"/>
      <c r="V18" s="159"/>
      <c r="W18" s="159"/>
      <c r="X18" s="159"/>
      <c r="Y18" s="159"/>
      <c r="Z18" s="159" t="str">
        <f t="shared" si="0"/>
        <v/>
      </c>
      <c r="AA18" s="159" t="str">
        <f t="shared" si="1"/>
        <v/>
      </c>
      <c r="AB18" s="159" t="str">
        <f t="shared" si="2"/>
        <v/>
      </c>
      <c r="AC18" s="159" t="s">
        <v>923</v>
      </c>
      <c r="AD18" s="159" t="s">
        <v>923</v>
      </c>
      <c r="AE18" s="159"/>
    </row>
    <row r="19" spans="1:31" ht="60" x14ac:dyDescent="0.25">
      <c r="A19" s="2" t="s">
        <v>112</v>
      </c>
      <c r="B19" s="5" t="s">
        <v>113</v>
      </c>
      <c r="C19" s="2" t="s">
        <v>747</v>
      </c>
      <c r="D19" s="2" t="s">
        <v>406</v>
      </c>
      <c r="E19" s="2" t="s">
        <v>372</v>
      </c>
      <c r="F19" s="160"/>
      <c r="G19" s="2"/>
      <c r="H19" s="2"/>
      <c r="I19" s="160" t="s">
        <v>748</v>
      </c>
      <c r="J19" s="160" t="s">
        <v>373</v>
      </c>
      <c r="K19" s="160" t="s">
        <v>385</v>
      </c>
      <c r="L19" s="160" t="s">
        <v>488</v>
      </c>
      <c r="M19" s="160" t="s">
        <v>376</v>
      </c>
      <c r="N19" s="160" t="s">
        <v>378</v>
      </c>
      <c r="O19" s="160" t="s">
        <v>380</v>
      </c>
      <c r="P19" s="160" t="s">
        <v>961</v>
      </c>
      <c r="Q19" s="160" t="s">
        <v>927</v>
      </c>
      <c r="R19" s="160" t="s">
        <v>962</v>
      </c>
      <c r="S19" s="76" t="s">
        <v>476</v>
      </c>
      <c r="T19" s="159">
        <v>118</v>
      </c>
      <c r="U19" s="159">
        <v>122</v>
      </c>
      <c r="V19" s="159">
        <v>398</v>
      </c>
      <c r="W19" s="159">
        <v>399</v>
      </c>
      <c r="X19" s="159">
        <v>1.02</v>
      </c>
      <c r="Y19" s="159">
        <v>1.08</v>
      </c>
      <c r="Z19" s="159">
        <v>-8</v>
      </c>
      <c r="AA19" s="159">
        <v>-5</v>
      </c>
      <c r="AB19" s="159">
        <v>-12</v>
      </c>
      <c r="AC19" s="159" t="s">
        <v>923</v>
      </c>
      <c r="AD19" s="159" t="s">
        <v>923</v>
      </c>
      <c r="AE19" s="159"/>
    </row>
    <row r="20" spans="1:31" ht="60" x14ac:dyDescent="0.25">
      <c r="A20" s="2" t="s">
        <v>114</v>
      </c>
      <c r="B20" s="5" t="s">
        <v>115</v>
      </c>
      <c r="C20" s="2" t="s">
        <v>749</v>
      </c>
      <c r="D20" s="2" t="s">
        <v>406</v>
      </c>
      <c r="E20" s="2" t="s">
        <v>750</v>
      </c>
      <c r="F20" s="160"/>
      <c r="G20" s="2"/>
      <c r="H20" s="2"/>
      <c r="I20" s="160" t="s">
        <v>748</v>
      </c>
      <c r="J20" s="160" t="s">
        <v>373</v>
      </c>
      <c r="K20" s="160" t="s">
        <v>385</v>
      </c>
      <c r="L20" s="160" t="s">
        <v>488</v>
      </c>
      <c r="M20" s="160" t="s">
        <v>376</v>
      </c>
      <c r="N20" s="160" t="s">
        <v>378</v>
      </c>
      <c r="O20" s="160" t="s">
        <v>380</v>
      </c>
      <c r="P20" s="160" t="s">
        <v>946</v>
      </c>
      <c r="Q20" s="160" t="s">
        <v>947</v>
      </c>
      <c r="R20" s="160" t="s">
        <v>948</v>
      </c>
      <c r="S20" s="76" t="s">
        <v>476</v>
      </c>
      <c r="T20" s="159">
        <v>118</v>
      </c>
      <c r="U20" s="159">
        <v>122</v>
      </c>
      <c r="V20" s="159">
        <v>404</v>
      </c>
      <c r="W20" s="159">
        <v>405</v>
      </c>
      <c r="X20" s="159">
        <v>1.02</v>
      </c>
      <c r="Y20" s="159">
        <v>1.08</v>
      </c>
      <c r="Z20" s="159">
        <v>-6</v>
      </c>
      <c r="AA20" s="159">
        <v>-5</v>
      </c>
      <c r="AB20" s="159">
        <v>-12</v>
      </c>
      <c r="AC20" s="159" t="s">
        <v>923</v>
      </c>
      <c r="AD20" s="159" t="s">
        <v>923</v>
      </c>
      <c r="AE20" s="159"/>
    </row>
    <row r="21" spans="1:31" x14ac:dyDescent="0.25">
      <c r="A21" s="2" t="s">
        <v>116</v>
      </c>
      <c r="B21" s="5" t="s">
        <v>117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63"/>
      <c r="T21" s="159"/>
      <c r="U21" s="159"/>
      <c r="V21" s="159"/>
      <c r="W21" s="159"/>
      <c r="X21" s="159"/>
      <c r="Y21" s="159"/>
      <c r="Z21" s="159" t="str">
        <f t="shared" si="0"/>
        <v/>
      </c>
      <c r="AA21" s="159" t="str">
        <f t="shared" si="1"/>
        <v/>
      </c>
      <c r="AB21" s="159" t="str">
        <f t="shared" si="2"/>
        <v/>
      </c>
      <c r="AC21" s="159" t="s">
        <v>923</v>
      </c>
      <c r="AD21" s="159" t="s">
        <v>923</v>
      </c>
      <c r="AE21" s="159"/>
    </row>
    <row r="22" spans="1:31" x14ac:dyDescent="0.25">
      <c r="A22" s="2" t="s">
        <v>118</v>
      </c>
      <c r="B22" s="5" t="s">
        <v>119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63"/>
      <c r="T22" s="159"/>
      <c r="U22" s="159"/>
      <c r="V22" s="159"/>
      <c r="W22" s="159"/>
      <c r="X22" s="159"/>
      <c r="Y22" s="159"/>
      <c r="Z22" s="159" t="str">
        <f t="shared" si="0"/>
        <v/>
      </c>
      <c r="AA22" s="159" t="str">
        <f t="shared" si="1"/>
        <v/>
      </c>
      <c r="AB22" s="159" t="str">
        <f t="shared" si="2"/>
        <v/>
      </c>
      <c r="AC22" s="159" t="s">
        <v>923</v>
      </c>
      <c r="AD22" s="159" t="s">
        <v>923</v>
      </c>
      <c r="AE22" s="159"/>
    </row>
    <row r="23" spans="1:31" x14ac:dyDescent="0.25">
      <c r="A23" s="2" t="s">
        <v>120</v>
      </c>
      <c r="B23" s="5" t="s">
        <v>121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63"/>
      <c r="T23" s="159"/>
      <c r="U23" s="159"/>
      <c r="V23" s="159"/>
      <c r="W23" s="159"/>
      <c r="X23" s="159"/>
      <c r="Y23" s="159"/>
      <c r="Z23" s="159" t="str">
        <f t="shared" si="0"/>
        <v/>
      </c>
      <c r="AA23" s="159" t="str">
        <f t="shared" si="1"/>
        <v/>
      </c>
      <c r="AB23" s="159" t="str">
        <f t="shared" si="2"/>
        <v/>
      </c>
      <c r="AC23" s="159" t="s">
        <v>923</v>
      </c>
      <c r="AD23" s="159" t="s">
        <v>923</v>
      </c>
      <c r="AE23" s="159"/>
    </row>
    <row r="24" spans="1:31" x14ac:dyDescent="0.25">
      <c r="A24" s="2" t="s">
        <v>122</v>
      </c>
      <c r="B24" s="5" t="s">
        <v>123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63"/>
      <c r="T24" s="159"/>
      <c r="U24" s="159"/>
      <c r="V24" s="159"/>
      <c r="W24" s="159"/>
      <c r="X24" s="159"/>
      <c r="Y24" s="159"/>
      <c r="Z24" s="159" t="str">
        <f t="shared" si="0"/>
        <v/>
      </c>
      <c r="AA24" s="159" t="str">
        <f t="shared" si="1"/>
        <v/>
      </c>
      <c r="AB24" s="159" t="str">
        <f t="shared" si="2"/>
        <v/>
      </c>
      <c r="AC24" s="159" t="s">
        <v>923</v>
      </c>
      <c r="AD24" s="159" t="s">
        <v>923</v>
      </c>
      <c r="AE24" s="159"/>
    </row>
    <row r="25" spans="1:31" x14ac:dyDescent="0.25">
      <c r="A25" s="2" t="s">
        <v>124</v>
      </c>
      <c r="B25" s="5" t="s">
        <v>125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63"/>
      <c r="T25" s="159"/>
      <c r="U25" s="159"/>
      <c r="V25" s="159"/>
      <c r="W25" s="159"/>
      <c r="X25" s="159"/>
      <c r="Y25" s="159"/>
      <c r="Z25" s="159" t="str">
        <f t="shared" si="0"/>
        <v/>
      </c>
      <c r="AA25" s="159" t="str">
        <f t="shared" si="1"/>
        <v/>
      </c>
      <c r="AB25" s="159" t="str">
        <f t="shared" si="2"/>
        <v/>
      </c>
      <c r="AC25" s="159" t="s">
        <v>923</v>
      </c>
      <c r="AD25" s="159" t="s">
        <v>923</v>
      </c>
      <c r="AE25" s="159"/>
    </row>
    <row r="26" spans="1:31" ht="60" x14ac:dyDescent="0.25">
      <c r="A26" s="2" t="s">
        <v>126</v>
      </c>
      <c r="B26" s="5" t="s">
        <v>127</v>
      </c>
      <c r="C26" s="2" t="s">
        <v>751</v>
      </c>
      <c r="D26" s="2" t="s">
        <v>406</v>
      </c>
      <c r="E26" s="2" t="s">
        <v>372</v>
      </c>
      <c r="F26" s="160"/>
      <c r="G26" s="2"/>
      <c r="H26" s="2"/>
      <c r="I26" s="160" t="s">
        <v>748</v>
      </c>
      <c r="J26" s="160" t="s">
        <v>373</v>
      </c>
      <c r="K26" s="160" t="s">
        <v>385</v>
      </c>
      <c r="L26" s="160" t="s">
        <v>488</v>
      </c>
      <c r="M26" s="160" t="s">
        <v>376</v>
      </c>
      <c r="N26" s="160" t="s">
        <v>378</v>
      </c>
      <c r="O26" s="160" t="s">
        <v>380</v>
      </c>
      <c r="P26" s="160"/>
      <c r="Q26" s="160"/>
      <c r="R26" s="160"/>
      <c r="S26" s="76" t="s">
        <v>476</v>
      </c>
      <c r="T26" s="159">
        <v>118</v>
      </c>
      <c r="U26" s="159">
        <v>122</v>
      </c>
      <c r="V26" s="159">
        <v>398</v>
      </c>
      <c r="W26" s="159">
        <v>399</v>
      </c>
      <c r="X26" s="159">
        <v>1.02</v>
      </c>
      <c r="Y26" s="159">
        <v>1.08</v>
      </c>
      <c r="Z26" s="159">
        <v>-6</v>
      </c>
      <c r="AA26" s="159">
        <v>-5</v>
      </c>
      <c r="AB26" s="159">
        <v>-12</v>
      </c>
      <c r="AC26" s="159" t="s">
        <v>923</v>
      </c>
      <c r="AD26" s="159" t="s">
        <v>923</v>
      </c>
      <c r="AE26" s="159"/>
    </row>
    <row r="27" spans="1:31" x14ac:dyDescent="0.25">
      <c r="A27" s="2" t="s">
        <v>128</v>
      </c>
      <c r="B27" s="5" t="s">
        <v>129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63"/>
      <c r="T27" s="159"/>
      <c r="U27" s="159"/>
      <c r="V27" s="159"/>
      <c r="W27" s="159"/>
      <c r="X27" s="159"/>
      <c r="Y27" s="159"/>
      <c r="Z27" s="159" t="str">
        <f t="shared" si="0"/>
        <v/>
      </c>
      <c r="AA27" s="159" t="str">
        <f t="shared" si="1"/>
        <v/>
      </c>
      <c r="AB27" s="159" t="str">
        <f t="shared" si="2"/>
        <v/>
      </c>
      <c r="AC27" s="159" t="s">
        <v>923</v>
      </c>
      <c r="AD27" s="159" t="s">
        <v>923</v>
      </c>
      <c r="AE27" s="159"/>
    </row>
    <row r="28" spans="1:31" x14ac:dyDescent="0.25">
      <c r="A28" s="2" t="s">
        <v>130</v>
      </c>
      <c r="B28" s="5" t="s">
        <v>131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63"/>
      <c r="T28" s="159"/>
      <c r="U28" s="159"/>
      <c r="V28" s="159"/>
      <c r="W28" s="159"/>
      <c r="X28" s="159"/>
      <c r="Y28" s="159"/>
      <c r="Z28" s="159" t="str">
        <f t="shared" si="0"/>
        <v/>
      </c>
      <c r="AA28" s="159" t="str">
        <f t="shared" si="1"/>
        <v/>
      </c>
      <c r="AB28" s="159" t="str">
        <f t="shared" si="2"/>
        <v/>
      </c>
      <c r="AC28" s="159" t="s">
        <v>923</v>
      </c>
      <c r="AD28" s="159" t="s">
        <v>923</v>
      </c>
      <c r="AE28" s="159"/>
    </row>
    <row r="29" spans="1:31" ht="60" x14ac:dyDescent="0.25">
      <c r="A29" s="2" t="s">
        <v>132</v>
      </c>
      <c r="B29" s="5" t="s">
        <v>133</v>
      </c>
      <c r="C29" s="2"/>
      <c r="D29" s="2" t="s">
        <v>752</v>
      </c>
      <c r="E29" s="2" t="s">
        <v>753</v>
      </c>
      <c r="F29" s="160"/>
      <c r="G29" s="160"/>
      <c r="H29" s="160"/>
      <c r="I29" s="160" t="s">
        <v>911</v>
      </c>
      <c r="J29" s="160" t="s">
        <v>373</v>
      </c>
      <c r="K29" s="160" t="s">
        <v>385</v>
      </c>
      <c r="L29" s="160" t="s">
        <v>488</v>
      </c>
      <c r="M29" s="160" t="s">
        <v>376</v>
      </c>
      <c r="N29" s="160" t="s">
        <v>378</v>
      </c>
      <c r="O29" s="160" t="s">
        <v>380</v>
      </c>
      <c r="P29" s="160" t="s">
        <v>971</v>
      </c>
      <c r="Q29" s="160" t="s">
        <v>972</v>
      </c>
      <c r="R29" s="160" t="s">
        <v>973</v>
      </c>
      <c r="S29" s="76" t="s">
        <v>476</v>
      </c>
      <c r="T29" s="159">
        <v>86</v>
      </c>
      <c r="U29" s="159">
        <v>94</v>
      </c>
      <c r="V29" s="159">
        <v>269.5</v>
      </c>
      <c r="W29" s="159">
        <v>270.5</v>
      </c>
      <c r="X29" s="159">
        <v>1.02</v>
      </c>
      <c r="Y29" s="159">
        <v>1.08</v>
      </c>
      <c r="Z29" s="159">
        <v>-10</v>
      </c>
      <c r="AA29" s="159">
        <v>-6</v>
      </c>
      <c r="AB29" s="159">
        <v>-15</v>
      </c>
      <c r="AC29" s="159" t="s">
        <v>923</v>
      </c>
      <c r="AD29" s="159" t="s">
        <v>923</v>
      </c>
      <c r="AE29" s="159"/>
    </row>
    <row r="30" spans="1:31" x14ac:dyDescent="0.25">
      <c r="A30" s="2" t="s">
        <v>134</v>
      </c>
      <c r="B30" s="5" t="s">
        <v>135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63"/>
      <c r="T30" s="159"/>
      <c r="U30" s="159"/>
      <c r="V30" s="159"/>
      <c r="W30" s="159"/>
      <c r="X30" s="159"/>
      <c r="Y30" s="159"/>
      <c r="Z30" s="159" t="str">
        <f t="shared" si="0"/>
        <v/>
      </c>
      <c r="AA30" s="159" t="str">
        <f t="shared" si="1"/>
        <v/>
      </c>
      <c r="AB30" s="159" t="str">
        <f t="shared" si="2"/>
        <v/>
      </c>
      <c r="AC30" s="159" t="s">
        <v>923</v>
      </c>
      <c r="AD30" s="159" t="s">
        <v>923</v>
      </c>
      <c r="AE30" s="159"/>
    </row>
    <row r="31" spans="1:31" x14ac:dyDescent="0.25">
      <c r="A31" s="2" t="s">
        <v>136</v>
      </c>
      <c r="B31" s="5" t="s">
        <v>137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63"/>
      <c r="T31" s="159"/>
      <c r="U31" s="159"/>
      <c r="V31" s="159"/>
      <c r="W31" s="159"/>
      <c r="X31" s="159"/>
      <c r="Y31" s="159"/>
      <c r="Z31" s="159" t="str">
        <f t="shared" si="0"/>
        <v/>
      </c>
      <c r="AA31" s="159" t="str">
        <f t="shared" si="1"/>
        <v/>
      </c>
      <c r="AB31" s="159" t="str">
        <f t="shared" si="2"/>
        <v/>
      </c>
      <c r="AC31" s="159" t="s">
        <v>923</v>
      </c>
      <c r="AD31" s="159" t="s">
        <v>923</v>
      </c>
      <c r="AE31" s="159"/>
    </row>
    <row r="32" spans="1:31" ht="60" x14ac:dyDescent="0.25">
      <c r="A32" s="2" t="s">
        <v>138</v>
      </c>
      <c r="B32" s="5" t="s">
        <v>139</v>
      </c>
      <c r="C32" s="2">
        <v>8310</v>
      </c>
      <c r="D32" s="2" t="s">
        <v>754</v>
      </c>
      <c r="E32" s="2" t="s">
        <v>755</v>
      </c>
      <c r="F32" s="160"/>
      <c r="G32" s="160"/>
      <c r="H32" s="160"/>
      <c r="I32" s="160" t="s">
        <v>407</v>
      </c>
      <c r="J32" s="160" t="s">
        <v>373</v>
      </c>
      <c r="K32" s="160" t="s">
        <v>385</v>
      </c>
      <c r="L32" s="160" t="s">
        <v>488</v>
      </c>
      <c r="M32" s="160" t="s">
        <v>376</v>
      </c>
      <c r="N32" s="160" t="s">
        <v>378</v>
      </c>
      <c r="O32" s="160" t="s">
        <v>380</v>
      </c>
      <c r="P32" s="2"/>
      <c r="Q32" s="2"/>
      <c r="R32" s="2"/>
      <c r="S32" s="76" t="s">
        <v>476</v>
      </c>
      <c r="T32" s="159">
        <v>98</v>
      </c>
      <c r="U32" s="159">
        <v>102</v>
      </c>
      <c r="V32" s="159">
        <v>392</v>
      </c>
      <c r="W32" s="159">
        <v>393</v>
      </c>
      <c r="X32" s="159">
        <v>1.02</v>
      </c>
      <c r="Y32" s="159">
        <v>1.08</v>
      </c>
      <c r="Z32" s="159">
        <v>-8</v>
      </c>
      <c r="AA32" s="159">
        <v>-6</v>
      </c>
      <c r="AB32" s="159">
        <v>-12</v>
      </c>
      <c r="AC32" s="159" t="s">
        <v>923</v>
      </c>
      <c r="AD32" s="159" t="s">
        <v>923</v>
      </c>
      <c r="AE32" s="159"/>
    </row>
    <row r="33" spans="1:31" x14ac:dyDescent="0.25">
      <c r="A33" s="2" t="s">
        <v>140</v>
      </c>
      <c r="B33" s="5" t="s">
        <v>141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63"/>
      <c r="T33" s="159"/>
      <c r="U33" s="159"/>
      <c r="V33" s="159"/>
      <c r="W33" s="159"/>
      <c r="X33" s="159"/>
      <c r="Y33" s="159"/>
      <c r="Z33" s="159" t="str">
        <f t="shared" si="0"/>
        <v/>
      </c>
      <c r="AA33" s="159" t="str">
        <f t="shared" si="1"/>
        <v/>
      </c>
      <c r="AB33" s="159" t="str">
        <f t="shared" si="2"/>
        <v/>
      </c>
      <c r="AC33" s="159" t="s">
        <v>923</v>
      </c>
      <c r="AD33" s="159" t="s">
        <v>923</v>
      </c>
      <c r="AE33" s="159"/>
    </row>
    <row r="34" spans="1:31" ht="60" x14ac:dyDescent="0.25">
      <c r="A34" s="2" t="s">
        <v>142</v>
      </c>
      <c r="B34" s="5" t="s">
        <v>143</v>
      </c>
      <c r="C34" s="2">
        <v>8360</v>
      </c>
      <c r="D34" s="2" t="s">
        <v>756</v>
      </c>
      <c r="E34" s="2" t="s">
        <v>372</v>
      </c>
      <c r="F34" s="160" t="s">
        <v>398</v>
      </c>
      <c r="G34" s="160"/>
      <c r="H34" s="160"/>
      <c r="I34" s="160" t="s">
        <v>912</v>
      </c>
      <c r="J34" s="160" t="s">
        <v>373</v>
      </c>
      <c r="K34" s="160" t="s">
        <v>385</v>
      </c>
      <c r="L34" s="160" t="s">
        <v>488</v>
      </c>
      <c r="M34" s="160" t="s">
        <v>376</v>
      </c>
      <c r="N34" s="160" t="s">
        <v>378</v>
      </c>
      <c r="O34" s="160" t="s">
        <v>380</v>
      </c>
      <c r="P34" s="160" t="s">
        <v>757</v>
      </c>
      <c r="Q34" s="160" t="s">
        <v>758</v>
      </c>
      <c r="R34" s="160" t="s">
        <v>759</v>
      </c>
      <c r="S34" s="76" t="s">
        <v>476</v>
      </c>
      <c r="T34" s="159">
        <v>110</v>
      </c>
      <c r="U34" s="159">
        <v>120</v>
      </c>
      <c r="V34" s="159">
        <v>398</v>
      </c>
      <c r="W34" s="159">
        <v>399</v>
      </c>
      <c r="X34" s="159">
        <v>1.02</v>
      </c>
      <c r="Y34" s="159">
        <v>1.08</v>
      </c>
      <c r="Z34" s="159">
        <v>-15</v>
      </c>
      <c r="AA34" s="159">
        <v>-8</v>
      </c>
      <c r="AB34" s="159">
        <v>-20</v>
      </c>
      <c r="AC34" s="159">
        <v>2</v>
      </c>
      <c r="AD34" s="159">
        <v>4</v>
      </c>
      <c r="AE34" s="159"/>
    </row>
    <row r="35" spans="1:31" x14ac:dyDescent="0.25">
      <c r="A35" s="2" t="s">
        <v>144</v>
      </c>
      <c r="B35" s="5" t="s">
        <v>145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63"/>
      <c r="T35" s="159"/>
      <c r="U35" s="159"/>
      <c r="V35" s="159"/>
      <c r="W35" s="159"/>
      <c r="X35" s="159"/>
      <c r="Y35" s="159"/>
      <c r="Z35" s="159" t="str">
        <f t="shared" si="0"/>
        <v/>
      </c>
      <c r="AA35" s="159" t="str">
        <f t="shared" si="1"/>
        <v/>
      </c>
      <c r="AB35" s="159" t="str">
        <f t="shared" si="2"/>
        <v/>
      </c>
      <c r="AC35" s="159" t="s">
        <v>923</v>
      </c>
      <c r="AD35" s="159" t="s">
        <v>923</v>
      </c>
      <c r="AE35" s="159"/>
    </row>
    <row r="36" spans="1:31" ht="60" x14ac:dyDescent="0.25">
      <c r="A36" s="2" t="s">
        <v>146</v>
      </c>
      <c r="B36" s="5" t="s">
        <v>147</v>
      </c>
      <c r="C36" s="2">
        <v>8371</v>
      </c>
      <c r="D36" s="2" t="s">
        <v>756</v>
      </c>
      <c r="E36" s="2" t="s">
        <v>372</v>
      </c>
      <c r="F36" s="160" t="s">
        <v>398</v>
      </c>
      <c r="G36" s="160"/>
      <c r="H36" s="160"/>
      <c r="I36" s="160" t="s">
        <v>912</v>
      </c>
      <c r="J36" s="160" t="s">
        <v>373</v>
      </c>
      <c r="K36" s="160" t="s">
        <v>385</v>
      </c>
      <c r="L36" s="160" t="s">
        <v>488</v>
      </c>
      <c r="M36" s="160" t="s">
        <v>376</v>
      </c>
      <c r="N36" s="160" t="s">
        <v>378</v>
      </c>
      <c r="O36" s="160" t="s">
        <v>380</v>
      </c>
      <c r="P36" s="160" t="s">
        <v>760</v>
      </c>
      <c r="Q36" s="160" t="s">
        <v>761</v>
      </c>
      <c r="R36" s="160" t="s">
        <v>762</v>
      </c>
      <c r="S36" s="76" t="s">
        <v>476</v>
      </c>
      <c r="T36" s="159">
        <v>110</v>
      </c>
      <c r="U36" s="159">
        <v>120</v>
      </c>
      <c r="V36" s="159">
        <v>398</v>
      </c>
      <c r="W36" s="159">
        <v>399</v>
      </c>
      <c r="X36" s="159">
        <v>1.02</v>
      </c>
      <c r="Y36" s="159">
        <v>1.08</v>
      </c>
      <c r="Z36" s="159">
        <v>-15</v>
      </c>
      <c r="AA36" s="159">
        <v>-8</v>
      </c>
      <c r="AB36" s="159">
        <v>-20</v>
      </c>
      <c r="AC36" s="159">
        <v>2</v>
      </c>
      <c r="AD36" s="159">
        <v>4</v>
      </c>
      <c r="AE36" s="159"/>
    </row>
    <row r="37" spans="1:31" ht="60" x14ac:dyDescent="0.25">
      <c r="A37" s="2" t="s">
        <v>148</v>
      </c>
      <c r="B37" s="5" t="s">
        <v>149</v>
      </c>
      <c r="C37" s="2">
        <v>8351</v>
      </c>
      <c r="D37" s="2" t="s">
        <v>756</v>
      </c>
      <c r="E37" s="2" t="s">
        <v>372</v>
      </c>
      <c r="F37" s="160" t="s">
        <v>398</v>
      </c>
      <c r="G37" s="160"/>
      <c r="H37" s="160"/>
      <c r="I37" s="160" t="s">
        <v>912</v>
      </c>
      <c r="J37" s="160" t="s">
        <v>373</v>
      </c>
      <c r="K37" s="160" t="s">
        <v>385</v>
      </c>
      <c r="L37" s="160" t="s">
        <v>488</v>
      </c>
      <c r="M37" s="160" t="s">
        <v>376</v>
      </c>
      <c r="N37" s="160" t="s">
        <v>378</v>
      </c>
      <c r="O37" s="160" t="s">
        <v>380</v>
      </c>
      <c r="P37" s="160" t="s">
        <v>763</v>
      </c>
      <c r="Q37" s="160" t="s">
        <v>764</v>
      </c>
      <c r="R37" s="160" t="s">
        <v>765</v>
      </c>
      <c r="S37" s="76" t="s">
        <v>476</v>
      </c>
      <c r="T37" s="159">
        <v>110</v>
      </c>
      <c r="U37" s="159">
        <v>120</v>
      </c>
      <c r="V37" s="159">
        <v>398</v>
      </c>
      <c r="W37" s="159">
        <v>399</v>
      </c>
      <c r="X37" s="159">
        <v>1.02</v>
      </c>
      <c r="Y37" s="159">
        <v>1.08</v>
      </c>
      <c r="Z37" s="159">
        <v>-15</v>
      </c>
      <c r="AA37" s="159">
        <v>-8</v>
      </c>
      <c r="AB37" s="159">
        <v>-20</v>
      </c>
      <c r="AC37" s="159">
        <v>2</v>
      </c>
      <c r="AD37" s="159">
        <v>4</v>
      </c>
      <c r="AE37" s="159"/>
    </row>
    <row r="38" spans="1:31" ht="60" x14ac:dyDescent="0.25">
      <c r="A38" s="2" t="s">
        <v>150</v>
      </c>
      <c r="B38" s="5" t="s">
        <v>151</v>
      </c>
      <c r="C38" s="2" t="s">
        <v>766</v>
      </c>
      <c r="D38" s="2" t="s">
        <v>752</v>
      </c>
      <c r="E38" s="2" t="s">
        <v>767</v>
      </c>
      <c r="F38" s="160" t="s">
        <v>398</v>
      </c>
      <c r="G38" s="160"/>
      <c r="H38" s="160"/>
      <c r="I38" s="160" t="s">
        <v>912</v>
      </c>
      <c r="J38" s="160" t="s">
        <v>373</v>
      </c>
      <c r="K38" s="160" t="s">
        <v>385</v>
      </c>
      <c r="L38" s="160" t="s">
        <v>488</v>
      </c>
      <c r="M38" s="160" t="s">
        <v>376</v>
      </c>
      <c r="N38" s="160" t="s">
        <v>378</v>
      </c>
      <c r="O38" s="160" t="s">
        <v>380</v>
      </c>
      <c r="P38" s="160" t="s">
        <v>967</v>
      </c>
      <c r="Q38" s="160" t="s">
        <v>968</v>
      </c>
      <c r="R38" s="160" t="s">
        <v>969</v>
      </c>
      <c r="S38" s="76" t="s">
        <v>476</v>
      </c>
      <c r="T38" s="159">
        <v>86</v>
      </c>
      <c r="U38" s="159">
        <v>94</v>
      </c>
      <c r="V38" s="159">
        <v>560</v>
      </c>
      <c r="W38" s="159">
        <v>561</v>
      </c>
      <c r="X38" s="159">
        <v>1.02</v>
      </c>
      <c r="Y38" s="159">
        <v>1.08</v>
      </c>
      <c r="Z38" s="159">
        <v>-15</v>
      </c>
      <c r="AA38" s="159">
        <v>-8</v>
      </c>
      <c r="AB38" s="159">
        <v>-20</v>
      </c>
      <c r="AC38" s="159">
        <v>2</v>
      </c>
      <c r="AD38" s="159">
        <v>4</v>
      </c>
      <c r="AE38" s="159"/>
    </row>
    <row r="39" spans="1:31" ht="60" x14ac:dyDescent="0.25">
      <c r="A39" s="2" t="s">
        <v>768</v>
      </c>
      <c r="B39" s="5" t="s">
        <v>769</v>
      </c>
      <c r="C39" s="2" t="s">
        <v>770</v>
      </c>
      <c r="D39" s="2" t="s">
        <v>752</v>
      </c>
      <c r="E39" s="2" t="s">
        <v>767</v>
      </c>
      <c r="F39" s="160" t="s">
        <v>398</v>
      </c>
      <c r="G39" s="160"/>
      <c r="H39" s="160"/>
      <c r="I39" s="160" t="s">
        <v>912</v>
      </c>
      <c r="J39" s="160" t="s">
        <v>373</v>
      </c>
      <c r="K39" s="160" t="s">
        <v>385</v>
      </c>
      <c r="L39" s="160" t="s">
        <v>488</v>
      </c>
      <c r="M39" s="160" t="s">
        <v>376</v>
      </c>
      <c r="N39" s="160" t="s">
        <v>378</v>
      </c>
      <c r="O39" s="160" t="s">
        <v>380</v>
      </c>
      <c r="P39" s="2"/>
      <c r="Q39" s="2"/>
      <c r="R39" s="2"/>
      <c r="S39" s="76" t="s">
        <v>476</v>
      </c>
      <c r="T39" s="159">
        <v>86</v>
      </c>
      <c r="U39" s="159">
        <v>94</v>
      </c>
      <c r="V39" s="159">
        <v>560</v>
      </c>
      <c r="W39" s="159">
        <v>561</v>
      </c>
      <c r="X39" s="159">
        <v>1.02</v>
      </c>
      <c r="Y39" s="159">
        <v>1.08</v>
      </c>
      <c r="Z39" s="159">
        <v>-15</v>
      </c>
      <c r="AA39" s="159">
        <v>-8</v>
      </c>
      <c r="AB39" s="159">
        <v>-20</v>
      </c>
      <c r="AC39" s="159">
        <v>2</v>
      </c>
      <c r="AD39" s="159">
        <v>4</v>
      </c>
      <c r="AE39" s="159"/>
    </row>
    <row r="40" spans="1:31" ht="60" x14ac:dyDescent="0.25">
      <c r="A40" s="2" t="s">
        <v>152</v>
      </c>
      <c r="B40" s="5" t="s">
        <v>153</v>
      </c>
      <c r="C40" s="2" t="s">
        <v>771</v>
      </c>
      <c r="D40" s="2" t="s">
        <v>772</v>
      </c>
      <c r="E40" s="2" t="s">
        <v>750</v>
      </c>
      <c r="F40" s="160"/>
      <c r="G40" s="2"/>
      <c r="H40" s="2"/>
      <c r="I40" s="160" t="s">
        <v>912</v>
      </c>
      <c r="J40" s="160" t="s">
        <v>373</v>
      </c>
      <c r="K40" s="160" t="s">
        <v>385</v>
      </c>
      <c r="L40" s="160" t="s">
        <v>488</v>
      </c>
      <c r="M40" s="160" t="s">
        <v>376</v>
      </c>
      <c r="N40" s="160" t="s">
        <v>378</v>
      </c>
      <c r="O40" s="160" t="s">
        <v>380</v>
      </c>
      <c r="P40" s="160" t="s">
        <v>974</v>
      </c>
      <c r="Q40" s="160" t="s">
        <v>975</v>
      </c>
      <c r="R40" s="160" t="s">
        <v>976</v>
      </c>
      <c r="S40" s="76" t="s">
        <v>476</v>
      </c>
      <c r="T40" s="159">
        <v>78</v>
      </c>
      <c r="U40" s="159">
        <v>82</v>
      </c>
      <c r="V40" s="159">
        <v>404</v>
      </c>
      <c r="W40" s="159">
        <v>405</v>
      </c>
      <c r="X40" s="159">
        <v>1.02</v>
      </c>
      <c r="Y40" s="159">
        <v>1.08</v>
      </c>
      <c r="Z40" s="159">
        <v>-15</v>
      </c>
      <c r="AA40" s="159">
        <v>-8</v>
      </c>
      <c r="AB40" s="159">
        <v>-20</v>
      </c>
      <c r="AC40" s="159" t="s">
        <v>923</v>
      </c>
      <c r="AD40" s="159" t="s">
        <v>923</v>
      </c>
      <c r="AE40" s="159"/>
    </row>
    <row r="41" spans="1:31" ht="60" x14ac:dyDescent="0.25">
      <c r="A41" s="2" t="s">
        <v>154</v>
      </c>
      <c r="B41" s="5" t="s">
        <v>155</v>
      </c>
      <c r="C41" s="2" t="s">
        <v>773</v>
      </c>
      <c r="D41" s="2" t="s">
        <v>772</v>
      </c>
      <c r="E41" s="2" t="s">
        <v>372</v>
      </c>
      <c r="F41" s="160"/>
      <c r="G41" s="2"/>
      <c r="H41" s="2"/>
      <c r="I41" s="160" t="s">
        <v>912</v>
      </c>
      <c r="J41" s="160" t="s">
        <v>373</v>
      </c>
      <c r="K41" s="160" t="s">
        <v>385</v>
      </c>
      <c r="L41" s="160" t="s">
        <v>488</v>
      </c>
      <c r="M41" s="160" t="s">
        <v>376</v>
      </c>
      <c r="N41" s="160" t="s">
        <v>378</v>
      </c>
      <c r="O41" s="160" t="s">
        <v>380</v>
      </c>
      <c r="P41" s="160" t="s">
        <v>940</v>
      </c>
      <c r="Q41" s="160" t="s">
        <v>941</v>
      </c>
      <c r="R41" s="160" t="s">
        <v>942</v>
      </c>
      <c r="S41" s="76" t="s">
        <v>476</v>
      </c>
      <c r="T41" s="159">
        <v>78</v>
      </c>
      <c r="U41" s="159">
        <v>82</v>
      </c>
      <c r="V41" s="159">
        <v>398</v>
      </c>
      <c r="W41" s="159">
        <v>399</v>
      </c>
      <c r="X41" s="159">
        <v>1.02</v>
      </c>
      <c r="Y41" s="159">
        <v>1.08</v>
      </c>
      <c r="Z41" s="159">
        <v>-15</v>
      </c>
      <c r="AA41" s="159">
        <v>-10</v>
      </c>
      <c r="AB41" s="159">
        <v>-20</v>
      </c>
      <c r="AC41" s="159" t="s">
        <v>923</v>
      </c>
      <c r="AD41" s="159" t="s">
        <v>923</v>
      </c>
      <c r="AE41" s="159"/>
    </row>
    <row r="42" spans="1:31" ht="45" customHeight="1" x14ac:dyDescent="0.25">
      <c r="A42" s="2" t="s">
        <v>156</v>
      </c>
      <c r="B42" s="5" t="s">
        <v>157</v>
      </c>
      <c r="C42" s="2" t="s">
        <v>450</v>
      </c>
      <c r="D42" s="2" t="s">
        <v>451</v>
      </c>
      <c r="E42" s="2" t="s">
        <v>452</v>
      </c>
      <c r="F42" s="2"/>
      <c r="G42" s="2"/>
      <c r="H42" s="2"/>
      <c r="I42" s="160" t="s">
        <v>913</v>
      </c>
      <c r="J42" s="160" t="s">
        <v>373</v>
      </c>
      <c r="K42" s="160" t="s">
        <v>385</v>
      </c>
      <c r="L42" s="160" t="s">
        <v>488</v>
      </c>
      <c r="M42" s="160" t="s">
        <v>376</v>
      </c>
      <c r="N42" s="160" t="s">
        <v>378</v>
      </c>
      <c r="O42" s="160" t="s">
        <v>380</v>
      </c>
      <c r="P42" s="160" t="s">
        <v>453</v>
      </c>
      <c r="Q42" s="160" t="s">
        <v>454</v>
      </c>
      <c r="R42" s="160" t="s">
        <v>455</v>
      </c>
      <c r="S42" s="76" t="s">
        <v>476</v>
      </c>
      <c r="T42" s="159">
        <v>98</v>
      </c>
      <c r="U42" s="159">
        <v>102</v>
      </c>
      <c r="V42" s="159">
        <v>451.5</v>
      </c>
      <c r="W42" s="159">
        <v>452.5</v>
      </c>
      <c r="X42" s="159">
        <v>1.02</v>
      </c>
      <c r="Y42" s="159">
        <v>1.08</v>
      </c>
      <c r="Z42" s="159">
        <v>-10</v>
      </c>
      <c r="AA42" s="159">
        <v>-6</v>
      </c>
      <c r="AB42" s="159">
        <v>-12</v>
      </c>
      <c r="AC42" s="159" t="s">
        <v>923</v>
      </c>
      <c r="AD42" s="159" t="s">
        <v>923</v>
      </c>
      <c r="AE42" s="159">
        <v>452.3</v>
      </c>
    </row>
    <row r="43" spans="1:31" x14ac:dyDescent="0.25">
      <c r="A43" s="2" t="s">
        <v>158</v>
      </c>
      <c r="B43" s="5" t="s">
        <v>159</v>
      </c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63"/>
      <c r="T43" s="159"/>
      <c r="U43" s="159"/>
      <c r="V43" s="159"/>
      <c r="W43" s="159"/>
      <c r="X43" s="159"/>
      <c r="Y43" s="159"/>
      <c r="Z43" s="159" t="str">
        <f t="shared" si="0"/>
        <v/>
      </c>
      <c r="AA43" s="159" t="str">
        <f t="shared" si="1"/>
        <v/>
      </c>
      <c r="AB43" s="159" t="str">
        <f t="shared" si="2"/>
        <v/>
      </c>
      <c r="AC43" s="159" t="s">
        <v>923</v>
      </c>
      <c r="AD43" s="159" t="s">
        <v>923</v>
      </c>
      <c r="AE43" s="159"/>
    </row>
    <row r="44" spans="1:31" x14ac:dyDescent="0.25">
      <c r="A44" s="2" t="s">
        <v>160</v>
      </c>
      <c r="B44" s="5" t="s">
        <v>161</v>
      </c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63"/>
      <c r="T44" s="159"/>
      <c r="U44" s="159"/>
      <c r="V44" s="159"/>
      <c r="W44" s="159"/>
      <c r="X44" s="159"/>
      <c r="Y44" s="159"/>
      <c r="Z44" s="159" t="str">
        <f t="shared" si="0"/>
        <v/>
      </c>
      <c r="AA44" s="159" t="str">
        <f t="shared" si="1"/>
        <v/>
      </c>
      <c r="AB44" s="159" t="str">
        <f t="shared" si="2"/>
        <v/>
      </c>
      <c r="AC44" s="159" t="s">
        <v>923</v>
      </c>
      <c r="AD44" s="159" t="s">
        <v>923</v>
      </c>
      <c r="AE44" s="159"/>
    </row>
    <row r="45" spans="1:31" x14ac:dyDescent="0.25">
      <c r="A45" s="2" t="s">
        <v>162</v>
      </c>
      <c r="B45" s="5" t="s">
        <v>163</v>
      </c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63"/>
      <c r="T45" s="159"/>
      <c r="U45" s="159"/>
      <c r="V45" s="159"/>
      <c r="W45" s="159"/>
      <c r="X45" s="159"/>
      <c r="Y45" s="159"/>
      <c r="Z45" s="159" t="str">
        <f t="shared" si="0"/>
        <v/>
      </c>
      <c r="AA45" s="159" t="str">
        <f t="shared" si="1"/>
        <v/>
      </c>
      <c r="AB45" s="159" t="str">
        <f t="shared" si="2"/>
        <v/>
      </c>
      <c r="AC45" s="159" t="s">
        <v>923</v>
      </c>
      <c r="AD45" s="159" t="s">
        <v>923</v>
      </c>
      <c r="AE45" s="159"/>
    </row>
    <row r="46" spans="1:31" ht="60" x14ac:dyDescent="0.25">
      <c r="A46" s="2" t="s">
        <v>164</v>
      </c>
      <c r="B46" s="5" t="s">
        <v>165</v>
      </c>
      <c r="C46" s="2">
        <v>8315</v>
      </c>
      <c r="D46" s="2" t="s">
        <v>774</v>
      </c>
      <c r="E46" s="2" t="s">
        <v>372</v>
      </c>
      <c r="F46" s="160"/>
      <c r="G46" s="160"/>
      <c r="H46" s="160"/>
      <c r="I46" s="160" t="s">
        <v>407</v>
      </c>
      <c r="J46" s="160" t="s">
        <v>373</v>
      </c>
      <c r="K46" s="160" t="s">
        <v>385</v>
      </c>
      <c r="L46" s="160" t="s">
        <v>488</v>
      </c>
      <c r="M46" s="160" t="s">
        <v>376</v>
      </c>
      <c r="N46" s="160" t="s">
        <v>378</v>
      </c>
      <c r="O46" s="160" t="s">
        <v>380</v>
      </c>
      <c r="P46" s="160"/>
      <c r="Q46" s="160"/>
      <c r="R46" s="160"/>
      <c r="S46" s="76" t="s">
        <v>476</v>
      </c>
      <c r="T46" s="159">
        <v>113</v>
      </c>
      <c r="U46" s="159">
        <v>117</v>
      </c>
      <c r="V46" s="159">
        <v>398</v>
      </c>
      <c r="W46" s="159">
        <v>399</v>
      </c>
      <c r="X46" s="159">
        <v>1.02</v>
      </c>
      <c r="Y46" s="159">
        <v>1.08</v>
      </c>
      <c r="Z46" s="159">
        <v>-8</v>
      </c>
      <c r="AA46" s="159">
        <v>-6</v>
      </c>
      <c r="AB46" s="159">
        <v>-12</v>
      </c>
      <c r="AC46" s="159" t="s">
        <v>923</v>
      </c>
      <c r="AD46" s="159" t="s">
        <v>923</v>
      </c>
      <c r="AE46" s="159"/>
    </row>
    <row r="47" spans="1:31" x14ac:dyDescent="0.25">
      <c r="A47" s="2" t="s">
        <v>166</v>
      </c>
      <c r="B47" s="5" t="s">
        <v>167</v>
      </c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63"/>
      <c r="T47" s="159"/>
      <c r="U47" s="159"/>
      <c r="V47" s="159"/>
      <c r="W47" s="159"/>
      <c r="X47" s="159"/>
      <c r="Y47" s="159"/>
      <c r="Z47" s="159" t="str">
        <f t="shared" si="0"/>
        <v/>
      </c>
      <c r="AA47" s="159" t="str">
        <f t="shared" si="1"/>
        <v/>
      </c>
      <c r="AB47" s="159" t="str">
        <f t="shared" si="2"/>
        <v/>
      </c>
      <c r="AC47" s="159" t="s">
        <v>923</v>
      </c>
      <c r="AD47" s="159" t="s">
        <v>923</v>
      </c>
      <c r="AE47" s="159"/>
    </row>
    <row r="48" spans="1:31" x14ac:dyDescent="0.25">
      <c r="A48" s="2" t="s">
        <v>168</v>
      </c>
      <c r="B48" s="5" t="s">
        <v>169</v>
      </c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63"/>
      <c r="T48" s="159"/>
      <c r="U48" s="159"/>
      <c r="V48" s="159"/>
      <c r="W48" s="159"/>
      <c r="X48" s="159"/>
      <c r="Y48" s="159"/>
      <c r="Z48" s="159" t="str">
        <f t="shared" si="0"/>
        <v/>
      </c>
      <c r="AA48" s="159" t="str">
        <f t="shared" si="1"/>
        <v/>
      </c>
      <c r="AB48" s="159" t="str">
        <f t="shared" si="2"/>
        <v/>
      </c>
      <c r="AC48" s="159" t="s">
        <v>923</v>
      </c>
      <c r="AD48" s="159" t="s">
        <v>923</v>
      </c>
      <c r="AE48" s="159"/>
    </row>
    <row r="49" spans="1:31" ht="60" x14ac:dyDescent="0.25">
      <c r="A49" s="2" t="s">
        <v>170</v>
      </c>
      <c r="B49" s="5" t="s">
        <v>171</v>
      </c>
      <c r="C49" s="2" t="s">
        <v>775</v>
      </c>
      <c r="D49" s="2" t="s">
        <v>776</v>
      </c>
      <c r="E49" s="2" t="s">
        <v>777</v>
      </c>
      <c r="F49" s="160"/>
      <c r="G49" s="160"/>
      <c r="H49" s="160"/>
      <c r="I49" s="160" t="s">
        <v>913</v>
      </c>
      <c r="J49" s="160" t="s">
        <v>373</v>
      </c>
      <c r="K49" s="160" t="s">
        <v>385</v>
      </c>
      <c r="L49" s="160" t="s">
        <v>488</v>
      </c>
      <c r="M49" s="160" t="s">
        <v>376</v>
      </c>
      <c r="N49" s="160" t="s">
        <v>378</v>
      </c>
      <c r="O49" s="160" t="s">
        <v>380</v>
      </c>
      <c r="P49" s="2"/>
      <c r="Q49" s="2"/>
      <c r="R49" s="2"/>
      <c r="S49" s="76" t="s">
        <v>476</v>
      </c>
      <c r="T49" s="159">
        <v>81</v>
      </c>
      <c r="U49" s="159">
        <v>89</v>
      </c>
      <c r="V49" s="159">
        <v>272</v>
      </c>
      <c r="W49" s="159">
        <v>273</v>
      </c>
      <c r="X49" s="159">
        <v>1.02</v>
      </c>
      <c r="Y49" s="159">
        <v>1.08</v>
      </c>
      <c r="Z49" s="159">
        <v>-10</v>
      </c>
      <c r="AA49" s="159">
        <v>-6</v>
      </c>
      <c r="AB49" s="159">
        <v>-12</v>
      </c>
      <c r="AC49" s="159" t="s">
        <v>923</v>
      </c>
      <c r="AD49" s="159" t="s">
        <v>923</v>
      </c>
      <c r="AE49" s="159"/>
    </row>
    <row r="50" spans="1:31" x14ac:dyDescent="0.25">
      <c r="A50" s="2" t="s">
        <v>172</v>
      </c>
      <c r="B50" s="5" t="s">
        <v>173</v>
      </c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63"/>
      <c r="T50" s="159"/>
      <c r="U50" s="159"/>
      <c r="V50" s="159"/>
      <c r="W50" s="159"/>
      <c r="X50" s="159"/>
      <c r="Y50" s="159"/>
      <c r="Z50" s="159" t="str">
        <f t="shared" si="0"/>
        <v/>
      </c>
      <c r="AA50" s="159" t="str">
        <f t="shared" si="1"/>
        <v/>
      </c>
      <c r="AB50" s="159" t="str">
        <f t="shared" si="2"/>
        <v/>
      </c>
      <c r="AC50" s="159" t="s">
        <v>923</v>
      </c>
      <c r="AD50" s="159" t="s">
        <v>923</v>
      </c>
      <c r="AE50" s="159"/>
    </row>
    <row r="51" spans="1:31" ht="60" x14ac:dyDescent="0.25">
      <c r="A51" s="2" t="s">
        <v>174</v>
      </c>
      <c r="B51" s="5" t="s">
        <v>175</v>
      </c>
      <c r="C51" s="2" t="s">
        <v>778</v>
      </c>
      <c r="D51" s="2" t="s">
        <v>754</v>
      </c>
      <c r="E51" s="2" t="s">
        <v>755</v>
      </c>
      <c r="F51" s="160"/>
      <c r="G51" s="160"/>
      <c r="H51" s="160"/>
      <c r="I51" s="160" t="s">
        <v>407</v>
      </c>
      <c r="J51" s="160" t="s">
        <v>373</v>
      </c>
      <c r="K51" s="160" t="s">
        <v>385</v>
      </c>
      <c r="L51" s="160" t="s">
        <v>488</v>
      </c>
      <c r="M51" s="160" t="s">
        <v>376</v>
      </c>
      <c r="N51" s="160" t="s">
        <v>378</v>
      </c>
      <c r="O51" s="160" t="s">
        <v>380</v>
      </c>
      <c r="P51" s="160" t="s">
        <v>926</v>
      </c>
      <c r="Q51" s="160" t="s">
        <v>927</v>
      </c>
      <c r="R51" s="160" t="s">
        <v>928</v>
      </c>
      <c r="S51" s="76" t="s">
        <v>476</v>
      </c>
      <c r="T51" s="159">
        <v>98</v>
      </c>
      <c r="U51" s="159">
        <v>102</v>
      </c>
      <c r="V51" s="159">
        <v>392</v>
      </c>
      <c r="W51" s="159">
        <v>393</v>
      </c>
      <c r="X51" s="159">
        <v>1.02</v>
      </c>
      <c r="Y51" s="159">
        <v>1.08</v>
      </c>
      <c r="Z51" s="159">
        <v>-8</v>
      </c>
      <c r="AA51" s="159">
        <v>-6</v>
      </c>
      <c r="AB51" s="159">
        <v>-12</v>
      </c>
      <c r="AC51" s="159" t="s">
        <v>923</v>
      </c>
      <c r="AD51" s="159" t="s">
        <v>923</v>
      </c>
      <c r="AE51" s="159"/>
    </row>
    <row r="52" spans="1:31" ht="60" x14ac:dyDescent="0.25">
      <c r="A52" s="2" t="s">
        <v>176</v>
      </c>
      <c r="B52" s="5" t="s">
        <v>177</v>
      </c>
      <c r="C52" s="2"/>
      <c r="D52" s="2" t="s">
        <v>779</v>
      </c>
      <c r="E52" s="2" t="s">
        <v>780</v>
      </c>
      <c r="F52" s="160"/>
      <c r="G52" s="160"/>
      <c r="H52" s="160"/>
      <c r="I52" s="160" t="s">
        <v>914</v>
      </c>
      <c r="J52" s="160" t="s">
        <v>373</v>
      </c>
      <c r="K52" s="160" t="s">
        <v>385</v>
      </c>
      <c r="L52" s="160" t="s">
        <v>488</v>
      </c>
      <c r="M52" s="160" t="s">
        <v>376</v>
      </c>
      <c r="N52" s="160" t="s">
        <v>378</v>
      </c>
      <c r="O52" s="160" t="s">
        <v>380</v>
      </c>
      <c r="P52" s="160" t="s">
        <v>781</v>
      </c>
      <c r="Q52" s="160" t="s">
        <v>782</v>
      </c>
      <c r="R52" s="160" t="s">
        <v>783</v>
      </c>
      <c r="S52" s="76" t="s">
        <v>476</v>
      </c>
      <c r="T52" s="159">
        <v>81</v>
      </c>
      <c r="U52" s="159">
        <v>89</v>
      </c>
      <c r="V52" s="159">
        <v>307.5</v>
      </c>
      <c r="W52" s="159">
        <v>308.5</v>
      </c>
      <c r="X52" s="159">
        <v>1.02</v>
      </c>
      <c r="Y52" s="159">
        <v>1.08</v>
      </c>
      <c r="Z52" s="159">
        <v>-12</v>
      </c>
      <c r="AA52" s="159">
        <v>-8</v>
      </c>
      <c r="AB52" s="159">
        <v>-20</v>
      </c>
      <c r="AC52" s="159" t="s">
        <v>923</v>
      </c>
      <c r="AD52" s="159" t="s">
        <v>923</v>
      </c>
      <c r="AE52" s="159"/>
    </row>
    <row r="53" spans="1:31" ht="60" x14ac:dyDescent="0.25">
      <c r="A53" s="2" t="s">
        <v>178</v>
      </c>
      <c r="B53" s="5" t="s">
        <v>179</v>
      </c>
      <c r="C53" s="2">
        <v>7714</v>
      </c>
      <c r="D53" s="2" t="s">
        <v>406</v>
      </c>
      <c r="E53" s="2" t="s">
        <v>372</v>
      </c>
      <c r="F53" s="160"/>
      <c r="G53" s="160"/>
      <c r="H53" s="160"/>
      <c r="I53" s="160" t="s">
        <v>407</v>
      </c>
      <c r="J53" s="160" t="s">
        <v>373</v>
      </c>
      <c r="K53" s="160" t="s">
        <v>385</v>
      </c>
      <c r="L53" s="160" t="s">
        <v>488</v>
      </c>
      <c r="M53" s="160" t="s">
        <v>376</v>
      </c>
      <c r="N53" s="160" t="s">
        <v>378</v>
      </c>
      <c r="O53" s="160" t="s">
        <v>380</v>
      </c>
      <c r="P53" s="2"/>
      <c r="Q53" s="2"/>
      <c r="R53" s="2"/>
      <c r="S53" s="76" t="s">
        <v>476</v>
      </c>
      <c r="T53" s="159">
        <v>118</v>
      </c>
      <c r="U53" s="159">
        <v>122</v>
      </c>
      <c r="V53" s="159">
        <v>398</v>
      </c>
      <c r="W53" s="159">
        <v>399</v>
      </c>
      <c r="X53" s="159">
        <v>1.02</v>
      </c>
      <c r="Y53" s="159">
        <v>1.08</v>
      </c>
      <c r="Z53" s="159">
        <v>-8</v>
      </c>
      <c r="AA53" s="159">
        <v>-6</v>
      </c>
      <c r="AB53" s="159">
        <v>-12</v>
      </c>
      <c r="AC53" s="159" t="s">
        <v>923</v>
      </c>
      <c r="AD53" s="159" t="s">
        <v>923</v>
      </c>
      <c r="AE53" s="159"/>
    </row>
    <row r="54" spans="1:31" ht="45" x14ac:dyDescent="0.25">
      <c r="A54" s="2" t="s">
        <v>180</v>
      </c>
      <c r="B54" s="5" t="s">
        <v>181</v>
      </c>
      <c r="C54" s="2" t="s">
        <v>784</v>
      </c>
      <c r="D54" s="2" t="s">
        <v>785</v>
      </c>
      <c r="E54" s="2" t="s">
        <v>786</v>
      </c>
      <c r="F54" s="160"/>
      <c r="G54" s="160"/>
      <c r="H54" s="160"/>
      <c r="I54" s="160"/>
      <c r="J54" s="160"/>
      <c r="K54" s="160"/>
      <c r="L54" s="160" t="s">
        <v>488</v>
      </c>
      <c r="M54" s="160" t="s">
        <v>376</v>
      </c>
      <c r="N54" s="160" t="s">
        <v>378</v>
      </c>
      <c r="O54" s="160" t="s">
        <v>380</v>
      </c>
      <c r="P54" s="2"/>
      <c r="Q54" s="2"/>
      <c r="R54" s="2"/>
      <c r="S54" s="76" t="s">
        <v>476</v>
      </c>
      <c r="T54" s="159">
        <v>45</v>
      </c>
      <c r="U54" s="159">
        <v>55</v>
      </c>
      <c r="V54" s="159">
        <v>277</v>
      </c>
      <c r="W54" s="159">
        <v>279</v>
      </c>
      <c r="X54" s="159">
        <v>1.02</v>
      </c>
      <c r="Y54" s="159">
        <v>1.08</v>
      </c>
      <c r="Z54" s="159" t="str">
        <f t="shared" si="0"/>
        <v/>
      </c>
      <c r="AA54" s="159" t="str">
        <f t="shared" si="1"/>
        <v/>
      </c>
      <c r="AB54" s="159" t="str">
        <f t="shared" si="2"/>
        <v/>
      </c>
      <c r="AC54" s="159" t="s">
        <v>923</v>
      </c>
      <c r="AD54" s="159" t="s">
        <v>923</v>
      </c>
      <c r="AE54" s="159"/>
    </row>
    <row r="55" spans="1:31" ht="60" x14ac:dyDescent="0.25">
      <c r="A55" s="2" t="s">
        <v>182</v>
      </c>
      <c r="B55" s="5" t="s">
        <v>183</v>
      </c>
      <c r="C55" s="2" t="s">
        <v>787</v>
      </c>
      <c r="D55" s="2" t="s">
        <v>752</v>
      </c>
      <c r="E55" s="2" t="s">
        <v>767</v>
      </c>
      <c r="F55" s="160" t="s">
        <v>398</v>
      </c>
      <c r="G55" s="160"/>
      <c r="H55" s="160"/>
      <c r="I55" s="160" t="s">
        <v>912</v>
      </c>
      <c r="J55" s="160" t="s">
        <v>373</v>
      </c>
      <c r="K55" s="160" t="s">
        <v>385</v>
      </c>
      <c r="L55" s="160" t="s">
        <v>488</v>
      </c>
      <c r="M55" s="160" t="s">
        <v>376</v>
      </c>
      <c r="N55" s="160" t="s">
        <v>378</v>
      </c>
      <c r="O55" s="160" t="s">
        <v>380</v>
      </c>
      <c r="P55" s="2"/>
      <c r="Q55" s="2"/>
      <c r="R55" s="2"/>
      <c r="S55" s="76" t="s">
        <v>476</v>
      </c>
      <c r="T55" s="159">
        <v>86</v>
      </c>
      <c r="U55" s="159">
        <v>94</v>
      </c>
      <c r="V55" s="159">
        <v>560</v>
      </c>
      <c r="W55" s="159">
        <v>561</v>
      </c>
      <c r="X55" s="159">
        <v>1.02</v>
      </c>
      <c r="Y55" s="159">
        <v>1.08</v>
      </c>
      <c r="Z55" s="159">
        <v>-15</v>
      </c>
      <c r="AA55" s="159">
        <v>-8</v>
      </c>
      <c r="AB55" s="159">
        <v>-20</v>
      </c>
      <c r="AC55" s="159">
        <v>2</v>
      </c>
      <c r="AD55" s="159">
        <v>4</v>
      </c>
      <c r="AE55" s="159"/>
    </row>
    <row r="56" spans="1:31" x14ac:dyDescent="0.25">
      <c r="A56" s="2" t="s">
        <v>184</v>
      </c>
      <c r="B56" s="5" t="s">
        <v>185</v>
      </c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63"/>
      <c r="T56" s="159"/>
      <c r="U56" s="159"/>
      <c r="V56" s="159"/>
      <c r="W56" s="159"/>
      <c r="X56" s="159"/>
      <c r="Y56" s="159"/>
      <c r="Z56" s="159" t="str">
        <f t="shared" si="0"/>
        <v/>
      </c>
      <c r="AA56" s="159" t="str">
        <f t="shared" si="1"/>
        <v/>
      </c>
      <c r="AB56" s="159" t="str">
        <f t="shared" si="2"/>
        <v/>
      </c>
      <c r="AC56" s="159" t="s">
        <v>923</v>
      </c>
      <c r="AD56" s="159" t="s">
        <v>923</v>
      </c>
      <c r="AE56" s="159"/>
    </row>
    <row r="57" spans="1:31" ht="60" x14ac:dyDescent="0.25">
      <c r="A57" s="2" t="s">
        <v>186</v>
      </c>
      <c r="B57" s="5" t="s">
        <v>187</v>
      </c>
      <c r="C57" s="2">
        <v>938300</v>
      </c>
      <c r="D57" s="2" t="s">
        <v>788</v>
      </c>
      <c r="E57" s="2" t="s">
        <v>777</v>
      </c>
      <c r="F57" s="160"/>
      <c r="G57" s="160"/>
      <c r="H57" s="160"/>
      <c r="I57" s="160" t="s">
        <v>407</v>
      </c>
      <c r="J57" s="160" t="s">
        <v>373</v>
      </c>
      <c r="K57" s="160" t="s">
        <v>385</v>
      </c>
      <c r="L57" s="160" t="s">
        <v>488</v>
      </c>
      <c r="M57" s="160" t="s">
        <v>376</v>
      </c>
      <c r="N57" s="160" t="s">
        <v>378</v>
      </c>
      <c r="O57" s="160" t="s">
        <v>380</v>
      </c>
      <c r="P57" s="160" t="s">
        <v>980</v>
      </c>
      <c r="Q57" s="160" t="s">
        <v>981</v>
      </c>
      <c r="R57" s="160" t="s">
        <v>982</v>
      </c>
      <c r="S57" s="76" t="s">
        <v>476</v>
      </c>
      <c r="T57" s="159">
        <v>106</v>
      </c>
      <c r="U57" s="159">
        <v>114</v>
      </c>
      <c r="V57" s="159">
        <v>272</v>
      </c>
      <c r="W57" s="159">
        <v>273</v>
      </c>
      <c r="X57" s="159">
        <v>1.02</v>
      </c>
      <c r="Y57" s="159">
        <v>1.08</v>
      </c>
      <c r="Z57" s="159">
        <v>-8</v>
      </c>
      <c r="AA57" s="159">
        <v>-6</v>
      </c>
      <c r="AB57" s="159">
        <v>-12</v>
      </c>
      <c r="AC57" s="159" t="s">
        <v>923</v>
      </c>
      <c r="AD57" s="159" t="s">
        <v>923</v>
      </c>
      <c r="AE57" s="159"/>
    </row>
    <row r="58" spans="1:31" ht="60" x14ac:dyDescent="0.25">
      <c r="A58" s="2" t="s">
        <v>188</v>
      </c>
      <c r="B58" s="5" t="s">
        <v>189</v>
      </c>
      <c r="C58" s="2" t="s">
        <v>789</v>
      </c>
      <c r="D58" s="2" t="s">
        <v>790</v>
      </c>
      <c r="E58" s="2" t="s">
        <v>791</v>
      </c>
      <c r="F58" s="160"/>
      <c r="G58" s="160"/>
      <c r="H58" s="160"/>
      <c r="I58" s="160" t="s">
        <v>915</v>
      </c>
      <c r="J58" s="160" t="s">
        <v>373</v>
      </c>
      <c r="K58" s="160" t="s">
        <v>385</v>
      </c>
      <c r="L58" s="160" t="s">
        <v>488</v>
      </c>
      <c r="M58" s="160" t="s">
        <v>376</v>
      </c>
      <c r="N58" s="160" t="s">
        <v>378</v>
      </c>
      <c r="O58" s="160" t="s">
        <v>380</v>
      </c>
      <c r="P58" s="2"/>
      <c r="Q58" s="2"/>
      <c r="R58" s="2"/>
      <c r="S58" s="76" t="s">
        <v>476</v>
      </c>
      <c r="T58" s="159">
        <v>76</v>
      </c>
      <c r="U58" s="159">
        <v>84</v>
      </c>
      <c r="V58" s="159">
        <v>272</v>
      </c>
      <c r="W58" s="159">
        <v>273</v>
      </c>
      <c r="X58" s="159">
        <v>1.02</v>
      </c>
      <c r="Y58" s="159">
        <v>1.08</v>
      </c>
      <c r="Z58" s="159">
        <v>-15</v>
      </c>
      <c r="AA58" s="159">
        <v>-8</v>
      </c>
      <c r="AB58" s="159">
        <v>-20</v>
      </c>
      <c r="AC58" s="159" t="s">
        <v>923</v>
      </c>
      <c r="AD58" s="159" t="s">
        <v>923</v>
      </c>
      <c r="AE58" s="159"/>
    </row>
    <row r="59" spans="1:31" ht="60" x14ac:dyDescent="0.25">
      <c r="A59" s="2" t="s">
        <v>190</v>
      </c>
      <c r="B59" s="5" t="s">
        <v>191</v>
      </c>
      <c r="C59" s="2" t="s">
        <v>792</v>
      </c>
      <c r="D59" s="2" t="s">
        <v>772</v>
      </c>
      <c r="E59" s="2" t="s">
        <v>793</v>
      </c>
      <c r="F59" s="160"/>
      <c r="G59" s="160"/>
      <c r="H59" s="160"/>
      <c r="I59" s="160" t="s">
        <v>915</v>
      </c>
      <c r="J59" s="160" t="s">
        <v>373</v>
      </c>
      <c r="K59" s="160" t="s">
        <v>385</v>
      </c>
      <c r="L59" s="160" t="s">
        <v>488</v>
      </c>
      <c r="M59" s="160" t="s">
        <v>376</v>
      </c>
      <c r="N59" s="160" t="s">
        <v>378</v>
      </c>
      <c r="O59" s="160" t="s">
        <v>380</v>
      </c>
      <c r="P59" s="2"/>
      <c r="Q59" s="2"/>
      <c r="R59" s="2"/>
      <c r="S59" s="76" t="s">
        <v>476</v>
      </c>
      <c r="T59" s="159">
        <v>78</v>
      </c>
      <c r="U59" s="159">
        <v>82</v>
      </c>
      <c r="V59" s="159">
        <v>398</v>
      </c>
      <c r="W59" s="159">
        <v>399</v>
      </c>
      <c r="X59" s="159">
        <v>1.02</v>
      </c>
      <c r="Y59" s="159">
        <v>1.08</v>
      </c>
      <c r="Z59" s="159">
        <v>-15</v>
      </c>
      <c r="AA59" s="159">
        <v>-8</v>
      </c>
      <c r="AB59" s="159">
        <v>-20</v>
      </c>
      <c r="AC59" s="159" t="s">
        <v>923</v>
      </c>
      <c r="AD59" s="159" t="s">
        <v>923</v>
      </c>
      <c r="AE59" s="159"/>
    </row>
    <row r="60" spans="1:31" ht="60" x14ac:dyDescent="0.25">
      <c r="A60" s="2" t="s">
        <v>192</v>
      </c>
      <c r="B60" s="5" t="s">
        <v>193</v>
      </c>
      <c r="C60" s="2" t="s">
        <v>794</v>
      </c>
      <c r="D60" s="2" t="s">
        <v>795</v>
      </c>
      <c r="E60" s="2" t="s">
        <v>793</v>
      </c>
      <c r="F60" s="160" t="s">
        <v>398</v>
      </c>
      <c r="G60" s="160"/>
      <c r="H60" s="160"/>
      <c r="I60" s="160" t="s">
        <v>916</v>
      </c>
      <c r="J60" s="160" t="s">
        <v>373</v>
      </c>
      <c r="K60" s="160" t="s">
        <v>385</v>
      </c>
      <c r="L60" s="160" t="s">
        <v>488</v>
      </c>
      <c r="M60" s="160" t="s">
        <v>376</v>
      </c>
      <c r="N60" s="160" t="s">
        <v>378</v>
      </c>
      <c r="O60" s="160" t="s">
        <v>380</v>
      </c>
      <c r="P60" s="2"/>
      <c r="Q60" s="2"/>
      <c r="R60" s="2"/>
      <c r="S60" s="76" t="s">
        <v>476</v>
      </c>
      <c r="T60" s="159">
        <v>83</v>
      </c>
      <c r="U60" s="159">
        <v>87</v>
      </c>
      <c r="V60" s="159">
        <v>398</v>
      </c>
      <c r="W60" s="159">
        <v>399</v>
      </c>
      <c r="X60" s="159">
        <v>1.02</v>
      </c>
      <c r="Y60" s="159">
        <v>1.08</v>
      </c>
      <c r="Z60" s="159">
        <v>-12</v>
      </c>
      <c r="AA60" s="159">
        <v>-8</v>
      </c>
      <c r="AB60" s="159">
        <v>-15</v>
      </c>
      <c r="AC60" s="159">
        <v>2</v>
      </c>
      <c r="AD60" s="159">
        <v>4</v>
      </c>
      <c r="AE60" s="159"/>
    </row>
    <row r="61" spans="1:31" ht="60" x14ac:dyDescent="0.25">
      <c r="A61" s="2" t="s">
        <v>194</v>
      </c>
      <c r="B61" s="5" t="s">
        <v>195</v>
      </c>
      <c r="C61" s="2" t="s">
        <v>796</v>
      </c>
      <c r="D61" s="2" t="s">
        <v>797</v>
      </c>
      <c r="E61" s="2" t="s">
        <v>793</v>
      </c>
      <c r="F61" s="160" t="s">
        <v>398</v>
      </c>
      <c r="G61" s="160"/>
      <c r="H61" s="160"/>
      <c r="I61" s="160" t="s">
        <v>916</v>
      </c>
      <c r="J61" s="160" t="s">
        <v>373</v>
      </c>
      <c r="K61" s="160" t="s">
        <v>385</v>
      </c>
      <c r="L61" s="160" t="s">
        <v>488</v>
      </c>
      <c r="M61" s="160" t="s">
        <v>376</v>
      </c>
      <c r="N61" s="160" t="s">
        <v>378</v>
      </c>
      <c r="O61" s="160" t="s">
        <v>380</v>
      </c>
      <c r="P61" s="2"/>
      <c r="Q61" s="2"/>
      <c r="R61" s="2"/>
      <c r="S61" s="76" t="s">
        <v>476</v>
      </c>
      <c r="T61" s="159">
        <v>93</v>
      </c>
      <c r="U61" s="159">
        <v>97</v>
      </c>
      <c r="V61" s="159">
        <v>398</v>
      </c>
      <c r="W61" s="159">
        <v>399</v>
      </c>
      <c r="X61" s="159">
        <v>1.02</v>
      </c>
      <c r="Y61" s="159">
        <v>1.08</v>
      </c>
      <c r="Z61" s="159">
        <v>-12</v>
      </c>
      <c r="AA61" s="159">
        <v>-8</v>
      </c>
      <c r="AB61" s="159">
        <v>-15</v>
      </c>
      <c r="AC61" s="159">
        <v>2</v>
      </c>
      <c r="AD61" s="159">
        <v>4</v>
      </c>
      <c r="AE61" s="159"/>
    </row>
    <row r="62" spans="1:31" x14ac:dyDescent="0.25">
      <c r="A62" s="2" t="s">
        <v>196</v>
      </c>
      <c r="B62" s="5" t="s">
        <v>197</v>
      </c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63"/>
      <c r="T62" s="159"/>
      <c r="U62" s="159"/>
      <c r="V62" s="159"/>
      <c r="W62" s="159"/>
      <c r="X62" s="159"/>
      <c r="Y62" s="159"/>
      <c r="Z62" s="159" t="str">
        <f t="shared" si="0"/>
        <v/>
      </c>
      <c r="AA62" s="159" t="str">
        <f t="shared" si="1"/>
        <v/>
      </c>
      <c r="AB62" s="159" t="str">
        <f t="shared" si="2"/>
        <v/>
      </c>
      <c r="AC62" s="159" t="s">
        <v>923</v>
      </c>
      <c r="AD62" s="159" t="s">
        <v>923</v>
      </c>
      <c r="AE62" s="159"/>
    </row>
    <row r="63" spans="1:31" x14ac:dyDescent="0.25">
      <c r="A63" s="2" t="s">
        <v>198</v>
      </c>
      <c r="B63" s="5" t="s">
        <v>199</v>
      </c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63"/>
      <c r="T63" s="159"/>
      <c r="U63" s="159"/>
      <c r="V63" s="159"/>
      <c r="W63" s="159"/>
      <c r="X63" s="159"/>
      <c r="Y63" s="159"/>
      <c r="Z63" s="159" t="str">
        <f t="shared" si="0"/>
        <v/>
      </c>
      <c r="AA63" s="159" t="str">
        <f t="shared" si="1"/>
        <v/>
      </c>
      <c r="AB63" s="159" t="str">
        <f t="shared" si="2"/>
        <v/>
      </c>
      <c r="AC63" s="159" t="s">
        <v>923</v>
      </c>
      <c r="AD63" s="159" t="s">
        <v>923</v>
      </c>
      <c r="AE63" s="159"/>
    </row>
    <row r="64" spans="1:31" ht="60" x14ac:dyDescent="0.25">
      <c r="A64" s="2" t="s">
        <v>200</v>
      </c>
      <c r="B64" s="5" t="s">
        <v>201</v>
      </c>
      <c r="C64" s="2">
        <v>7975</v>
      </c>
      <c r="D64" s="2" t="s">
        <v>406</v>
      </c>
      <c r="E64" s="2" t="s">
        <v>372</v>
      </c>
      <c r="F64" s="160"/>
      <c r="G64" s="160"/>
      <c r="H64" s="160"/>
      <c r="I64" s="160" t="s">
        <v>911</v>
      </c>
      <c r="J64" s="160" t="s">
        <v>373</v>
      </c>
      <c r="K64" s="160" t="s">
        <v>385</v>
      </c>
      <c r="L64" s="160" t="s">
        <v>488</v>
      </c>
      <c r="M64" s="160" t="s">
        <v>376</v>
      </c>
      <c r="N64" s="160" t="s">
        <v>378</v>
      </c>
      <c r="O64" s="160" t="s">
        <v>380</v>
      </c>
      <c r="P64" s="2"/>
      <c r="Q64" s="2"/>
      <c r="R64" s="2"/>
      <c r="S64" s="76" t="s">
        <v>476</v>
      </c>
      <c r="T64" s="159">
        <v>118</v>
      </c>
      <c r="U64" s="159">
        <v>122</v>
      </c>
      <c r="V64" s="159">
        <v>398</v>
      </c>
      <c r="W64" s="159">
        <v>399</v>
      </c>
      <c r="X64" s="159">
        <v>1.02</v>
      </c>
      <c r="Y64" s="159">
        <v>1.08</v>
      </c>
      <c r="Z64" s="159">
        <v>-10</v>
      </c>
      <c r="AA64" s="159">
        <v>-6</v>
      </c>
      <c r="AB64" s="159">
        <v>-15</v>
      </c>
      <c r="AC64" s="159" t="s">
        <v>923</v>
      </c>
      <c r="AD64" s="159" t="s">
        <v>923</v>
      </c>
      <c r="AE64" s="159"/>
    </row>
    <row r="65" spans="1:31" ht="60" x14ac:dyDescent="0.25">
      <c r="A65" s="2" t="s">
        <v>202</v>
      </c>
      <c r="B65" s="5" t="s">
        <v>203</v>
      </c>
      <c r="C65" s="2" t="s">
        <v>798</v>
      </c>
      <c r="D65" s="2" t="s">
        <v>799</v>
      </c>
      <c r="E65" s="2" t="s">
        <v>800</v>
      </c>
      <c r="F65" s="160"/>
      <c r="G65" s="160"/>
      <c r="H65" s="160"/>
      <c r="I65" s="160" t="s">
        <v>911</v>
      </c>
      <c r="J65" s="160" t="s">
        <v>373</v>
      </c>
      <c r="K65" s="160" t="s">
        <v>385</v>
      </c>
      <c r="L65" s="160" t="s">
        <v>488</v>
      </c>
      <c r="M65" s="160" t="s">
        <v>376</v>
      </c>
      <c r="N65" s="160" t="s">
        <v>378</v>
      </c>
      <c r="O65" s="160" t="s">
        <v>380</v>
      </c>
      <c r="P65" s="2"/>
      <c r="Q65" s="2"/>
      <c r="R65" s="2"/>
      <c r="S65" s="76" t="s">
        <v>476</v>
      </c>
      <c r="T65" s="159">
        <v>85</v>
      </c>
      <c r="U65" s="159">
        <v>95</v>
      </c>
      <c r="V65" s="159">
        <v>202</v>
      </c>
      <c r="W65" s="159">
        <v>204</v>
      </c>
      <c r="X65" s="159">
        <v>1.02</v>
      </c>
      <c r="Y65" s="159">
        <v>1.08</v>
      </c>
      <c r="Z65" s="159">
        <v>-10</v>
      </c>
      <c r="AA65" s="159">
        <v>-6</v>
      </c>
      <c r="AB65" s="159">
        <v>-15</v>
      </c>
      <c r="AC65" s="159" t="s">
        <v>923</v>
      </c>
      <c r="AD65" s="159" t="s">
        <v>923</v>
      </c>
      <c r="AE65" s="159"/>
    </row>
    <row r="66" spans="1:31" x14ac:dyDescent="0.25">
      <c r="A66" s="2" t="s">
        <v>204</v>
      </c>
      <c r="B66" s="5" t="s">
        <v>205</v>
      </c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63"/>
      <c r="T66" s="159"/>
      <c r="U66" s="159"/>
      <c r="V66" s="159"/>
      <c r="W66" s="159"/>
      <c r="X66" s="159"/>
      <c r="Y66" s="159"/>
      <c r="Z66" s="159" t="str">
        <f t="shared" si="0"/>
        <v/>
      </c>
      <c r="AA66" s="159" t="str">
        <f t="shared" si="1"/>
        <v/>
      </c>
      <c r="AB66" s="159" t="str">
        <f t="shared" si="2"/>
        <v/>
      </c>
      <c r="AC66" s="159" t="s">
        <v>923</v>
      </c>
      <c r="AD66" s="159" t="s">
        <v>923</v>
      </c>
      <c r="AE66" s="159"/>
    </row>
    <row r="67" spans="1:31" ht="60" x14ac:dyDescent="0.25">
      <c r="A67" s="2" t="s">
        <v>801</v>
      </c>
      <c r="B67" s="5" t="s">
        <v>802</v>
      </c>
      <c r="C67" s="2" t="s">
        <v>803</v>
      </c>
      <c r="D67" s="2" t="s">
        <v>795</v>
      </c>
      <c r="E67" s="2" t="s">
        <v>804</v>
      </c>
      <c r="F67" s="160" t="s">
        <v>398</v>
      </c>
      <c r="G67" s="160"/>
      <c r="H67" s="160"/>
      <c r="I67" s="160" t="s">
        <v>912</v>
      </c>
      <c r="J67" s="160" t="s">
        <v>373</v>
      </c>
      <c r="K67" s="160" t="s">
        <v>385</v>
      </c>
      <c r="L67" s="160" t="s">
        <v>488</v>
      </c>
      <c r="M67" s="160" t="s">
        <v>376</v>
      </c>
      <c r="N67" s="160" t="s">
        <v>378</v>
      </c>
      <c r="O67" s="160" t="s">
        <v>380</v>
      </c>
      <c r="P67" s="2"/>
      <c r="Q67" s="2"/>
      <c r="R67" s="2"/>
      <c r="S67" s="76" t="s">
        <v>476</v>
      </c>
      <c r="T67" s="159">
        <v>83</v>
      </c>
      <c r="U67" s="159">
        <v>87</v>
      </c>
      <c r="V67" s="159">
        <v>312</v>
      </c>
      <c r="W67" s="159">
        <v>313</v>
      </c>
      <c r="X67" s="159">
        <v>1.02</v>
      </c>
      <c r="Y67" s="159">
        <v>1.08</v>
      </c>
      <c r="Z67" s="159">
        <v>-15</v>
      </c>
      <c r="AA67" s="159">
        <v>-8</v>
      </c>
      <c r="AB67" s="159">
        <v>-20</v>
      </c>
      <c r="AC67" s="159">
        <v>2</v>
      </c>
      <c r="AD67" s="159">
        <v>4</v>
      </c>
      <c r="AE67" s="159"/>
    </row>
    <row r="68" spans="1:31" ht="60" x14ac:dyDescent="0.25">
      <c r="A68" s="2" t="s">
        <v>206</v>
      </c>
      <c r="B68" s="5" t="s">
        <v>207</v>
      </c>
      <c r="C68" s="2">
        <v>2001</v>
      </c>
      <c r="D68" s="2" t="s">
        <v>404</v>
      </c>
      <c r="E68" s="2" t="s">
        <v>372</v>
      </c>
      <c r="F68" s="160"/>
      <c r="G68" s="160"/>
      <c r="H68" s="160"/>
      <c r="I68" s="160" t="s">
        <v>407</v>
      </c>
      <c r="J68" s="160" t="s">
        <v>373</v>
      </c>
      <c r="K68" s="160" t="s">
        <v>385</v>
      </c>
      <c r="L68" s="160" t="s">
        <v>488</v>
      </c>
      <c r="M68" s="160" t="s">
        <v>376</v>
      </c>
      <c r="N68" s="160" t="s">
        <v>378</v>
      </c>
      <c r="O68" s="160" t="s">
        <v>380</v>
      </c>
      <c r="P68" s="2"/>
      <c r="Q68" s="2"/>
      <c r="R68" s="2"/>
      <c r="S68" s="76" t="s">
        <v>476</v>
      </c>
      <c r="T68" s="159">
        <v>88</v>
      </c>
      <c r="U68" s="159">
        <v>92</v>
      </c>
      <c r="V68" s="159">
        <v>398</v>
      </c>
      <c r="W68" s="159">
        <v>399</v>
      </c>
      <c r="X68" s="159">
        <v>1.02</v>
      </c>
      <c r="Y68" s="159">
        <v>1.08</v>
      </c>
      <c r="Z68" s="159">
        <v>-8</v>
      </c>
      <c r="AA68" s="159">
        <v>-6</v>
      </c>
      <c r="AB68" s="159">
        <v>-12</v>
      </c>
      <c r="AC68" s="159" t="s">
        <v>923</v>
      </c>
      <c r="AD68" s="159" t="s">
        <v>923</v>
      </c>
      <c r="AE68" s="159"/>
    </row>
    <row r="69" spans="1:31" ht="60" x14ac:dyDescent="0.25">
      <c r="A69" s="2" t="s">
        <v>208</v>
      </c>
      <c r="B69" s="5" t="s">
        <v>209</v>
      </c>
      <c r="C69" s="2">
        <v>8361</v>
      </c>
      <c r="D69" s="2" t="s">
        <v>756</v>
      </c>
      <c r="E69" s="2" t="s">
        <v>755</v>
      </c>
      <c r="F69" s="160" t="s">
        <v>398</v>
      </c>
      <c r="G69" s="160"/>
      <c r="H69" s="160"/>
      <c r="I69" s="160" t="s">
        <v>912</v>
      </c>
      <c r="J69" s="160" t="s">
        <v>373</v>
      </c>
      <c r="K69" s="160" t="s">
        <v>385</v>
      </c>
      <c r="L69" s="160" t="s">
        <v>488</v>
      </c>
      <c r="M69" s="160" t="s">
        <v>376</v>
      </c>
      <c r="N69" s="160" t="s">
        <v>378</v>
      </c>
      <c r="O69" s="160" t="s">
        <v>380</v>
      </c>
      <c r="P69" s="160" t="s">
        <v>805</v>
      </c>
      <c r="Q69" s="160" t="s">
        <v>806</v>
      </c>
      <c r="R69" s="160" t="s">
        <v>807</v>
      </c>
      <c r="S69" s="76" t="s">
        <v>476</v>
      </c>
      <c r="T69" s="159">
        <v>110</v>
      </c>
      <c r="U69" s="159">
        <v>120</v>
      </c>
      <c r="V69" s="159">
        <v>392</v>
      </c>
      <c r="W69" s="159">
        <v>393</v>
      </c>
      <c r="X69" s="159">
        <v>1.02</v>
      </c>
      <c r="Y69" s="159">
        <v>1.08</v>
      </c>
      <c r="Z69" s="159">
        <v>-15</v>
      </c>
      <c r="AA69" s="159">
        <v>-8</v>
      </c>
      <c r="AB69" s="159">
        <v>-20</v>
      </c>
      <c r="AC69" s="159">
        <v>2</v>
      </c>
      <c r="AD69" s="159">
        <v>4</v>
      </c>
      <c r="AE69" s="159"/>
    </row>
    <row r="70" spans="1:31" ht="60" x14ac:dyDescent="0.25">
      <c r="A70" s="2" t="s">
        <v>210</v>
      </c>
      <c r="B70" s="5" t="s">
        <v>211</v>
      </c>
      <c r="C70" s="2" t="s">
        <v>808</v>
      </c>
      <c r="D70" s="2" t="s">
        <v>809</v>
      </c>
      <c r="E70" s="2" t="s">
        <v>791</v>
      </c>
      <c r="F70" s="160" t="s">
        <v>398</v>
      </c>
      <c r="G70" s="160"/>
      <c r="H70" s="160"/>
      <c r="I70" s="160" t="s">
        <v>917</v>
      </c>
      <c r="J70" s="160" t="s">
        <v>373</v>
      </c>
      <c r="K70" s="160" t="s">
        <v>385</v>
      </c>
      <c r="L70" s="160" t="s">
        <v>488</v>
      </c>
      <c r="M70" s="160" t="s">
        <v>376</v>
      </c>
      <c r="N70" s="160" t="s">
        <v>378</v>
      </c>
      <c r="O70" s="160" t="s">
        <v>380</v>
      </c>
      <c r="P70" s="2"/>
      <c r="Q70" s="2"/>
      <c r="R70" s="2"/>
      <c r="S70" s="76" t="s">
        <v>476</v>
      </c>
      <c r="T70" s="159">
        <v>96</v>
      </c>
      <c r="U70" s="159">
        <v>104</v>
      </c>
      <c r="V70" s="159">
        <v>272</v>
      </c>
      <c r="W70" s="159">
        <v>273</v>
      </c>
      <c r="X70" s="159">
        <v>1.02</v>
      </c>
      <c r="Y70" s="159">
        <v>1.08</v>
      </c>
      <c r="Z70" s="159">
        <v>-15</v>
      </c>
      <c r="AA70" s="159">
        <v>-8</v>
      </c>
      <c r="AB70" s="159">
        <v>-20</v>
      </c>
      <c r="AC70" s="159">
        <v>2</v>
      </c>
      <c r="AD70" s="159">
        <v>4</v>
      </c>
      <c r="AE70" s="159"/>
    </row>
    <row r="71" spans="1:31" ht="60" x14ac:dyDescent="0.25">
      <c r="A71" s="2" t="s">
        <v>212</v>
      </c>
      <c r="B71" s="5" t="s">
        <v>213</v>
      </c>
      <c r="C71" s="2" t="s">
        <v>810</v>
      </c>
      <c r="D71" s="2" t="s">
        <v>811</v>
      </c>
      <c r="E71" s="2" t="s">
        <v>793</v>
      </c>
      <c r="F71" s="160" t="s">
        <v>812</v>
      </c>
      <c r="G71" s="160"/>
      <c r="H71" s="160"/>
      <c r="I71" s="160" t="s">
        <v>913</v>
      </c>
      <c r="J71" s="160" t="s">
        <v>373</v>
      </c>
      <c r="K71" s="160" t="s">
        <v>385</v>
      </c>
      <c r="L71" s="160" t="s">
        <v>488</v>
      </c>
      <c r="M71" s="160" t="s">
        <v>376</v>
      </c>
      <c r="N71" s="160" t="s">
        <v>378</v>
      </c>
      <c r="O71" s="160" t="s">
        <v>380</v>
      </c>
      <c r="P71" s="2"/>
      <c r="Q71" s="2"/>
      <c r="R71" s="2"/>
      <c r="S71" s="76" t="s">
        <v>476</v>
      </c>
      <c r="T71" s="159">
        <v>82</v>
      </c>
      <c r="U71" s="159">
        <v>88</v>
      </c>
      <c r="V71" s="159">
        <v>398</v>
      </c>
      <c r="W71" s="159">
        <v>399</v>
      </c>
      <c r="X71" s="159">
        <v>0.82</v>
      </c>
      <c r="Y71" s="159">
        <v>0.88</v>
      </c>
      <c r="Z71" s="159">
        <v>-10</v>
      </c>
      <c r="AA71" s="159">
        <v>-6</v>
      </c>
      <c r="AB71" s="159">
        <v>-12</v>
      </c>
      <c r="AC71" s="159" t="s">
        <v>923</v>
      </c>
      <c r="AD71" s="159" t="s">
        <v>923</v>
      </c>
      <c r="AE71" s="159"/>
    </row>
    <row r="72" spans="1:31" x14ac:dyDescent="0.25">
      <c r="A72" s="2" t="s">
        <v>214</v>
      </c>
      <c r="B72" s="5" t="s">
        <v>215</v>
      </c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63"/>
      <c r="T72" s="159"/>
      <c r="U72" s="159"/>
      <c r="V72" s="159"/>
      <c r="W72" s="159"/>
      <c r="X72" s="159"/>
      <c r="Y72" s="159"/>
      <c r="Z72" s="159" t="str">
        <f t="shared" ref="Z72:Z128" si="3">MID(I72,11,3)</f>
        <v/>
      </c>
      <c r="AA72" s="159" t="str">
        <f t="shared" ref="AA72:AA128" si="4">MID($I72,29,3)</f>
        <v/>
      </c>
      <c r="AB72" s="159" t="str">
        <f t="shared" ref="AB72:AB128" si="5">MID($I72,50,3)</f>
        <v/>
      </c>
      <c r="AC72" s="159" t="s">
        <v>923</v>
      </c>
      <c r="AD72" s="159" t="s">
        <v>923</v>
      </c>
      <c r="AE72" s="159"/>
    </row>
    <row r="73" spans="1:31" ht="60" x14ac:dyDescent="0.25">
      <c r="A73" s="2" t="s">
        <v>216</v>
      </c>
      <c r="B73" s="5" t="s">
        <v>217</v>
      </c>
      <c r="C73" s="2" t="s">
        <v>813</v>
      </c>
      <c r="D73" s="2" t="s">
        <v>814</v>
      </c>
      <c r="E73" s="2" t="s">
        <v>372</v>
      </c>
      <c r="F73" s="160"/>
      <c r="G73" s="2"/>
      <c r="H73" s="2"/>
      <c r="I73" s="160" t="s">
        <v>913</v>
      </c>
      <c r="J73" s="160" t="s">
        <v>373</v>
      </c>
      <c r="K73" s="160" t="s">
        <v>385</v>
      </c>
      <c r="L73" s="160" t="s">
        <v>488</v>
      </c>
      <c r="M73" s="160" t="s">
        <v>376</v>
      </c>
      <c r="N73" s="160" t="s">
        <v>378</v>
      </c>
      <c r="O73" s="160" t="s">
        <v>380</v>
      </c>
      <c r="P73" s="160" t="s">
        <v>815</v>
      </c>
      <c r="Q73" s="160" t="s">
        <v>816</v>
      </c>
      <c r="R73" s="160" t="s">
        <v>817</v>
      </c>
      <c r="S73" s="76" t="s">
        <v>818</v>
      </c>
      <c r="T73" s="159">
        <v>79</v>
      </c>
      <c r="U73" s="159">
        <v>85</v>
      </c>
      <c r="V73" s="159">
        <v>398</v>
      </c>
      <c r="W73" s="159">
        <v>399</v>
      </c>
      <c r="X73" s="159">
        <v>0.84</v>
      </c>
      <c r="Y73" s="159">
        <v>0.9</v>
      </c>
      <c r="Z73" s="159">
        <v>-10</v>
      </c>
      <c r="AA73" s="159">
        <v>-6</v>
      </c>
      <c r="AB73" s="159">
        <v>-12</v>
      </c>
      <c r="AC73" s="159" t="s">
        <v>923</v>
      </c>
      <c r="AD73" s="159" t="s">
        <v>923</v>
      </c>
      <c r="AE73" s="159"/>
    </row>
    <row r="74" spans="1:31" x14ac:dyDescent="0.25">
      <c r="A74" s="2" t="s">
        <v>218</v>
      </c>
      <c r="B74" s="5" t="s">
        <v>219</v>
      </c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63"/>
      <c r="T74" s="159"/>
      <c r="U74" s="159"/>
      <c r="V74" s="159"/>
      <c r="W74" s="159"/>
      <c r="X74" s="159"/>
      <c r="Y74" s="159"/>
      <c r="Z74" s="159" t="str">
        <f t="shared" si="3"/>
        <v/>
      </c>
      <c r="AA74" s="159" t="str">
        <f t="shared" si="4"/>
        <v/>
      </c>
      <c r="AB74" s="159" t="str">
        <f t="shared" si="5"/>
        <v/>
      </c>
      <c r="AC74" s="159" t="s">
        <v>923</v>
      </c>
      <c r="AD74" s="159" t="s">
        <v>923</v>
      </c>
      <c r="AE74" s="159"/>
    </row>
    <row r="75" spans="1:31" x14ac:dyDescent="0.25">
      <c r="A75" s="2" t="s">
        <v>220</v>
      </c>
      <c r="B75" s="5" t="s">
        <v>221</v>
      </c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63"/>
      <c r="T75" s="159"/>
      <c r="U75" s="159"/>
      <c r="V75" s="159"/>
      <c r="W75" s="159"/>
      <c r="X75" s="159"/>
      <c r="Y75" s="159"/>
      <c r="Z75" s="159" t="str">
        <f t="shared" si="3"/>
        <v/>
      </c>
      <c r="AA75" s="159" t="str">
        <f t="shared" si="4"/>
        <v/>
      </c>
      <c r="AB75" s="159" t="str">
        <f t="shared" si="5"/>
        <v/>
      </c>
      <c r="AC75" s="159" t="s">
        <v>923</v>
      </c>
      <c r="AD75" s="159" t="s">
        <v>923</v>
      </c>
      <c r="AE75" s="159"/>
    </row>
    <row r="76" spans="1:31" x14ac:dyDescent="0.25">
      <c r="A76" s="2" t="s">
        <v>222</v>
      </c>
      <c r="B76" s="5" t="s">
        <v>223</v>
      </c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63"/>
      <c r="T76" s="159"/>
      <c r="U76" s="159"/>
      <c r="V76" s="159"/>
      <c r="W76" s="159"/>
      <c r="X76" s="159"/>
      <c r="Y76" s="159"/>
      <c r="Z76" s="159" t="str">
        <f t="shared" si="3"/>
        <v/>
      </c>
      <c r="AA76" s="159" t="str">
        <f t="shared" si="4"/>
        <v/>
      </c>
      <c r="AB76" s="159" t="str">
        <f t="shared" si="5"/>
        <v/>
      </c>
      <c r="AC76" s="159" t="s">
        <v>923</v>
      </c>
      <c r="AD76" s="159" t="s">
        <v>923</v>
      </c>
      <c r="AE76" s="159"/>
    </row>
    <row r="77" spans="1:31" x14ac:dyDescent="0.25">
      <c r="A77" s="2" t="s">
        <v>224</v>
      </c>
      <c r="B77" s="5" t="s">
        <v>225</v>
      </c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63"/>
      <c r="T77" s="159"/>
      <c r="U77" s="159"/>
      <c r="V77" s="159"/>
      <c r="W77" s="159"/>
      <c r="X77" s="159"/>
      <c r="Y77" s="159"/>
      <c r="Z77" s="159" t="str">
        <f t="shared" si="3"/>
        <v/>
      </c>
      <c r="AA77" s="159" t="str">
        <f t="shared" si="4"/>
        <v/>
      </c>
      <c r="AB77" s="159" t="str">
        <f t="shared" si="5"/>
        <v/>
      </c>
      <c r="AC77" s="159" t="s">
        <v>923</v>
      </c>
      <c r="AD77" s="159" t="s">
        <v>923</v>
      </c>
      <c r="AE77" s="159"/>
    </row>
    <row r="78" spans="1:31" x14ac:dyDescent="0.25">
      <c r="A78" s="2" t="s">
        <v>226</v>
      </c>
      <c r="B78" s="5" t="s">
        <v>227</v>
      </c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63"/>
      <c r="T78" s="159"/>
      <c r="U78" s="159"/>
      <c r="V78" s="159"/>
      <c r="W78" s="159"/>
      <c r="X78" s="159"/>
      <c r="Y78" s="159"/>
      <c r="Z78" s="159" t="str">
        <f t="shared" si="3"/>
        <v/>
      </c>
      <c r="AA78" s="159" t="str">
        <f t="shared" si="4"/>
        <v/>
      </c>
      <c r="AB78" s="159" t="str">
        <f t="shared" si="5"/>
        <v/>
      </c>
      <c r="AC78" s="159" t="s">
        <v>923</v>
      </c>
      <c r="AD78" s="159" t="s">
        <v>923</v>
      </c>
      <c r="AE78" s="159"/>
    </row>
    <row r="79" spans="1:31" ht="60" x14ac:dyDescent="0.25">
      <c r="A79" s="2" t="s">
        <v>228</v>
      </c>
      <c r="B79" s="5" t="s">
        <v>229</v>
      </c>
      <c r="C79" s="2">
        <v>301762</v>
      </c>
      <c r="D79" s="2" t="s">
        <v>404</v>
      </c>
      <c r="E79" s="2" t="s">
        <v>411</v>
      </c>
      <c r="F79" s="160"/>
      <c r="G79" s="160"/>
      <c r="H79" s="160"/>
      <c r="I79" s="160" t="s">
        <v>911</v>
      </c>
      <c r="J79" s="160" t="s">
        <v>373</v>
      </c>
      <c r="K79" s="160" t="s">
        <v>385</v>
      </c>
      <c r="L79" s="160" t="s">
        <v>488</v>
      </c>
      <c r="M79" s="160" t="s">
        <v>376</v>
      </c>
      <c r="N79" s="160" t="s">
        <v>378</v>
      </c>
      <c r="O79" s="160" t="s">
        <v>380</v>
      </c>
      <c r="P79" s="160" t="s">
        <v>819</v>
      </c>
      <c r="Q79" s="160" t="s">
        <v>820</v>
      </c>
      <c r="R79" s="160" t="s">
        <v>487</v>
      </c>
      <c r="S79" s="76" t="s">
        <v>476</v>
      </c>
      <c r="T79" s="159">
        <v>88</v>
      </c>
      <c r="U79" s="159">
        <v>92</v>
      </c>
      <c r="V79" s="159">
        <v>397.5</v>
      </c>
      <c r="W79" s="159">
        <v>398.5</v>
      </c>
      <c r="X79" s="159">
        <v>1.02</v>
      </c>
      <c r="Y79" s="159">
        <v>1.08</v>
      </c>
      <c r="Z79" s="159">
        <v>-10</v>
      </c>
      <c r="AA79" s="159">
        <v>-6</v>
      </c>
      <c r="AB79" s="159">
        <v>-15</v>
      </c>
      <c r="AC79" s="159" t="s">
        <v>923</v>
      </c>
      <c r="AD79" s="159" t="s">
        <v>923</v>
      </c>
      <c r="AE79" s="159"/>
    </row>
    <row r="80" spans="1:31" x14ac:dyDescent="0.25">
      <c r="A80" s="2" t="s">
        <v>230</v>
      </c>
      <c r="B80" s="5" t="s">
        <v>231</v>
      </c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63"/>
      <c r="T80" s="159"/>
      <c r="U80" s="159"/>
      <c r="V80" s="159"/>
      <c r="W80" s="159"/>
      <c r="X80" s="159"/>
      <c r="Y80" s="159"/>
      <c r="Z80" s="159" t="str">
        <f t="shared" si="3"/>
        <v/>
      </c>
      <c r="AA80" s="159" t="str">
        <f t="shared" si="4"/>
        <v/>
      </c>
      <c r="AB80" s="159" t="str">
        <f t="shared" si="5"/>
        <v/>
      </c>
      <c r="AC80" s="159" t="s">
        <v>923</v>
      </c>
      <c r="AD80" s="159" t="s">
        <v>923</v>
      </c>
      <c r="AE80" s="159"/>
    </row>
    <row r="81" spans="1:31" x14ac:dyDescent="0.25">
      <c r="A81" s="2" t="s">
        <v>232</v>
      </c>
      <c r="B81" s="5" t="s">
        <v>233</v>
      </c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63"/>
      <c r="T81" s="159"/>
      <c r="U81" s="159"/>
      <c r="V81" s="159"/>
      <c r="W81" s="159"/>
      <c r="X81" s="159"/>
      <c r="Y81" s="159"/>
      <c r="Z81" s="159" t="str">
        <f t="shared" si="3"/>
        <v/>
      </c>
      <c r="AA81" s="159" t="str">
        <f t="shared" si="4"/>
        <v/>
      </c>
      <c r="AB81" s="159" t="str">
        <f t="shared" si="5"/>
        <v/>
      </c>
      <c r="AC81" s="159" t="s">
        <v>923</v>
      </c>
      <c r="AD81" s="159" t="s">
        <v>923</v>
      </c>
      <c r="AE81" s="159"/>
    </row>
    <row r="82" spans="1:31" ht="60" x14ac:dyDescent="0.25">
      <c r="A82" s="2" t="s">
        <v>234</v>
      </c>
      <c r="B82" s="5" t="s">
        <v>235</v>
      </c>
      <c r="C82" s="2" t="s">
        <v>821</v>
      </c>
      <c r="D82" s="2" t="s">
        <v>406</v>
      </c>
      <c r="E82" s="2" t="s">
        <v>372</v>
      </c>
      <c r="F82" s="160"/>
      <c r="G82" s="160"/>
      <c r="H82" s="160"/>
      <c r="I82" s="160" t="s">
        <v>407</v>
      </c>
      <c r="J82" s="160" t="s">
        <v>373</v>
      </c>
      <c r="K82" s="160" t="s">
        <v>385</v>
      </c>
      <c r="L82" s="160" t="s">
        <v>488</v>
      </c>
      <c r="M82" s="160" t="s">
        <v>376</v>
      </c>
      <c r="N82" s="160" t="s">
        <v>378</v>
      </c>
      <c r="O82" s="160" t="s">
        <v>380</v>
      </c>
      <c r="P82" s="2"/>
      <c r="Q82" s="2"/>
      <c r="R82" s="2"/>
      <c r="S82" s="76" t="s">
        <v>476</v>
      </c>
      <c r="T82" s="159">
        <v>118</v>
      </c>
      <c r="U82" s="159">
        <v>122</v>
      </c>
      <c r="V82" s="159">
        <v>398</v>
      </c>
      <c r="W82" s="159">
        <v>399</v>
      </c>
      <c r="X82" s="159">
        <v>1.02</v>
      </c>
      <c r="Y82" s="159">
        <v>1.08</v>
      </c>
      <c r="Z82" s="159">
        <v>-8</v>
      </c>
      <c r="AA82" s="159">
        <v>-6</v>
      </c>
      <c r="AB82" s="159">
        <v>-12</v>
      </c>
      <c r="AC82" s="159" t="s">
        <v>923</v>
      </c>
      <c r="AD82" s="159" t="s">
        <v>923</v>
      </c>
      <c r="AE82" s="159"/>
    </row>
    <row r="83" spans="1:31" ht="60" x14ac:dyDescent="0.25">
      <c r="A83" s="2" t="s">
        <v>236</v>
      </c>
      <c r="B83" s="5" t="s">
        <v>237</v>
      </c>
      <c r="C83" s="2">
        <v>10229118</v>
      </c>
      <c r="D83" s="2" t="s">
        <v>414</v>
      </c>
      <c r="E83" s="160" t="s">
        <v>412</v>
      </c>
      <c r="F83" s="2"/>
      <c r="G83" s="2"/>
      <c r="H83" s="2"/>
      <c r="I83" s="160" t="s">
        <v>415</v>
      </c>
      <c r="J83" s="160" t="s">
        <v>373</v>
      </c>
      <c r="K83" s="160" t="s">
        <v>385</v>
      </c>
      <c r="L83" s="160" t="s">
        <v>488</v>
      </c>
      <c r="M83" s="160" t="s">
        <v>376</v>
      </c>
      <c r="N83" s="160" t="s">
        <v>378</v>
      </c>
      <c r="O83" s="160" t="s">
        <v>380</v>
      </c>
      <c r="P83" s="160" t="s">
        <v>996</v>
      </c>
      <c r="Q83" s="160" t="s">
        <v>997</v>
      </c>
      <c r="R83" s="160" t="s">
        <v>862</v>
      </c>
      <c r="S83" s="76" t="s">
        <v>417</v>
      </c>
      <c r="T83" s="159">
        <v>107</v>
      </c>
      <c r="U83" s="159">
        <v>113</v>
      </c>
      <c r="V83" s="159">
        <v>524</v>
      </c>
      <c r="W83" s="159">
        <v>525.5</v>
      </c>
      <c r="X83" s="159">
        <v>0.82</v>
      </c>
      <c r="Y83" s="159">
        <v>0.88</v>
      </c>
      <c r="Z83" s="159" t="str">
        <f t="shared" si="3"/>
        <v>-8%</v>
      </c>
      <c r="AA83" s="159" t="str">
        <f t="shared" si="4"/>
        <v/>
      </c>
      <c r="AB83" s="159">
        <v>-12</v>
      </c>
      <c r="AC83" s="159" t="s">
        <v>923</v>
      </c>
      <c r="AD83" s="159" t="s">
        <v>923</v>
      </c>
      <c r="AE83" s="159"/>
    </row>
    <row r="84" spans="1:31" ht="60" x14ac:dyDescent="0.25">
      <c r="A84" s="2" t="s">
        <v>238</v>
      </c>
      <c r="B84" s="5" t="s">
        <v>239</v>
      </c>
      <c r="C84" s="2" t="s">
        <v>822</v>
      </c>
      <c r="D84" s="2" t="s">
        <v>404</v>
      </c>
      <c r="E84" s="2" t="s">
        <v>823</v>
      </c>
      <c r="F84" s="160" t="s">
        <v>398</v>
      </c>
      <c r="G84" s="160"/>
      <c r="H84" s="160"/>
      <c r="I84" s="160" t="s">
        <v>911</v>
      </c>
      <c r="J84" s="160" t="s">
        <v>373</v>
      </c>
      <c r="K84" s="160" t="s">
        <v>385</v>
      </c>
      <c r="L84" s="160" t="s">
        <v>488</v>
      </c>
      <c r="M84" s="160" t="s">
        <v>376</v>
      </c>
      <c r="N84" s="160" t="s">
        <v>378</v>
      </c>
      <c r="O84" s="160" t="s">
        <v>380</v>
      </c>
      <c r="P84" s="160" t="s">
        <v>824</v>
      </c>
      <c r="Q84" s="160" t="s">
        <v>825</v>
      </c>
      <c r="R84" s="160" t="s">
        <v>826</v>
      </c>
      <c r="S84" s="76" t="s">
        <v>476</v>
      </c>
      <c r="T84" s="159">
        <v>88</v>
      </c>
      <c r="U84" s="159">
        <v>92</v>
      </c>
      <c r="V84" s="159">
        <v>304</v>
      </c>
      <c r="W84" s="159">
        <v>305</v>
      </c>
      <c r="X84" s="159">
        <v>1.02</v>
      </c>
      <c r="Y84" s="159">
        <v>1.08</v>
      </c>
      <c r="Z84" s="159">
        <v>-10</v>
      </c>
      <c r="AA84" s="159">
        <v>-6</v>
      </c>
      <c r="AB84" s="159">
        <v>-15</v>
      </c>
      <c r="AC84" s="159">
        <v>2</v>
      </c>
      <c r="AD84" s="159">
        <v>4</v>
      </c>
      <c r="AE84" s="159"/>
    </row>
    <row r="85" spans="1:31" ht="60" x14ac:dyDescent="0.25">
      <c r="A85" s="2" t="s">
        <v>240</v>
      </c>
      <c r="B85" s="5" t="s">
        <v>241</v>
      </c>
      <c r="C85" s="2" t="s">
        <v>827</v>
      </c>
      <c r="D85" s="2" t="s">
        <v>404</v>
      </c>
      <c r="E85" s="2" t="s">
        <v>823</v>
      </c>
      <c r="F85" s="160" t="s">
        <v>398</v>
      </c>
      <c r="G85" s="160"/>
      <c r="H85" s="160"/>
      <c r="I85" s="160" t="s">
        <v>911</v>
      </c>
      <c r="J85" s="160" t="s">
        <v>373</v>
      </c>
      <c r="K85" s="160" t="s">
        <v>385</v>
      </c>
      <c r="L85" s="160" t="s">
        <v>488</v>
      </c>
      <c r="M85" s="160" t="s">
        <v>376</v>
      </c>
      <c r="N85" s="160" t="s">
        <v>378</v>
      </c>
      <c r="O85" s="160" t="s">
        <v>380</v>
      </c>
      <c r="P85" s="160" t="s">
        <v>828</v>
      </c>
      <c r="Q85" s="160" t="s">
        <v>829</v>
      </c>
      <c r="R85" s="160" t="s">
        <v>830</v>
      </c>
      <c r="S85" s="76" t="s">
        <v>476</v>
      </c>
      <c r="T85" s="159">
        <v>88</v>
      </c>
      <c r="U85" s="159">
        <v>92</v>
      </c>
      <c r="V85" s="159">
        <v>304</v>
      </c>
      <c r="W85" s="159">
        <v>305</v>
      </c>
      <c r="X85" s="159">
        <v>1.02</v>
      </c>
      <c r="Y85" s="159">
        <v>1.08</v>
      </c>
      <c r="Z85" s="159">
        <v>-10</v>
      </c>
      <c r="AA85" s="159">
        <v>-6</v>
      </c>
      <c r="AB85" s="159">
        <v>-15</v>
      </c>
      <c r="AC85" s="159">
        <v>2</v>
      </c>
      <c r="AD85" s="159">
        <v>4</v>
      </c>
      <c r="AE85" s="159"/>
    </row>
    <row r="86" spans="1:31" ht="60" x14ac:dyDescent="0.25">
      <c r="A86" s="2" t="s">
        <v>242</v>
      </c>
      <c r="B86" s="5" t="s">
        <v>137</v>
      </c>
      <c r="C86" s="2"/>
      <c r="D86" s="2" t="s">
        <v>799</v>
      </c>
      <c r="E86" s="2" t="s">
        <v>831</v>
      </c>
      <c r="F86" s="160" t="s">
        <v>398</v>
      </c>
      <c r="G86" s="2"/>
      <c r="H86" s="2"/>
      <c r="I86" s="160" t="s">
        <v>912</v>
      </c>
      <c r="J86" s="160" t="s">
        <v>373</v>
      </c>
      <c r="K86" s="160" t="s">
        <v>385</v>
      </c>
      <c r="L86" s="160" t="s">
        <v>488</v>
      </c>
      <c r="M86" s="160" t="s">
        <v>376</v>
      </c>
      <c r="N86" s="160" t="s">
        <v>378</v>
      </c>
      <c r="O86" s="160" t="s">
        <v>380</v>
      </c>
      <c r="P86" s="160" t="s">
        <v>990</v>
      </c>
      <c r="Q86" s="160" t="s">
        <v>991</v>
      </c>
      <c r="R86" s="160" t="s">
        <v>992</v>
      </c>
      <c r="S86" s="76" t="s">
        <v>476</v>
      </c>
      <c r="T86" s="159">
        <v>85</v>
      </c>
      <c r="U86" s="159">
        <v>95</v>
      </c>
      <c r="V86" s="159">
        <v>385</v>
      </c>
      <c r="W86" s="159">
        <v>386</v>
      </c>
      <c r="X86" s="159">
        <v>1.02</v>
      </c>
      <c r="Y86" s="159">
        <v>1.08</v>
      </c>
      <c r="Z86" s="159">
        <v>-15</v>
      </c>
      <c r="AA86" s="159">
        <v>-8</v>
      </c>
      <c r="AB86" s="159">
        <v>-20</v>
      </c>
      <c r="AC86" s="159">
        <v>2</v>
      </c>
      <c r="AD86" s="159">
        <v>4</v>
      </c>
      <c r="AE86" s="159"/>
    </row>
    <row r="87" spans="1:31" x14ac:dyDescent="0.25">
      <c r="A87" s="2" t="s">
        <v>243</v>
      </c>
      <c r="B87" s="5" t="s">
        <v>244</v>
      </c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63"/>
      <c r="T87" s="159"/>
      <c r="U87" s="159"/>
      <c r="V87" s="159"/>
      <c r="W87" s="159"/>
      <c r="X87" s="159"/>
      <c r="Y87" s="159"/>
      <c r="Z87" s="159" t="str">
        <f t="shared" si="3"/>
        <v/>
      </c>
      <c r="AA87" s="159" t="str">
        <f t="shared" si="4"/>
        <v/>
      </c>
      <c r="AB87" s="159" t="str">
        <f t="shared" si="5"/>
        <v/>
      </c>
      <c r="AC87" s="159" t="s">
        <v>923</v>
      </c>
      <c r="AD87" s="159" t="s">
        <v>923</v>
      </c>
      <c r="AE87" s="159"/>
    </row>
    <row r="88" spans="1:31" x14ac:dyDescent="0.25">
      <c r="A88" s="2" t="s">
        <v>245</v>
      </c>
      <c r="B88" s="5" t="s">
        <v>246</v>
      </c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63"/>
      <c r="T88" s="159"/>
      <c r="U88" s="159"/>
      <c r="V88" s="159"/>
      <c r="W88" s="159"/>
      <c r="X88" s="159"/>
      <c r="Y88" s="159"/>
      <c r="Z88" s="159" t="str">
        <f t="shared" si="3"/>
        <v/>
      </c>
      <c r="AA88" s="159" t="str">
        <f t="shared" si="4"/>
        <v/>
      </c>
      <c r="AB88" s="159" t="str">
        <f t="shared" si="5"/>
        <v/>
      </c>
      <c r="AC88" s="159" t="s">
        <v>923</v>
      </c>
      <c r="AD88" s="159" t="s">
        <v>923</v>
      </c>
      <c r="AE88" s="159"/>
    </row>
    <row r="89" spans="1:31" x14ac:dyDescent="0.25">
      <c r="A89" s="2" t="s">
        <v>247</v>
      </c>
      <c r="B89" s="5" t="s">
        <v>248</v>
      </c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63"/>
      <c r="T89" s="159"/>
      <c r="U89" s="159"/>
      <c r="V89" s="159"/>
      <c r="W89" s="159"/>
      <c r="X89" s="159"/>
      <c r="Y89" s="159"/>
      <c r="Z89" s="159" t="str">
        <f t="shared" si="3"/>
        <v/>
      </c>
      <c r="AA89" s="159" t="str">
        <f t="shared" si="4"/>
        <v/>
      </c>
      <c r="AB89" s="159" t="str">
        <f t="shared" si="5"/>
        <v/>
      </c>
      <c r="AC89" s="159" t="s">
        <v>923</v>
      </c>
      <c r="AD89" s="159" t="s">
        <v>923</v>
      </c>
      <c r="AE89" s="159"/>
    </row>
    <row r="90" spans="1:31" ht="60" x14ac:dyDescent="0.25">
      <c r="A90" s="2" t="s">
        <v>249</v>
      </c>
      <c r="B90" s="5" t="s">
        <v>250</v>
      </c>
      <c r="C90" s="2">
        <v>7312</v>
      </c>
      <c r="D90" s="2" t="s">
        <v>406</v>
      </c>
      <c r="E90" s="2" t="s">
        <v>372</v>
      </c>
      <c r="F90" s="160"/>
      <c r="G90" s="160"/>
      <c r="H90" s="160"/>
      <c r="I90" s="160" t="s">
        <v>407</v>
      </c>
      <c r="J90" s="160" t="s">
        <v>373</v>
      </c>
      <c r="K90" s="160" t="s">
        <v>385</v>
      </c>
      <c r="L90" s="160" t="s">
        <v>488</v>
      </c>
      <c r="M90" s="160" t="s">
        <v>376</v>
      </c>
      <c r="N90" s="160" t="s">
        <v>378</v>
      </c>
      <c r="O90" s="160" t="s">
        <v>380</v>
      </c>
      <c r="P90" s="160" t="s">
        <v>470</v>
      </c>
      <c r="Q90" s="160" t="s">
        <v>471</v>
      </c>
      <c r="R90" s="160" t="s">
        <v>472</v>
      </c>
      <c r="S90" s="76" t="s">
        <v>476</v>
      </c>
      <c r="T90" s="159">
        <v>118</v>
      </c>
      <c r="U90" s="159">
        <v>122</v>
      </c>
      <c r="V90" s="159">
        <v>398</v>
      </c>
      <c r="W90" s="159">
        <v>399</v>
      </c>
      <c r="X90" s="159">
        <v>1.02</v>
      </c>
      <c r="Y90" s="159">
        <v>1.08</v>
      </c>
      <c r="Z90" s="159">
        <v>-8</v>
      </c>
      <c r="AA90" s="159">
        <v>-6</v>
      </c>
      <c r="AB90" s="159">
        <v>-12</v>
      </c>
      <c r="AC90" s="159" t="s">
        <v>923</v>
      </c>
      <c r="AD90" s="159" t="s">
        <v>923</v>
      </c>
      <c r="AE90" s="159"/>
    </row>
    <row r="91" spans="1:31" ht="60" x14ac:dyDescent="0.25">
      <c r="A91" s="2" t="s">
        <v>251</v>
      </c>
      <c r="B91" s="5" t="s">
        <v>252</v>
      </c>
      <c r="C91" s="2">
        <v>10229117</v>
      </c>
      <c r="D91" s="2" t="s">
        <v>371</v>
      </c>
      <c r="E91" s="160" t="s">
        <v>412</v>
      </c>
      <c r="F91" s="2"/>
      <c r="G91" s="2"/>
      <c r="H91" s="2"/>
      <c r="I91" s="160" t="s">
        <v>413</v>
      </c>
      <c r="J91" s="160" t="s">
        <v>373</v>
      </c>
      <c r="K91" s="160" t="s">
        <v>385</v>
      </c>
      <c r="L91" s="160" t="s">
        <v>488</v>
      </c>
      <c r="M91" s="160" t="s">
        <v>376</v>
      </c>
      <c r="N91" s="160" t="s">
        <v>378</v>
      </c>
      <c r="O91" s="160" t="s">
        <v>380</v>
      </c>
      <c r="P91" s="160" t="s">
        <v>994</v>
      </c>
      <c r="Q91" s="160" t="s">
        <v>995</v>
      </c>
      <c r="R91" s="160" t="s">
        <v>962</v>
      </c>
      <c r="S91" s="76" t="s">
        <v>417</v>
      </c>
      <c r="T91" s="159">
        <v>92</v>
      </c>
      <c r="U91" s="159">
        <v>98</v>
      </c>
      <c r="V91" s="159">
        <v>524</v>
      </c>
      <c r="W91" s="159">
        <v>525.5</v>
      </c>
      <c r="X91" s="159">
        <v>0.82</v>
      </c>
      <c r="Y91" s="159">
        <v>0.88</v>
      </c>
      <c r="Z91" s="159">
        <v>-10</v>
      </c>
      <c r="AA91" s="159">
        <v>-6</v>
      </c>
      <c r="AB91" s="159">
        <v>-12</v>
      </c>
      <c r="AC91" s="159" t="s">
        <v>923</v>
      </c>
      <c r="AD91" s="159" t="s">
        <v>923</v>
      </c>
      <c r="AE91" s="159"/>
    </row>
    <row r="92" spans="1:31" x14ac:dyDescent="0.25">
      <c r="A92" s="2" t="s">
        <v>253</v>
      </c>
      <c r="B92" s="5" t="s">
        <v>254</v>
      </c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63"/>
      <c r="T92" s="159"/>
      <c r="U92" s="159"/>
      <c r="V92" s="159"/>
      <c r="W92" s="159"/>
      <c r="X92" s="159"/>
      <c r="Y92" s="159"/>
      <c r="Z92" s="159" t="str">
        <f t="shared" si="3"/>
        <v/>
      </c>
      <c r="AA92" s="159" t="str">
        <f t="shared" si="4"/>
        <v/>
      </c>
      <c r="AB92" s="159" t="str">
        <f t="shared" si="5"/>
        <v/>
      </c>
      <c r="AC92" s="159" t="s">
        <v>923</v>
      </c>
      <c r="AD92" s="159" t="s">
        <v>923</v>
      </c>
      <c r="AE92" s="159"/>
    </row>
    <row r="93" spans="1:31" x14ac:dyDescent="0.25">
      <c r="A93" s="2" t="s">
        <v>255</v>
      </c>
      <c r="B93" s="5" t="s">
        <v>256</v>
      </c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63"/>
      <c r="T93" s="159"/>
      <c r="U93" s="159"/>
      <c r="V93" s="159"/>
      <c r="W93" s="159"/>
      <c r="X93" s="159"/>
      <c r="Y93" s="159"/>
      <c r="Z93" s="159" t="str">
        <f t="shared" si="3"/>
        <v/>
      </c>
      <c r="AA93" s="159" t="str">
        <f t="shared" si="4"/>
        <v/>
      </c>
      <c r="AB93" s="159" t="str">
        <f t="shared" si="5"/>
        <v/>
      </c>
      <c r="AC93" s="159" t="s">
        <v>923</v>
      </c>
      <c r="AD93" s="159" t="s">
        <v>923</v>
      </c>
      <c r="AE93" s="159"/>
    </row>
    <row r="94" spans="1:31" ht="60" x14ac:dyDescent="0.25">
      <c r="A94" s="2" t="s">
        <v>257</v>
      </c>
      <c r="B94" s="5" t="s">
        <v>258</v>
      </c>
      <c r="C94" s="2" t="s">
        <v>832</v>
      </c>
      <c r="D94" s="2" t="s">
        <v>404</v>
      </c>
      <c r="E94" s="2" t="s">
        <v>831</v>
      </c>
      <c r="F94" s="160"/>
      <c r="G94" s="2"/>
      <c r="H94" s="2"/>
      <c r="I94" s="160" t="s">
        <v>913</v>
      </c>
      <c r="J94" s="160" t="s">
        <v>373</v>
      </c>
      <c r="K94" s="160" t="s">
        <v>385</v>
      </c>
      <c r="L94" s="160" t="s">
        <v>488</v>
      </c>
      <c r="M94" s="160" t="s">
        <v>376</v>
      </c>
      <c r="N94" s="160" t="s">
        <v>378</v>
      </c>
      <c r="O94" s="160" t="s">
        <v>380</v>
      </c>
      <c r="P94" s="160" t="s">
        <v>833</v>
      </c>
      <c r="Q94" s="160" t="s">
        <v>834</v>
      </c>
      <c r="R94" s="160" t="s">
        <v>835</v>
      </c>
      <c r="S94" s="76" t="s">
        <v>476</v>
      </c>
      <c r="T94" s="159">
        <v>88</v>
      </c>
      <c r="U94" s="159">
        <v>92</v>
      </c>
      <c r="V94" s="159">
        <v>385</v>
      </c>
      <c r="W94" s="159">
        <v>386</v>
      </c>
      <c r="X94" s="159">
        <v>1.02</v>
      </c>
      <c r="Y94" s="159">
        <v>1.08</v>
      </c>
      <c r="Z94" s="159">
        <v>-10</v>
      </c>
      <c r="AA94" s="159">
        <v>-6</v>
      </c>
      <c r="AB94" s="159">
        <v>-12</v>
      </c>
      <c r="AC94" s="159" t="s">
        <v>923</v>
      </c>
      <c r="AD94" s="159" t="s">
        <v>923</v>
      </c>
      <c r="AE94" s="159"/>
    </row>
    <row r="95" spans="1:31" ht="60" x14ac:dyDescent="0.25">
      <c r="A95" s="2" t="s">
        <v>259</v>
      </c>
      <c r="B95" s="5" t="s">
        <v>260</v>
      </c>
      <c r="C95" s="2" t="s">
        <v>836</v>
      </c>
      <c r="D95" s="2" t="s">
        <v>752</v>
      </c>
      <c r="E95" s="2" t="s">
        <v>767</v>
      </c>
      <c r="F95" s="160"/>
      <c r="G95" s="2"/>
      <c r="H95" s="2"/>
      <c r="I95" s="160" t="s">
        <v>911</v>
      </c>
      <c r="J95" s="160" t="s">
        <v>373</v>
      </c>
      <c r="K95" s="160" t="s">
        <v>385</v>
      </c>
      <c r="L95" s="160" t="s">
        <v>488</v>
      </c>
      <c r="M95" s="160" t="s">
        <v>376</v>
      </c>
      <c r="N95" s="160" t="s">
        <v>378</v>
      </c>
      <c r="O95" s="160" t="s">
        <v>380</v>
      </c>
      <c r="P95" s="160" t="s">
        <v>837</v>
      </c>
      <c r="Q95" s="160" t="s">
        <v>834</v>
      </c>
      <c r="R95" s="160" t="s">
        <v>838</v>
      </c>
      <c r="S95" s="76" t="s">
        <v>476</v>
      </c>
      <c r="T95" s="159">
        <v>86</v>
      </c>
      <c r="U95" s="159">
        <v>94</v>
      </c>
      <c r="V95" s="159">
        <v>560</v>
      </c>
      <c r="W95" s="159">
        <v>561</v>
      </c>
      <c r="X95" s="159">
        <v>1.02</v>
      </c>
      <c r="Y95" s="159">
        <v>1.08</v>
      </c>
      <c r="Z95" s="159">
        <v>-10</v>
      </c>
      <c r="AA95" s="159">
        <v>-6</v>
      </c>
      <c r="AB95" s="159">
        <v>-15</v>
      </c>
      <c r="AC95" s="159" t="s">
        <v>923</v>
      </c>
      <c r="AD95" s="159" t="s">
        <v>923</v>
      </c>
      <c r="AE95" s="159"/>
    </row>
    <row r="96" spans="1:31" x14ac:dyDescent="0.25">
      <c r="A96" s="2" t="s">
        <v>261</v>
      </c>
      <c r="B96" s="5" t="s">
        <v>262</v>
      </c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63"/>
      <c r="T96" s="159"/>
      <c r="U96" s="159"/>
      <c r="V96" s="159"/>
      <c r="W96" s="159"/>
      <c r="X96" s="159"/>
      <c r="Y96" s="159"/>
      <c r="Z96" s="159" t="str">
        <f t="shared" si="3"/>
        <v/>
      </c>
      <c r="AA96" s="159" t="str">
        <f t="shared" si="4"/>
        <v/>
      </c>
      <c r="AB96" s="159" t="str">
        <f t="shared" si="5"/>
        <v/>
      </c>
      <c r="AC96" s="159" t="s">
        <v>923</v>
      </c>
      <c r="AD96" s="159" t="s">
        <v>923</v>
      </c>
      <c r="AE96" s="159"/>
    </row>
    <row r="97" spans="1:31" ht="60" x14ac:dyDescent="0.25">
      <c r="A97" s="2" t="s">
        <v>263</v>
      </c>
      <c r="B97" s="5" t="s">
        <v>264</v>
      </c>
      <c r="C97" s="2" t="s">
        <v>839</v>
      </c>
      <c r="D97" s="2" t="s">
        <v>797</v>
      </c>
      <c r="E97" s="2" t="s">
        <v>750</v>
      </c>
      <c r="F97" s="160"/>
      <c r="G97" s="2"/>
      <c r="H97" s="2"/>
      <c r="I97" s="160" t="s">
        <v>918</v>
      </c>
      <c r="J97" s="160" t="s">
        <v>373</v>
      </c>
      <c r="K97" s="160" t="s">
        <v>385</v>
      </c>
      <c r="L97" s="160" t="s">
        <v>488</v>
      </c>
      <c r="M97" s="160" t="s">
        <v>376</v>
      </c>
      <c r="N97" s="160" t="s">
        <v>378</v>
      </c>
      <c r="O97" s="160" t="s">
        <v>380</v>
      </c>
      <c r="P97" s="160" t="s">
        <v>840</v>
      </c>
      <c r="Q97" s="160" t="s">
        <v>841</v>
      </c>
      <c r="R97" s="160" t="s">
        <v>842</v>
      </c>
      <c r="S97" s="76" t="s">
        <v>476</v>
      </c>
      <c r="T97" s="159">
        <v>93</v>
      </c>
      <c r="U97" s="159">
        <v>97</v>
      </c>
      <c r="V97" s="159">
        <v>404</v>
      </c>
      <c r="W97" s="159">
        <v>405</v>
      </c>
      <c r="X97" s="159">
        <v>1.02</v>
      </c>
      <c r="Y97" s="159">
        <v>1.08</v>
      </c>
      <c r="Z97" s="159">
        <v>-12</v>
      </c>
      <c r="AA97" s="159">
        <v>-6</v>
      </c>
      <c r="AB97" s="159">
        <v>-15</v>
      </c>
      <c r="AC97" s="159" t="s">
        <v>923</v>
      </c>
      <c r="AD97" s="159" t="s">
        <v>923</v>
      </c>
      <c r="AE97" s="159"/>
    </row>
    <row r="98" spans="1:31" x14ac:dyDescent="0.25">
      <c r="A98" s="2" t="s">
        <v>265</v>
      </c>
      <c r="B98" s="5" t="s">
        <v>266</v>
      </c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63"/>
      <c r="T98" s="159"/>
      <c r="U98" s="159"/>
      <c r="V98" s="159"/>
      <c r="W98" s="159"/>
      <c r="X98" s="159"/>
      <c r="Y98" s="159"/>
      <c r="Z98" s="159" t="str">
        <f t="shared" si="3"/>
        <v/>
      </c>
      <c r="AA98" s="159" t="str">
        <f t="shared" si="4"/>
        <v/>
      </c>
      <c r="AB98" s="159" t="str">
        <f t="shared" si="5"/>
        <v/>
      </c>
      <c r="AC98" s="159" t="s">
        <v>923</v>
      </c>
      <c r="AD98" s="159" t="s">
        <v>923</v>
      </c>
      <c r="AE98" s="159"/>
    </row>
    <row r="99" spans="1:31" ht="60" x14ac:dyDescent="0.25">
      <c r="A99" s="2" t="s">
        <v>267</v>
      </c>
      <c r="B99" s="5" t="s">
        <v>268</v>
      </c>
      <c r="C99" s="2" t="s">
        <v>843</v>
      </c>
      <c r="D99" s="2" t="s">
        <v>844</v>
      </c>
      <c r="E99" s="2" t="s">
        <v>845</v>
      </c>
      <c r="F99" s="160" t="s">
        <v>846</v>
      </c>
      <c r="G99" s="160"/>
      <c r="H99" s="160"/>
      <c r="I99" s="160" t="s">
        <v>918</v>
      </c>
      <c r="J99" s="160" t="s">
        <v>373</v>
      </c>
      <c r="K99" s="160" t="s">
        <v>385</v>
      </c>
      <c r="L99" s="160" t="s">
        <v>488</v>
      </c>
      <c r="M99" s="160" t="s">
        <v>376</v>
      </c>
      <c r="N99" s="160" t="s">
        <v>378</v>
      </c>
      <c r="O99" s="160" t="s">
        <v>380</v>
      </c>
      <c r="P99" s="160" t="s">
        <v>847</v>
      </c>
      <c r="Q99" s="160" t="s">
        <v>848</v>
      </c>
      <c r="R99" s="160" t="s">
        <v>849</v>
      </c>
      <c r="S99" s="76" t="s">
        <v>476</v>
      </c>
      <c r="T99" s="159">
        <v>66</v>
      </c>
      <c r="U99" s="159">
        <v>74</v>
      </c>
      <c r="V99" s="159">
        <v>405</v>
      </c>
      <c r="W99" s="159">
        <v>406</v>
      </c>
      <c r="X99" s="159">
        <v>1.02</v>
      </c>
      <c r="Y99" s="159">
        <v>1.08</v>
      </c>
      <c r="Z99" s="159">
        <v>-12</v>
      </c>
      <c r="AA99" s="159">
        <v>-6</v>
      </c>
      <c r="AB99" s="159">
        <v>-15</v>
      </c>
      <c r="AC99" s="170">
        <v>0.04</v>
      </c>
      <c r="AD99" s="170">
        <v>0.1</v>
      </c>
      <c r="AE99" s="170"/>
    </row>
    <row r="100" spans="1:31" x14ac:dyDescent="0.25">
      <c r="A100" s="2" t="s">
        <v>269</v>
      </c>
      <c r="B100" s="5" t="s">
        <v>270</v>
      </c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63"/>
      <c r="T100" s="159"/>
      <c r="U100" s="159"/>
      <c r="V100" s="159"/>
      <c r="W100" s="159"/>
      <c r="X100" s="159"/>
      <c r="Y100" s="159"/>
      <c r="Z100" s="159" t="str">
        <f t="shared" si="3"/>
        <v/>
      </c>
      <c r="AA100" s="159" t="str">
        <f t="shared" si="4"/>
        <v/>
      </c>
      <c r="AB100" s="159" t="str">
        <f t="shared" si="5"/>
        <v/>
      </c>
      <c r="AC100" s="159" t="s">
        <v>923</v>
      </c>
      <c r="AD100" s="159" t="s">
        <v>923</v>
      </c>
      <c r="AE100" s="159"/>
    </row>
    <row r="101" spans="1:31" x14ac:dyDescent="0.25">
      <c r="A101" s="2" t="s">
        <v>271</v>
      </c>
      <c r="B101" s="5" t="s">
        <v>272</v>
      </c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63"/>
      <c r="T101" s="159"/>
      <c r="U101" s="159"/>
      <c r="V101" s="159"/>
      <c r="W101" s="159"/>
      <c r="X101" s="159"/>
      <c r="Y101" s="159"/>
      <c r="Z101" s="159" t="str">
        <f t="shared" si="3"/>
        <v/>
      </c>
      <c r="AA101" s="159" t="str">
        <f t="shared" si="4"/>
        <v/>
      </c>
      <c r="AB101" s="159" t="str">
        <f t="shared" si="5"/>
        <v/>
      </c>
      <c r="AC101" s="159" t="s">
        <v>923</v>
      </c>
      <c r="AD101" s="159" t="s">
        <v>923</v>
      </c>
      <c r="AE101" s="159"/>
    </row>
    <row r="102" spans="1:31" x14ac:dyDescent="0.25">
      <c r="A102" s="2" t="s">
        <v>273</v>
      </c>
      <c r="B102" s="5" t="s">
        <v>274</v>
      </c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63"/>
      <c r="T102" s="159"/>
      <c r="U102" s="159"/>
      <c r="V102" s="159"/>
      <c r="W102" s="159"/>
      <c r="X102" s="159"/>
      <c r="Y102" s="159"/>
      <c r="Z102" s="159" t="str">
        <f t="shared" si="3"/>
        <v/>
      </c>
      <c r="AA102" s="159" t="str">
        <f t="shared" si="4"/>
        <v/>
      </c>
      <c r="AB102" s="159" t="str">
        <f t="shared" si="5"/>
        <v/>
      </c>
      <c r="AC102" s="159" t="s">
        <v>923</v>
      </c>
      <c r="AD102" s="159" t="s">
        <v>923</v>
      </c>
      <c r="AE102" s="159"/>
    </row>
    <row r="103" spans="1:31" ht="60" x14ac:dyDescent="0.25">
      <c r="A103" s="2" t="s">
        <v>275</v>
      </c>
      <c r="B103" s="5" t="s">
        <v>276</v>
      </c>
      <c r="C103" s="2" t="s">
        <v>850</v>
      </c>
      <c r="D103" s="2" t="s">
        <v>799</v>
      </c>
      <c r="E103" s="2" t="s">
        <v>831</v>
      </c>
      <c r="F103" s="160" t="s">
        <v>398</v>
      </c>
      <c r="G103" s="2"/>
      <c r="H103" s="2"/>
      <c r="I103" s="160" t="s">
        <v>912</v>
      </c>
      <c r="J103" s="160" t="s">
        <v>373</v>
      </c>
      <c r="K103" s="160" t="s">
        <v>385</v>
      </c>
      <c r="L103" s="160" t="s">
        <v>488</v>
      </c>
      <c r="M103" s="160" t="s">
        <v>376</v>
      </c>
      <c r="N103" s="160" t="s">
        <v>378</v>
      </c>
      <c r="O103" s="160" t="s">
        <v>380</v>
      </c>
      <c r="P103" s="160" t="s">
        <v>949</v>
      </c>
      <c r="Q103" s="160" t="s">
        <v>950</v>
      </c>
      <c r="R103" s="160" t="s">
        <v>455</v>
      </c>
      <c r="S103" s="76" t="s">
        <v>476</v>
      </c>
      <c r="T103" s="159">
        <v>85</v>
      </c>
      <c r="U103" s="159">
        <v>95</v>
      </c>
      <c r="V103" s="159">
        <v>385</v>
      </c>
      <c r="W103" s="159">
        <v>386</v>
      </c>
      <c r="X103" s="159">
        <v>1.02</v>
      </c>
      <c r="Y103" s="159">
        <v>1.08</v>
      </c>
      <c r="Z103" s="159">
        <v>-15</v>
      </c>
      <c r="AA103" s="159">
        <v>-8</v>
      </c>
      <c r="AB103" s="159">
        <v>-20</v>
      </c>
      <c r="AC103" s="159">
        <v>2</v>
      </c>
      <c r="AD103" s="159">
        <v>4</v>
      </c>
      <c r="AE103" s="159"/>
    </row>
    <row r="104" spans="1:31" x14ac:dyDescent="0.25">
      <c r="A104" s="2" t="s">
        <v>277</v>
      </c>
      <c r="B104" s="5" t="s">
        <v>278</v>
      </c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63"/>
      <c r="T104" s="159"/>
      <c r="U104" s="159"/>
      <c r="V104" s="159"/>
      <c r="W104" s="159"/>
      <c r="X104" s="159"/>
      <c r="Y104" s="159"/>
      <c r="Z104" s="159" t="str">
        <f t="shared" si="3"/>
        <v/>
      </c>
      <c r="AA104" s="159" t="str">
        <f t="shared" si="4"/>
        <v/>
      </c>
      <c r="AB104" s="159" t="str">
        <f t="shared" si="5"/>
        <v/>
      </c>
      <c r="AC104" s="159" t="s">
        <v>923</v>
      </c>
      <c r="AD104" s="159" t="s">
        <v>923</v>
      </c>
      <c r="AE104" s="159"/>
    </row>
    <row r="105" spans="1:31" ht="60" x14ac:dyDescent="0.25">
      <c r="A105" s="2" t="s">
        <v>279</v>
      </c>
      <c r="B105" s="5" t="s">
        <v>280</v>
      </c>
      <c r="C105" s="2" t="s">
        <v>851</v>
      </c>
      <c r="D105" s="2" t="s">
        <v>406</v>
      </c>
      <c r="E105" s="2" t="s">
        <v>372</v>
      </c>
      <c r="F105" s="160"/>
      <c r="G105" s="2"/>
      <c r="H105" s="2"/>
      <c r="I105" s="160" t="s">
        <v>407</v>
      </c>
      <c r="J105" s="160" t="s">
        <v>373</v>
      </c>
      <c r="K105" s="160" t="s">
        <v>385</v>
      </c>
      <c r="L105" s="160" t="s">
        <v>488</v>
      </c>
      <c r="M105" s="160" t="s">
        <v>376</v>
      </c>
      <c r="N105" s="160" t="s">
        <v>378</v>
      </c>
      <c r="O105" s="160" t="s">
        <v>380</v>
      </c>
      <c r="P105" s="160" t="s">
        <v>852</v>
      </c>
      <c r="Q105" s="160" t="s">
        <v>853</v>
      </c>
      <c r="R105" s="160" t="s">
        <v>854</v>
      </c>
      <c r="S105" s="76" t="s">
        <v>476</v>
      </c>
      <c r="T105" s="159">
        <v>118</v>
      </c>
      <c r="U105" s="159">
        <v>122</v>
      </c>
      <c r="V105" s="159">
        <v>398</v>
      </c>
      <c r="W105" s="159">
        <v>399</v>
      </c>
      <c r="X105" s="159">
        <v>1.02</v>
      </c>
      <c r="Y105" s="159">
        <v>1.08</v>
      </c>
      <c r="Z105" s="159">
        <v>-8</v>
      </c>
      <c r="AA105" s="159">
        <v>-6</v>
      </c>
      <c r="AB105" s="159">
        <v>-12</v>
      </c>
      <c r="AC105" s="159" t="s">
        <v>923</v>
      </c>
      <c r="AD105" s="159" t="s">
        <v>923</v>
      </c>
      <c r="AE105" s="159"/>
    </row>
    <row r="106" spans="1:31" x14ac:dyDescent="0.25">
      <c r="A106" s="2" t="s">
        <v>281</v>
      </c>
      <c r="B106" s="5" t="s">
        <v>282</v>
      </c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63"/>
      <c r="T106" s="159"/>
      <c r="U106" s="159"/>
      <c r="V106" s="159"/>
      <c r="W106" s="159"/>
      <c r="X106" s="159"/>
      <c r="Y106" s="159"/>
      <c r="Z106" s="159" t="str">
        <f t="shared" si="3"/>
        <v/>
      </c>
      <c r="AA106" s="159" t="str">
        <f t="shared" si="4"/>
        <v/>
      </c>
      <c r="AB106" s="159" t="str">
        <f t="shared" si="5"/>
        <v/>
      </c>
      <c r="AC106" s="159" t="s">
        <v>923</v>
      </c>
      <c r="AD106" s="159" t="s">
        <v>923</v>
      </c>
      <c r="AE106" s="159"/>
    </row>
    <row r="107" spans="1:31" x14ac:dyDescent="0.25">
      <c r="A107" s="2" t="s">
        <v>283</v>
      </c>
      <c r="B107" s="5" t="s">
        <v>284</v>
      </c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63"/>
      <c r="T107" s="159"/>
      <c r="U107" s="159"/>
      <c r="V107" s="159"/>
      <c r="W107" s="159"/>
      <c r="X107" s="159"/>
      <c r="Y107" s="159"/>
      <c r="Z107" s="159" t="str">
        <f t="shared" si="3"/>
        <v/>
      </c>
      <c r="AA107" s="159" t="str">
        <f t="shared" si="4"/>
        <v/>
      </c>
      <c r="AB107" s="159" t="str">
        <f t="shared" si="5"/>
        <v/>
      </c>
      <c r="AC107" s="159" t="s">
        <v>923</v>
      </c>
      <c r="AD107" s="159" t="s">
        <v>923</v>
      </c>
      <c r="AE107" s="159"/>
    </row>
    <row r="108" spans="1:31" x14ac:dyDescent="0.25">
      <c r="A108" s="2" t="s">
        <v>285</v>
      </c>
      <c r="B108" s="5" t="s">
        <v>286</v>
      </c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63"/>
      <c r="T108" s="159"/>
      <c r="U108" s="159"/>
      <c r="V108" s="159"/>
      <c r="W108" s="159"/>
      <c r="X108" s="159"/>
      <c r="Y108" s="159"/>
      <c r="Z108" s="159" t="str">
        <f t="shared" si="3"/>
        <v/>
      </c>
      <c r="AA108" s="159" t="str">
        <f t="shared" si="4"/>
        <v/>
      </c>
      <c r="AB108" s="159" t="str">
        <f t="shared" si="5"/>
        <v/>
      </c>
      <c r="AC108" s="159" t="s">
        <v>923</v>
      </c>
      <c r="AD108" s="159" t="s">
        <v>923</v>
      </c>
      <c r="AE108" s="159"/>
    </row>
    <row r="109" spans="1:31" x14ac:dyDescent="0.25">
      <c r="A109" s="2" t="s">
        <v>287</v>
      </c>
      <c r="B109" s="5" t="s">
        <v>288</v>
      </c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63"/>
      <c r="T109" s="159"/>
      <c r="U109" s="159"/>
      <c r="V109" s="159"/>
      <c r="W109" s="159"/>
      <c r="X109" s="159"/>
      <c r="Y109" s="159"/>
      <c r="Z109" s="159" t="str">
        <f t="shared" si="3"/>
        <v/>
      </c>
      <c r="AA109" s="159" t="str">
        <f t="shared" si="4"/>
        <v/>
      </c>
      <c r="AB109" s="159" t="str">
        <f t="shared" si="5"/>
        <v/>
      </c>
      <c r="AC109" s="159" t="s">
        <v>923</v>
      </c>
      <c r="AD109" s="159" t="s">
        <v>923</v>
      </c>
      <c r="AE109" s="159"/>
    </row>
    <row r="110" spans="1:31" x14ac:dyDescent="0.25">
      <c r="A110" s="2" t="s">
        <v>289</v>
      </c>
      <c r="B110" s="5" t="s">
        <v>290</v>
      </c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63"/>
      <c r="T110" s="159"/>
      <c r="U110" s="159"/>
      <c r="V110" s="159"/>
      <c r="W110" s="159"/>
      <c r="X110" s="159"/>
      <c r="Y110" s="159"/>
      <c r="Z110" s="159" t="str">
        <f t="shared" si="3"/>
        <v/>
      </c>
      <c r="AA110" s="159" t="str">
        <f t="shared" si="4"/>
        <v/>
      </c>
      <c r="AB110" s="159" t="str">
        <f t="shared" si="5"/>
        <v/>
      </c>
      <c r="AC110" s="159" t="s">
        <v>923</v>
      </c>
      <c r="AD110" s="159" t="s">
        <v>923</v>
      </c>
      <c r="AE110" s="159"/>
    </row>
    <row r="111" spans="1:31" x14ac:dyDescent="0.25">
      <c r="A111" s="2" t="s">
        <v>291</v>
      </c>
      <c r="B111" s="5" t="s">
        <v>292</v>
      </c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63"/>
      <c r="T111" s="159"/>
      <c r="U111" s="159"/>
      <c r="V111" s="159"/>
      <c r="W111" s="159"/>
      <c r="X111" s="159"/>
      <c r="Y111" s="159"/>
      <c r="Z111" s="159" t="str">
        <f t="shared" si="3"/>
        <v/>
      </c>
      <c r="AA111" s="159" t="str">
        <f t="shared" si="4"/>
        <v/>
      </c>
      <c r="AB111" s="159" t="str">
        <f t="shared" si="5"/>
        <v/>
      </c>
      <c r="AC111" s="159" t="s">
        <v>923</v>
      </c>
      <c r="AD111" s="159" t="s">
        <v>923</v>
      </c>
      <c r="AE111" s="159"/>
    </row>
    <row r="112" spans="1:31" x14ac:dyDescent="0.25">
      <c r="A112" s="2" t="s">
        <v>293</v>
      </c>
      <c r="B112" s="5" t="s">
        <v>294</v>
      </c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63"/>
      <c r="T112" s="159"/>
      <c r="U112" s="159"/>
      <c r="V112" s="159"/>
      <c r="W112" s="159"/>
      <c r="X112" s="159"/>
      <c r="Y112" s="159"/>
      <c r="Z112" s="159" t="str">
        <f t="shared" si="3"/>
        <v/>
      </c>
      <c r="AA112" s="159" t="str">
        <f t="shared" si="4"/>
        <v/>
      </c>
      <c r="AB112" s="159" t="str">
        <f t="shared" si="5"/>
        <v/>
      </c>
      <c r="AC112" s="159" t="s">
        <v>923</v>
      </c>
      <c r="AD112" s="159" t="s">
        <v>923</v>
      </c>
      <c r="AE112" s="159"/>
    </row>
    <row r="113" spans="1:31" ht="60" x14ac:dyDescent="0.25">
      <c r="A113" s="2" t="s">
        <v>295</v>
      </c>
      <c r="B113" s="5" t="s">
        <v>296</v>
      </c>
      <c r="C113" s="2">
        <v>10252492</v>
      </c>
      <c r="D113" s="2" t="s">
        <v>371</v>
      </c>
      <c r="E113" s="2" t="s">
        <v>410</v>
      </c>
      <c r="F113" s="160" t="s">
        <v>398</v>
      </c>
      <c r="G113" s="160"/>
      <c r="H113" s="160"/>
      <c r="I113" s="160" t="s">
        <v>919</v>
      </c>
      <c r="J113" s="160" t="s">
        <v>373</v>
      </c>
      <c r="K113" s="160" t="s">
        <v>385</v>
      </c>
      <c r="L113" s="160" t="s">
        <v>488</v>
      </c>
      <c r="M113" s="160" t="s">
        <v>376</v>
      </c>
      <c r="N113" s="160" t="s">
        <v>378</v>
      </c>
      <c r="O113" s="160" t="s">
        <v>380</v>
      </c>
      <c r="P113" s="160" t="s">
        <v>473</v>
      </c>
      <c r="Q113" s="160" t="s">
        <v>474</v>
      </c>
      <c r="R113" s="160" t="s">
        <v>475</v>
      </c>
      <c r="S113" s="76" t="s">
        <v>476</v>
      </c>
      <c r="T113" s="159">
        <v>92</v>
      </c>
      <c r="U113" s="159">
        <v>98</v>
      </c>
      <c r="V113" s="159">
        <v>524</v>
      </c>
      <c r="W113" s="159">
        <v>525</v>
      </c>
      <c r="X113" s="159">
        <v>1.04</v>
      </c>
      <c r="Y113" s="159">
        <v>1.06</v>
      </c>
      <c r="Z113" s="159">
        <v>-10</v>
      </c>
      <c r="AA113" s="159">
        <v>-5</v>
      </c>
      <c r="AB113" s="159">
        <v>-15</v>
      </c>
      <c r="AC113" s="159">
        <v>2</v>
      </c>
      <c r="AD113" s="159">
        <v>4</v>
      </c>
      <c r="AE113" s="159"/>
    </row>
    <row r="114" spans="1:31" s="165" customFormat="1" x14ac:dyDescent="0.25">
      <c r="A114" s="161" t="s">
        <v>297</v>
      </c>
      <c r="B114" s="162" t="s">
        <v>298</v>
      </c>
      <c r="C114" s="161"/>
      <c r="D114" s="161"/>
      <c r="E114" s="161"/>
      <c r="F114" s="161"/>
      <c r="G114" s="161"/>
      <c r="H114" s="161"/>
      <c r="I114" s="161"/>
      <c r="J114" s="161"/>
      <c r="K114" s="161"/>
      <c r="L114" s="161"/>
      <c r="M114" s="161"/>
      <c r="N114" s="161"/>
      <c r="O114" s="161"/>
      <c r="P114" s="161"/>
      <c r="Q114" s="161"/>
      <c r="R114" s="161"/>
      <c r="S114" s="163"/>
      <c r="T114" s="164"/>
      <c r="U114" s="164"/>
      <c r="V114" s="164"/>
      <c r="W114" s="164"/>
      <c r="X114" s="164"/>
      <c r="Y114" s="164"/>
      <c r="Z114" s="164" t="str">
        <f t="shared" si="3"/>
        <v/>
      </c>
      <c r="AA114" s="164" t="str">
        <f t="shared" si="4"/>
        <v/>
      </c>
      <c r="AB114" s="164" t="str">
        <f t="shared" si="5"/>
        <v/>
      </c>
      <c r="AC114" s="159" t="s">
        <v>923</v>
      </c>
      <c r="AD114" s="159" t="s">
        <v>923</v>
      </c>
      <c r="AE114" s="159"/>
    </row>
    <row r="115" spans="1:31" x14ac:dyDescent="0.25">
      <c r="A115" s="2" t="s">
        <v>299</v>
      </c>
      <c r="B115" s="5" t="s">
        <v>300</v>
      </c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63"/>
      <c r="T115" s="159"/>
      <c r="U115" s="159"/>
      <c r="V115" s="159"/>
      <c r="W115" s="159"/>
      <c r="X115" s="159"/>
      <c r="Y115" s="159"/>
      <c r="Z115" s="159" t="str">
        <f t="shared" si="3"/>
        <v/>
      </c>
      <c r="AA115" s="159" t="str">
        <f t="shared" si="4"/>
        <v/>
      </c>
      <c r="AB115" s="159" t="str">
        <f t="shared" si="5"/>
        <v/>
      </c>
      <c r="AC115" s="159" t="s">
        <v>923</v>
      </c>
      <c r="AD115" s="159" t="s">
        <v>923</v>
      </c>
      <c r="AE115" s="159"/>
    </row>
    <row r="116" spans="1:31" ht="60" x14ac:dyDescent="0.25">
      <c r="A116" s="2" t="s">
        <v>301</v>
      </c>
      <c r="B116" s="5" t="s">
        <v>302</v>
      </c>
      <c r="C116" s="2" t="s">
        <v>855</v>
      </c>
      <c r="D116" s="2" t="s">
        <v>856</v>
      </c>
      <c r="E116" s="2" t="s">
        <v>411</v>
      </c>
      <c r="F116" s="160"/>
      <c r="G116" s="160"/>
      <c r="H116" s="160"/>
      <c r="I116" s="160" t="s">
        <v>748</v>
      </c>
      <c r="J116" s="160" t="s">
        <v>373</v>
      </c>
      <c r="K116" s="160" t="s">
        <v>385</v>
      </c>
      <c r="L116" s="160" t="s">
        <v>488</v>
      </c>
      <c r="M116" s="160" t="s">
        <v>376</v>
      </c>
      <c r="N116" s="160" t="s">
        <v>378</v>
      </c>
      <c r="O116" s="160" t="s">
        <v>380</v>
      </c>
      <c r="P116" s="160"/>
      <c r="Q116" s="160"/>
      <c r="R116" s="160"/>
      <c r="S116" s="76" t="s">
        <v>476</v>
      </c>
      <c r="T116" s="159">
        <v>138</v>
      </c>
      <c r="U116" s="159">
        <v>142</v>
      </c>
      <c r="V116" s="159">
        <v>397.5</v>
      </c>
      <c r="W116" s="159">
        <v>398.5</v>
      </c>
      <c r="X116" s="159">
        <v>1.04</v>
      </c>
      <c r="Y116" s="159">
        <v>1.06</v>
      </c>
      <c r="Z116" s="159">
        <v>-6</v>
      </c>
      <c r="AA116" s="159">
        <v>-5</v>
      </c>
      <c r="AB116" s="159">
        <v>-12</v>
      </c>
      <c r="AC116" s="159" t="s">
        <v>923</v>
      </c>
      <c r="AD116" s="159" t="s">
        <v>923</v>
      </c>
      <c r="AE116" s="159"/>
    </row>
    <row r="117" spans="1:31" ht="60" x14ac:dyDescent="0.25">
      <c r="A117" s="2" t="s">
        <v>303</v>
      </c>
      <c r="B117" s="5" t="s">
        <v>304</v>
      </c>
      <c r="C117" s="2" t="s">
        <v>857</v>
      </c>
      <c r="D117" s="2" t="s">
        <v>858</v>
      </c>
      <c r="E117" s="2" t="s">
        <v>411</v>
      </c>
      <c r="F117" s="160"/>
      <c r="G117" s="160"/>
      <c r="H117" s="160"/>
      <c r="I117" s="160" t="s">
        <v>748</v>
      </c>
      <c r="J117" s="160" t="s">
        <v>373</v>
      </c>
      <c r="K117" s="160" t="s">
        <v>385</v>
      </c>
      <c r="L117" s="160" t="s">
        <v>488</v>
      </c>
      <c r="M117" s="160" t="s">
        <v>376</v>
      </c>
      <c r="N117" s="160" t="s">
        <v>378</v>
      </c>
      <c r="O117" s="160" t="s">
        <v>380</v>
      </c>
      <c r="P117" s="160"/>
      <c r="Q117" s="160"/>
      <c r="R117" s="160"/>
      <c r="S117" s="76" t="s">
        <v>476</v>
      </c>
      <c r="T117" s="159">
        <v>118</v>
      </c>
      <c r="U117" s="159">
        <v>122</v>
      </c>
      <c r="V117" s="159">
        <v>397.5</v>
      </c>
      <c r="W117" s="159">
        <v>398.5</v>
      </c>
      <c r="X117" s="159">
        <v>1.04</v>
      </c>
      <c r="Y117" s="159">
        <v>1.06</v>
      </c>
      <c r="Z117" s="159">
        <v>-6</v>
      </c>
      <c r="AA117" s="159">
        <v>-5</v>
      </c>
      <c r="AB117" s="159">
        <v>-12</v>
      </c>
      <c r="AC117" s="159" t="s">
        <v>923</v>
      </c>
      <c r="AD117" s="159" t="s">
        <v>923</v>
      </c>
      <c r="AE117" s="159"/>
    </row>
    <row r="118" spans="1:31" x14ac:dyDescent="0.25">
      <c r="A118" s="2" t="s">
        <v>305</v>
      </c>
      <c r="B118" s="5" t="s">
        <v>306</v>
      </c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63"/>
      <c r="T118" s="159"/>
      <c r="U118" s="159"/>
      <c r="V118" s="159"/>
      <c r="W118" s="159"/>
      <c r="X118" s="159"/>
      <c r="Y118" s="159"/>
      <c r="Z118" s="159" t="str">
        <f t="shared" si="3"/>
        <v/>
      </c>
      <c r="AA118" s="159" t="str">
        <f t="shared" si="4"/>
        <v/>
      </c>
      <c r="AB118" s="159" t="str">
        <f t="shared" si="5"/>
        <v/>
      </c>
      <c r="AC118" s="159" t="s">
        <v>923</v>
      </c>
      <c r="AD118" s="159" t="s">
        <v>923</v>
      </c>
      <c r="AE118" s="159"/>
    </row>
    <row r="119" spans="1:31" ht="60" x14ac:dyDescent="0.25">
      <c r="A119" s="2" t="s">
        <v>307</v>
      </c>
      <c r="B119" s="5" t="s">
        <v>308</v>
      </c>
      <c r="C119" s="2">
        <v>8302</v>
      </c>
      <c r="D119" s="2" t="s">
        <v>859</v>
      </c>
      <c r="E119" s="2" t="s">
        <v>372</v>
      </c>
      <c r="F119" s="160" t="s">
        <v>812</v>
      </c>
      <c r="G119" s="2"/>
      <c r="H119" s="2"/>
      <c r="I119" s="160" t="s">
        <v>913</v>
      </c>
      <c r="J119" s="160" t="s">
        <v>373</v>
      </c>
      <c r="K119" s="160" t="s">
        <v>385</v>
      </c>
      <c r="L119" s="160" t="s">
        <v>488</v>
      </c>
      <c r="M119" s="160" t="s">
        <v>376</v>
      </c>
      <c r="N119" s="160" t="s">
        <v>378</v>
      </c>
      <c r="O119" s="160" t="s">
        <v>380</v>
      </c>
      <c r="P119" s="160" t="s">
        <v>860</v>
      </c>
      <c r="Q119" s="160" t="s">
        <v>861</v>
      </c>
      <c r="R119" s="160" t="s">
        <v>862</v>
      </c>
      <c r="S119" s="76" t="s">
        <v>417</v>
      </c>
      <c r="T119" s="159">
        <v>117</v>
      </c>
      <c r="U119" s="159">
        <v>123</v>
      </c>
      <c r="V119" s="159">
        <v>398</v>
      </c>
      <c r="W119" s="159">
        <v>399</v>
      </c>
      <c r="X119" s="159">
        <v>0.82</v>
      </c>
      <c r="Y119" s="159">
        <v>0.88</v>
      </c>
      <c r="Z119" s="159">
        <v>-10</v>
      </c>
      <c r="AA119" s="159">
        <v>-6</v>
      </c>
      <c r="AB119" s="159">
        <v>-12</v>
      </c>
      <c r="AC119" s="159" t="s">
        <v>923</v>
      </c>
      <c r="AD119" s="159" t="s">
        <v>923</v>
      </c>
      <c r="AE119" s="159"/>
    </row>
    <row r="120" spans="1:31" ht="60" x14ac:dyDescent="0.25">
      <c r="A120" s="2" t="s">
        <v>309</v>
      </c>
      <c r="B120" s="5" t="s">
        <v>310</v>
      </c>
      <c r="C120" s="2" t="s">
        <v>863</v>
      </c>
      <c r="D120" s="2" t="s">
        <v>451</v>
      </c>
      <c r="E120" s="2" t="s">
        <v>864</v>
      </c>
      <c r="F120" s="160" t="s">
        <v>398</v>
      </c>
      <c r="G120" s="2"/>
      <c r="H120" s="2"/>
      <c r="I120" s="160" t="s">
        <v>920</v>
      </c>
      <c r="J120" s="160" t="s">
        <v>373</v>
      </c>
      <c r="K120" s="160" t="s">
        <v>385</v>
      </c>
      <c r="L120" s="160" t="s">
        <v>488</v>
      </c>
      <c r="M120" s="160" t="s">
        <v>376</v>
      </c>
      <c r="N120" s="160" t="s">
        <v>378</v>
      </c>
      <c r="O120" s="160" t="s">
        <v>380</v>
      </c>
      <c r="P120" s="160" t="s">
        <v>985</v>
      </c>
      <c r="Q120" s="160" t="s">
        <v>986</v>
      </c>
      <c r="R120" s="160" t="s">
        <v>987</v>
      </c>
      <c r="S120" s="76" t="s">
        <v>476</v>
      </c>
      <c r="T120" s="159">
        <v>98</v>
      </c>
      <c r="U120" s="159">
        <v>102</v>
      </c>
      <c r="V120" s="159">
        <v>320</v>
      </c>
      <c r="W120" s="159">
        <v>321</v>
      </c>
      <c r="X120" s="159">
        <v>1.02</v>
      </c>
      <c r="Y120" s="159">
        <v>1.08</v>
      </c>
      <c r="Z120" s="159">
        <v>-12</v>
      </c>
      <c r="AA120" s="159">
        <v>-6</v>
      </c>
      <c r="AB120" s="159">
        <v>-20</v>
      </c>
      <c r="AC120" s="159">
        <v>2</v>
      </c>
      <c r="AD120" s="159">
        <v>4</v>
      </c>
      <c r="AE120" s="159"/>
    </row>
    <row r="121" spans="1:31" ht="60" x14ac:dyDescent="0.25">
      <c r="A121" s="2" t="s">
        <v>311</v>
      </c>
      <c r="B121" s="5" t="s">
        <v>312</v>
      </c>
      <c r="C121" s="2">
        <v>10262634</v>
      </c>
      <c r="D121" s="2" t="s">
        <v>371</v>
      </c>
      <c r="E121" s="2" t="s">
        <v>372</v>
      </c>
      <c r="F121" s="160" t="s">
        <v>398</v>
      </c>
      <c r="G121" s="160"/>
      <c r="H121" s="160"/>
      <c r="I121" s="160" t="s">
        <v>919</v>
      </c>
      <c r="J121" s="160" t="s">
        <v>373</v>
      </c>
      <c r="K121" s="160" t="s">
        <v>385</v>
      </c>
      <c r="L121" s="160" t="s">
        <v>488</v>
      </c>
      <c r="M121" s="160" t="s">
        <v>376</v>
      </c>
      <c r="N121" s="160" t="s">
        <v>378</v>
      </c>
      <c r="O121" s="160" t="s">
        <v>380</v>
      </c>
      <c r="P121" s="160" t="s">
        <v>477</v>
      </c>
      <c r="Q121" s="160" t="s">
        <v>478</v>
      </c>
      <c r="R121" s="160" t="s">
        <v>479</v>
      </c>
      <c r="S121" s="76" t="s">
        <v>476</v>
      </c>
      <c r="T121" s="159">
        <v>92</v>
      </c>
      <c r="U121" s="159">
        <v>98</v>
      </c>
      <c r="V121" s="159">
        <v>398</v>
      </c>
      <c r="W121" s="159">
        <v>399</v>
      </c>
      <c r="X121" s="159">
        <v>1.04</v>
      </c>
      <c r="Y121" s="159">
        <v>1.06</v>
      </c>
      <c r="Z121" s="159">
        <v>-10</v>
      </c>
      <c r="AA121" s="159">
        <v>-5</v>
      </c>
      <c r="AB121" s="159">
        <v>-15</v>
      </c>
      <c r="AC121" s="159">
        <v>2</v>
      </c>
      <c r="AD121" s="159">
        <v>4</v>
      </c>
      <c r="AE121" s="159"/>
    </row>
    <row r="122" spans="1:31" x14ac:dyDescent="0.25">
      <c r="A122" s="2" t="s">
        <v>313</v>
      </c>
      <c r="B122" s="5" t="s">
        <v>314</v>
      </c>
      <c r="C122" s="2">
        <v>10263193</v>
      </c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63"/>
      <c r="T122" s="159"/>
      <c r="U122" s="159"/>
      <c r="V122" s="159"/>
      <c r="W122" s="159"/>
      <c r="X122" s="159"/>
      <c r="Y122" s="159"/>
      <c r="Z122" s="159" t="str">
        <f t="shared" si="3"/>
        <v/>
      </c>
      <c r="AA122" s="159" t="str">
        <f t="shared" si="4"/>
        <v/>
      </c>
      <c r="AB122" s="159" t="str">
        <f t="shared" si="5"/>
        <v/>
      </c>
      <c r="AC122" s="159" t="s">
        <v>923</v>
      </c>
      <c r="AD122" s="159" t="s">
        <v>923</v>
      </c>
      <c r="AE122" s="159"/>
    </row>
    <row r="123" spans="1:31" ht="60" x14ac:dyDescent="0.25">
      <c r="A123" s="2" t="s">
        <v>315</v>
      </c>
      <c r="B123" s="5" t="s">
        <v>316</v>
      </c>
      <c r="C123" s="2">
        <v>10262591</v>
      </c>
      <c r="D123" s="2" t="s">
        <v>371</v>
      </c>
      <c r="E123" s="2" t="s">
        <v>372</v>
      </c>
      <c r="F123" s="160" t="s">
        <v>398</v>
      </c>
      <c r="G123" s="160"/>
      <c r="H123" s="160"/>
      <c r="I123" s="160" t="s">
        <v>919</v>
      </c>
      <c r="J123" s="160" t="s">
        <v>373</v>
      </c>
      <c r="K123" s="160" t="s">
        <v>385</v>
      </c>
      <c r="L123" s="160" t="s">
        <v>488</v>
      </c>
      <c r="M123" s="160" t="s">
        <v>376</v>
      </c>
      <c r="N123" s="160" t="s">
        <v>378</v>
      </c>
      <c r="O123" s="160" t="s">
        <v>380</v>
      </c>
      <c r="P123" s="160" t="s">
        <v>480</v>
      </c>
      <c r="Q123" s="160" t="s">
        <v>481</v>
      </c>
      <c r="R123" s="160" t="s">
        <v>482</v>
      </c>
      <c r="S123" s="76" t="s">
        <v>476</v>
      </c>
      <c r="T123" s="159">
        <v>92</v>
      </c>
      <c r="U123" s="159">
        <v>98</v>
      </c>
      <c r="V123" s="159">
        <v>398</v>
      </c>
      <c r="W123" s="159">
        <v>399</v>
      </c>
      <c r="X123" s="159">
        <v>1.02</v>
      </c>
      <c r="Y123" s="159">
        <v>1.08</v>
      </c>
      <c r="Z123" s="159">
        <v>-10</v>
      </c>
      <c r="AA123" s="159">
        <v>-5</v>
      </c>
      <c r="AB123" s="159">
        <v>-15</v>
      </c>
      <c r="AC123" s="159">
        <v>2</v>
      </c>
      <c r="AD123" s="159">
        <v>4</v>
      </c>
      <c r="AE123" s="159"/>
    </row>
    <row r="124" spans="1:31" x14ac:dyDescent="0.25">
      <c r="A124" s="3" t="s">
        <v>317</v>
      </c>
      <c r="B124" s="6" t="s">
        <v>318</v>
      </c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64"/>
      <c r="T124" s="166"/>
      <c r="U124" s="166"/>
      <c r="V124" s="166"/>
      <c r="W124" s="166"/>
      <c r="X124" s="166"/>
      <c r="Y124" s="166"/>
      <c r="Z124" s="166" t="str">
        <f t="shared" si="3"/>
        <v/>
      </c>
      <c r="AA124" s="166" t="str">
        <f t="shared" si="4"/>
        <v/>
      </c>
      <c r="AB124" s="166" t="str">
        <f t="shared" si="5"/>
        <v/>
      </c>
      <c r="AC124" s="159" t="s">
        <v>923</v>
      </c>
      <c r="AD124" s="159" t="s">
        <v>923</v>
      </c>
      <c r="AE124" s="159"/>
    </row>
    <row r="125" spans="1:31" ht="60" x14ac:dyDescent="0.25">
      <c r="A125" s="3" t="s">
        <v>319</v>
      </c>
      <c r="B125" s="6" t="s">
        <v>320</v>
      </c>
      <c r="C125" s="2">
        <v>8307</v>
      </c>
      <c r="D125" s="2" t="s">
        <v>774</v>
      </c>
      <c r="E125" s="2" t="s">
        <v>372</v>
      </c>
      <c r="F125" s="160"/>
      <c r="G125" s="160"/>
      <c r="H125" s="160"/>
      <c r="I125" s="160" t="s">
        <v>913</v>
      </c>
      <c r="J125" s="160" t="s">
        <v>373</v>
      </c>
      <c r="K125" s="160" t="s">
        <v>385</v>
      </c>
      <c r="L125" s="160" t="s">
        <v>488</v>
      </c>
      <c r="M125" s="160" t="s">
        <v>376</v>
      </c>
      <c r="N125" s="160" t="s">
        <v>378</v>
      </c>
      <c r="O125" s="160" t="s">
        <v>380</v>
      </c>
      <c r="P125" s="160" t="s">
        <v>929</v>
      </c>
      <c r="Q125" s="160" t="s">
        <v>930</v>
      </c>
      <c r="R125" s="160" t="s">
        <v>759</v>
      </c>
      <c r="S125" s="76" t="s">
        <v>476</v>
      </c>
      <c r="T125" s="159">
        <v>113</v>
      </c>
      <c r="U125" s="159">
        <v>117</v>
      </c>
      <c r="V125" s="159">
        <v>398</v>
      </c>
      <c r="W125" s="159">
        <v>399</v>
      </c>
      <c r="X125" s="159">
        <v>1.02</v>
      </c>
      <c r="Y125" s="159">
        <v>1.08</v>
      </c>
      <c r="Z125" s="159">
        <v>-10</v>
      </c>
      <c r="AA125" s="159">
        <v>-6</v>
      </c>
      <c r="AB125" s="159">
        <v>-12</v>
      </c>
      <c r="AC125" s="159" t="s">
        <v>923</v>
      </c>
      <c r="AD125" s="159" t="s">
        <v>923</v>
      </c>
      <c r="AE125" s="159"/>
    </row>
    <row r="126" spans="1:31" ht="60" x14ac:dyDescent="0.25">
      <c r="A126" s="3" t="s">
        <v>321</v>
      </c>
      <c r="B126" s="6" t="s">
        <v>322</v>
      </c>
      <c r="C126" s="2">
        <v>8301</v>
      </c>
      <c r="D126" s="2" t="s">
        <v>865</v>
      </c>
      <c r="E126" s="2" t="s">
        <v>372</v>
      </c>
      <c r="F126" s="160"/>
      <c r="G126" s="160"/>
      <c r="H126" s="160"/>
      <c r="I126" s="160" t="s">
        <v>918</v>
      </c>
      <c r="J126" s="160" t="s">
        <v>373</v>
      </c>
      <c r="K126" s="160" t="s">
        <v>385</v>
      </c>
      <c r="L126" s="160" t="s">
        <v>488</v>
      </c>
      <c r="M126" s="160" t="s">
        <v>376</v>
      </c>
      <c r="N126" s="160" t="s">
        <v>378</v>
      </c>
      <c r="O126" s="160" t="s">
        <v>380</v>
      </c>
      <c r="P126" s="160" t="s">
        <v>943</v>
      </c>
      <c r="Q126" s="160" t="s">
        <v>944</v>
      </c>
      <c r="R126" s="160" t="s">
        <v>945</v>
      </c>
      <c r="S126" s="76" t="s">
        <v>476</v>
      </c>
      <c r="T126" s="159">
        <v>103</v>
      </c>
      <c r="U126" s="159">
        <v>107</v>
      </c>
      <c r="V126" s="159">
        <v>398</v>
      </c>
      <c r="W126" s="159">
        <v>399</v>
      </c>
      <c r="X126" s="159">
        <v>1.02</v>
      </c>
      <c r="Y126" s="159">
        <v>1.08</v>
      </c>
      <c r="Z126" s="159">
        <v>-12</v>
      </c>
      <c r="AA126" s="159">
        <v>-6</v>
      </c>
      <c r="AB126" s="159">
        <v>-15</v>
      </c>
      <c r="AC126" s="159" t="s">
        <v>923</v>
      </c>
      <c r="AD126" s="159" t="s">
        <v>923</v>
      </c>
      <c r="AE126" s="159"/>
    </row>
    <row r="127" spans="1:31" ht="60" x14ac:dyDescent="0.25">
      <c r="A127" s="2" t="s">
        <v>323</v>
      </c>
      <c r="B127" s="5" t="s">
        <v>300</v>
      </c>
      <c r="C127" s="2">
        <v>10264626</v>
      </c>
      <c r="D127" s="2" t="s">
        <v>457</v>
      </c>
      <c r="E127" s="2" t="s">
        <v>458</v>
      </c>
      <c r="F127" s="160" t="s">
        <v>398</v>
      </c>
      <c r="G127" s="160"/>
      <c r="H127" s="160"/>
      <c r="I127" s="160" t="s">
        <v>918</v>
      </c>
      <c r="J127" s="160" t="s">
        <v>373</v>
      </c>
      <c r="K127" s="160" t="s">
        <v>385</v>
      </c>
      <c r="L127" s="160" t="s">
        <v>488</v>
      </c>
      <c r="M127" s="160" t="s">
        <v>376</v>
      </c>
      <c r="N127" s="160" t="s">
        <v>378</v>
      </c>
      <c r="O127" s="160" t="s">
        <v>380</v>
      </c>
      <c r="P127" s="160" t="s">
        <v>467</v>
      </c>
      <c r="Q127" s="160" t="s">
        <v>468</v>
      </c>
      <c r="R127" s="160" t="s">
        <v>469</v>
      </c>
      <c r="S127" s="76" t="s">
        <v>476</v>
      </c>
      <c r="T127" s="159">
        <v>87</v>
      </c>
      <c r="U127" s="159">
        <v>93</v>
      </c>
      <c r="V127" s="159">
        <v>578</v>
      </c>
      <c r="W127" s="159">
        <v>579</v>
      </c>
      <c r="X127" s="159">
        <v>1.02</v>
      </c>
      <c r="Y127" s="159">
        <v>1.08</v>
      </c>
      <c r="Z127" s="159">
        <v>-12</v>
      </c>
      <c r="AA127" s="159">
        <v>-6</v>
      </c>
      <c r="AB127" s="159">
        <v>-15</v>
      </c>
      <c r="AC127" s="159">
        <v>2</v>
      </c>
      <c r="AD127" s="159">
        <v>4</v>
      </c>
      <c r="AE127" s="159"/>
    </row>
    <row r="128" spans="1:31" x14ac:dyDescent="0.25">
      <c r="A128" s="2" t="s">
        <v>324</v>
      </c>
      <c r="B128" s="5" t="s">
        <v>325</v>
      </c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63"/>
      <c r="T128" s="159"/>
      <c r="U128" s="159"/>
      <c r="V128" s="159"/>
      <c r="W128" s="159"/>
      <c r="X128" s="159"/>
      <c r="Y128" s="159"/>
      <c r="Z128" s="159" t="str">
        <f t="shared" si="3"/>
        <v/>
      </c>
      <c r="AA128" s="159" t="str">
        <f t="shared" si="4"/>
        <v/>
      </c>
      <c r="AB128" s="159" t="str">
        <f t="shared" si="5"/>
        <v/>
      </c>
      <c r="AC128" s="159" t="s">
        <v>923</v>
      </c>
      <c r="AD128" s="159" t="s">
        <v>923</v>
      </c>
      <c r="AE128" s="159"/>
    </row>
    <row r="129" spans="1:31" ht="60" x14ac:dyDescent="0.25">
      <c r="A129" s="2" t="s">
        <v>326</v>
      </c>
      <c r="B129" s="5" t="s">
        <v>327</v>
      </c>
      <c r="C129" s="2" t="s">
        <v>866</v>
      </c>
      <c r="D129" s="2" t="s">
        <v>867</v>
      </c>
      <c r="E129" s="2" t="s">
        <v>767</v>
      </c>
      <c r="F129" s="160"/>
      <c r="G129" s="2"/>
      <c r="H129" s="2"/>
      <c r="I129" s="160" t="s">
        <v>915</v>
      </c>
      <c r="J129" s="160" t="s">
        <v>373</v>
      </c>
      <c r="K129" s="160" t="s">
        <v>385</v>
      </c>
      <c r="L129" s="160" t="s">
        <v>488</v>
      </c>
      <c r="M129" s="160" t="s">
        <v>376</v>
      </c>
      <c r="N129" s="160" t="s">
        <v>378</v>
      </c>
      <c r="O129" s="160" t="s">
        <v>380</v>
      </c>
      <c r="P129" s="160" t="s">
        <v>868</v>
      </c>
      <c r="Q129" s="160" t="s">
        <v>869</v>
      </c>
      <c r="R129" s="160" t="s">
        <v>870</v>
      </c>
      <c r="S129" s="76" t="s">
        <v>476</v>
      </c>
      <c r="T129" s="159">
        <v>73</v>
      </c>
      <c r="U129" s="159">
        <v>77</v>
      </c>
      <c r="V129" s="159">
        <v>560</v>
      </c>
      <c r="W129" s="159">
        <v>561</v>
      </c>
      <c r="X129" s="159">
        <v>1.02</v>
      </c>
      <c r="Y129" s="159">
        <v>1.08</v>
      </c>
      <c r="Z129" s="159">
        <v>-15</v>
      </c>
      <c r="AA129" s="159">
        <v>-8</v>
      </c>
      <c r="AB129" s="159">
        <v>-20</v>
      </c>
      <c r="AC129" s="159" t="s">
        <v>923</v>
      </c>
      <c r="AD129" s="159" t="s">
        <v>923</v>
      </c>
      <c r="AE129" s="159"/>
    </row>
    <row r="130" spans="1:31" ht="60" x14ac:dyDescent="0.25">
      <c r="A130" s="2" t="s">
        <v>328</v>
      </c>
      <c r="B130" s="5" t="s">
        <v>329</v>
      </c>
      <c r="C130" s="2">
        <v>7138</v>
      </c>
      <c r="D130" s="2" t="s">
        <v>404</v>
      </c>
      <c r="E130" s="2" t="s">
        <v>405</v>
      </c>
      <c r="F130" s="160"/>
      <c r="G130" s="160"/>
      <c r="H130" s="160"/>
      <c r="I130" s="160" t="s">
        <v>911</v>
      </c>
      <c r="J130" s="160" t="s">
        <v>373</v>
      </c>
      <c r="K130" s="160" t="s">
        <v>385</v>
      </c>
      <c r="L130" s="160" t="s">
        <v>488</v>
      </c>
      <c r="M130" s="160" t="s">
        <v>376</v>
      </c>
      <c r="N130" s="160" t="s">
        <v>378</v>
      </c>
      <c r="O130" s="160" t="s">
        <v>380</v>
      </c>
      <c r="P130" s="160" t="s">
        <v>977</v>
      </c>
      <c r="Q130" s="160" t="s">
        <v>978</v>
      </c>
      <c r="R130" s="160" t="s">
        <v>979</v>
      </c>
      <c r="S130" s="76" t="s">
        <v>476</v>
      </c>
      <c r="T130" s="159">
        <v>88</v>
      </c>
      <c r="U130" s="159">
        <v>92</v>
      </c>
      <c r="V130" s="159">
        <v>380</v>
      </c>
      <c r="W130" s="159">
        <v>381</v>
      </c>
      <c r="X130" s="159">
        <v>1.02</v>
      </c>
      <c r="Y130" s="159">
        <v>1.08</v>
      </c>
      <c r="Z130" s="159">
        <v>-10</v>
      </c>
      <c r="AA130" s="159">
        <v>-6</v>
      </c>
      <c r="AB130" s="159">
        <v>-15</v>
      </c>
      <c r="AC130" s="159" t="s">
        <v>923</v>
      </c>
      <c r="AD130" s="159" t="s">
        <v>923</v>
      </c>
      <c r="AE130" s="159"/>
    </row>
    <row r="131" spans="1:31" ht="60" x14ac:dyDescent="0.25">
      <c r="A131" s="2" t="s">
        <v>330</v>
      </c>
      <c r="B131" s="5" t="s">
        <v>115</v>
      </c>
      <c r="C131" s="2" t="s">
        <v>749</v>
      </c>
      <c r="D131" s="2" t="s">
        <v>406</v>
      </c>
      <c r="E131" s="2" t="s">
        <v>750</v>
      </c>
      <c r="F131" s="160"/>
      <c r="G131" s="2"/>
      <c r="H131" s="2"/>
      <c r="I131" s="160" t="s">
        <v>748</v>
      </c>
      <c r="J131" s="160" t="s">
        <v>373</v>
      </c>
      <c r="K131" s="160" t="s">
        <v>385</v>
      </c>
      <c r="L131" s="160" t="s">
        <v>488</v>
      </c>
      <c r="M131" s="160" t="s">
        <v>376</v>
      </c>
      <c r="N131" s="160" t="s">
        <v>378</v>
      </c>
      <c r="O131" s="160" t="s">
        <v>380</v>
      </c>
      <c r="P131" s="160"/>
      <c r="Q131" s="160"/>
      <c r="R131" s="160"/>
      <c r="S131" s="76" t="s">
        <v>476</v>
      </c>
      <c r="T131" s="159">
        <v>118</v>
      </c>
      <c r="U131" s="159">
        <v>122</v>
      </c>
      <c r="V131" s="159">
        <v>404</v>
      </c>
      <c r="W131" s="159">
        <v>405</v>
      </c>
      <c r="X131" s="159">
        <v>1.02</v>
      </c>
      <c r="Y131" s="159">
        <v>1.08</v>
      </c>
      <c r="Z131" s="159">
        <v>-6</v>
      </c>
      <c r="AA131" s="159">
        <v>-5</v>
      </c>
      <c r="AB131" s="159">
        <v>-12</v>
      </c>
      <c r="AC131" s="159" t="s">
        <v>923</v>
      </c>
      <c r="AD131" s="159" t="s">
        <v>923</v>
      </c>
      <c r="AE131" s="159"/>
    </row>
    <row r="132" spans="1:31" ht="60" x14ac:dyDescent="0.25">
      <c r="A132" s="2" t="s">
        <v>331</v>
      </c>
      <c r="B132" s="5" t="s">
        <v>332</v>
      </c>
      <c r="C132" s="2" t="s">
        <v>871</v>
      </c>
      <c r="D132" s="2" t="s">
        <v>797</v>
      </c>
      <c r="E132" s="2" t="s">
        <v>793</v>
      </c>
      <c r="F132" s="160" t="s">
        <v>398</v>
      </c>
      <c r="G132" s="160"/>
      <c r="H132" s="160"/>
      <c r="I132" s="160" t="s">
        <v>913</v>
      </c>
      <c r="J132" s="160" t="s">
        <v>373</v>
      </c>
      <c r="K132" s="160" t="s">
        <v>385</v>
      </c>
      <c r="L132" s="160" t="s">
        <v>488</v>
      </c>
      <c r="M132" s="160" t="s">
        <v>376</v>
      </c>
      <c r="N132" s="160" t="s">
        <v>378</v>
      </c>
      <c r="O132" s="160" t="s">
        <v>380</v>
      </c>
      <c r="P132" s="160" t="s">
        <v>872</v>
      </c>
      <c r="Q132" s="160" t="s">
        <v>873</v>
      </c>
      <c r="R132" s="160" t="s">
        <v>874</v>
      </c>
      <c r="S132" s="76" t="s">
        <v>476</v>
      </c>
      <c r="T132" s="159">
        <v>93</v>
      </c>
      <c r="U132" s="159">
        <v>97</v>
      </c>
      <c r="V132" s="159">
        <v>398</v>
      </c>
      <c r="W132" s="159">
        <v>399</v>
      </c>
      <c r="X132" s="159">
        <v>1.02</v>
      </c>
      <c r="Y132" s="159">
        <v>1.08</v>
      </c>
      <c r="Z132" s="159">
        <v>-10</v>
      </c>
      <c r="AA132" s="159">
        <v>-6</v>
      </c>
      <c r="AB132" s="159">
        <v>-12</v>
      </c>
      <c r="AC132" s="159">
        <v>2</v>
      </c>
      <c r="AD132" s="159">
        <v>4</v>
      </c>
      <c r="AE132" s="159"/>
    </row>
    <row r="133" spans="1:31" ht="60" x14ac:dyDescent="0.25">
      <c r="A133" s="2" t="s">
        <v>333</v>
      </c>
      <c r="B133" s="5" t="s">
        <v>334</v>
      </c>
      <c r="C133" s="2" t="s">
        <v>875</v>
      </c>
      <c r="D133" s="2" t="s">
        <v>797</v>
      </c>
      <c r="E133" s="2" t="s">
        <v>793</v>
      </c>
      <c r="F133" s="160" t="s">
        <v>398</v>
      </c>
      <c r="G133" s="160"/>
      <c r="H133" s="160"/>
      <c r="I133" s="160" t="s">
        <v>913</v>
      </c>
      <c r="J133" s="160" t="s">
        <v>373</v>
      </c>
      <c r="K133" s="160" t="s">
        <v>385</v>
      </c>
      <c r="L133" s="160" t="s">
        <v>488</v>
      </c>
      <c r="M133" s="160" t="s">
        <v>376</v>
      </c>
      <c r="N133" s="160" t="s">
        <v>378</v>
      </c>
      <c r="O133" s="160" t="s">
        <v>380</v>
      </c>
      <c r="P133" s="160"/>
      <c r="Q133" s="160"/>
      <c r="R133" s="160"/>
      <c r="S133" s="76" t="s">
        <v>476</v>
      </c>
      <c r="T133" s="159">
        <v>93</v>
      </c>
      <c r="U133" s="159">
        <v>97</v>
      </c>
      <c r="V133" s="159">
        <v>398</v>
      </c>
      <c r="W133" s="159">
        <v>399</v>
      </c>
      <c r="X133" s="159">
        <v>1.02</v>
      </c>
      <c r="Y133" s="159">
        <v>1.08</v>
      </c>
      <c r="Z133" s="159">
        <v>-10</v>
      </c>
      <c r="AA133" s="159">
        <v>-6</v>
      </c>
      <c r="AB133" s="159">
        <v>-12</v>
      </c>
      <c r="AC133" s="159">
        <v>2</v>
      </c>
      <c r="AD133" s="159">
        <v>4</v>
      </c>
      <c r="AE133" s="159"/>
    </row>
    <row r="134" spans="1:31" x14ac:dyDescent="0.25">
      <c r="A134" s="2" t="s">
        <v>335</v>
      </c>
      <c r="B134" s="5" t="s">
        <v>336</v>
      </c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63"/>
      <c r="T134" s="159"/>
      <c r="U134" s="159"/>
      <c r="V134" s="159"/>
      <c r="W134" s="159"/>
      <c r="X134" s="159"/>
      <c r="Y134" s="159"/>
      <c r="Z134" s="159" t="str">
        <f>MID(I134,11,3)</f>
        <v/>
      </c>
      <c r="AA134" s="159" t="str">
        <f>MID($I134,29,3)</f>
        <v/>
      </c>
      <c r="AB134" s="159" t="str">
        <f>MID($I134,50,3)</f>
        <v/>
      </c>
      <c r="AC134" s="159" t="s">
        <v>923</v>
      </c>
      <c r="AD134" s="159" t="s">
        <v>923</v>
      </c>
      <c r="AE134" s="159"/>
    </row>
    <row r="135" spans="1:31" ht="60" x14ac:dyDescent="0.25">
      <c r="A135" s="2" t="s">
        <v>337</v>
      </c>
      <c r="B135" s="5" t="s">
        <v>338</v>
      </c>
      <c r="C135" s="2" t="s">
        <v>876</v>
      </c>
      <c r="D135" s="2" t="s">
        <v>877</v>
      </c>
      <c r="E135" s="2" t="s">
        <v>372</v>
      </c>
      <c r="F135" s="160" t="s">
        <v>398</v>
      </c>
      <c r="G135" s="2"/>
      <c r="H135" s="2"/>
      <c r="I135" s="160" t="s">
        <v>916</v>
      </c>
      <c r="J135" s="160" t="s">
        <v>373</v>
      </c>
      <c r="K135" s="160" t="s">
        <v>385</v>
      </c>
      <c r="L135" s="160" t="s">
        <v>488</v>
      </c>
      <c r="M135" s="160" t="s">
        <v>376</v>
      </c>
      <c r="N135" s="160" t="s">
        <v>378</v>
      </c>
      <c r="O135" s="160" t="s">
        <v>380</v>
      </c>
      <c r="P135" s="2"/>
      <c r="Q135" s="2"/>
      <c r="R135" s="2"/>
      <c r="S135" s="76" t="s">
        <v>476</v>
      </c>
      <c r="T135" s="159">
        <v>87</v>
      </c>
      <c r="U135" s="159">
        <v>93</v>
      </c>
      <c r="V135" s="159">
        <v>398</v>
      </c>
      <c r="W135" s="159">
        <v>399</v>
      </c>
      <c r="X135" s="159">
        <v>1.02</v>
      </c>
      <c r="Y135" s="159">
        <v>1.08</v>
      </c>
      <c r="Z135" s="159">
        <v>-12</v>
      </c>
      <c r="AA135" s="159">
        <v>-6</v>
      </c>
      <c r="AB135" s="159">
        <v>-15</v>
      </c>
      <c r="AC135" s="159">
        <v>2</v>
      </c>
      <c r="AD135" s="159">
        <v>4</v>
      </c>
      <c r="AE135" s="159"/>
    </row>
    <row r="136" spans="1:31" ht="60" x14ac:dyDescent="0.25">
      <c r="A136" s="2" t="s">
        <v>339</v>
      </c>
      <c r="B136" s="5" t="s">
        <v>340</v>
      </c>
      <c r="C136" s="2" t="s">
        <v>878</v>
      </c>
      <c r="D136" s="2" t="s">
        <v>404</v>
      </c>
      <c r="E136" s="2" t="s">
        <v>372</v>
      </c>
      <c r="F136" s="160"/>
      <c r="G136" s="2"/>
      <c r="H136" s="2"/>
      <c r="I136" s="160" t="s">
        <v>913</v>
      </c>
      <c r="J136" s="160" t="s">
        <v>373</v>
      </c>
      <c r="K136" s="160" t="s">
        <v>385</v>
      </c>
      <c r="L136" s="160" t="s">
        <v>488</v>
      </c>
      <c r="M136" s="160" t="s">
        <v>376</v>
      </c>
      <c r="N136" s="160" t="s">
        <v>378</v>
      </c>
      <c r="O136" s="160" t="s">
        <v>380</v>
      </c>
      <c r="P136" s="2"/>
      <c r="Q136" s="2"/>
      <c r="R136" s="2"/>
      <c r="S136" s="76" t="s">
        <v>476</v>
      </c>
      <c r="T136" s="159">
        <v>88</v>
      </c>
      <c r="U136" s="159">
        <v>92</v>
      </c>
      <c r="V136" s="159">
        <v>398</v>
      </c>
      <c r="W136" s="159">
        <v>399</v>
      </c>
      <c r="X136" s="159">
        <v>1.02</v>
      </c>
      <c r="Y136" s="159">
        <v>1.08</v>
      </c>
      <c r="Z136" s="159">
        <v>-10</v>
      </c>
      <c r="AA136" s="159">
        <v>-6</v>
      </c>
      <c r="AB136" s="159">
        <v>-12</v>
      </c>
      <c r="AC136" s="159" t="s">
        <v>923</v>
      </c>
      <c r="AD136" s="159" t="s">
        <v>923</v>
      </c>
      <c r="AE136" s="159"/>
    </row>
    <row r="137" spans="1:31" ht="60" x14ac:dyDescent="0.25">
      <c r="A137" s="2" t="s">
        <v>341</v>
      </c>
      <c r="B137" s="5" t="s">
        <v>342</v>
      </c>
      <c r="C137" s="2">
        <v>7084</v>
      </c>
      <c r="D137" s="2" t="s">
        <v>404</v>
      </c>
      <c r="E137" s="2" t="s">
        <v>405</v>
      </c>
      <c r="F137" s="160"/>
      <c r="G137" s="160"/>
      <c r="H137" s="160"/>
      <c r="I137" s="160" t="s">
        <v>911</v>
      </c>
      <c r="J137" s="160" t="s">
        <v>373</v>
      </c>
      <c r="K137" s="160" t="s">
        <v>385</v>
      </c>
      <c r="L137" s="160" t="s">
        <v>488</v>
      </c>
      <c r="M137" s="160" t="s">
        <v>376</v>
      </c>
      <c r="N137" s="160" t="s">
        <v>378</v>
      </c>
      <c r="O137" s="160" t="s">
        <v>380</v>
      </c>
      <c r="P137" s="2"/>
      <c r="Q137" s="2"/>
      <c r="R137" s="2"/>
      <c r="S137" s="76" t="s">
        <v>476</v>
      </c>
      <c r="T137" s="159">
        <v>88</v>
      </c>
      <c r="U137" s="159">
        <v>92</v>
      </c>
      <c r="V137" s="159">
        <v>380</v>
      </c>
      <c r="W137" s="159">
        <v>381</v>
      </c>
      <c r="X137" s="159">
        <v>1.02</v>
      </c>
      <c r="Y137" s="159">
        <v>1.08</v>
      </c>
      <c r="Z137" s="159">
        <v>-10</v>
      </c>
      <c r="AA137" s="159">
        <v>-6</v>
      </c>
      <c r="AB137" s="159">
        <v>-15</v>
      </c>
      <c r="AC137" s="159" t="s">
        <v>923</v>
      </c>
      <c r="AD137" s="159" t="s">
        <v>923</v>
      </c>
      <c r="AE137" s="159"/>
    </row>
    <row r="138" spans="1:31" ht="60" x14ac:dyDescent="0.25">
      <c r="A138" s="2" t="s">
        <v>343</v>
      </c>
      <c r="B138" s="5" t="s">
        <v>465</v>
      </c>
      <c r="C138" s="2">
        <v>10274091</v>
      </c>
      <c r="D138" s="2" t="s">
        <v>457</v>
      </c>
      <c r="E138" s="2" t="s">
        <v>458</v>
      </c>
      <c r="F138" s="160" t="s">
        <v>398</v>
      </c>
      <c r="G138" s="160"/>
      <c r="H138" s="160"/>
      <c r="I138" s="160" t="s">
        <v>918</v>
      </c>
      <c r="J138" s="160" t="s">
        <v>373</v>
      </c>
      <c r="K138" s="160" t="s">
        <v>385</v>
      </c>
      <c r="L138" s="160" t="s">
        <v>488</v>
      </c>
      <c r="M138" s="160" t="s">
        <v>376</v>
      </c>
      <c r="N138" s="160" t="s">
        <v>378</v>
      </c>
      <c r="O138" s="160" t="s">
        <v>380</v>
      </c>
      <c r="P138" s="160" t="s">
        <v>462</v>
      </c>
      <c r="Q138" s="160" t="s">
        <v>463</v>
      </c>
      <c r="R138" s="160" t="s">
        <v>464</v>
      </c>
      <c r="S138" s="76" t="s">
        <v>476</v>
      </c>
      <c r="T138" s="159">
        <v>87</v>
      </c>
      <c r="U138" s="159">
        <v>93</v>
      </c>
      <c r="V138" s="159">
        <v>578</v>
      </c>
      <c r="W138" s="159">
        <v>579</v>
      </c>
      <c r="X138" s="159">
        <v>1.02</v>
      </c>
      <c r="Y138" s="159">
        <v>1.08</v>
      </c>
      <c r="Z138" s="159">
        <v>-12</v>
      </c>
      <c r="AA138" s="159">
        <v>-6</v>
      </c>
      <c r="AB138" s="159">
        <v>-15</v>
      </c>
      <c r="AC138" s="159">
        <v>2</v>
      </c>
      <c r="AD138" s="159">
        <v>4</v>
      </c>
      <c r="AE138" s="159"/>
    </row>
    <row r="139" spans="1:31" x14ac:dyDescent="0.25">
      <c r="A139" s="2" t="s">
        <v>344</v>
      </c>
      <c r="B139" s="5" t="s">
        <v>345</v>
      </c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63"/>
      <c r="T139" s="159"/>
      <c r="U139" s="159"/>
      <c r="V139" s="159"/>
      <c r="W139" s="159"/>
      <c r="X139" s="159"/>
      <c r="Y139" s="159"/>
      <c r="Z139" s="159" t="str">
        <f>MID(I139,11,3)</f>
        <v/>
      </c>
      <c r="AA139" s="159" t="str">
        <f>MID($I139,29,3)</f>
        <v/>
      </c>
      <c r="AB139" s="159" t="str">
        <f>MID($I139,50,3)</f>
        <v/>
      </c>
      <c r="AC139" s="159" t="s">
        <v>923</v>
      </c>
      <c r="AD139" s="159" t="s">
        <v>923</v>
      </c>
      <c r="AE139" s="159"/>
    </row>
    <row r="140" spans="1:31" ht="60" x14ac:dyDescent="0.25">
      <c r="A140" s="2" t="s">
        <v>346</v>
      </c>
      <c r="B140" s="5" t="s">
        <v>347</v>
      </c>
      <c r="C140" s="2" t="s">
        <v>879</v>
      </c>
      <c r="D140" s="2" t="s">
        <v>867</v>
      </c>
      <c r="E140" s="2" t="s">
        <v>831</v>
      </c>
      <c r="F140" s="160"/>
      <c r="G140" s="2"/>
      <c r="H140" s="2"/>
      <c r="I140" s="160" t="s">
        <v>915</v>
      </c>
      <c r="J140" s="160" t="s">
        <v>373</v>
      </c>
      <c r="K140" s="160" t="s">
        <v>385</v>
      </c>
      <c r="L140" s="160" t="s">
        <v>488</v>
      </c>
      <c r="M140" s="160" t="s">
        <v>376</v>
      </c>
      <c r="N140" s="160" t="s">
        <v>378</v>
      </c>
      <c r="O140" s="160" t="s">
        <v>380</v>
      </c>
      <c r="P140" s="160" t="s">
        <v>880</v>
      </c>
      <c r="Q140" s="160" t="s">
        <v>478</v>
      </c>
      <c r="R140" s="160" t="s">
        <v>870</v>
      </c>
      <c r="S140" s="76" t="s">
        <v>476</v>
      </c>
      <c r="T140" s="159">
        <v>73</v>
      </c>
      <c r="U140" s="159">
        <v>77</v>
      </c>
      <c r="V140" s="159">
        <v>385</v>
      </c>
      <c r="W140" s="159">
        <v>386</v>
      </c>
      <c r="X140" s="159">
        <v>1.02</v>
      </c>
      <c r="Y140" s="159">
        <v>1.08</v>
      </c>
      <c r="Z140" s="159">
        <v>-15</v>
      </c>
      <c r="AA140" s="159">
        <v>-8</v>
      </c>
      <c r="AB140" s="159">
        <v>-20</v>
      </c>
      <c r="AC140" s="159" t="s">
        <v>923</v>
      </c>
      <c r="AD140" s="159" t="s">
        <v>923</v>
      </c>
      <c r="AE140" s="159"/>
    </row>
    <row r="141" spans="1:31" ht="60" x14ac:dyDescent="0.25">
      <c r="A141" s="2" t="s">
        <v>348</v>
      </c>
      <c r="B141" s="5" t="s">
        <v>349</v>
      </c>
      <c r="C141" s="2" t="s">
        <v>881</v>
      </c>
      <c r="D141" s="2" t="s">
        <v>451</v>
      </c>
      <c r="E141" s="2" t="s">
        <v>372</v>
      </c>
      <c r="F141" s="160"/>
      <c r="G141" s="2"/>
      <c r="H141" s="2"/>
      <c r="I141" s="160" t="s">
        <v>913</v>
      </c>
      <c r="J141" s="160" t="s">
        <v>373</v>
      </c>
      <c r="K141" s="160" t="s">
        <v>385</v>
      </c>
      <c r="L141" s="160" t="s">
        <v>488</v>
      </c>
      <c r="M141" s="160" t="s">
        <v>376</v>
      </c>
      <c r="N141" s="160" t="s">
        <v>378</v>
      </c>
      <c r="O141" s="160" t="s">
        <v>380</v>
      </c>
      <c r="P141" s="160"/>
      <c r="Q141" s="160"/>
      <c r="R141" s="160"/>
      <c r="S141" s="76" t="s">
        <v>476</v>
      </c>
      <c r="T141" s="159">
        <v>98</v>
      </c>
      <c r="U141" s="159">
        <v>102</v>
      </c>
      <c r="V141" s="159">
        <v>398</v>
      </c>
      <c r="W141" s="159">
        <v>399</v>
      </c>
      <c r="X141" s="159">
        <v>1.02</v>
      </c>
      <c r="Y141" s="159">
        <v>1.08</v>
      </c>
      <c r="Z141" s="159">
        <v>-10</v>
      </c>
      <c r="AA141" s="159">
        <v>-6</v>
      </c>
      <c r="AB141" s="159">
        <v>-12</v>
      </c>
      <c r="AC141" s="159" t="s">
        <v>923</v>
      </c>
      <c r="AD141" s="159" t="s">
        <v>923</v>
      </c>
      <c r="AE141" s="159"/>
    </row>
    <row r="142" spans="1:31" ht="60" x14ac:dyDescent="0.25">
      <c r="A142" s="2" t="s">
        <v>720</v>
      </c>
      <c r="B142" s="5" t="s">
        <v>882</v>
      </c>
      <c r="C142" s="2" t="s">
        <v>883</v>
      </c>
      <c r="D142" s="2" t="s">
        <v>406</v>
      </c>
      <c r="E142" s="2" t="s">
        <v>884</v>
      </c>
      <c r="F142" s="160" t="s">
        <v>398</v>
      </c>
      <c r="G142" s="160"/>
      <c r="H142" s="160"/>
      <c r="I142" s="160" t="s">
        <v>407</v>
      </c>
      <c r="J142" s="160" t="s">
        <v>373</v>
      </c>
      <c r="K142" s="160" t="s">
        <v>385</v>
      </c>
      <c r="L142" s="160" t="s">
        <v>488</v>
      </c>
      <c r="M142" s="160" t="s">
        <v>376</v>
      </c>
      <c r="N142" s="160" t="s">
        <v>378</v>
      </c>
      <c r="O142" s="160" t="s">
        <v>380</v>
      </c>
      <c r="P142" s="160"/>
      <c r="Q142" s="160"/>
      <c r="R142" s="160"/>
      <c r="S142" s="76" t="s">
        <v>476</v>
      </c>
      <c r="T142" s="159">
        <v>118</v>
      </c>
      <c r="U142" s="159">
        <v>122</v>
      </c>
      <c r="V142" s="159">
        <v>412</v>
      </c>
      <c r="W142" s="159">
        <v>413</v>
      </c>
      <c r="X142" s="159">
        <v>1.02</v>
      </c>
      <c r="Y142" s="159">
        <v>1.08</v>
      </c>
      <c r="Z142" s="159">
        <v>-8</v>
      </c>
      <c r="AA142" s="159">
        <v>-6</v>
      </c>
      <c r="AB142" s="159">
        <v>-12</v>
      </c>
      <c r="AC142" s="159">
        <v>2</v>
      </c>
      <c r="AD142" s="159">
        <v>4</v>
      </c>
      <c r="AE142" s="159"/>
    </row>
    <row r="143" spans="1:31" ht="60" x14ac:dyDescent="0.25">
      <c r="A143" s="2" t="s">
        <v>350</v>
      </c>
      <c r="B143" s="5" t="s">
        <v>145</v>
      </c>
      <c r="C143" s="2" t="s">
        <v>885</v>
      </c>
      <c r="D143" s="2" t="s">
        <v>886</v>
      </c>
      <c r="E143" s="2" t="s">
        <v>750</v>
      </c>
      <c r="F143" s="160"/>
      <c r="G143" s="2"/>
      <c r="H143" s="2"/>
      <c r="I143" s="160" t="s">
        <v>887</v>
      </c>
      <c r="J143" s="160" t="s">
        <v>373</v>
      </c>
      <c r="K143" s="160" t="s">
        <v>385</v>
      </c>
      <c r="L143" s="160" t="s">
        <v>488</v>
      </c>
      <c r="M143" s="160" t="s">
        <v>376</v>
      </c>
      <c r="N143" s="160" t="s">
        <v>378</v>
      </c>
      <c r="O143" s="160" t="s">
        <v>380</v>
      </c>
      <c r="P143" s="160" t="s">
        <v>888</v>
      </c>
      <c r="Q143" s="160" t="s">
        <v>889</v>
      </c>
      <c r="R143" s="160" t="s">
        <v>890</v>
      </c>
      <c r="S143" s="76" t="s">
        <v>476</v>
      </c>
      <c r="T143" s="159">
        <v>138</v>
      </c>
      <c r="U143" s="159">
        <v>142</v>
      </c>
      <c r="V143" s="159">
        <v>404</v>
      </c>
      <c r="W143" s="159">
        <v>405</v>
      </c>
      <c r="X143" s="159">
        <v>1.02</v>
      </c>
      <c r="Y143" s="159">
        <v>1.08</v>
      </c>
      <c r="Z143" s="159">
        <v>-6</v>
      </c>
      <c r="AA143" s="159">
        <v>-5</v>
      </c>
      <c r="AB143" s="159">
        <v>-10</v>
      </c>
      <c r="AC143" s="159" t="s">
        <v>923</v>
      </c>
      <c r="AD143" s="159" t="s">
        <v>923</v>
      </c>
      <c r="AE143" s="159"/>
    </row>
    <row r="144" spans="1:31" ht="60" x14ac:dyDescent="0.25">
      <c r="A144" s="2" t="s">
        <v>351</v>
      </c>
      <c r="B144" s="5" t="s">
        <v>352</v>
      </c>
      <c r="C144" s="2" t="s">
        <v>891</v>
      </c>
      <c r="D144" s="2" t="s">
        <v>892</v>
      </c>
      <c r="E144" s="2" t="s">
        <v>372</v>
      </c>
      <c r="F144" s="160"/>
      <c r="G144" s="160"/>
      <c r="H144" s="160"/>
      <c r="I144" s="160" t="s">
        <v>912</v>
      </c>
      <c r="J144" s="160" t="s">
        <v>373</v>
      </c>
      <c r="K144" s="160" t="s">
        <v>385</v>
      </c>
      <c r="L144" s="160" t="s">
        <v>488</v>
      </c>
      <c r="M144" s="160" t="s">
        <v>376</v>
      </c>
      <c r="N144" s="160" t="s">
        <v>378</v>
      </c>
      <c r="O144" s="160" t="s">
        <v>380</v>
      </c>
      <c r="P144" s="160" t="s">
        <v>955</v>
      </c>
      <c r="Q144" s="160" t="s">
        <v>956</v>
      </c>
      <c r="R144" s="160" t="s">
        <v>957</v>
      </c>
      <c r="S144" s="76" t="s">
        <v>476</v>
      </c>
      <c r="T144" s="159">
        <v>78</v>
      </c>
      <c r="U144" s="159">
        <v>82</v>
      </c>
      <c r="V144" s="159">
        <v>398</v>
      </c>
      <c r="W144" s="159">
        <v>399</v>
      </c>
      <c r="X144" s="159">
        <v>1.02</v>
      </c>
      <c r="Y144" s="159">
        <v>1.08</v>
      </c>
      <c r="Z144" s="159">
        <v>-15</v>
      </c>
      <c r="AA144" s="159">
        <v>-1</v>
      </c>
      <c r="AB144" s="159">
        <v>-20</v>
      </c>
      <c r="AC144" s="159" t="s">
        <v>923</v>
      </c>
      <c r="AD144" s="159" t="s">
        <v>923</v>
      </c>
      <c r="AE144" s="159"/>
    </row>
    <row r="145" spans="1:31" ht="60" x14ac:dyDescent="0.25">
      <c r="A145" s="2" t="s">
        <v>353</v>
      </c>
      <c r="B145" s="5" t="s">
        <v>354</v>
      </c>
      <c r="C145" s="2" t="s">
        <v>893</v>
      </c>
      <c r="D145" s="2" t="s">
        <v>894</v>
      </c>
      <c r="E145" s="2" t="s">
        <v>372</v>
      </c>
      <c r="F145" s="160"/>
      <c r="G145" s="160"/>
      <c r="H145" s="160"/>
      <c r="I145" s="160" t="s">
        <v>916</v>
      </c>
      <c r="J145" s="160" t="s">
        <v>373</v>
      </c>
      <c r="K145" s="160" t="s">
        <v>385</v>
      </c>
      <c r="L145" s="160" t="s">
        <v>488</v>
      </c>
      <c r="M145" s="160" t="s">
        <v>376</v>
      </c>
      <c r="N145" s="160" t="s">
        <v>378</v>
      </c>
      <c r="O145" s="160" t="s">
        <v>380</v>
      </c>
      <c r="P145" s="160" t="s">
        <v>958</v>
      </c>
      <c r="Q145" s="160" t="s">
        <v>959</v>
      </c>
      <c r="R145" s="160" t="s">
        <v>960</v>
      </c>
      <c r="S145" s="76" t="s">
        <v>476</v>
      </c>
      <c r="T145" s="159">
        <v>88</v>
      </c>
      <c r="U145" s="159">
        <v>92</v>
      </c>
      <c r="V145" s="159">
        <v>398</v>
      </c>
      <c r="W145" s="159">
        <v>399</v>
      </c>
      <c r="X145" s="159">
        <v>1.02</v>
      </c>
      <c r="Y145" s="159">
        <v>1.08</v>
      </c>
      <c r="Z145" s="159">
        <v>-12</v>
      </c>
      <c r="AA145" s="159">
        <v>-8</v>
      </c>
      <c r="AB145" s="159">
        <v>-15</v>
      </c>
      <c r="AC145" s="159" t="s">
        <v>923</v>
      </c>
      <c r="AD145" s="159" t="s">
        <v>923</v>
      </c>
      <c r="AE145" s="159"/>
    </row>
    <row r="146" spans="1:31" ht="60" x14ac:dyDescent="0.25">
      <c r="A146" s="2" t="s">
        <v>355</v>
      </c>
      <c r="B146" s="5" t="s">
        <v>356</v>
      </c>
      <c r="C146" s="2" t="s">
        <v>895</v>
      </c>
      <c r="D146" s="2" t="s">
        <v>457</v>
      </c>
      <c r="E146" s="2" t="s">
        <v>372</v>
      </c>
      <c r="F146" s="160" t="s">
        <v>398</v>
      </c>
      <c r="G146" s="160"/>
      <c r="H146" s="160"/>
      <c r="I146" s="160" t="s">
        <v>916</v>
      </c>
      <c r="J146" s="160" t="s">
        <v>373</v>
      </c>
      <c r="K146" s="160" t="s">
        <v>385</v>
      </c>
      <c r="L146" s="160" t="s">
        <v>488</v>
      </c>
      <c r="M146" s="160" t="s">
        <v>376</v>
      </c>
      <c r="N146" s="160" t="s">
        <v>378</v>
      </c>
      <c r="O146" s="160" t="s">
        <v>380</v>
      </c>
      <c r="P146" s="160" t="s">
        <v>896</v>
      </c>
      <c r="Q146" s="160" t="s">
        <v>897</v>
      </c>
      <c r="R146" s="160" t="s">
        <v>898</v>
      </c>
      <c r="S146" s="76" t="s">
        <v>476</v>
      </c>
      <c r="T146" s="159">
        <v>87</v>
      </c>
      <c r="U146" s="159">
        <v>93</v>
      </c>
      <c r="V146" s="159">
        <v>398</v>
      </c>
      <c r="W146" s="159">
        <v>399</v>
      </c>
      <c r="X146" s="159">
        <v>1.02</v>
      </c>
      <c r="Y146" s="159">
        <v>1.08</v>
      </c>
      <c r="Z146" s="159">
        <v>-12</v>
      </c>
      <c r="AA146" s="159">
        <v>-8</v>
      </c>
      <c r="AB146" s="159">
        <v>-15</v>
      </c>
      <c r="AC146" s="159">
        <v>2</v>
      </c>
      <c r="AD146" s="159">
        <v>4</v>
      </c>
      <c r="AE146" s="159"/>
    </row>
    <row r="147" spans="1:31" ht="60" x14ac:dyDescent="0.25">
      <c r="A147" s="2" t="s">
        <v>357</v>
      </c>
      <c r="B147" s="5" t="s">
        <v>358</v>
      </c>
      <c r="C147" s="160" t="s">
        <v>422</v>
      </c>
      <c r="D147" s="2" t="s">
        <v>420</v>
      </c>
      <c r="E147" s="2" t="s">
        <v>421</v>
      </c>
      <c r="F147" s="160"/>
      <c r="G147" s="160"/>
      <c r="H147" s="160"/>
      <c r="I147" s="160" t="s">
        <v>911</v>
      </c>
      <c r="J147" s="160" t="s">
        <v>373</v>
      </c>
      <c r="K147" s="160" t="s">
        <v>385</v>
      </c>
      <c r="L147" s="160" t="s">
        <v>488</v>
      </c>
      <c r="M147" s="160" t="s">
        <v>376</v>
      </c>
      <c r="N147" s="160" t="s">
        <v>378</v>
      </c>
      <c r="O147" s="160" t="s">
        <v>380</v>
      </c>
      <c r="P147" s="160" t="s">
        <v>483</v>
      </c>
      <c r="Q147" s="160" t="s">
        <v>484</v>
      </c>
      <c r="R147" s="160" t="s">
        <v>485</v>
      </c>
      <c r="S147" s="76" t="s">
        <v>476</v>
      </c>
      <c r="T147" s="159">
        <v>92</v>
      </c>
      <c r="U147" s="159">
        <v>96</v>
      </c>
      <c r="V147" s="159">
        <v>456</v>
      </c>
      <c r="W147" s="159">
        <v>457</v>
      </c>
      <c r="X147" s="159">
        <v>1.02</v>
      </c>
      <c r="Y147" s="159">
        <v>1.08</v>
      </c>
      <c r="Z147" s="159">
        <v>-10</v>
      </c>
      <c r="AA147" s="159">
        <v>-6</v>
      </c>
      <c r="AB147" s="159">
        <v>-15</v>
      </c>
      <c r="AC147" s="159" t="s">
        <v>923</v>
      </c>
      <c r="AD147" s="159" t="s">
        <v>923</v>
      </c>
      <c r="AE147" s="159"/>
    </row>
    <row r="148" spans="1:31" s="167" customFormat="1" x14ac:dyDescent="0.25">
      <c r="A148" s="2" t="s">
        <v>359</v>
      </c>
      <c r="B148" s="5" t="s">
        <v>360</v>
      </c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63"/>
      <c r="T148" s="159"/>
      <c r="U148" s="159"/>
      <c r="V148" s="159"/>
      <c r="W148" s="159"/>
      <c r="X148" s="159"/>
      <c r="Y148" s="159"/>
      <c r="Z148" s="159" t="str">
        <f>MID(I148,11,3)</f>
        <v/>
      </c>
      <c r="AA148" s="159" t="str">
        <f>MID($I148,29,3)</f>
        <v/>
      </c>
      <c r="AB148" s="159" t="str">
        <f>MID($I148,50,3)</f>
        <v/>
      </c>
      <c r="AC148" s="159" t="s">
        <v>923</v>
      </c>
      <c r="AD148" s="159" t="s">
        <v>923</v>
      </c>
      <c r="AE148" s="159"/>
    </row>
    <row r="149" spans="1:31" s="167" customFormat="1" ht="60" x14ac:dyDescent="0.25">
      <c r="A149" s="2" t="s">
        <v>361</v>
      </c>
      <c r="B149" s="5" t="s">
        <v>899</v>
      </c>
      <c r="C149" s="2" t="s">
        <v>900</v>
      </c>
      <c r="D149" s="2" t="s">
        <v>451</v>
      </c>
      <c r="E149" s="2" t="s">
        <v>372</v>
      </c>
      <c r="F149" s="160" t="s">
        <v>398</v>
      </c>
      <c r="G149" s="2"/>
      <c r="H149" s="2"/>
      <c r="I149" s="160" t="s">
        <v>913</v>
      </c>
      <c r="J149" s="160" t="s">
        <v>373</v>
      </c>
      <c r="K149" s="160" t="s">
        <v>385</v>
      </c>
      <c r="L149" s="160" t="s">
        <v>488</v>
      </c>
      <c r="M149" s="160" t="s">
        <v>376</v>
      </c>
      <c r="N149" s="160" t="s">
        <v>378</v>
      </c>
      <c r="O149" s="160" t="s">
        <v>380</v>
      </c>
      <c r="P149" s="160"/>
      <c r="Q149" s="160"/>
      <c r="R149" s="160"/>
      <c r="S149" s="76" t="s">
        <v>476</v>
      </c>
      <c r="T149" s="159">
        <v>98</v>
      </c>
      <c r="U149" s="159">
        <v>102</v>
      </c>
      <c r="V149" s="159">
        <v>398</v>
      </c>
      <c r="W149" s="159">
        <v>399</v>
      </c>
      <c r="X149" s="159">
        <v>1.02</v>
      </c>
      <c r="Y149" s="159">
        <v>1.08</v>
      </c>
      <c r="Z149" s="159">
        <v>-10</v>
      </c>
      <c r="AA149" s="159">
        <v>-6</v>
      </c>
      <c r="AB149" s="159">
        <v>-12</v>
      </c>
      <c r="AC149" s="159">
        <v>2</v>
      </c>
      <c r="AD149" s="159">
        <v>4</v>
      </c>
      <c r="AE149" s="159"/>
    </row>
    <row r="150" spans="1:31" s="167" customFormat="1" x14ac:dyDescent="0.25">
      <c r="A150" s="2" t="s">
        <v>362</v>
      </c>
      <c r="B150" s="5" t="s">
        <v>363</v>
      </c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63"/>
      <c r="T150" s="159"/>
      <c r="U150" s="159"/>
      <c r="V150" s="159"/>
      <c r="W150" s="159"/>
      <c r="X150" s="159"/>
      <c r="Y150" s="159"/>
      <c r="Z150" s="159" t="str">
        <f>MID(I150,11,3)</f>
        <v/>
      </c>
      <c r="AA150" s="159" t="str">
        <f>MID($I150,29,3)</f>
        <v/>
      </c>
      <c r="AB150" s="159" t="str">
        <f>MID($I150,50,3)</f>
        <v/>
      </c>
      <c r="AC150" s="159" t="s">
        <v>923</v>
      </c>
      <c r="AD150" s="159" t="s">
        <v>923</v>
      </c>
      <c r="AE150" s="159"/>
    </row>
    <row r="151" spans="1:31" ht="60" x14ac:dyDescent="0.25">
      <c r="A151" s="2" t="s">
        <v>364</v>
      </c>
      <c r="B151" s="5" t="s">
        <v>365</v>
      </c>
      <c r="C151" s="2">
        <v>10279077</v>
      </c>
      <c r="D151" s="2" t="s">
        <v>371</v>
      </c>
      <c r="E151" s="2" t="s">
        <v>372</v>
      </c>
      <c r="F151" s="160" t="s">
        <v>398</v>
      </c>
      <c r="G151" s="160"/>
      <c r="H151" s="160"/>
      <c r="I151" s="160" t="s">
        <v>919</v>
      </c>
      <c r="J151" s="160" t="s">
        <v>373</v>
      </c>
      <c r="K151" s="160" t="s">
        <v>385</v>
      </c>
      <c r="L151" s="160" t="s">
        <v>488</v>
      </c>
      <c r="M151" s="160" t="s">
        <v>376</v>
      </c>
      <c r="N151" s="160" t="s">
        <v>378</v>
      </c>
      <c r="O151" s="160" t="s">
        <v>380</v>
      </c>
      <c r="P151" s="160" t="s">
        <v>423</v>
      </c>
      <c r="Q151" s="160" t="s">
        <v>424</v>
      </c>
      <c r="R151" s="160" t="s">
        <v>425</v>
      </c>
      <c r="S151" s="76" t="s">
        <v>476</v>
      </c>
      <c r="T151" s="159">
        <v>92</v>
      </c>
      <c r="U151" s="159">
        <v>98</v>
      </c>
      <c r="V151" s="159">
        <v>398</v>
      </c>
      <c r="W151" s="159">
        <v>399</v>
      </c>
      <c r="X151" s="159">
        <v>1.02</v>
      </c>
      <c r="Y151" s="159">
        <v>1.08</v>
      </c>
      <c r="Z151" s="159">
        <v>-10</v>
      </c>
      <c r="AA151" s="159">
        <v>-5</v>
      </c>
      <c r="AB151" s="159">
        <v>-15</v>
      </c>
      <c r="AC151" s="159">
        <v>2</v>
      </c>
      <c r="AD151" s="159">
        <v>4</v>
      </c>
      <c r="AE151" s="159"/>
    </row>
    <row r="152" spans="1:31" ht="60" x14ac:dyDescent="0.25">
      <c r="A152" s="2" t="s">
        <v>366</v>
      </c>
      <c r="B152" s="5" t="s">
        <v>367</v>
      </c>
      <c r="C152" s="2">
        <v>10270054</v>
      </c>
      <c r="D152" s="2" t="s">
        <v>371</v>
      </c>
      <c r="E152" s="2" t="s">
        <v>372</v>
      </c>
      <c r="F152" s="160" t="s">
        <v>398</v>
      </c>
      <c r="G152" s="160"/>
      <c r="H152" s="160"/>
      <c r="I152" s="160" t="s">
        <v>919</v>
      </c>
      <c r="J152" s="160" t="s">
        <v>373</v>
      </c>
      <c r="K152" s="160" t="s">
        <v>385</v>
      </c>
      <c r="L152" s="160" t="s">
        <v>488</v>
      </c>
      <c r="M152" s="160" t="s">
        <v>376</v>
      </c>
      <c r="N152" s="160" t="s">
        <v>378</v>
      </c>
      <c r="O152" s="160" t="s">
        <v>380</v>
      </c>
      <c r="P152" s="160" t="s">
        <v>486</v>
      </c>
      <c r="Q152" s="160" t="s">
        <v>474</v>
      </c>
      <c r="R152" s="160" t="s">
        <v>487</v>
      </c>
      <c r="S152" s="76" t="s">
        <v>476</v>
      </c>
      <c r="T152" s="159">
        <v>92</v>
      </c>
      <c r="U152" s="159">
        <v>98</v>
      </c>
      <c r="V152" s="159">
        <v>398</v>
      </c>
      <c r="W152" s="159">
        <v>399</v>
      </c>
      <c r="X152" s="159">
        <v>1.02</v>
      </c>
      <c r="Y152" s="159">
        <v>1.08</v>
      </c>
      <c r="Z152" s="159">
        <v>-10</v>
      </c>
      <c r="AA152" s="159">
        <v>-5</v>
      </c>
      <c r="AB152" s="159">
        <v>-15</v>
      </c>
      <c r="AC152" s="159">
        <v>2</v>
      </c>
      <c r="AD152" s="159">
        <v>4</v>
      </c>
      <c r="AE152" s="159"/>
    </row>
    <row r="153" spans="1:31" ht="60" x14ac:dyDescent="0.25">
      <c r="A153" s="2" t="s">
        <v>408</v>
      </c>
      <c r="B153" s="5" t="s">
        <v>409</v>
      </c>
      <c r="C153" s="2">
        <v>10282173</v>
      </c>
      <c r="D153" s="2" t="s">
        <v>371</v>
      </c>
      <c r="E153" s="2" t="s">
        <v>410</v>
      </c>
      <c r="F153" s="160" t="s">
        <v>398</v>
      </c>
      <c r="G153" s="160"/>
      <c r="H153" s="160"/>
      <c r="I153" s="160" t="s">
        <v>919</v>
      </c>
      <c r="J153" s="160" t="s">
        <v>373</v>
      </c>
      <c r="K153" s="160" t="s">
        <v>385</v>
      </c>
      <c r="L153" s="160" t="s">
        <v>488</v>
      </c>
      <c r="M153" s="160" t="s">
        <v>376</v>
      </c>
      <c r="N153" s="160" t="s">
        <v>378</v>
      </c>
      <c r="O153" s="160" t="s">
        <v>380</v>
      </c>
      <c r="P153" s="160" t="s">
        <v>423</v>
      </c>
      <c r="Q153" s="160" t="s">
        <v>424</v>
      </c>
      <c r="R153" s="160" t="s">
        <v>425</v>
      </c>
      <c r="S153" s="76" t="s">
        <v>476</v>
      </c>
      <c r="T153" s="159">
        <v>92</v>
      </c>
      <c r="U153" s="159">
        <v>98</v>
      </c>
      <c r="V153" s="159">
        <v>398</v>
      </c>
      <c r="W153" s="159">
        <v>399</v>
      </c>
      <c r="X153" s="159">
        <v>1.02</v>
      </c>
      <c r="Y153" s="159">
        <v>1.08</v>
      </c>
      <c r="Z153" s="159">
        <v>-10</v>
      </c>
      <c r="AA153" s="159">
        <v>-5</v>
      </c>
      <c r="AB153" s="159">
        <v>-15</v>
      </c>
      <c r="AC153" s="159">
        <v>2</v>
      </c>
      <c r="AD153" s="159">
        <v>4</v>
      </c>
      <c r="AE153" s="159"/>
    </row>
    <row r="154" spans="1:31" ht="60" x14ac:dyDescent="0.25">
      <c r="A154" s="2" t="s">
        <v>418</v>
      </c>
      <c r="B154" s="5" t="s">
        <v>419</v>
      </c>
      <c r="C154" s="2">
        <v>10274310</v>
      </c>
      <c r="D154" s="2" t="s">
        <v>371</v>
      </c>
      <c r="E154" s="2" t="s">
        <v>410</v>
      </c>
      <c r="F154" s="160" t="s">
        <v>398</v>
      </c>
      <c r="G154" s="160"/>
      <c r="H154" s="160"/>
      <c r="I154" s="160" t="s">
        <v>919</v>
      </c>
      <c r="J154" s="160" t="s">
        <v>373</v>
      </c>
      <c r="K154" s="160" t="s">
        <v>385</v>
      </c>
      <c r="L154" s="160" t="s">
        <v>488</v>
      </c>
      <c r="M154" s="160" t="s">
        <v>376</v>
      </c>
      <c r="N154" s="160" t="s">
        <v>378</v>
      </c>
      <c r="O154" s="160" t="s">
        <v>380</v>
      </c>
      <c r="P154" s="160" t="s">
        <v>439</v>
      </c>
      <c r="Q154" s="160" t="s">
        <v>440</v>
      </c>
      <c r="R154" s="160" t="s">
        <v>441</v>
      </c>
      <c r="S154" s="76" t="s">
        <v>476</v>
      </c>
      <c r="T154" s="159">
        <v>92</v>
      </c>
      <c r="U154" s="159">
        <v>98</v>
      </c>
      <c r="V154" s="159">
        <v>524</v>
      </c>
      <c r="W154" s="159">
        <v>525</v>
      </c>
      <c r="X154" s="159">
        <v>1.02</v>
      </c>
      <c r="Y154" s="159">
        <v>1.08</v>
      </c>
      <c r="Z154" s="159">
        <v>-10</v>
      </c>
      <c r="AA154" s="159">
        <v>-5</v>
      </c>
      <c r="AB154" s="159">
        <v>-15</v>
      </c>
      <c r="AC154" s="159">
        <v>2</v>
      </c>
      <c r="AD154" s="159">
        <v>4</v>
      </c>
      <c r="AE154" s="159"/>
    </row>
    <row r="155" spans="1:31" x14ac:dyDescent="0.25">
      <c r="A155" s="2" t="s">
        <v>368</v>
      </c>
      <c r="B155" s="5" t="s">
        <v>369</v>
      </c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63"/>
      <c r="T155" s="159"/>
      <c r="U155" s="159"/>
      <c r="V155" s="159"/>
      <c r="W155" s="159"/>
      <c r="X155" s="159"/>
      <c r="Y155" s="159"/>
      <c r="Z155" s="159" t="str">
        <f>MID(I155,11,3)</f>
        <v/>
      </c>
      <c r="AA155" s="159" t="str">
        <f>MID($I155,29,3)</f>
        <v/>
      </c>
      <c r="AB155" s="159" t="str">
        <f>MID($I155,50,3)</f>
        <v/>
      </c>
      <c r="AC155" s="159" t="s">
        <v>923</v>
      </c>
      <c r="AD155" s="159" t="s">
        <v>923</v>
      </c>
      <c r="AE155" s="159"/>
    </row>
    <row r="156" spans="1:31" ht="60" x14ac:dyDescent="0.25">
      <c r="A156" s="2" t="s">
        <v>456</v>
      </c>
      <c r="B156" s="5" t="s">
        <v>466</v>
      </c>
      <c r="C156" s="2">
        <v>10278983</v>
      </c>
      <c r="D156" s="2" t="s">
        <v>457</v>
      </c>
      <c r="E156" s="2" t="s">
        <v>458</v>
      </c>
      <c r="F156" s="160" t="s">
        <v>398</v>
      </c>
      <c r="G156" s="160"/>
      <c r="H156" s="160"/>
      <c r="I156" s="160" t="s">
        <v>918</v>
      </c>
      <c r="J156" s="160" t="s">
        <v>373</v>
      </c>
      <c r="K156" s="160" t="s">
        <v>385</v>
      </c>
      <c r="L156" s="160" t="s">
        <v>488</v>
      </c>
      <c r="M156" s="160" t="s">
        <v>376</v>
      </c>
      <c r="N156" s="160" t="s">
        <v>378</v>
      </c>
      <c r="O156" s="160" t="s">
        <v>380</v>
      </c>
      <c r="P156" s="160" t="s">
        <v>459</v>
      </c>
      <c r="Q156" s="160" t="s">
        <v>460</v>
      </c>
      <c r="R156" s="160" t="s">
        <v>461</v>
      </c>
      <c r="S156" s="76" t="s">
        <v>476</v>
      </c>
      <c r="T156" s="159">
        <v>87</v>
      </c>
      <c r="U156" s="159">
        <v>93</v>
      </c>
      <c r="V156" s="159">
        <v>578</v>
      </c>
      <c r="W156" s="159">
        <v>579</v>
      </c>
      <c r="X156" s="159">
        <v>1.02</v>
      </c>
      <c r="Y156" s="159">
        <v>1.08</v>
      </c>
      <c r="Z156" s="159">
        <v>-12</v>
      </c>
      <c r="AA156" s="159">
        <v>-6</v>
      </c>
      <c r="AB156" s="159">
        <v>-15</v>
      </c>
      <c r="AC156" s="159">
        <v>2</v>
      </c>
      <c r="AD156" s="159">
        <v>4</v>
      </c>
      <c r="AE156" s="159"/>
    </row>
    <row r="157" spans="1:31" x14ac:dyDescent="0.25">
      <c r="Z157" s="159" t="str">
        <f>MID(I157,11,3)</f>
        <v/>
      </c>
      <c r="AA157" s="159" t="str">
        <f>MID($I157,29,3)</f>
        <v/>
      </c>
      <c r="AB157" s="159" t="str">
        <f>MID($I157,50,3)</f>
        <v/>
      </c>
      <c r="AC157" s="159" t="s">
        <v>923</v>
      </c>
      <c r="AD157" s="159" t="s">
        <v>923</v>
      </c>
      <c r="AE157" s="159"/>
    </row>
    <row r="158" spans="1:31" ht="60" x14ac:dyDescent="0.25">
      <c r="A158" s="2" t="s">
        <v>901</v>
      </c>
      <c r="B158" s="5" t="s">
        <v>902</v>
      </c>
      <c r="C158" s="2"/>
      <c r="D158" s="2" t="s">
        <v>371</v>
      </c>
      <c r="E158" s="2" t="s">
        <v>372</v>
      </c>
      <c r="F158" s="160" t="s">
        <v>398</v>
      </c>
      <c r="G158" s="160"/>
      <c r="H158" s="160"/>
      <c r="I158" s="160" t="s">
        <v>919</v>
      </c>
      <c r="J158" s="160" t="s">
        <v>373</v>
      </c>
      <c r="K158" s="160" t="s">
        <v>385</v>
      </c>
      <c r="L158" s="160" t="s">
        <v>488</v>
      </c>
      <c r="M158" s="160" t="s">
        <v>376</v>
      </c>
      <c r="N158" s="160" t="s">
        <v>378</v>
      </c>
      <c r="O158" s="160" t="s">
        <v>380</v>
      </c>
      <c r="P158" s="160"/>
      <c r="Q158" s="160"/>
      <c r="R158" s="160"/>
      <c r="S158" s="76" t="s">
        <v>476</v>
      </c>
      <c r="T158" s="159">
        <v>92</v>
      </c>
      <c r="U158" s="159">
        <v>98</v>
      </c>
      <c r="V158" s="159">
        <v>398</v>
      </c>
      <c r="W158" s="159">
        <v>399</v>
      </c>
      <c r="X158" s="159">
        <v>1.02</v>
      </c>
      <c r="Y158" s="159">
        <v>1.08</v>
      </c>
      <c r="Z158" s="159">
        <v>-10</v>
      </c>
      <c r="AA158" s="159">
        <v>-5</v>
      </c>
      <c r="AB158" s="159">
        <v>-15</v>
      </c>
      <c r="AC158" s="159">
        <v>2</v>
      </c>
      <c r="AD158" s="159">
        <v>4</v>
      </c>
      <c r="AE158" s="159"/>
    </row>
    <row r="159" spans="1:31" x14ac:dyDescent="0.25">
      <c r="Z159" s="159" t="str">
        <f>MID(I159,11,3)</f>
        <v/>
      </c>
      <c r="AA159" s="159" t="str">
        <f>MID($I159,29,3)</f>
        <v/>
      </c>
      <c r="AB159" s="159" t="str">
        <f>MID($I159,50,3)</f>
        <v/>
      </c>
      <c r="AC159" s="159" t="s">
        <v>923</v>
      </c>
      <c r="AD159" s="159" t="s">
        <v>923</v>
      </c>
      <c r="AE159" s="159"/>
    </row>
    <row r="160" spans="1:31" x14ac:dyDescent="0.25">
      <c r="Z160" s="159" t="str">
        <f>MID(I160,11,3)</f>
        <v/>
      </c>
      <c r="AA160" s="159" t="str">
        <f>MID($I160,29,3)</f>
        <v/>
      </c>
      <c r="AB160" s="159" t="str">
        <f>MID($I160,50,3)</f>
        <v/>
      </c>
      <c r="AC160" s="159" t="s">
        <v>923</v>
      </c>
      <c r="AD160" s="159" t="s">
        <v>923</v>
      </c>
      <c r="AE160" s="159"/>
    </row>
    <row r="161" spans="1:31" ht="60" x14ac:dyDescent="0.25">
      <c r="A161" s="2" t="s">
        <v>903</v>
      </c>
      <c r="B161" s="5" t="s">
        <v>904</v>
      </c>
      <c r="C161" s="2" t="s">
        <v>905</v>
      </c>
      <c r="D161" s="2" t="s">
        <v>906</v>
      </c>
      <c r="E161" s="2" t="s">
        <v>372</v>
      </c>
      <c r="F161" s="160"/>
      <c r="G161" s="160"/>
      <c r="H161" s="160"/>
      <c r="I161" s="160" t="s">
        <v>911</v>
      </c>
      <c r="J161" s="160" t="s">
        <v>373</v>
      </c>
      <c r="K161" s="160" t="s">
        <v>385</v>
      </c>
      <c r="L161" s="160" t="s">
        <v>488</v>
      </c>
      <c r="M161" s="160" t="s">
        <v>376</v>
      </c>
      <c r="N161" s="160" t="s">
        <v>378</v>
      </c>
      <c r="O161" s="160" t="s">
        <v>380</v>
      </c>
      <c r="P161" s="160" t="s">
        <v>963</v>
      </c>
      <c r="Q161" s="160" t="s">
        <v>820</v>
      </c>
      <c r="R161" s="160" t="s">
        <v>817</v>
      </c>
      <c r="S161" s="76" t="s">
        <v>476</v>
      </c>
      <c r="T161" s="159">
        <v>83</v>
      </c>
      <c r="U161" s="159">
        <v>87</v>
      </c>
      <c r="V161" s="159">
        <v>398</v>
      </c>
      <c r="W161" s="159">
        <v>399</v>
      </c>
      <c r="X161" s="159">
        <v>1.02</v>
      </c>
      <c r="Y161" s="159">
        <v>1.08</v>
      </c>
      <c r="Z161" s="159">
        <v>-10</v>
      </c>
      <c r="AA161" s="159">
        <v>-6</v>
      </c>
      <c r="AB161" s="159">
        <v>-15</v>
      </c>
      <c r="AC161" s="159" t="s">
        <v>923</v>
      </c>
      <c r="AD161" s="159" t="s">
        <v>923</v>
      </c>
      <c r="AE161" s="159"/>
    </row>
    <row r="162" spans="1:31" ht="60" x14ac:dyDescent="0.25">
      <c r="A162" s="2" t="s">
        <v>931</v>
      </c>
      <c r="B162" s="5" t="s">
        <v>932</v>
      </c>
      <c r="C162" s="2" t="s">
        <v>933</v>
      </c>
      <c r="D162" s="2" t="s">
        <v>858</v>
      </c>
      <c r="E162" s="2" t="s">
        <v>372</v>
      </c>
      <c r="F162" s="160"/>
      <c r="G162" s="160"/>
      <c r="H162" s="160"/>
      <c r="I162" s="160" t="s">
        <v>911</v>
      </c>
      <c r="J162" s="160" t="s">
        <v>373</v>
      </c>
      <c r="K162" s="160" t="s">
        <v>385</v>
      </c>
      <c r="L162" s="160" t="s">
        <v>488</v>
      </c>
      <c r="M162" s="160" t="s">
        <v>376</v>
      </c>
      <c r="N162" s="160" t="s">
        <v>378</v>
      </c>
      <c r="O162" s="160" t="s">
        <v>380</v>
      </c>
      <c r="P162" s="160" t="s">
        <v>964</v>
      </c>
      <c r="Q162" s="160" t="s">
        <v>965</v>
      </c>
      <c r="R162" s="160" t="s">
        <v>966</v>
      </c>
      <c r="S162" s="76" t="s">
        <v>476</v>
      </c>
      <c r="T162" s="159">
        <v>118</v>
      </c>
      <c r="U162" s="159">
        <v>122</v>
      </c>
      <c r="V162" s="159">
        <v>398</v>
      </c>
      <c r="W162" s="159">
        <v>399</v>
      </c>
      <c r="X162" s="159">
        <v>1.02</v>
      </c>
      <c r="Y162" s="159">
        <v>1.08</v>
      </c>
      <c r="Z162" s="159">
        <v>-10</v>
      </c>
      <c r="AA162" s="159">
        <v>-6</v>
      </c>
      <c r="AB162" s="159">
        <v>-15</v>
      </c>
      <c r="AC162" s="159" t="s">
        <v>923</v>
      </c>
      <c r="AD162" s="159" t="s">
        <v>923</v>
      </c>
      <c r="AE162" s="159"/>
    </row>
    <row r="163" spans="1:31" ht="60" x14ac:dyDescent="0.25">
      <c r="A163" s="2" t="s">
        <v>934</v>
      </c>
      <c r="B163" s="5" t="s">
        <v>935</v>
      </c>
      <c r="C163" s="2" t="s">
        <v>936</v>
      </c>
      <c r="D163" s="2" t="s">
        <v>937</v>
      </c>
      <c r="E163" s="2" t="s">
        <v>938</v>
      </c>
      <c r="F163" s="160"/>
      <c r="G163" s="160"/>
      <c r="H163" s="160"/>
      <c r="I163" s="160" t="s">
        <v>915</v>
      </c>
      <c r="J163" s="160" t="s">
        <v>373</v>
      </c>
      <c r="K163" s="160" t="s">
        <v>385</v>
      </c>
      <c r="L163" s="160" t="s">
        <v>488</v>
      </c>
      <c r="M163" s="160" t="s">
        <v>376</v>
      </c>
      <c r="N163" s="160" t="s">
        <v>378</v>
      </c>
      <c r="O163" s="160" t="s">
        <v>380</v>
      </c>
      <c r="P163" s="160" t="s">
        <v>880</v>
      </c>
      <c r="Q163" s="160" t="s">
        <v>478</v>
      </c>
      <c r="R163" s="160" t="s">
        <v>870</v>
      </c>
      <c r="S163" s="76" t="s">
        <v>476</v>
      </c>
      <c r="T163" s="159">
        <v>73</v>
      </c>
      <c r="U163" s="159">
        <v>77</v>
      </c>
      <c r="V163" s="159">
        <v>390</v>
      </c>
      <c r="W163" s="159">
        <v>391</v>
      </c>
      <c r="X163" s="159">
        <v>1.02</v>
      </c>
      <c r="Y163" s="159">
        <v>1.08</v>
      </c>
      <c r="Z163" s="159">
        <v>-15</v>
      </c>
      <c r="AA163" s="159">
        <v>-8</v>
      </c>
      <c r="AB163" s="159">
        <v>-20</v>
      </c>
      <c r="AC163" s="159" t="s">
        <v>923</v>
      </c>
      <c r="AD163" s="159" t="s">
        <v>923</v>
      </c>
      <c r="AE163" s="159"/>
    </row>
    <row r="164" spans="1:31" ht="60" x14ac:dyDescent="0.25">
      <c r="A164" s="2" t="s">
        <v>951</v>
      </c>
      <c r="B164" s="5" t="s">
        <v>952</v>
      </c>
      <c r="C164" s="2" t="s">
        <v>953</v>
      </c>
      <c r="D164" s="2" t="s">
        <v>954</v>
      </c>
      <c r="E164" s="2" t="s">
        <v>938</v>
      </c>
      <c r="F164" s="160"/>
      <c r="G164" s="160"/>
      <c r="H164" s="160"/>
      <c r="I164" s="160" t="s">
        <v>915</v>
      </c>
      <c r="J164" s="160" t="s">
        <v>373</v>
      </c>
      <c r="K164" s="160" t="s">
        <v>385</v>
      </c>
      <c r="L164" s="160" t="s">
        <v>488</v>
      </c>
      <c r="M164" s="160" t="s">
        <v>376</v>
      </c>
      <c r="N164" s="160" t="s">
        <v>378</v>
      </c>
      <c r="O164" s="160" t="s">
        <v>380</v>
      </c>
      <c r="P164" s="160"/>
      <c r="Q164" s="160"/>
      <c r="R164" s="160"/>
      <c r="S164" s="76" t="s">
        <v>476</v>
      </c>
      <c r="T164" s="159">
        <v>72</v>
      </c>
      <c r="U164" s="159">
        <v>78</v>
      </c>
      <c r="V164" s="159">
        <v>390</v>
      </c>
      <c r="W164" s="159">
        <v>391</v>
      </c>
      <c r="X164" s="159">
        <v>1.02</v>
      </c>
      <c r="Y164" s="159">
        <v>1.08</v>
      </c>
      <c r="Z164" s="159">
        <v>-15</v>
      </c>
      <c r="AA164" s="159">
        <v>-8</v>
      </c>
      <c r="AB164" s="159">
        <v>-20</v>
      </c>
      <c r="AC164" s="159">
        <v>2</v>
      </c>
      <c r="AD164" s="159">
        <v>4</v>
      </c>
      <c r="AE164" s="159"/>
    </row>
    <row r="165" spans="1:31" x14ac:dyDescent="0.25">
      <c r="AE165" s="65"/>
    </row>
    <row r="166" spans="1:31" x14ac:dyDescent="0.25">
      <c r="AE166" s="65"/>
    </row>
    <row r="167" spans="1:31" x14ac:dyDescent="0.25">
      <c r="A167" s="1" t="s">
        <v>741</v>
      </c>
      <c r="B167" s="4" t="s">
        <v>925</v>
      </c>
      <c r="C167" s="1">
        <v>1210004</v>
      </c>
      <c r="D167" s="1">
        <v>1.2</v>
      </c>
      <c r="E167" s="1">
        <v>1070</v>
      </c>
      <c r="T167" s="65">
        <v>118</v>
      </c>
      <c r="U167" s="65">
        <v>122</v>
      </c>
      <c r="V167" s="65">
        <v>1069.25</v>
      </c>
      <c r="W167" s="65">
        <v>1070.75</v>
      </c>
      <c r="X167" s="65">
        <v>0</v>
      </c>
      <c r="Y167" s="65">
        <v>0</v>
      </c>
      <c r="Z167" s="65">
        <v>-6</v>
      </c>
      <c r="AA167" s="65">
        <v>-4</v>
      </c>
      <c r="AB167" s="65">
        <v>-12</v>
      </c>
      <c r="AE167" s="65"/>
    </row>
    <row r="168" spans="1:31" x14ac:dyDescent="0.25">
      <c r="A168" s="1" t="s">
        <v>907</v>
      </c>
      <c r="B168" s="4" t="s">
        <v>924</v>
      </c>
      <c r="C168" s="1">
        <v>1210016</v>
      </c>
      <c r="D168" s="1">
        <v>0.8</v>
      </c>
      <c r="E168" s="1">
        <v>660</v>
      </c>
      <c r="T168" s="65">
        <v>78</v>
      </c>
      <c r="U168" s="65">
        <v>82</v>
      </c>
      <c r="V168" s="65">
        <v>659.25</v>
      </c>
      <c r="W168" s="65">
        <v>660.75</v>
      </c>
      <c r="X168" s="65">
        <v>0</v>
      </c>
      <c r="Y168" s="65">
        <v>0</v>
      </c>
      <c r="Z168" s="65">
        <v>-10</v>
      </c>
      <c r="AA168" s="65">
        <v>-6</v>
      </c>
      <c r="AB168" s="65">
        <v>-15</v>
      </c>
      <c r="AE168" s="65"/>
    </row>
    <row r="169" spans="1:31" x14ac:dyDescent="0.25">
      <c r="AE169" s="65"/>
    </row>
    <row r="170" spans="1:31" x14ac:dyDescent="0.25">
      <c r="AE170" s="65"/>
    </row>
    <row r="171" spans="1:31" x14ac:dyDescent="0.25">
      <c r="A171" s="1" t="s">
        <v>984</v>
      </c>
      <c r="B171" s="4" t="s">
        <v>989</v>
      </c>
      <c r="C171" s="1">
        <v>1210174</v>
      </c>
      <c r="D171" s="1">
        <v>1.2</v>
      </c>
      <c r="E171" s="1">
        <v>670</v>
      </c>
      <c r="T171" s="65">
        <v>118</v>
      </c>
      <c r="U171" s="65">
        <v>122</v>
      </c>
      <c r="V171" s="65">
        <v>669.25</v>
      </c>
      <c r="W171" s="65">
        <v>670.75</v>
      </c>
      <c r="X171" s="65">
        <v>0</v>
      </c>
      <c r="Y171" s="65">
        <v>0</v>
      </c>
      <c r="Z171" s="65">
        <v>-6</v>
      </c>
      <c r="AA171" s="65">
        <v>-4</v>
      </c>
      <c r="AB171" s="65">
        <v>-12</v>
      </c>
      <c r="AE171" s="65"/>
    </row>
    <row r="172" spans="1:31" x14ac:dyDescent="0.25">
      <c r="AE172" s="65"/>
    </row>
    <row r="173" spans="1:31" x14ac:dyDescent="0.25">
      <c r="AE173" s="65"/>
    </row>
    <row r="174" spans="1:31" x14ac:dyDescent="0.25">
      <c r="AE174" s="65"/>
    </row>
    <row r="175" spans="1:31" x14ac:dyDescent="0.25">
      <c r="AE175" s="65"/>
    </row>
    <row r="176" spans="1:31" x14ac:dyDescent="0.25">
      <c r="AE176" s="65"/>
    </row>
    <row r="177" spans="31:31" x14ac:dyDescent="0.25">
      <c r="AE177" s="65"/>
    </row>
    <row r="178" spans="31:31" x14ac:dyDescent="0.25">
      <c r="AE178" s="65"/>
    </row>
    <row r="179" spans="31:31" x14ac:dyDescent="0.25">
      <c r="AE179" s="65"/>
    </row>
    <row r="180" spans="31:31" x14ac:dyDescent="0.25">
      <c r="AE180" s="65"/>
    </row>
    <row r="181" spans="31:31" x14ac:dyDescent="0.25">
      <c r="AE181" s="65"/>
    </row>
    <row r="182" spans="31:31" x14ac:dyDescent="0.25">
      <c r="AE182" s="65"/>
    </row>
    <row r="183" spans="31:31" x14ac:dyDescent="0.25">
      <c r="AE183" s="65"/>
    </row>
    <row r="184" spans="31:31" x14ac:dyDescent="0.25">
      <c r="AE184" s="65"/>
    </row>
    <row r="185" spans="31:31" x14ac:dyDescent="0.25">
      <c r="AE185" s="65"/>
    </row>
    <row r="186" spans="31:31" x14ac:dyDescent="0.25">
      <c r="AE186" s="65"/>
    </row>
    <row r="187" spans="31:31" x14ac:dyDescent="0.25">
      <c r="AE187" s="65"/>
    </row>
    <row r="188" spans="31:31" x14ac:dyDescent="0.25">
      <c r="AE188" s="65"/>
    </row>
    <row r="189" spans="31:31" x14ac:dyDescent="0.25">
      <c r="AE189" s="65"/>
    </row>
    <row r="190" spans="31:31" x14ac:dyDescent="0.25">
      <c r="AE190" s="65"/>
    </row>
    <row r="191" spans="31:31" x14ac:dyDescent="0.25">
      <c r="AE191" s="65"/>
    </row>
    <row r="192" spans="31:31" x14ac:dyDescent="0.25">
      <c r="AE192" s="65"/>
    </row>
    <row r="193" spans="31:31" x14ac:dyDescent="0.25">
      <c r="AE193" s="65"/>
    </row>
    <row r="194" spans="31:31" x14ac:dyDescent="0.25">
      <c r="AE194" s="65"/>
    </row>
    <row r="195" spans="31:31" x14ac:dyDescent="0.25">
      <c r="AE195" s="65"/>
    </row>
    <row r="196" spans="31:31" x14ac:dyDescent="0.25">
      <c r="AE196" s="65"/>
    </row>
    <row r="197" spans="31:31" x14ac:dyDescent="0.25">
      <c r="AE197" s="65"/>
    </row>
    <row r="198" spans="31:31" x14ac:dyDescent="0.25">
      <c r="AE198" s="65"/>
    </row>
    <row r="199" spans="31:31" x14ac:dyDescent="0.25">
      <c r="AE199" s="65"/>
    </row>
    <row r="200" spans="31:31" x14ac:dyDescent="0.25">
      <c r="AE200" s="65"/>
    </row>
    <row r="201" spans="31:31" x14ac:dyDescent="0.25">
      <c r="AE201" s="65"/>
    </row>
    <row r="202" spans="31:31" x14ac:dyDescent="0.25">
      <c r="AE202" s="65"/>
    </row>
    <row r="203" spans="31:31" x14ac:dyDescent="0.25">
      <c r="AE203" s="65"/>
    </row>
    <row r="204" spans="31:31" x14ac:dyDescent="0.25">
      <c r="AE204" s="65"/>
    </row>
    <row r="205" spans="31:31" x14ac:dyDescent="0.25">
      <c r="AE205" s="65"/>
    </row>
    <row r="206" spans="31:31" x14ac:dyDescent="0.25">
      <c r="AE206" s="65"/>
    </row>
    <row r="207" spans="31:31" x14ac:dyDescent="0.25">
      <c r="AE207" s="65"/>
    </row>
    <row r="208" spans="31:31" x14ac:dyDescent="0.25">
      <c r="AE208" s="65"/>
    </row>
    <row r="209" spans="31:31" x14ac:dyDescent="0.25">
      <c r="AE209" s="65"/>
    </row>
    <row r="210" spans="31:31" x14ac:dyDescent="0.25">
      <c r="AE210" s="65"/>
    </row>
    <row r="211" spans="31:31" x14ac:dyDescent="0.25">
      <c r="AE211" s="65"/>
    </row>
    <row r="212" spans="31:31" x14ac:dyDescent="0.25">
      <c r="AE212" s="65"/>
    </row>
    <row r="213" spans="31:31" x14ac:dyDescent="0.25">
      <c r="AE213" s="65"/>
    </row>
    <row r="214" spans="31:31" x14ac:dyDescent="0.25">
      <c r="AE214" s="65"/>
    </row>
    <row r="215" spans="31:31" x14ac:dyDescent="0.25">
      <c r="AE215" s="65"/>
    </row>
    <row r="216" spans="31:31" x14ac:dyDescent="0.25">
      <c r="AE216" s="65"/>
    </row>
    <row r="217" spans="31:31" x14ac:dyDescent="0.25">
      <c r="AE217" s="65"/>
    </row>
    <row r="218" spans="31:31" x14ac:dyDescent="0.25">
      <c r="AE218" s="65"/>
    </row>
    <row r="219" spans="31:31" x14ac:dyDescent="0.25">
      <c r="AE219" s="65"/>
    </row>
    <row r="220" spans="31:31" x14ac:dyDescent="0.25">
      <c r="AE220" s="65"/>
    </row>
    <row r="221" spans="31:31" x14ac:dyDescent="0.25">
      <c r="AE221" s="65"/>
    </row>
    <row r="222" spans="31:31" x14ac:dyDescent="0.25">
      <c r="AE222" s="65"/>
    </row>
    <row r="223" spans="31:31" x14ac:dyDescent="0.25">
      <c r="AE223" s="65"/>
    </row>
    <row r="224" spans="31:31" x14ac:dyDescent="0.25">
      <c r="AE224" s="65"/>
    </row>
    <row r="225" spans="31:31" x14ac:dyDescent="0.25">
      <c r="AE225" s="65"/>
    </row>
    <row r="226" spans="31:31" x14ac:dyDescent="0.25">
      <c r="AE226" s="65"/>
    </row>
    <row r="227" spans="31:31" x14ac:dyDescent="0.25">
      <c r="AE227" s="65"/>
    </row>
    <row r="228" spans="31:31" x14ac:dyDescent="0.25">
      <c r="AE228" s="65"/>
    </row>
    <row r="229" spans="31:31" x14ac:dyDescent="0.25">
      <c r="AE229" s="65"/>
    </row>
    <row r="230" spans="31:31" x14ac:dyDescent="0.25">
      <c r="AE230" s="65"/>
    </row>
    <row r="231" spans="31:31" x14ac:dyDescent="0.25">
      <c r="AE231" s="65"/>
    </row>
    <row r="232" spans="31:31" x14ac:dyDescent="0.25">
      <c r="AE232" s="65"/>
    </row>
    <row r="233" spans="31:31" x14ac:dyDescent="0.25">
      <c r="AE233" s="65"/>
    </row>
    <row r="234" spans="31:31" x14ac:dyDescent="0.25">
      <c r="AE234" s="65"/>
    </row>
    <row r="235" spans="31:31" x14ac:dyDescent="0.25">
      <c r="AE235" s="65"/>
    </row>
    <row r="236" spans="31:31" x14ac:dyDescent="0.25">
      <c r="AE236" s="65"/>
    </row>
    <row r="237" spans="31:31" x14ac:dyDescent="0.25">
      <c r="AE237" s="65"/>
    </row>
    <row r="238" spans="31:31" x14ac:dyDescent="0.25">
      <c r="AE238" s="65"/>
    </row>
    <row r="239" spans="31:31" x14ac:dyDescent="0.25">
      <c r="AE239" s="65"/>
    </row>
    <row r="240" spans="31:31" x14ac:dyDescent="0.25">
      <c r="AE240" s="65"/>
    </row>
    <row r="241" spans="31:31" x14ac:dyDescent="0.25">
      <c r="AE241" s="65"/>
    </row>
    <row r="242" spans="31:31" x14ac:dyDescent="0.25">
      <c r="AE242" s="65"/>
    </row>
    <row r="243" spans="31:31" x14ac:dyDescent="0.25">
      <c r="AE243" s="65"/>
    </row>
    <row r="244" spans="31:31" x14ac:dyDescent="0.25">
      <c r="AE244" s="65"/>
    </row>
    <row r="245" spans="31:31" x14ac:dyDescent="0.25">
      <c r="AE245" s="65"/>
    </row>
    <row r="246" spans="31:31" x14ac:dyDescent="0.25">
      <c r="AE246" s="65"/>
    </row>
    <row r="247" spans="31:31" x14ac:dyDescent="0.25">
      <c r="AE247" s="65"/>
    </row>
    <row r="248" spans="31:31" x14ac:dyDescent="0.25">
      <c r="AE248" s="65"/>
    </row>
    <row r="249" spans="31:31" x14ac:dyDescent="0.25">
      <c r="AE249" s="65"/>
    </row>
    <row r="250" spans="31:31" x14ac:dyDescent="0.25">
      <c r="AE250" s="65"/>
    </row>
    <row r="251" spans="31:31" x14ac:dyDescent="0.25">
      <c r="AE251" s="65"/>
    </row>
    <row r="252" spans="31:31" x14ac:dyDescent="0.25">
      <c r="AE252" s="65"/>
    </row>
    <row r="253" spans="31:31" x14ac:dyDescent="0.25">
      <c r="AE253" s="65"/>
    </row>
    <row r="254" spans="31:31" x14ac:dyDescent="0.25">
      <c r="AE254" s="65"/>
    </row>
    <row r="255" spans="31:31" x14ac:dyDescent="0.25">
      <c r="AE255" s="65"/>
    </row>
    <row r="256" spans="31:31" x14ac:dyDescent="0.25">
      <c r="AE256" s="65"/>
    </row>
    <row r="257" spans="31:31" x14ac:dyDescent="0.25">
      <c r="AE257" s="65"/>
    </row>
    <row r="258" spans="31:31" x14ac:dyDescent="0.25">
      <c r="AE258" s="65"/>
    </row>
    <row r="259" spans="31:31" x14ac:dyDescent="0.25">
      <c r="AE259" s="65"/>
    </row>
    <row r="260" spans="31:31" x14ac:dyDescent="0.25">
      <c r="AE260" s="65"/>
    </row>
    <row r="261" spans="31:31" x14ac:dyDescent="0.25">
      <c r="AE261" s="65"/>
    </row>
    <row r="262" spans="31:31" x14ac:dyDescent="0.25">
      <c r="AE262" s="65"/>
    </row>
    <row r="263" spans="31:31" x14ac:dyDescent="0.25">
      <c r="AE263" s="65"/>
    </row>
    <row r="264" spans="31:31" x14ac:dyDescent="0.25">
      <c r="AE264" s="65"/>
    </row>
    <row r="265" spans="31:31" x14ac:dyDescent="0.25">
      <c r="AE265" s="65"/>
    </row>
    <row r="266" spans="31:31" x14ac:dyDescent="0.25">
      <c r="AE266" s="65"/>
    </row>
    <row r="267" spans="31:31" x14ac:dyDescent="0.25">
      <c r="AE267" s="65"/>
    </row>
    <row r="268" spans="31:31" x14ac:dyDescent="0.25">
      <c r="AE268" s="65"/>
    </row>
    <row r="269" spans="31:31" x14ac:dyDescent="0.25">
      <c r="AE269" s="65"/>
    </row>
    <row r="270" spans="31:31" x14ac:dyDescent="0.25">
      <c r="AE270" s="65"/>
    </row>
    <row r="271" spans="31:31" x14ac:dyDescent="0.25">
      <c r="AE271" s="65"/>
    </row>
    <row r="272" spans="31:31" x14ac:dyDescent="0.25">
      <c r="AE272" s="65"/>
    </row>
    <row r="273" spans="31:31" x14ac:dyDescent="0.25">
      <c r="AE273" s="65"/>
    </row>
    <row r="274" spans="31:31" x14ac:dyDescent="0.25">
      <c r="AE274" s="65"/>
    </row>
    <row r="275" spans="31:31" x14ac:dyDescent="0.25">
      <c r="AE275" s="65"/>
    </row>
    <row r="276" spans="31:31" x14ac:dyDescent="0.25">
      <c r="AE276" s="65"/>
    </row>
    <row r="277" spans="31:31" x14ac:dyDescent="0.25">
      <c r="AE277" s="65"/>
    </row>
    <row r="278" spans="31:31" x14ac:dyDescent="0.25">
      <c r="AE278" s="65"/>
    </row>
    <row r="279" spans="31:31" x14ac:dyDescent="0.25">
      <c r="AE279" s="65"/>
    </row>
    <row r="280" spans="31:31" x14ac:dyDescent="0.25">
      <c r="AE280" s="65"/>
    </row>
    <row r="281" spans="31:31" x14ac:dyDescent="0.25">
      <c r="AE281" s="65"/>
    </row>
    <row r="282" spans="31:31" x14ac:dyDescent="0.25">
      <c r="AE282" s="65"/>
    </row>
    <row r="283" spans="31:31" x14ac:dyDescent="0.25">
      <c r="AE283" s="65"/>
    </row>
    <row r="284" spans="31:31" x14ac:dyDescent="0.25">
      <c r="AE284" s="65"/>
    </row>
    <row r="285" spans="31:31" x14ac:dyDescent="0.25">
      <c r="AE285" s="65"/>
    </row>
    <row r="286" spans="31:31" x14ac:dyDescent="0.25">
      <c r="AE286" s="65"/>
    </row>
    <row r="287" spans="31:31" x14ac:dyDescent="0.25">
      <c r="AE287" s="65"/>
    </row>
    <row r="288" spans="31:31" x14ac:dyDescent="0.25">
      <c r="AE288" s="65"/>
    </row>
    <row r="289" spans="31:31" x14ac:dyDescent="0.25">
      <c r="AE289" s="65"/>
    </row>
    <row r="290" spans="31:31" x14ac:dyDescent="0.25">
      <c r="AE290" s="65"/>
    </row>
    <row r="291" spans="31:31" x14ac:dyDescent="0.25">
      <c r="AE291" s="65"/>
    </row>
    <row r="292" spans="31:31" x14ac:dyDescent="0.25">
      <c r="AE292" s="65"/>
    </row>
    <row r="293" spans="31:31" x14ac:dyDescent="0.25">
      <c r="AE293" s="65"/>
    </row>
    <row r="294" spans="31:31" x14ac:dyDescent="0.25">
      <c r="AE294" s="65"/>
    </row>
    <row r="295" spans="31:31" x14ac:dyDescent="0.25">
      <c r="AE295" s="65"/>
    </row>
    <row r="296" spans="31:31" x14ac:dyDescent="0.25">
      <c r="AE296" s="65"/>
    </row>
    <row r="297" spans="31:31" x14ac:dyDescent="0.25">
      <c r="AE297" s="65"/>
    </row>
    <row r="298" spans="31:31" x14ac:dyDescent="0.25">
      <c r="AE298" s="65"/>
    </row>
    <row r="299" spans="31:31" x14ac:dyDescent="0.25">
      <c r="AE299" s="65"/>
    </row>
    <row r="300" spans="31:31" x14ac:dyDescent="0.25">
      <c r="AE300" s="65"/>
    </row>
    <row r="301" spans="31:31" x14ac:dyDescent="0.25">
      <c r="AE301" s="65"/>
    </row>
    <row r="302" spans="31:31" x14ac:dyDescent="0.25">
      <c r="AE302" s="65"/>
    </row>
    <row r="303" spans="31:31" x14ac:dyDescent="0.25">
      <c r="AE303" s="65"/>
    </row>
    <row r="304" spans="31:31" x14ac:dyDescent="0.25">
      <c r="AE304" s="6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FF00"/>
    <pageSetUpPr fitToPage="1"/>
  </sheetPr>
  <dimension ref="A1:BW151"/>
  <sheetViews>
    <sheetView tabSelected="1" zoomScale="80" zoomScaleNormal="8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K16" sqref="K16"/>
    </sheetView>
  </sheetViews>
  <sheetFormatPr baseColWidth="10" defaultColWidth="11.42578125" defaultRowHeight="15" x14ac:dyDescent="0.25"/>
  <cols>
    <col min="1" max="1" width="8.42578125" style="14" customWidth="1"/>
    <col min="2" max="2" width="18.5703125" style="14" customWidth="1"/>
    <col min="3" max="3" width="7.42578125" style="14" customWidth="1"/>
    <col min="4" max="4" width="11.42578125" style="14" customWidth="1"/>
    <col min="5" max="5" width="9.140625" style="14" customWidth="1"/>
    <col min="6" max="19" width="17.7109375" style="14" customWidth="1"/>
    <col min="20" max="20" width="14.7109375" style="14" customWidth="1"/>
    <col min="21" max="21" width="17.140625" style="14" customWidth="1"/>
    <col min="22" max="22" width="10.140625" style="15" customWidth="1"/>
    <col min="23" max="23" width="10.5703125" style="16" customWidth="1"/>
    <col min="24" max="24" width="6.140625" style="14" customWidth="1"/>
    <col min="25" max="25" width="9.7109375" style="17" customWidth="1"/>
    <col min="26" max="26" width="10" style="17" customWidth="1"/>
    <col min="27" max="27" width="9.5703125" style="17" customWidth="1"/>
    <col min="28" max="28" width="9.28515625" style="17" customWidth="1"/>
    <col min="29" max="29" width="10.140625" style="17" customWidth="1"/>
    <col min="30" max="35" width="6.7109375" style="18" customWidth="1"/>
    <col min="36" max="43" width="6.7109375" style="17" customWidth="1"/>
    <col min="44" max="45" width="12.140625" style="14" bestFit="1" customWidth="1"/>
    <col min="46" max="46" width="31.5703125" style="14" bestFit="1" customWidth="1"/>
    <col min="47" max="47" width="11.140625" style="19" bestFit="1" customWidth="1"/>
    <col min="48" max="49" width="11.42578125" style="14" customWidth="1"/>
    <col min="50" max="52" width="9.5703125" style="14" customWidth="1"/>
    <col min="53" max="53" width="9.5703125" style="20" customWidth="1"/>
    <col min="54" max="56" width="8.7109375" style="14" customWidth="1"/>
    <col min="57" max="57" width="9.5703125" style="20" customWidth="1"/>
    <col min="58" max="65" width="7.5703125" style="14" customWidth="1"/>
    <col min="66" max="66" width="10.140625" style="14" customWidth="1"/>
    <col min="67" max="67" width="16.42578125" style="14" customWidth="1"/>
    <col min="68" max="69" width="16.42578125" style="14" hidden="1" customWidth="1"/>
    <col min="70" max="72" width="11.42578125" style="21"/>
    <col min="73" max="73" width="17.85546875" style="21" customWidth="1"/>
    <col min="74" max="74" width="15.42578125" style="21" customWidth="1"/>
    <col min="75" max="75" width="11.42578125" style="21"/>
    <col min="76" max="16384" width="11.42578125" style="14"/>
  </cols>
  <sheetData>
    <row r="1" spans="1:75" s="21" customFormat="1" ht="52.5" customHeight="1" thickBot="1" x14ac:dyDescent="0.3">
      <c r="A1" s="227" t="s">
        <v>429</v>
      </c>
      <c r="B1" s="228"/>
      <c r="C1" s="228"/>
      <c r="D1" s="229"/>
      <c r="E1" s="114"/>
      <c r="F1" s="115"/>
      <c r="G1" s="115"/>
      <c r="H1" s="115"/>
      <c r="I1" s="115"/>
      <c r="J1" s="115"/>
      <c r="K1" s="115"/>
      <c r="L1" s="115"/>
      <c r="M1" s="115"/>
      <c r="N1" s="115"/>
      <c r="O1" s="115"/>
      <c r="V1" s="116"/>
      <c r="W1" s="116"/>
      <c r="X1" s="186" t="str">
        <f>IF(ISNA(VLOOKUP($A$6,Base!$A$1:$S$263,4,0)),"",VLOOKUP($A$6,Base!$A$1:$S$263,4,0))</f>
        <v/>
      </c>
      <c r="Y1" s="275"/>
      <c r="Z1" s="187"/>
      <c r="AA1" s="188" t="str">
        <f>IF(ISNA(VLOOKUP(A6,Base!$A$1:$S$263,5,0)),"",VLOOKUP(A6,Base!$A$1:$S$263,5,0))</f>
        <v/>
      </c>
      <c r="AB1" s="189"/>
      <c r="AC1" s="190"/>
      <c r="AD1" s="191" t="str">
        <f>IF(ISNA(VLOOKUP($A$6,Base!$A$1:$S$263,19,0)),"",VLOOKUP($A$6,Base!$A$1:$S$263,19,0))</f>
        <v/>
      </c>
      <c r="AE1" s="192"/>
      <c r="AF1" s="192"/>
      <c r="AG1" s="192"/>
      <c r="AH1" s="192"/>
      <c r="AI1" s="193"/>
      <c r="AJ1" s="188" t="s">
        <v>397</v>
      </c>
      <c r="AK1" s="189"/>
      <c r="AL1" s="189" t="str">
        <f>IF(ISNA(VLOOKUP($A$6,Base!$A$1:$S$263,9,0)),"",VLOOKUP($A$6,Base!$A$1:$S$263,9,0))</f>
        <v/>
      </c>
      <c r="AM1" s="189"/>
      <c r="AN1" s="189"/>
      <c r="AO1" s="189"/>
      <c r="AP1" s="117" t="str">
        <f>IF(ISNA(VLOOKUP($A$6,Base!$A$1:$AX$263,27,0)),"",VLOOKUP($A$6,Base!$A$1:$AX$263,27,0))</f>
        <v/>
      </c>
      <c r="AQ1" s="117" t="str">
        <f>IF(ISNA(VLOOKUP($A$6,Base!$A$1:$AX$263,28,0)),"",VLOOKUP($A$6,Base!$A$1:$AX$263,28,0))</f>
        <v/>
      </c>
      <c r="AU1" s="116"/>
      <c r="AX1" s="117" t="str">
        <f>IF(ISNA(VLOOKUP($A$6,Base!$A$1:$AX$263,29,0)),"",VLOOKUP($A$6,Base!$A$1:$AX$263,29,0))</f>
        <v/>
      </c>
      <c r="AY1" s="117" t="str">
        <f>IF(ISNA(VLOOKUP($A$6,Base!$A$1:$AX$263,30,0)),"",VLOOKUP($A$6,Base!$A$1:$AX$263,30,0))</f>
        <v/>
      </c>
      <c r="AZ1" s="186" t="str">
        <f>IF(ISNA(VLOOKUP($A$6,Base!$A$1:$S$263,6,0)),"",VLOOKUP($A$6,Base!$A$1:$S$263,6,0))</f>
        <v/>
      </c>
      <c r="BA1" s="187"/>
      <c r="BE1" s="118"/>
    </row>
    <row r="2" spans="1:75" s="21" customFormat="1" ht="33.6" customHeight="1" thickBot="1" x14ac:dyDescent="0.3">
      <c r="E2" s="104" t="s">
        <v>42</v>
      </c>
      <c r="F2" s="259" t="s">
        <v>28</v>
      </c>
      <c r="G2" s="260"/>
      <c r="H2" s="260"/>
      <c r="I2" s="260"/>
      <c r="J2" s="261"/>
      <c r="K2" s="259" t="s">
        <v>29</v>
      </c>
      <c r="L2" s="260"/>
      <c r="M2" s="260"/>
      <c r="N2" s="260"/>
      <c r="O2" s="261"/>
      <c r="P2" s="259" t="s">
        <v>30</v>
      </c>
      <c r="Q2" s="260"/>
      <c r="R2" s="260"/>
      <c r="S2" s="260"/>
      <c r="T2" s="262" t="s">
        <v>426</v>
      </c>
      <c r="U2" s="262" t="s">
        <v>433</v>
      </c>
      <c r="V2" s="119"/>
      <c r="W2" s="120"/>
      <c r="X2" s="188" t="s">
        <v>45</v>
      </c>
      <c r="Y2" s="189"/>
      <c r="Z2" s="121" t="str">
        <f>IF(ISNA(VLOOKUP($A$6,Base!$A$1:$X$263,20,0)),"",VLOOKUP($A$6,Base!$A$1:$X$263,20,0))</f>
        <v/>
      </c>
      <c r="AA2" s="182" t="s">
        <v>445</v>
      </c>
      <c r="AB2" s="117" t="str">
        <f>IF(ISNA(VLOOKUP($A$6,Base!$A$1:$AE$263,31,0)),"",VLOOKUP($A$6,Base!$A$1:$AE$263,31,0))</f>
        <v/>
      </c>
      <c r="AC2" s="117" t="str">
        <f>IF(ISNA(VLOOKUP($A$6,Base!$A$1:$X$263,22,0)),"",VLOOKUP($A$6,Base!$A$1:$X$263,22,0))</f>
        <v/>
      </c>
      <c r="AD2" s="194" t="s">
        <v>447</v>
      </c>
      <c r="AE2" s="195"/>
      <c r="AF2" s="195"/>
      <c r="AG2" s="195"/>
      <c r="AH2" s="195"/>
      <c r="AI2" s="121" t="str">
        <f>IF(ISNA(VLOOKUP($A$6,Base!$A$1:$AA$263,24,0)),"",VLOOKUP($A$6,Base!$A$1:$AA$263,24,0))</f>
        <v/>
      </c>
      <c r="AJ2" s="188" t="s">
        <v>449</v>
      </c>
      <c r="AK2" s="189"/>
      <c r="AL2" s="269" t="str">
        <f>IF(ISNA(VLOOKUP($A$6,Base!$A$1:$S$263,11,0)),"",VLOOKUP($A$6,Base!$A$1:$S$263,11,0))</f>
        <v/>
      </c>
      <c r="AM2" s="269"/>
      <c r="AN2" s="269"/>
      <c r="AO2" s="269"/>
      <c r="AP2" s="269"/>
      <c r="AQ2" s="270"/>
      <c r="AR2" s="271" t="str">
        <f>IF(ISNA(VLOOKUP($A$6,Base!$A$1:$S$263,12,0)),"",VLOOKUP($A$6,Base!$A$1:$S$263,12,0))</f>
        <v/>
      </c>
      <c r="AS2" s="272"/>
      <c r="AX2" s="242" t="s">
        <v>68</v>
      </c>
      <c r="AY2" s="243"/>
      <c r="AZ2" s="243"/>
      <c r="BA2" s="243"/>
      <c r="BB2" s="243"/>
      <c r="BC2" s="243"/>
      <c r="BD2" s="243"/>
      <c r="BE2" s="244"/>
      <c r="BM2" s="122"/>
      <c r="BN2" s="122"/>
      <c r="BR2" s="245" t="s">
        <v>61</v>
      </c>
      <c r="BS2" s="246"/>
      <c r="BT2" s="247"/>
      <c r="BU2" s="251"/>
      <c r="BV2" s="252"/>
      <c r="BW2" s="253"/>
    </row>
    <row r="3" spans="1:75" s="21" customFormat="1" ht="42.75" customHeight="1" thickBot="1" x14ac:dyDescent="0.3">
      <c r="A3" s="224" t="s">
        <v>489</v>
      </c>
      <c r="B3" s="225"/>
      <c r="C3" s="226"/>
      <c r="D3" s="123"/>
      <c r="E3" s="105" t="s">
        <v>43</v>
      </c>
      <c r="F3" s="87" t="s">
        <v>31</v>
      </c>
      <c r="G3" s="88" t="s">
        <v>32</v>
      </c>
      <c r="H3" s="88" t="s">
        <v>33</v>
      </c>
      <c r="I3" s="89" t="s">
        <v>34</v>
      </c>
      <c r="J3" s="90" t="s">
        <v>35</v>
      </c>
      <c r="K3" s="91" t="s">
        <v>36</v>
      </c>
      <c r="L3" s="92" t="s">
        <v>37</v>
      </c>
      <c r="M3" s="93" t="s">
        <v>38</v>
      </c>
      <c r="N3" s="91" t="s">
        <v>39</v>
      </c>
      <c r="O3" s="94" t="s">
        <v>40</v>
      </c>
      <c r="P3" s="91" t="s">
        <v>41</v>
      </c>
      <c r="Q3" s="92" t="s">
        <v>430</v>
      </c>
      <c r="R3" s="93" t="s">
        <v>431</v>
      </c>
      <c r="S3" s="91" t="s">
        <v>432</v>
      </c>
      <c r="T3" s="263"/>
      <c r="U3" s="263"/>
      <c r="V3" s="119"/>
      <c r="W3" s="120"/>
      <c r="X3" s="188" t="s">
        <v>46</v>
      </c>
      <c r="Y3" s="189"/>
      <c r="Z3" s="121" t="str">
        <f>IF(ISNA(VLOOKUP($A$6,Base!$A$1:$X$263,21,0)),"",VLOOKUP($A$6,Base!$A$1:$X$263,21,0))</f>
        <v/>
      </c>
      <c r="AA3" s="186" t="s">
        <v>446</v>
      </c>
      <c r="AB3" s="187"/>
      <c r="AC3" s="117" t="str">
        <f>IF(ISNA(VLOOKUP($A$6,Base!$A$1:$X$263,23,0)),"",VLOOKUP($A$6,Base!$A$1:$X$263,23,0))</f>
        <v/>
      </c>
      <c r="AD3" s="194" t="s">
        <v>448</v>
      </c>
      <c r="AE3" s="195"/>
      <c r="AF3" s="195"/>
      <c r="AG3" s="195"/>
      <c r="AH3" s="195"/>
      <c r="AI3" s="124" t="str">
        <f>IF(ISNA(VLOOKUP($A$6,Base!$A$1:$AA$263,25,0)),"",VLOOKUP($A$6,Base!$A$1:$AA$263,25,0))</f>
        <v/>
      </c>
      <c r="AJ3" s="254" t="s">
        <v>52</v>
      </c>
      <c r="AK3" s="255"/>
      <c r="AL3" s="255"/>
      <c r="AM3" s="255"/>
      <c r="AN3" s="255"/>
      <c r="AO3" s="255"/>
      <c r="AP3" s="255"/>
      <c r="AQ3" s="255"/>
      <c r="AR3" s="273"/>
      <c r="AS3" s="274"/>
      <c r="AX3" s="125" t="s">
        <v>55</v>
      </c>
      <c r="AY3" s="125" t="s">
        <v>56</v>
      </c>
      <c r="AZ3" s="125" t="s">
        <v>57</v>
      </c>
      <c r="BA3" s="126" t="s">
        <v>66</v>
      </c>
      <c r="BB3" s="127" t="s">
        <v>55</v>
      </c>
      <c r="BC3" s="128" t="s">
        <v>56</v>
      </c>
      <c r="BD3" s="128" t="s">
        <v>57</v>
      </c>
      <c r="BE3" s="126" t="s">
        <v>66</v>
      </c>
      <c r="BF3" s="231" t="s">
        <v>388</v>
      </c>
      <c r="BG3" s="232"/>
      <c r="BH3" s="232"/>
      <c r="BI3" s="232"/>
      <c r="BJ3" s="232"/>
      <c r="BK3" s="232"/>
      <c r="BL3" s="232"/>
      <c r="BM3" s="256"/>
      <c r="BN3" s="123"/>
      <c r="BR3" s="248"/>
      <c r="BS3" s="249"/>
      <c r="BT3" s="250"/>
      <c r="BU3" s="7"/>
      <c r="BV3" s="257"/>
      <c r="BW3" s="258"/>
    </row>
    <row r="4" spans="1:75" s="21" customFormat="1" ht="51.75" customHeight="1" thickBot="1" x14ac:dyDescent="0.3">
      <c r="A4" s="123"/>
      <c r="B4" s="129" t="str">
        <f>IF(A6="","",HYPERLINK("M:\Dossiers articles\"&amp;A6,"Afficher dossier"))</f>
        <v/>
      </c>
      <c r="C4" s="123"/>
      <c r="D4" s="123"/>
      <c r="E4" s="105"/>
      <c r="F4" s="262" t="s">
        <v>427</v>
      </c>
      <c r="G4" s="265"/>
      <c r="H4" s="265"/>
      <c r="I4" s="265"/>
      <c r="J4" s="266"/>
      <c r="K4" s="262" t="s">
        <v>427</v>
      </c>
      <c r="L4" s="265"/>
      <c r="M4" s="265"/>
      <c r="N4" s="265"/>
      <c r="O4" s="266"/>
      <c r="P4" s="262" t="s">
        <v>427</v>
      </c>
      <c r="Q4" s="265"/>
      <c r="R4" s="265"/>
      <c r="S4" s="265"/>
      <c r="T4" s="264"/>
      <c r="U4" s="264"/>
      <c r="V4" s="231" t="s">
        <v>50</v>
      </c>
      <c r="W4" s="232"/>
      <c r="X4" s="232"/>
      <c r="Y4" s="233"/>
      <c r="Z4" s="233"/>
      <c r="AA4" s="233"/>
      <c r="AB4" s="233"/>
      <c r="AC4" s="234"/>
      <c r="AD4" s="235" t="s">
        <v>399</v>
      </c>
      <c r="AE4" s="236"/>
      <c r="AF4" s="236"/>
      <c r="AG4" s="236"/>
      <c r="AH4" s="236"/>
      <c r="AI4" s="237"/>
      <c r="AJ4" s="238" t="s">
        <v>2</v>
      </c>
      <c r="AK4" s="239"/>
      <c r="AL4" s="240" t="s">
        <v>69</v>
      </c>
      <c r="AM4" s="239"/>
      <c r="AN4" s="240" t="s">
        <v>401</v>
      </c>
      <c r="AO4" s="239"/>
      <c r="AP4" s="241" t="s">
        <v>3</v>
      </c>
      <c r="AQ4" s="234"/>
      <c r="AR4" s="217" t="s">
        <v>53</v>
      </c>
      <c r="AS4" s="217"/>
      <c r="AT4" s="130"/>
      <c r="AV4" s="123"/>
      <c r="AW4" s="218" t="s">
        <v>67</v>
      </c>
      <c r="AX4" s="131" t="s">
        <v>65</v>
      </c>
      <c r="AY4" s="132" t="s">
        <v>65</v>
      </c>
      <c r="AZ4" s="133" t="s">
        <v>65</v>
      </c>
      <c r="BA4" s="220" t="s">
        <v>65</v>
      </c>
      <c r="BB4" s="134" t="s">
        <v>1</v>
      </c>
      <c r="BC4" s="134" t="s">
        <v>1</v>
      </c>
      <c r="BD4" s="135" t="s">
        <v>1</v>
      </c>
      <c r="BE4" s="222" t="s">
        <v>1</v>
      </c>
      <c r="BF4" s="214" t="s">
        <v>55</v>
      </c>
      <c r="BG4" s="215"/>
      <c r="BH4" s="215"/>
      <c r="BI4" s="215"/>
      <c r="BJ4" s="215" t="s">
        <v>57</v>
      </c>
      <c r="BK4" s="215"/>
      <c r="BL4" s="215"/>
      <c r="BM4" s="230"/>
      <c r="BN4" s="123"/>
      <c r="BO4" s="123"/>
      <c r="BP4" s="123"/>
      <c r="BQ4" s="123"/>
      <c r="BR4" s="11" t="s">
        <v>60</v>
      </c>
      <c r="BS4" s="11" t="s">
        <v>4</v>
      </c>
      <c r="BT4" s="11" t="s">
        <v>5</v>
      </c>
      <c r="BU4" s="11" t="s">
        <v>6</v>
      </c>
      <c r="BV4" s="11" t="s">
        <v>7</v>
      </c>
      <c r="BW4" s="8" t="s">
        <v>8</v>
      </c>
    </row>
    <row r="5" spans="1:75" s="70" customFormat="1" ht="60.75" thickBot="1" x14ac:dyDescent="0.3">
      <c r="A5" s="66" t="s">
        <v>0</v>
      </c>
      <c r="B5" s="67" t="s">
        <v>24</v>
      </c>
      <c r="C5" s="66" t="s">
        <v>370</v>
      </c>
      <c r="D5" s="103" t="s">
        <v>25</v>
      </c>
      <c r="E5" s="106"/>
      <c r="F5" s="264"/>
      <c r="G5" s="267"/>
      <c r="H5" s="267"/>
      <c r="I5" s="267"/>
      <c r="J5" s="268"/>
      <c r="K5" s="264"/>
      <c r="L5" s="267"/>
      <c r="M5" s="267"/>
      <c r="N5" s="267"/>
      <c r="O5" s="268"/>
      <c r="P5" s="264"/>
      <c r="Q5" s="267"/>
      <c r="R5" s="267"/>
      <c r="S5" s="267"/>
      <c r="T5" s="95" t="s">
        <v>434</v>
      </c>
      <c r="U5" s="95" t="s">
        <v>51</v>
      </c>
      <c r="V5" s="136" t="s">
        <v>63</v>
      </c>
      <c r="W5" s="137" t="s">
        <v>26</v>
      </c>
      <c r="X5" s="138" t="s">
        <v>27</v>
      </c>
      <c r="Y5" s="139" t="s">
        <v>45</v>
      </c>
      <c r="Z5" s="139" t="s">
        <v>46</v>
      </c>
      <c r="AA5" s="139" t="s">
        <v>47</v>
      </c>
      <c r="AB5" s="139" t="s">
        <v>49</v>
      </c>
      <c r="AC5" s="140" t="s">
        <v>48</v>
      </c>
      <c r="AD5" s="141" t="s">
        <v>2</v>
      </c>
      <c r="AE5" s="142" t="s">
        <v>400</v>
      </c>
      <c r="AF5" s="142" t="s">
        <v>69</v>
      </c>
      <c r="AG5" s="142" t="s">
        <v>401</v>
      </c>
      <c r="AH5" s="142" t="s">
        <v>402</v>
      </c>
      <c r="AI5" s="143" t="s">
        <v>3</v>
      </c>
      <c r="AJ5" s="144" t="s">
        <v>70</v>
      </c>
      <c r="AK5" s="145" t="s">
        <v>403</v>
      </c>
      <c r="AL5" s="144" t="s">
        <v>70</v>
      </c>
      <c r="AM5" s="145" t="s">
        <v>403</v>
      </c>
      <c r="AN5" s="144" t="s">
        <v>70</v>
      </c>
      <c r="AO5" s="145" t="s">
        <v>403</v>
      </c>
      <c r="AP5" s="144" t="s">
        <v>70</v>
      </c>
      <c r="AQ5" s="145" t="s">
        <v>403</v>
      </c>
      <c r="AR5" s="146" t="s">
        <v>2</v>
      </c>
      <c r="AS5" s="147" t="s">
        <v>3</v>
      </c>
      <c r="AT5" s="148" t="s">
        <v>377</v>
      </c>
      <c r="AU5" s="149" t="s">
        <v>54</v>
      </c>
      <c r="AV5" s="150" t="s">
        <v>59</v>
      </c>
      <c r="AW5" s="219"/>
      <c r="AX5" s="151" t="s">
        <v>2</v>
      </c>
      <c r="AY5" s="152" t="s">
        <v>18</v>
      </c>
      <c r="AZ5" s="153" t="s">
        <v>3</v>
      </c>
      <c r="BA5" s="221"/>
      <c r="BB5" s="154" t="s">
        <v>2</v>
      </c>
      <c r="BC5" s="155" t="s">
        <v>18</v>
      </c>
      <c r="BD5" s="156" t="s">
        <v>3</v>
      </c>
      <c r="BE5" s="223"/>
      <c r="BF5" s="138" t="s">
        <v>389</v>
      </c>
      <c r="BG5" s="138" t="s">
        <v>390</v>
      </c>
      <c r="BH5" s="138" t="s">
        <v>391</v>
      </c>
      <c r="BI5" s="157" t="s">
        <v>62</v>
      </c>
      <c r="BJ5" s="138" t="s">
        <v>389</v>
      </c>
      <c r="BK5" s="138" t="s">
        <v>390</v>
      </c>
      <c r="BL5" s="138" t="s">
        <v>391</v>
      </c>
      <c r="BM5" s="157" t="s">
        <v>62</v>
      </c>
      <c r="BN5" s="149" t="s">
        <v>58</v>
      </c>
      <c r="BO5" s="149" t="s">
        <v>64</v>
      </c>
      <c r="BP5" s="158"/>
      <c r="BQ5" s="158"/>
      <c r="BR5" s="168" t="e">
        <f>AVERAGE(AA6:AA110)</f>
        <v>#DIV/0!</v>
      </c>
      <c r="BS5" s="169">
        <v>98</v>
      </c>
      <c r="BT5" s="68">
        <v>92</v>
      </c>
      <c r="BU5" s="69" t="e">
        <f>AVERAGE(AB6:AB47)</f>
        <v>#DIV/0!</v>
      </c>
      <c r="BV5" s="68" t="s">
        <v>9</v>
      </c>
    </row>
    <row r="6" spans="1:75" s="75" customFormat="1" ht="63.75" customHeight="1" thickTop="1" x14ac:dyDescent="0.25">
      <c r="A6" s="107"/>
      <c r="B6" s="112"/>
      <c r="C6" s="108"/>
      <c r="D6" s="71"/>
      <c r="E6" s="102" t="s">
        <v>44</v>
      </c>
      <c r="F6" s="96"/>
      <c r="G6" s="96"/>
      <c r="H6" s="96"/>
      <c r="I6" s="96"/>
      <c r="J6" s="96"/>
      <c r="K6" s="96"/>
      <c r="L6" s="96"/>
      <c r="M6" s="96"/>
      <c r="N6" s="96"/>
      <c r="O6" s="96"/>
      <c r="P6" s="96"/>
      <c r="Q6" s="96"/>
      <c r="R6" s="96"/>
      <c r="S6" s="96"/>
      <c r="T6" s="276"/>
      <c r="U6" s="201"/>
      <c r="V6" s="216"/>
      <c r="W6" s="183"/>
      <c r="X6" s="183"/>
      <c r="Y6" s="185"/>
      <c r="Z6" s="185"/>
      <c r="AA6" s="185"/>
      <c r="AB6" s="185"/>
      <c r="AC6" s="185"/>
      <c r="AD6" s="197"/>
      <c r="AE6" s="197"/>
      <c r="AF6" s="197"/>
      <c r="AG6" s="197"/>
      <c r="AH6" s="197"/>
      <c r="AI6" s="197"/>
      <c r="AJ6" s="196"/>
      <c r="AK6" s="196"/>
      <c r="AL6" s="196"/>
      <c r="AM6" s="196"/>
      <c r="AN6" s="196"/>
      <c r="AO6" s="196"/>
      <c r="AP6" s="196"/>
      <c r="AQ6" s="196"/>
      <c r="AR6" s="183"/>
      <c r="AS6" s="183"/>
      <c r="AT6" s="183"/>
      <c r="AU6" s="184"/>
      <c r="AV6" s="183"/>
      <c r="AW6" s="184"/>
      <c r="AX6" s="171"/>
      <c r="AY6" s="171"/>
      <c r="AZ6" s="171"/>
      <c r="BA6" s="172">
        <f>SUM(AX6:AZ6)</f>
        <v>0</v>
      </c>
      <c r="BB6" s="173" t="str">
        <f>IFERROR((AX6/BA6*100),"")</f>
        <v/>
      </c>
      <c r="BC6" s="173" t="str">
        <f>IFERROR((AY6/BA6*100),"")</f>
        <v/>
      </c>
      <c r="BD6" s="173" t="str">
        <f>IFERROR((AZ6/BA6*100),"")</f>
        <v/>
      </c>
      <c r="BE6" s="172">
        <f>IFERROR(SUM(BB6:BD6),"")</f>
        <v>0</v>
      </c>
      <c r="BF6" s="183"/>
      <c r="BG6" s="183"/>
      <c r="BH6" s="183"/>
      <c r="BI6" s="183"/>
      <c r="BJ6" s="183"/>
      <c r="BK6" s="183"/>
      <c r="BL6" s="183"/>
      <c r="BM6" s="183"/>
      <c r="BN6" s="184"/>
      <c r="BO6" s="183"/>
      <c r="BP6" s="72"/>
      <c r="BQ6" s="72"/>
      <c r="BR6" s="73"/>
      <c r="BS6" s="73"/>
      <c r="BT6" s="73"/>
      <c r="BU6" s="212" t="s">
        <v>10</v>
      </c>
      <c r="BV6" s="212"/>
      <c r="BW6" s="74" t="e">
        <f>MIN(BW10:BW13)</f>
        <v>#DIV/0!</v>
      </c>
    </row>
    <row r="7" spans="1:75" s="31" customFormat="1" ht="18.75" x14ac:dyDescent="0.25">
      <c r="A7" s="25"/>
      <c r="B7" s="113" t="str">
        <f>IF(ISNA(VLOOKUP(A7,Data!C2:D1661,2,0)),"",VLOOKUP(A7,Data!C2:D1661,2,0))</f>
        <v/>
      </c>
      <c r="C7" s="26"/>
      <c r="D7" s="27"/>
      <c r="E7" s="97" t="s">
        <v>428</v>
      </c>
      <c r="F7" s="97"/>
      <c r="G7" s="97"/>
      <c r="H7" s="97"/>
      <c r="I7" s="97"/>
      <c r="J7" s="97"/>
      <c r="K7" s="97"/>
      <c r="L7" s="97"/>
      <c r="M7" s="97"/>
      <c r="N7" s="97"/>
      <c r="O7" s="97"/>
      <c r="P7" s="98"/>
      <c r="Q7" s="98"/>
      <c r="R7" s="98"/>
      <c r="S7" s="99"/>
      <c r="T7" s="277"/>
      <c r="U7" s="202"/>
      <c r="V7" s="216"/>
      <c r="W7" s="183"/>
      <c r="X7" s="183"/>
      <c r="Y7" s="185"/>
      <c r="Z7" s="185"/>
      <c r="AA7" s="185"/>
      <c r="AB7" s="185"/>
      <c r="AC7" s="185"/>
      <c r="AD7" s="197"/>
      <c r="AE7" s="197"/>
      <c r="AF7" s="197"/>
      <c r="AG7" s="197"/>
      <c r="AH7" s="197"/>
      <c r="AI7" s="197"/>
      <c r="AJ7" s="196"/>
      <c r="AK7" s="196"/>
      <c r="AL7" s="196"/>
      <c r="AM7" s="196"/>
      <c r="AN7" s="196"/>
      <c r="AO7" s="196"/>
      <c r="AP7" s="196"/>
      <c r="AQ7" s="196"/>
      <c r="AR7" s="183"/>
      <c r="AS7" s="183"/>
      <c r="AT7" s="183"/>
      <c r="AU7" s="184"/>
      <c r="AV7" s="183"/>
      <c r="AW7" s="184"/>
      <c r="AX7" s="171"/>
      <c r="AY7" s="171"/>
      <c r="AZ7" s="171"/>
      <c r="BA7" s="174">
        <f>SUM(AX7:AZ7)</f>
        <v>0</v>
      </c>
      <c r="BB7" s="175" t="str">
        <f>IFERROR((AX7/BA7*100),"")</f>
        <v/>
      </c>
      <c r="BC7" s="175" t="str">
        <f>IFERROR((AY7/BA7*100),"")</f>
        <v/>
      </c>
      <c r="BD7" s="175" t="str">
        <f>IFERROR((AZ7/BA7*100),"")</f>
        <v/>
      </c>
      <c r="BE7" s="174">
        <f>IFERROR(SUM(BB7:BD7),"")</f>
        <v>0</v>
      </c>
      <c r="BF7" s="183"/>
      <c r="BG7" s="183"/>
      <c r="BH7" s="183"/>
      <c r="BI7" s="183"/>
      <c r="BJ7" s="183"/>
      <c r="BK7" s="183"/>
      <c r="BL7" s="183"/>
      <c r="BM7" s="183"/>
      <c r="BN7" s="184"/>
      <c r="BO7" s="183"/>
      <c r="BP7" s="28"/>
      <c r="BQ7" s="28"/>
      <c r="BR7" s="29"/>
      <c r="BS7" s="29"/>
      <c r="BT7" s="29"/>
      <c r="BU7" s="206" t="s">
        <v>11</v>
      </c>
      <c r="BV7" s="206"/>
      <c r="BW7" s="30"/>
    </row>
    <row r="8" spans="1:75" ht="15" customHeight="1" thickBot="1" x14ac:dyDescent="0.3">
      <c r="A8" s="32"/>
      <c r="B8" s="113" t="str">
        <f>IF(ISNA(VLOOKUP(A8,Data!C3:D1662,2,0)),"",VLOOKUP(A8,Data!C3:D1662,2,0))</f>
        <v/>
      </c>
      <c r="C8" s="33"/>
      <c r="D8" s="34"/>
      <c r="E8" s="100" t="s">
        <v>1</v>
      </c>
      <c r="F8" s="100"/>
      <c r="G8" s="100"/>
      <c r="H8" s="100"/>
      <c r="I8" s="100"/>
      <c r="J8" s="100"/>
      <c r="K8" s="100"/>
      <c r="L8" s="100"/>
      <c r="M8" s="100"/>
      <c r="N8" s="100"/>
      <c r="O8" s="100"/>
      <c r="P8" s="100"/>
      <c r="Q8" s="100"/>
      <c r="R8" s="100"/>
      <c r="S8" s="101"/>
      <c r="T8" s="278"/>
      <c r="U8" s="203"/>
      <c r="V8" s="216"/>
      <c r="W8" s="183"/>
      <c r="X8" s="183"/>
      <c r="Y8" s="185"/>
      <c r="Z8" s="185"/>
      <c r="AA8" s="185"/>
      <c r="AB8" s="185"/>
      <c r="AC8" s="185"/>
      <c r="AD8" s="197"/>
      <c r="AE8" s="197"/>
      <c r="AF8" s="197"/>
      <c r="AG8" s="197"/>
      <c r="AH8" s="197"/>
      <c r="AI8" s="197"/>
      <c r="AJ8" s="196"/>
      <c r="AK8" s="196"/>
      <c r="AL8" s="196"/>
      <c r="AM8" s="196"/>
      <c r="AN8" s="196"/>
      <c r="AO8" s="196"/>
      <c r="AP8" s="196"/>
      <c r="AQ8" s="196"/>
      <c r="AR8" s="183"/>
      <c r="AS8" s="183"/>
      <c r="AT8" s="183"/>
      <c r="AU8" s="184"/>
      <c r="AV8" s="183"/>
      <c r="AW8" s="184"/>
      <c r="AX8" s="171"/>
      <c r="AY8" s="171"/>
      <c r="AZ8" s="171"/>
      <c r="BA8" s="174">
        <f>SUM(AX8:AZ8)</f>
        <v>0</v>
      </c>
      <c r="BB8" s="175" t="str">
        <f>IFERROR((AX8/BA8*100),"")</f>
        <v/>
      </c>
      <c r="BC8" s="175" t="str">
        <f>IFERROR((AY8/BA8*100),"")</f>
        <v/>
      </c>
      <c r="BD8" s="175" t="str">
        <f>IFERROR((AZ8/BA8*100),"")</f>
        <v/>
      </c>
      <c r="BE8" s="174">
        <f>IFERROR(SUM(BB8:BD8),"")</f>
        <v>0</v>
      </c>
      <c r="BF8" s="183"/>
      <c r="BG8" s="183"/>
      <c r="BH8" s="183"/>
      <c r="BI8" s="183"/>
      <c r="BJ8" s="183"/>
      <c r="BK8" s="183"/>
      <c r="BL8" s="183"/>
      <c r="BM8" s="183"/>
      <c r="BN8" s="184"/>
      <c r="BO8" s="183"/>
      <c r="BP8" s="35"/>
      <c r="BQ8" s="35"/>
      <c r="BR8" s="213" t="s">
        <v>74</v>
      </c>
      <c r="BS8" s="213"/>
      <c r="BU8" s="207"/>
      <c r="BV8" s="207"/>
    </row>
    <row r="9" spans="1:75" ht="15" customHeight="1" thickTop="1" x14ac:dyDescent="0.25">
      <c r="A9" s="32"/>
      <c r="B9" s="113" t="str">
        <f>IF(ISNA(VLOOKUP(A9,Data!C4:D1663,2,0)),"",VLOOKUP(A9,Data!C4:D1663,2,0))</f>
        <v/>
      </c>
      <c r="C9" s="33"/>
      <c r="D9" s="34"/>
      <c r="E9" s="102" t="s">
        <v>44</v>
      </c>
      <c r="F9" s="96"/>
      <c r="G9" s="96"/>
      <c r="H9" s="96"/>
      <c r="I9" s="96"/>
      <c r="J9" s="96"/>
      <c r="K9" s="96"/>
      <c r="L9" s="96"/>
      <c r="M9" s="96"/>
      <c r="N9" s="96"/>
      <c r="O9" s="96"/>
      <c r="P9" s="96"/>
      <c r="Q9" s="96"/>
      <c r="R9" s="96"/>
      <c r="S9" s="96"/>
      <c r="T9" s="198"/>
      <c r="U9" s="201"/>
      <c r="V9" s="204"/>
      <c r="W9" s="183"/>
      <c r="X9" s="183"/>
      <c r="Y9" s="185"/>
      <c r="Z9" s="185"/>
      <c r="AA9" s="185"/>
      <c r="AB9" s="185"/>
      <c r="AC9" s="185"/>
      <c r="AD9" s="197"/>
      <c r="AE9" s="197"/>
      <c r="AF9" s="197"/>
      <c r="AG9" s="197"/>
      <c r="AH9" s="197"/>
      <c r="AI9" s="197"/>
      <c r="AJ9" s="196"/>
      <c r="AK9" s="196"/>
      <c r="AL9" s="196"/>
      <c r="AM9" s="196"/>
      <c r="AN9" s="196"/>
      <c r="AO9" s="196"/>
      <c r="AP9" s="196"/>
      <c r="AQ9" s="196"/>
      <c r="AR9" s="183"/>
      <c r="AS9" s="183"/>
      <c r="AT9" s="183"/>
      <c r="AU9" s="184"/>
      <c r="AV9" s="183"/>
      <c r="AW9" s="183"/>
      <c r="AX9" s="171"/>
      <c r="AY9" s="171"/>
      <c r="AZ9" s="171"/>
      <c r="BA9" s="172">
        <f>SUM(AX9:AZ9)</f>
        <v>0</v>
      </c>
      <c r="BB9" s="173" t="str">
        <f>IFERROR((AX9/BA9*100),"")</f>
        <v/>
      </c>
      <c r="BC9" s="173" t="str">
        <f>IFERROR((AY9/BA9*100),"")</f>
        <v/>
      </c>
      <c r="BD9" s="173" t="str">
        <f>IFERROR((AZ9/BA9*100),"")</f>
        <v/>
      </c>
      <c r="BE9" s="172">
        <f>IFERROR(SUM(BB9:BD9),"")</f>
        <v>0</v>
      </c>
      <c r="BF9" s="183"/>
      <c r="BG9" s="183"/>
      <c r="BH9" s="183"/>
      <c r="BI9" s="183"/>
      <c r="BJ9" s="183"/>
      <c r="BK9" s="183"/>
      <c r="BL9" s="183"/>
      <c r="BM9" s="183"/>
      <c r="BN9" s="183"/>
      <c r="BO9" s="183"/>
      <c r="BP9" s="36"/>
      <c r="BQ9" s="36"/>
      <c r="BR9" s="111" t="s">
        <v>19</v>
      </c>
      <c r="BS9" s="22">
        <f>MIN(Y6:Y110)</f>
        <v>0</v>
      </c>
      <c r="BU9" s="207"/>
      <c r="BV9" s="207"/>
    </row>
    <row r="10" spans="1:75" s="31" customFormat="1" ht="18.75" x14ac:dyDescent="0.25">
      <c r="A10" s="37"/>
      <c r="B10" s="113" t="str">
        <f>IF(ISNA(VLOOKUP(A10,Data!C5:D1664,2,0)),"",VLOOKUP(A10,Data!C5:D1664,2,0))</f>
        <v/>
      </c>
      <c r="C10" s="38"/>
      <c r="D10" s="27"/>
      <c r="E10" s="97" t="s">
        <v>428</v>
      </c>
      <c r="F10" s="97"/>
      <c r="G10" s="97"/>
      <c r="H10" s="97"/>
      <c r="I10" s="97"/>
      <c r="J10" s="97"/>
      <c r="K10" s="97"/>
      <c r="L10" s="97"/>
      <c r="M10" s="97"/>
      <c r="N10" s="97"/>
      <c r="O10" s="97"/>
      <c r="P10" s="98"/>
      <c r="Q10" s="98"/>
      <c r="R10" s="98"/>
      <c r="S10" s="99"/>
      <c r="T10" s="199"/>
      <c r="U10" s="202"/>
      <c r="V10" s="204"/>
      <c r="W10" s="183"/>
      <c r="X10" s="183"/>
      <c r="Y10" s="185"/>
      <c r="Z10" s="185"/>
      <c r="AA10" s="185"/>
      <c r="AB10" s="185"/>
      <c r="AC10" s="185"/>
      <c r="AD10" s="197"/>
      <c r="AE10" s="197"/>
      <c r="AF10" s="197"/>
      <c r="AG10" s="197"/>
      <c r="AH10" s="197"/>
      <c r="AI10" s="197"/>
      <c r="AJ10" s="196"/>
      <c r="AK10" s="196"/>
      <c r="AL10" s="196"/>
      <c r="AM10" s="196"/>
      <c r="AN10" s="196"/>
      <c r="AO10" s="196"/>
      <c r="AP10" s="196"/>
      <c r="AQ10" s="196"/>
      <c r="AR10" s="183"/>
      <c r="AS10" s="183"/>
      <c r="AT10" s="183"/>
      <c r="AU10" s="184"/>
      <c r="AV10" s="183"/>
      <c r="AW10" s="183"/>
      <c r="AX10" s="171"/>
      <c r="AY10" s="171"/>
      <c r="AZ10" s="171"/>
      <c r="BA10" s="174">
        <f t="shared" ref="BA10:BA73" si="0">SUM(AX10:AZ10)</f>
        <v>0</v>
      </c>
      <c r="BB10" s="175" t="str">
        <f t="shared" ref="BB10:BB73" si="1">IFERROR((AX10/BA10*100),"")</f>
        <v/>
      </c>
      <c r="BC10" s="175" t="str">
        <f t="shared" ref="BC10:BC73" si="2">IFERROR((AY10/BA10*100),"")</f>
        <v/>
      </c>
      <c r="BD10" s="175" t="str">
        <f t="shared" ref="BD10:BD73" si="3">IFERROR((AZ10/BA10*100),"")</f>
        <v/>
      </c>
      <c r="BE10" s="174">
        <f t="shared" ref="BE10:BE73" si="4">IFERROR(SUM(BB10:BD10),"")</f>
        <v>0</v>
      </c>
      <c r="BF10" s="183"/>
      <c r="BG10" s="183"/>
      <c r="BH10" s="183"/>
      <c r="BI10" s="183"/>
      <c r="BJ10" s="183"/>
      <c r="BK10" s="183"/>
      <c r="BL10" s="183"/>
      <c r="BM10" s="183"/>
      <c r="BN10" s="183"/>
      <c r="BO10" s="183"/>
      <c r="BP10" s="39"/>
      <c r="BQ10" s="39"/>
      <c r="BR10" s="40" t="s">
        <v>20</v>
      </c>
      <c r="BS10" s="22">
        <f>MAX(Z6:Z110)</f>
        <v>0</v>
      </c>
      <c r="BT10" s="29"/>
      <c r="BU10" s="209" t="s">
        <v>12</v>
      </c>
      <c r="BV10" s="209"/>
      <c r="BW10" s="41" t="e">
        <f>(BR5-BT5)/(3*BU5)</f>
        <v>#DIV/0!</v>
      </c>
    </row>
    <row r="11" spans="1:75" ht="15" customHeight="1" thickBot="1" x14ac:dyDescent="0.3">
      <c r="A11" s="32"/>
      <c r="B11" s="113" t="str">
        <f>IF(ISNA(VLOOKUP(A11,Data!C6:D1665,2,0)),"",VLOOKUP(A11,Data!C6:D1665,2,0))</f>
        <v/>
      </c>
      <c r="C11" s="33"/>
      <c r="D11" s="34"/>
      <c r="E11" s="100" t="s">
        <v>1</v>
      </c>
      <c r="F11" s="100"/>
      <c r="G11" s="100"/>
      <c r="H11" s="100"/>
      <c r="I11" s="100"/>
      <c r="J11" s="100"/>
      <c r="K11" s="100"/>
      <c r="L11" s="100"/>
      <c r="M11" s="100"/>
      <c r="N11" s="100"/>
      <c r="O11" s="100"/>
      <c r="P11" s="100"/>
      <c r="Q11" s="100"/>
      <c r="R11" s="100"/>
      <c r="S11" s="101"/>
      <c r="T11" s="200"/>
      <c r="U11" s="203"/>
      <c r="V11" s="204"/>
      <c r="W11" s="183"/>
      <c r="X11" s="183"/>
      <c r="Y11" s="185"/>
      <c r="Z11" s="185"/>
      <c r="AA11" s="185"/>
      <c r="AB11" s="185"/>
      <c r="AC11" s="185"/>
      <c r="AD11" s="197"/>
      <c r="AE11" s="197"/>
      <c r="AF11" s="197"/>
      <c r="AG11" s="197"/>
      <c r="AH11" s="197"/>
      <c r="AI11" s="197"/>
      <c r="AJ11" s="196"/>
      <c r="AK11" s="196"/>
      <c r="AL11" s="196"/>
      <c r="AM11" s="196"/>
      <c r="AN11" s="196"/>
      <c r="AO11" s="196"/>
      <c r="AP11" s="196"/>
      <c r="AQ11" s="196"/>
      <c r="AR11" s="183"/>
      <c r="AS11" s="183"/>
      <c r="AT11" s="183"/>
      <c r="AU11" s="184"/>
      <c r="AV11" s="183"/>
      <c r="AW11" s="183"/>
      <c r="AX11" s="171"/>
      <c r="AY11" s="171"/>
      <c r="AZ11" s="171"/>
      <c r="BA11" s="174">
        <f t="shared" si="0"/>
        <v>0</v>
      </c>
      <c r="BB11" s="175" t="str">
        <f t="shared" si="1"/>
        <v/>
      </c>
      <c r="BC11" s="175" t="str">
        <f t="shared" si="2"/>
        <v/>
      </c>
      <c r="BD11" s="175" t="str">
        <f t="shared" si="3"/>
        <v/>
      </c>
      <c r="BE11" s="174">
        <f t="shared" si="4"/>
        <v>0</v>
      </c>
      <c r="BF11" s="183"/>
      <c r="BG11" s="183"/>
      <c r="BH11" s="183"/>
      <c r="BI11" s="183"/>
      <c r="BJ11" s="183"/>
      <c r="BK11" s="183"/>
      <c r="BL11" s="183"/>
      <c r="BM11" s="183"/>
      <c r="BN11" s="183"/>
      <c r="BO11" s="183"/>
      <c r="BP11" s="36"/>
      <c r="BQ11" s="36"/>
      <c r="BR11" s="111" t="s">
        <v>71</v>
      </c>
      <c r="BS11" s="22" t="e">
        <f>AVERAGE(AA6:AA110)</f>
        <v>#DIV/0!</v>
      </c>
      <c r="BU11" s="207" t="s">
        <v>13</v>
      </c>
      <c r="BV11" s="207"/>
      <c r="BW11" s="42"/>
    </row>
    <row r="12" spans="1:75" ht="15" customHeight="1" thickTop="1" x14ac:dyDescent="0.25">
      <c r="A12" s="32"/>
      <c r="B12" s="113" t="str">
        <f>IF(ISNA(VLOOKUP(A12,Data!C7:D1666,2,0)),"",VLOOKUP(A12,Data!C7:D1666,2,0))</f>
        <v/>
      </c>
      <c r="C12" s="33"/>
      <c r="D12" s="34"/>
      <c r="E12" s="102" t="s">
        <v>44</v>
      </c>
      <c r="F12" s="96"/>
      <c r="G12" s="96"/>
      <c r="H12" s="96"/>
      <c r="I12" s="96"/>
      <c r="J12" s="96"/>
      <c r="K12" s="96"/>
      <c r="L12" s="96"/>
      <c r="M12" s="96"/>
      <c r="N12" s="96"/>
      <c r="O12" s="96"/>
      <c r="P12" s="96"/>
      <c r="Q12" s="96"/>
      <c r="R12" s="96"/>
      <c r="S12" s="96"/>
      <c r="T12" s="198"/>
      <c r="U12" s="201"/>
      <c r="V12" s="204"/>
      <c r="W12" s="183"/>
      <c r="X12" s="183"/>
      <c r="Y12" s="185"/>
      <c r="Z12" s="185"/>
      <c r="AA12" s="185"/>
      <c r="AB12" s="185"/>
      <c r="AC12" s="185"/>
      <c r="AD12" s="197"/>
      <c r="AE12" s="197"/>
      <c r="AF12" s="197"/>
      <c r="AG12" s="197"/>
      <c r="AH12" s="197"/>
      <c r="AI12" s="197"/>
      <c r="AJ12" s="196"/>
      <c r="AK12" s="196"/>
      <c r="AL12" s="196"/>
      <c r="AM12" s="196"/>
      <c r="AN12" s="196"/>
      <c r="AO12" s="196"/>
      <c r="AP12" s="196"/>
      <c r="AQ12" s="196"/>
      <c r="AR12" s="183"/>
      <c r="AS12" s="183"/>
      <c r="AT12" s="183"/>
      <c r="AU12" s="184"/>
      <c r="AV12" s="183"/>
      <c r="AW12" s="183"/>
      <c r="AX12" s="171"/>
      <c r="AY12" s="171"/>
      <c r="AZ12" s="171"/>
      <c r="BA12" s="172">
        <f t="shared" si="0"/>
        <v>0</v>
      </c>
      <c r="BB12" s="173" t="str">
        <f t="shared" si="1"/>
        <v/>
      </c>
      <c r="BC12" s="173" t="str">
        <f t="shared" si="2"/>
        <v/>
      </c>
      <c r="BD12" s="173" t="str">
        <f t="shared" si="3"/>
        <v/>
      </c>
      <c r="BE12" s="172">
        <f t="shared" si="4"/>
        <v>0</v>
      </c>
      <c r="BF12" s="183"/>
      <c r="BG12" s="183"/>
      <c r="BH12" s="183"/>
      <c r="BI12" s="183"/>
      <c r="BJ12" s="183"/>
      <c r="BK12" s="183"/>
      <c r="BL12" s="183"/>
      <c r="BM12" s="183"/>
      <c r="BN12" s="183"/>
      <c r="BO12" s="183"/>
      <c r="BP12" s="23"/>
      <c r="BQ12" s="23"/>
      <c r="BU12" s="207"/>
      <c r="BV12" s="207"/>
    </row>
    <row r="13" spans="1:75" s="31" customFormat="1" ht="18.75" x14ac:dyDescent="0.25">
      <c r="A13" s="37"/>
      <c r="B13" s="113" t="str">
        <f>IF(ISNA(VLOOKUP(A13,Data!C8:D1667,2,0)),"",VLOOKUP(A13,Data!C8:D1667,2,0))</f>
        <v/>
      </c>
      <c r="C13" s="38"/>
      <c r="D13" s="27"/>
      <c r="E13" s="97" t="s">
        <v>428</v>
      </c>
      <c r="F13" s="97"/>
      <c r="G13" s="97"/>
      <c r="H13" s="97"/>
      <c r="I13" s="97"/>
      <c r="J13" s="97"/>
      <c r="K13" s="97"/>
      <c r="L13" s="97"/>
      <c r="M13" s="97"/>
      <c r="N13" s="97"/>
      <c r="O13" s="97"/>
      <c r="P13" s="98"/>
      <c r="Q13" s="98"/>
      <c r="R13" s="98"/>
      <c r="S13" s="99"/>
      <c r="T13" s="199"/>
      <c r="U13" s="202"/>
      <c r="V13" s="204"/>
      <c r="W13" s="183"/>
      <c r="X13" s="183"/>
      <c r="Y13" s="185"/>
      <c r="Z13" s="185"/>
      <c r="AA13" s="185"/>
      <c r="AB13" s="185"/>
      <c r="AC13" s="185"/>
      <c r="AD13" s="197"/>
      <c r="AE13" s="197"/>
      <c r="AF13" s="197"/>
      <c r="AG13" s="197"/>
      <c r="AH13" s="197"/>
      <c r="AI13" s="197"/>
      <c r="AJ13" s="196"/>
      <c r="AK13" s="196"/>
      <c r="AL13" s="196"/>
      <c r="AM13" s="196"/>
      <c r="AN13" s="196"/>
      <c r="AO13" s="196"/>
      <c r="AP13" s="196"/>
      <c r="AQ13" s="196"/>
      <c r="AR13" s="183"/>
      <c r="AS13" s="183"/>
      <c r="AT13" s="183"/>
      <c r="AU13" s="184"/>
      <c r="AV13" s="183"/>
      <c r="AW13" s="183"/>
      <c r="AX13" s="171"/>
      <c r="AY13" s="171"/>
      <c r="AZ13" s="171"/>
      <c r="BA13" s="174">
        <f t="shared" si="0"/>
        <v>0</v>
      </c>
      <c r="BB13" s="175" t="str">
        <f t="shared" si="1"/>
        <v/>
      </c>
      <c r="BC13" s="175" t="str">
        <f t="shared" si="2"/>
        <v/>
      </c>
      <c r="BD13" s="175" t="str">
        <f t="shared" si="3"/>
        <v/>
      </c>
      <c r="BE13" s="174">
        <f t="shared" si="4"/>
        <v>0</v>
      </c>
      <c r="BF13" s="183"/>
      <c r="BG13" s="183"/>
      <c r="BH13" s="183"/>
      <c r="BI13" s="183"/>
      <c r="BJ13" s="183"/>
      <c r="BK13" s="183"/>
      <c r="BL13" s="183"/>
      <c r="BM13" s="183"/>
      <c r="BN13" s="183"/>
      <c r="BO13" s="183"/>
      <c r="BP13" s="43"/>
      <c r="BQ13" s="43"/>
      <c r="BR13" s="208" t="s">
        <v>75</v>
      </c>
      <c r="BS13" s="208"/>
      <c r="BT13" s="44"/>
      <c r="BU13" s="209" t="s">
        <v>14</v>
      </c>
      <c r="BV13" s="209"/>
      <c r="BW13" s="45" t="e">
        <f>(BS5-BR5)/(3*BU5)</f>
        <v>#DIV/0!</v>
      </c>
    </row>
    <row r="14" spans="1:75" s="46" customFormat="1" ht="15" customHeight="1" thickBot="1" x14ac:dyDescent="0.3">
      <c r="A14" s="32"/>
      <c r="B14" s="113" t="str">
        <f>IF(ISNA(VLOOKUP(A14,Data!C9:D1668,2,0)),"",VLOOKUP(A14,Data!C9:D1668,2,0))</f>
        <v/>
      </c>
      <c r="C14" s="33"/>
      <c r="D14" s="34"/>
      <c r="E14" s="100" t="s">
        <v>1</v>
      </c>
      <c r="F14" s="100"/>
      <c r="G14" s="100"/>
      <c r="H14" s="100"/>
      <c r="I14" s="100"/>
      <c r="J14" s="100"/>
      <c r="K14" s="100"/>
      <c r="L14" s="100"/>
      <c r="M14" s="100"/>
      <c r="N14" s="100"/>
      <c r="O14" s="100"/>
      <c r="P14" s="100"/>
      <c r="Q14" s="100"/>
      <c r="R14" s="100"/>
      <c r="S14" s="101"/>
      <c r="T14" s="200"/>
      <c r="U14" s="203"/>
      <c r="V14" s="204"/>
      <c r="W14" s="183"/>
      <c r="X14" s="183"/>
      <c r="Y14" s="185"/>
      <c r="Z14" s="185"/>
      <c r="AA14" s="185"/>
      <c r="AB14" s="185"/>
      <c r="AC14" s="185"/>
      <c r="AD14" s="197"/>
      <c r="AE14" s="197"/>
      <c r="AF14" s="197"/>
      <c r="AG14" s="197"/>
      <c r="AH14" s="197"/>
      <c r="AI14" s="197"/>
      <c r="AJ14" s="196"/>
      <c r="AK14" s="196"/>
      <c r="AL14" s="196"/>
      <c r="AM14" s="196"/>
      <c r="AN14" s="196"/>
      <c r="AO14" s="196"/>
      <c r="AP14" s="196"/>
      <c r="AQ14" s="196"/>
      <c r="AR14" s="183"/>
      <c r="AS14" s="183"/>
      <c r="AT14" s="183"/>
      <c r="AU14" s="184"/>
      <c r="AV14" s="183"/>
      <c r="AW14" s="183"/>
      <c r="AX14" s="171"/>
      <c r="AY14" s="171"/>
      <c r="AZ14" s="171"/>
      <c r="BA14" s="174">
        <f t="shared" si="0"/>
        <v>0</v>
      </c>
      <c r="BB14" s="175" t="str">
        <f t="shared" si="1"/>
        <v/>
      </c>
      <c r="BC14" s="175" t="str">
        <f t="shared" si="2"/>
        <v/>
      </c>
      <c r="BD14" s="175" t="str">
        <f t="shared" si="3"/>
        <v/>
      </c>
      <c r="BE14" s="174">
        <f t="shared" si="4"/>
        <v>0</v>
      </c>
      <c r="BF14" s="183"/>
      <c r="BG14" s="183"/>
      <c r="BH14" s="183"/>
      <c r="BI14" s="183"/>
      <c r="BJ14" s="183"/>
      <c r="BK14" s="183"/>
      <c r="BL14" s="183"/>
      <c r="BM14" s="183"/>
      <c r="BN14" s="183"/>
      <c r="BO14" s="183"/>
      <c r="BP14" s="36"/>
      <c r="BQ14" s="36"/>
      <c r="BR14" s="111" t="s">
        <v>21</v>
      </c>
      <c r="BS14" s="22">
        <f>MIN(AC6:AC110)</f>
        <v>0</v>
      </c>
      <c r="BT14" s="21"/>
      <c r="BU14" s="210" t="s">
        <v>15</v>
      </c>
      <c r="BV14" s="211"/>
      <c r="BW14" s="21"/>
    </row>
    <row r="15" spans="1:75" ht="15" customHeight="1" thickTop="1" x14ac:dyDescent="0.25">
      <c r="A15" s="32"/>
      <c r="B15" s="113" t="str">
        <f>IF(ISNA(VLOOKUP(A15,Data!C10:D1669,2,0)),"",VLOOKUP(A15,Data!C10:D1669,2,0))</f>
        <v/>
      </c>
      <c r="C15" s="33"/>
      <c r="D15" s="34"/>
      <c r="E15" s="102" t="s">
        <v>44</v>
      </c>
      <c r="F15" s="96"/>
      <c r="G15" s="96"/>
      <c r="H15" s="96"/>
      <c r="I15" s="96"/>
      <c r="J15" s="96"/>
      <c r="K15" s="96"/>
      <c r="L15" s="96"/>
      <c r="M15" s="96"/>
      <c r="N15" s="96"/>
      <c r="O15" s="96"/>
      <c r="P15" s="96"/>
      <c r="Q15" s="96"/>
      <c r="R15" s="96"/>
      <c r="S15" s="96"/>
      <c r="T15" s="198"/>
      <c r="U15" s="201"/>
      <c r="V15" s="204"/>
      <c r="W15" s="183"/>
      <c r="X15" s="183"/>
      <c r="Y15" s="185"/>
      <c r="Z15" s="185"/>
      <c r="AA15" s="185"/>
      <c r="AB15" s="185"/>
      <c r="AC15" s="185"/>
      <c r="AD15" s="197"/>
      <c r="AE15" s="197"/>
      <c r="AF15" s="197"/>
      <c r="AG15" s="197"/>
      <c r="AH15" s="197"/>
      <c r="AI15" s="197"/>
      <c r="AJ15" s="196"/>
      <c r="AK15" s="196"/>
      <c r="AL15" s="196"/>
      <c r="AM15" s="196"/>
      <c r="AN15" s="196"/>
      <c r="AO15" s="196"/>
      <c r="AP15" s="196"/>
      <c r="AQ15" s="196"/>
      <c r="AR15" s="183"/>
      <c r="AS15" s="183"/>
      <c r="AT15" s="183"/>
      <c r="AU15" s="184"/>
      <c r="AV15" s="183"/>
      <c r="AW15" s="183"/>
      <c r="AX15" s="171"/>
      <c r="AY15" s="171"/>
      <c r="AZ15" s="171"/>
      <c r="BA15" s="172">
        <f t="shared" si="0"/>
        <v>0</v>
      </c>
      <c r="BB15" s="173" t="str">
        <f t="shared" si="1"/>
        <v/>
      </c>
      <c r="BC15" s="173" t="str">
        <f t="shared" si="2"/>
        <v/>
      </c>
      <c r="BD15" s="173" t="str">
        <f t="shared" si="3"/>
        <v/>
      </c>
      <c r="BE15" s="172">
        <f t="shared" si="4"/>
        <v>0</v>
      </c>
      <c r="BF15" s="183"/>
      <c r="BG15" s="183"/>
      <c r="BH15" s="183"/>
      <c r="BI15" s="183"/>
      <c r="BJ15" s="183"/>
      <c r="BK15" s="183"/>
      <c r="BL15" s="183"/>
      <c r="BM15" s="183"/>
      <c r="BN15" s="183"/>
      <c r="BO15" s="183"/>
      <c r="BP15" s="36"/>
      <c r="BQ15" s="36"/>
      <c r="BR15" s="111" t="s">
        <v>22</v>
      </c>
      <c r="BS15" s="22">
        <f>MAX(AC6:AC110)</f>
        <v>0</v>
      </c>
      <c r="BU15" s="205" t="s">
        <v>7</v>
      </c>
      <c r="BV15" s="205"/>
      <c r="BW15" s="24" t="e">
        <f>(BS5-BT5)/(6*BU5)</f>
        <v>#DIV/0!</v>
      </c>
    </row>
    <row r="16" spans="1:75" s="31" customFormat="1" ht="18.75" x14ac:dyDescent="0.25">
      <c r="A16" s="37"/>
      <c r="B16" s="113" t="str">
        <f>IF(ISNA(VLOOKUP(A16,Data!C11:D1670,2,0)),"",VLOOKUP(A16,Data!C11:D1670,2,0))</f>
        <v/>
      </c>
      <c r="C16" s="38"/>
      <c r="D16" s="27"/>
      <c r="E16" s="97" t="s">
        <v>428</v>
      </c>
      <c r="F16" s="97"/>
      <c r="G16" s="97"/>
      <c r="H16" s="97"/>
      <c r="I16" s="97"/>
      <c r="J16" s="97"/>
      <c r="K16" s="97"/>
      <c r="L16" s="97"/>
      <c r="M16" s="97"/>
      <c r="N16" s="97"/>
      <c r="O16" s="97"/>
      <c r="P16" s="98"/>
      <c r="Q16" s="98"/>
      <c r="R16" s="98"/>
      <c r="S16" s="99"/>
      <c r="T16" s="199"/>
      <c r="U16" s="202"/>
      <c r="V16" s="204"/>
      <c r="W16" s="183"/>
      <c r="X16" s="183"/>
      <c r="Y16" s="185"/>
      <c r="Z16" s="185"/>
      <c r="AA16" s="185"/>
      <c r="AB16" s="185"/>
      <c r="AC16" s="185"/>
      <c r="AD16" s="197"/>
      <c r="AE16" s="197"/>
      <c r="AF16" s="197"/>
      <c r="AG16" s="197"/>
      <c r="AH16" s="197"/>
      <c r="AI16" s="197"/>
      <c r="AJ16" s="196"/>
      <c r="AK16" s="196"/>
      <c r="AL16" s="196"/>
      <c r="AM16" s="196"/>
      <c r="AN16" s="196"/>
      <c r="AO16" s="196"/>
      <c r="AP16" s="196"/>
      <c r="AQ16" s="196"/>
      <c r="AR16" s="183"/>
      <c r="AS16" s="183"/>
      <c r="AT16" s="183"/>
      <c r="AU16" s="184"/>
      <c r="AV16" s="183"/>
      <c r="AW16" s="183"/>
      <c r="AX16" s="171"/>
      <c r="AY16" s="171"/>
      <c r="AZ16" s="171"/>
      <c r="BA16" s="174">
        <f t="shared" si="0"/>
        <v>0</v>
      </c>
      <c r="BB16" s="175" t="str">
        <f t="shared" si="1"/>
        <v/>
      </c>
      <c r="BC16" s="175" t="str">
        <f t="shared" si="2"/>
        <v/>
      </c>
      <c r="BD16" s="175" t="str">
        <f t="shared" si="3"/>
        <v/>
      </c>
      <c r="BE16" s="174">
        <f t="shared" si="4"/>
        <v>0</v>
      </c>
      <c r="BF16" s="183"/>
      <c r="BG16" s="183"/>
      <c r="BH16" s="183"/>
      <c r="BI16" s="183"/>
      <c r="BJ16" s="183"/>
      <c r="BK16" s="183"/>
      <c r="BL16" s="183"/>
      <c r="BM16" s="183"/>
      <c r="BN16" s="183"/>
      <c r="BO16" s="183"/>
      <c r="BP16" s="39"/>
      <c r="BQ16" s="39"/>
      <c r="BR16" s="40" t="s">
        <v>23</v>
      </c>
      <c r="BS16" s="22" t="e">
        <f>AVERAGE(AC6:AC110)</f>
        <v>#DIV/0!</v>
      </c>
      <c r="BT16" s="29"/>
      <c r="BU16" s="206" t="s">
        <v>435</v>
      </c>
      <c r="BV16" s="206"/>
      <c r="BW16" s="29"/>
    </row>
    <row r="17" spans="1:75" ht="15" customHeight="1" thickBot="1" x14ac:dyDescent="0.3">
      <c r="A17" s="32"/>
      <c r="B17" s="113" t="str">
        <f>IF(ISNA(VLOOKUP(A17,Data!C12:D1671,2,0)),"",VLOOKUP(A17,Data!C12:D1671,2,0))</f>
        <v/>
      </c>
      <c r="C17" s="33"/>
      <c r="D17" s="34"/>
      <c r="E17" s="100" t="s">
        <v>1</v>
      </c>
      <c r="F17" s="100"/>
      <c r="G17" s="100"/>
      <c r="H17" s="100"/>
      <c r="I17" s="100"/>
      <c r="J17" s="100"/>
      <c r="K17" s="100"/>
      <c r="L17" s="100"/>
      <c r="M17" s="100"/>
      <c r="N17" s="100"/>
      <c r="O17" s="100"/>
      <c r="P17" s="100"/>
      <c r="Q17" s="100"/>
      <c r="R17" s="100"/>
      <c r="S17" s="101"/>
      <c r="T17" s="200"/>
      <c r="U17" s="203"/>
      <c r="V17" s="204"/>
      <c r="W17" s="183"/>
      <c r="X17" s="183"/>
      <c r="Y17" s="185"/>
      <c r="Z17" s="185"/>
      <c r="AA17" s="185"/>
      <c r="AB17" s="185"/>
      <c r="AC17" s="185"/>
      <c r="AD17" s="197"/>
      <c r="AE17" s="197"/>
      <c r="AF17" s="197"/>
      <c r="AG17" s="197"/>
      <c r="AH17" s="197"/>
      <c r="AI17" s="197"/>
      <c r="AJ17" s="196"/>
      <c r="AK17" s="196"/>
      <c r="AL17" s="196"/>
      <c r="AM17" s="196"/>
      <c r="AN17" s="196"/>
      <c r="AO17" s="196"/>
      <c r="AP17" s="196"/>
      <c r="AQ17" s="196"/>
      <c r="AR17" s="183"/>
      <c r="AS17" s="183"/>
      <c r="AT17" s="183"/>
      <c r="AU17" s="184"/>
      <c r="AV17" s="183"/>
      <c r="AW17" s="183"/>
      <c r="AX17" s="171"/>
      <c r="AY17" s="171"/>
      <c r="AZ17" s="171"/>
      <c r="BA17" s="174">
        <f t="shared" si="0"/>
        <v>0</v>
      </c>
      <c r="BB17" s="175" t="str">
        <f t="shared" si="1"/>
        <v/>
      </c>
      <c r="BC17" s="175" t="str">
        <f t="shared" si="2"/>
        <v/>
      </c>
      <c r="BD17" s="175" t="str">
        <f t="shared" si="3"/>
        <v/>
      </c>
      <c r="BE17" s="174">
        <f t="shared" si="4"/>
        <v>0</v>
      </c>
      <c r="BF17" s="183"/>
      <c r="BG17" s="183"/>
      <c r="BH17" s="183"/>
      <c r="BI17" s="183"/>
      <c r="BJ17" s="183"/>
      <c r="BK17" s="183"/>
      <c r="BL17" s="183"/>
      <c r="BM17" s="183"/>
      <c r="BN17" s="183"/>
      <c r="BO17" s="183"/>
      <c r="BP17" s="23"/>
      <c r="BQ17" s="23"/>
      <c r="BU17" s="47"/>
      <c r="BV17" s="47"/>
    </row>
    <row r="18" spans="1:75" ht="15" customHeight="1" thickTop="1" x14ac:dyDescent="0.25">
      <c r="A18" s="32"/>
      <c r="B18" s="113" t="str">
        <f>IF(ISNA(VLOOKUP(A18,Data!C13:D1672,2,0)),"",VLOOKUP(A18,Data!C13:D1672,2,0))</f>
        <v/>
      </c>
      <c r="C18" s="33"/>
      <c r="D18" s="34"/>
      <c r="E18" s="102" t="s">
        <v>44</v>
      </c>
      <c r="F18" s="96"/>
      <c r="G18" s="96"/>
      <c r="H18" s="96"/>
      <c r="I18" s="96"/>
      <c r="J18" s="96"/>
      <c r="K18" s="96"/>
      <c r="L18" s="96"/>
      <c r="M18" s="96"/>
      <c r="N18" s="96"/>
      <c r="O18" s="96"/>
      <c r="P18" s="96"/>
      <c r="Q18" s="96"/>
      <c r="R18" s="96"/>
      <c r="S18" s="96"/>
      <c r="T18" s="198"/>
      <c r="U18" s="201"/>
      <c r="V18" s="204"/>
      <c r="W18" s="183"/>
      <c r="X18" s="183"/>
      <c r="Y18" s="185"/>
      <c r="Z18" s="185"/>
      <c r="AA18" s="185"/>
      <c r="AB18" s="185"/>
      <c r="AC18" s="185"/>
      <c r="AD18" s="197"/>
      <c r="AE18" s="197"/>
      <c r="AF18" s="197"/>
      <c r="AG18" s="197"/>
      <c r="AH18" s="197"/>
      <c r="AI18" s="197"/>
      <c r="AJ18" s="196"/>
      <c r="AK18" s="196"/>
      <c r="AL18" s="196"/>
      <c r="AM18" s="196"/>
      <c r="AN18" s="196"/>
      <c r="AO18" s="196"/>
      <c r="AP18" s="196"/>
      <c r="AQ18" s="196"/>
      <c r="AR18" s="183"/>
      <c r="AS18" s="183"/>
      <c r="AT18" s="183"/>
      <c r="AU18" s="184"/>
      <c r="AV18" s="183"/>
      <c r="AW18" s="183"/>
      <c r="AX18" s="171"/>
      <c r="AY18" s="171"/>
      <c r="AZ18" s="171"/>
      <c r="BA18" s="172">
        <f t="shared" si="0"/>
        <v>0</v>
      </c>
      <c r="BB18" s="173" t="str">
        <f t="shared" si="1"/>
        <v/>
      </c>
      <c r="BC18" s="173" t="str">
        <f t="shared" si="2"/>
        <v/>
      </c>
      <c r="BD18" s="173" t="str">
        <f t="shared" si="3"/>
        <v/>
      </c>
      <c r="BE18" s="172">
        <f t="shared" si="4"/>
        <v>0</v>
      </c>
      <c r="BF18" s="183"/>
      <c r="BG18" s="183"/>
      <c r="BH18" s="183"/>
      <c r="BI18" s="183"/>
      <c r="BJ18" s="183"/>
      <c r="BK18" s="183"/>
      <c r="BL18" s="183"/>
      <c r="BM18" s="183"/>
      <c r="BN18" s="183"/>
      <c r="BO18" s="183"/>
      <c r="BP18" s="36"/>
      <c r="BQ18" s="36"/>
      <c r="BR18" s="9" t="s">
        <v>16</v>
      </c>
      <c r="BS18" s="12" t="e">
        <f>ROUND(BW15,2)</f>
        <v>#DIV/0!</v>
      </c>
      <c r="BT18" s="13"/>
      <c r="BU18" s="48" t="s">
        <v>399</v>
      </c>
      <c r="BV18" s="49"/>
      <c r="BW18" s="13"/>
    </row>
    <row r="19" spans="1:75" s="31" customFormat="1" ht="18.75" x14ac:dyDescent="0.25">
      <c r="A19" s="37"/>
      <c r="B19" s="113" t="str">
        <f>IF(ISNA(VLOOKUP(A19,Data!C14:D1673,2,0)),"",VLOOKUP(A19,Data!C14:D1673,2,0))</f>
        <v/>
      </c>
      <c r="C19" s="38"/>
      <c r="D19" s="27"/>
      <c r="E19" s="97" t="s">
        <v>428</v>
      </c>
      <c r="F19" s="97"/>
      <c r="G19" s="97"/>
      <c r="H19" s="97"/>
      <c r="I19" s="97"/>
      <c r="J19" s="97"/>
      <c r="K19" s="97"/>
      <c r="L19" s="97"/>
      <c r="M19" s="97"/>
      <c r="N19" s="97"/>
      <c r="O19" s="97"/>
      <c r="P19" s="98"/>
      <c r="Q19" s="98"/>
      <c r="R19" s="98"/>
      <c r="S19" s="99"/>
      <c r="T19" s="199"/>
      <c r="U19" s="202"/>
      <c r="V19" s="204"/>
      <c r="W19" s="183"/>
      <c r="X19" s="183"/>
      <c r="Y19" s="185"/>
      <c r="Z19" s="185"/>
      <c r="AA19" s="185"/>
      <c r="AB19" s="185"/>
      <c r="AC19" s="185"/>
      <c r="AD19" s="197"/>
      <c r="AE19" s="197"/>
      <c r="AF19" s="197"/>
      <c r="AG19" s="197"/>
      <c r="AH19" s="197"/>
      <c r="AI19" s="197"/>
      <c r="AJ19" s="196"/>
      <c r="AK19" s="196"/>
      <c r="AL19" s="196"/>
      <c r="AM19" s="196"/>
      <c r="AN19" s="196"/>
      <c r="AO19" s="196"/>
      <c r="AP19" s="196"/>
      <c r="AQ19" s="196"/>
      <c r="AR19" s="183"/>
      <c r="AS19" s="183"/>
      <c r="AT19" s="183"/>
      <c r="AU19" s="184"/>
      <c r="AV19" s="183"/>
      <c r="AW19" s="183"/>
      <c r="AX19" s="171"/>
      <c r="AY19" s="171"/>
      <c r="AZ19" s="171"/>
      <c r="BA19" s="174">
        <f t="shared" si="0"/>
        <v>0</v>
      </c>
      <c r="BB19" s="175" t="str">
        <f t="shared" si="1"/>
        <v/>
      </c>
      <c r="BC19" s="175" t="str">
        <f t="shared" si="2"/>
        <v/>
      </c>
      <c r="BD19" s="175" t="str">
        <f t="shared" si="3"/>
        <v/>
      </c>
      <c r="BE19" s="174">
        <f t="shared" si="4"/>
        <v>0</v>
      </c>
      <c r="BF19" s="183"/>
      <c r="BG19" s="183"/>
      <c r="BH19" s="183"/>
      <c r="BI19" s="183"/>
      <c r="BJ19" s="183"/>
      <c r="BK19" s="183"/>
      <c r="BL19" s="183"/>
      <c r="BM19" s="183"/>
      <c r="BN19" s="183"/>
      <c r="BO19" s="183"/>
      <c r="BP19" s="39"/>
      <c r="BQ19" s="39"/>
      <c r="BR19" s="10" t="s">
        <v>17</v>
      </c>
      <c r="BS19" s="12" t="e">
        <f>ROUND(BW6,2)</f>
        <v>#DIV/0!</v>
      </c>
      <c r="BT19" s="29"/>
      <c r="BU19" s="109" t="s">
        <v>21</v>
      </c>
      <c r="BV19" s="50">
        <f>MIN(AD6:AI110)</f>
        <v>0</v>
      </c>
      <c r="BW19" s="29"/>
    </row>
    <row r="20" spans="1:75" ht="15" customHeight="1" thickBot="1" x14ac:dyDescent="0.3">
      <c r="A20" s="32"/>
      <c r="B20" s="113" t="str">
        <f>IF(ISNA(VLOOKUP(A20,Data!C15:D1674,2,0)),"",VLOOKUP(A20,Data!C15:D1674,2,0))</f>
        <v/>
      </c>
      <c r="C20" s="33"/>
      <c r="D20" s="34"/>
      <c r="E20" s="100" t="s">
        <v>1</v>
      </c>
      <c r="F20" s="100"/>
      <c r="G20" s="100"/>
      <c r="H20" s="100"/>
      <c r="I20" s="100"/>
      <c r="J20" s="100"/>
      <c r="K20" s="100"/>
      <c r="L20" s="100"/>
      <c r="M20" s="100"/>
      <c r="N20" s="100"/>
      <c r="O20" s="100"/>
      <c r="P20" s="100"/>
      <c r="Q20" s="100"/>
      <c r="R20" s="100"/>
      <c r="S20" s="101"/>
      <c r="T20" s="200"/>
      <c r="U20" s="203"/>
      <c r="V20" s="204"/>
      <c r="W20" s="183"/>
      <c r="X20" s="183"/>
      <c r="Y20" s="185"/>
      <c r="Z20" s="185"/>
      <c r="AA20" s="185"/>
      <c r="AB20" s="185"/>
      <c r="AC20" s="185"/>
      <c r="AD20" s="197"/>
      <c r="AE20" s="197"/>
      <c r="AF20" s="197"/>
      <c r="AG20" s="197"/>
      <c r="AH20" s="197"/>
      <c r="AI20" s="197"/>
      <c r="AJ20" s="196"/>
      <c r="AK20" s="196"/>
      <c r="AL20" s="196"/>
      <c r="AM20" s="196"/>
      <c r="AN20" s="196"/>
      <c r="AO20" s="196"/>
      <c r="AP20" s="196"/>
      <c r="AQ20" s="196"/>
      <c r="AR20" s="183"/>
      <c r="AS20" s="183"/>
      <c r="AT20" s="183"/>
      <c r="AU20" s="184"/>
      <c r="AV20" s="183"/>
      <c r="AW20" s="183"/>
      <c r="AX20" s="171"/>
      <c r="AY20" s="171"/>
      <c r="AZ20" s="171"/>
      <c r="BA20" s="174">
        <f t="shared" si="0"/>
        <v>0</v>
      </c>
      <c r="BB20" s="175" t="str">
        <f t="shared" si="1"/>
        <v/>
      </c>
      <c r="BC20" s="175" t="str">
        <f t="shared" si="2"/>
        <v/>
      </c>
      <c r="BD20" s="175" t="str">
        <f t="shared" si="3"/>
        <v/>
      </c>
      <c r="BE20" s="174">
        <f t="shared" si="4"/>
        <v>0</v>
      </c>
      <c r="BF20" s="183"/>
      <c r="BG20" s="183"/>
      <c r="BH20" s="183"/>
      <c r="BI20" s="183"/>
      <c r="BJ20" s="183"/>
      <c r="BK20" s="183"/>
      <c r="BL20" s="183"/>
      <c r="BM20" s="183"/>
      <c r="BN20" s="183"/>
      <c r="BO20" s="183"/>
      <c r="BP20" s="23"/>
      <c r="BQ20" s="23"/>
      <c r="BU20" s="110" t="s">
        <v>22</v>
      </c>
      <c r="BV20" s="50">
        <f>MAX(AD6:AI110)</f>
        <v>0</v>
      </c>
    </row>
    <row r="21" spans="1:75" ht="15" customHeight="1" thickTop="1" x14ac:dyDescent="0.25">
      <c r="A21" s="32"/>
      <c r="B21" s="113" t="str">
        <f>IF(ISNA(VLOOKUP(A21,Data!C16:D1675,2,0)),"",VLOOKUP(A21,Data!C16:D1675,2,0))</f>
        <v/>
      </c>
      <c r="C21" s="33"/>
      <c r="D21" s="34"/>
      <c r="E21" s="102" t="s">
        <v>44</v>
      </c>
      <c r="F21" s="96"/>
      <c r="G21" s="96"/>
      <c r="H21" s="96"/>
      <c r="I21" s="96"/>
      <c r="J21" s="96"/>
      <c r="K21" s="96"/>
      <c r="L21" s="96"/>
      <c r="M21" s="96"/>
      <c r="N21" s="96"/>
      <c r="O21" s="96"/>
      <c r="P21" s="96"/>
      <c r="Q21" s="96"/>
      <c r="R21" s="96"/>
      <c r="S21" s="96"/>
      <c r="T21" s="198"/>
      <c r="U21" s="201"/>
      <c r="V21" s="204"/>
      <c r="W21" s="183"/>
      <c r="X21" s="183"/>
      <c r="Y21" s="185"/>
      <c r="Z21" s="185"/>
      <c r="AA21" s="185"/>
      <c r="AB21" s="185"/>
      <c r="AC21" s="185"/>
      <c r="AD21" s="197"/>
      <c r="AE21" s="197"/>
      <c r="AF21" s="197"/>
      <c r="AG21" s="197"/>
      <c r="AH21" s="197"/>
      <c r="AI21" s="197"/>
      <c r="AJ21" s="196"/>
      <c r="AK21" s="196"/>
      <c r="AL21" s="196"/>
      <c r="AM21" s="196"/>
      <c r="AN21" s="196"/>
      <c r="AO21" s="196"/>
      <c r="AP21" s="196"/>
      <c r="AQ21" s="196"/>
      <c r="AR21" s="183"/>
      <c r="AS21" s="183"/>
      <c r="AT21" s="183"/>
      <c r="AU21" s="184"/>
      <c r="AV21" s="183"/>
      <c r="AW21" s="183"/>
      <c r="AX21" s="171"/>
      <c r="AY21" s="171"/>
      <c r="AZ21" s="171"/>
      <c r="BA21" s="172">
        <f t="shared" si="0"/>
        <v>0</v>
      </c>
      <c r="BB21" s="173" t="str">
        <f t="shared" si="1"/>
        <v/>
      </c>
      <c r="BC21" s="173" t="str">
        <f t="shared" si="2"/>
        <v/>
      </c>
      <c r="BD21" s="173" t="str">
        <f t="shared" si="3"/>
        <v/>
      </c>
      <c r="BE21" s="172">
        <f t="shared" si="4"/>
        <v>0</v>
      </c>
      <c r="BF21" s="183"/>
      <c r="BG21" s="183"/>
      <c r="BH21" s="183"/>
      <c r="BI21" s="183"/>
      <c r="BJ21" s="183"/>
      <c r="BK21" s="183"/>
      <c r="BL21" s="183"/>
      <c r="BM21" s="183"/>
      <c r="BN21" s="183"/>
      <c r="BO21" s="183"/>
      <c r="BP21" s="23"/>
      <c r="BQ21" s="23"/>
      <c r="BU21" s="110" t="s">
        <v>23</v>
      </c>
      <c r="BV21" s="50">
        <f>AVERAGE(BV19:BV20)</f>
        <v>0</v>
      </c>
    </row>
    <row r="22" spans="1:75" s="31" customFormat="1" ht="18.75" x14ac:dyDescent="0.25">
      <c r="A22" s="37"/>
      <c r="B22" s="113" t="str">
        <f>IF(ISNA(VLOOKUP(A22,Data!C17:D1676,2,0)),"",VLOOKUP(A22,Data!C17:D1676,2,0))</f>
        <v/>
      </c>
      <c r="C22" s="38"/>
      <c r="D22" s="27"/>
      <c r="E22" s="97" t="s">
        <v>428</v>
      </c>
      <c r="F22" s="97"/>
      <c r="G22" s="97"/>
      <c r="H22" s="97"/>
      <c r="I22" s="97"/>
      <c r="J22" s="97"/>
      <c r="K22" s="97"/>
      <c r="L22" s="97"/>
      <c r="M22" s="97"/>
      <c r="N22" s="97"/>
      <c r="O22" s="97"/>
      <c r="P22" s="98"/>
      <c r="Q22" s="98"/>
      <c r="R22" s="98"/>
      <c r="S22" s="99"/>
      <c r="T22" s="199"/>
      <c r="U22" s="202"/>
      <c r="V22" s="204"/>
      <c r="W22" s="183"/>
      <c r="X22" s="183"/>
      <c r="Y22" s="185"/>
      <c r="Z22" s="185"/>
      <c r="AA22" s="185"/>
      <c r="AB22" s="185"/>
      <c r="AC22" s="185"/>
      <c r="AD22" s="197"/>
      <c r="AE22" s="197"/>
      <c r="AF22" s="197"/>
      <c r="AG22" s="197"/>
      <c r="AH22" s="197"/>
      <c r="AI22" s="197"/>
      <c r="AJ22" s="196"/>
      <c r="AK22" s="196"/>
      <c r="AL22" s="196"/>
      <c r="AM22" s="196"/>
      <c r="AN22" s="196"/>
      <c r="AO22" s="196"/>
      <c r="AP22" s="196"/>
      <c r="AQ22" s="196"/>
      <c r="AR22" s="183"/>
      <c r="AS22" s="183"/>
      <c r="AT22" s="183"/>
      <c r="AU22" s="184"/>
      <c r="AV22" s="183"/>
      <c r="AW22" s="183"/>
      <c r="AX22" s="171"/>
      <c r="AY22" s="171"/>
      <c r="AZ22" s="171"/>
      <c r="BA22" s="174">
        <f t="shared" si="0"/>
        <v>0</v>
      </c>
      <c r="BB22" s="175" t="str">
        <f t="shared" si="1"/>
        <v/>
      </c>
      <c r="BC22" s="175" t="str">
        <f t="shared" si="2"/>
        <v/>
      </c>
      <c r="BD22" s="175" t="str">
        <f t="shared" si="3"/>
        <v/>
      </c>
      <c r="BE22" s="174">
        <f t="shared" si="4"/>
        <v>0</v>
      </c>
      <c r="BF22" s="183"/>
      <c r="BG22" s="183"/>
      <c r="BH22" s="183"/>
      <c r="BI22" s="183"/>
      <c r="BJ22" s="183"/>
      <c r="BK22" s="183"/>
      <c r="BL22" s="183"/>
      <c r="BM22" s="183"/>
      <c r="BN22" s="183"/>
      <c r="BO22" s="183"/>
      <c r="BP22" s="28"/>
      <c r="BQ22" s="28"/>
      <c r="BR22" s="29" t="s">
        <v>72</v>
      </c>
      <c r="BS22" s="44"/>
      <c r="BT22" s="29"/>
      <c r="BU22" s="29" t="s">
        <v>73</v>
      </c>
      <c r="BV22" s="44"/>
      <c r="BW22" s="29"/>
    </row>
    <row r="23" spans="1:75" ht="15" customHeight="1" thickBot="1" x14ac:dyDescent="0.3">
      <c r="A23" s="32"/>
      <c r="B23" s="113" t="str">
        <f>IF(ISNA(VLOOKUP(A23,Data!C18:D1677,2,0)),"",VLOOKUP(A23,Data!C18:D1677,2,0))</f>
        <v/>
      </c>
      <c r="C23" s="33"/>
      <c r="D23" s="34"/>
      <c r="E23" s="100" t="s">
        <v>1</v>
      </c>
      <c r="F23" s="100"/>
      <c r="G23" s="100"/>
      <c r="H23" s="100"/>
      <c r="I23" s="100"/>
      <c r="J23" s="100"/>
      <c r="K23" s="100"/>
      <c r="L23" s="100"/>
      <c r="M23" s="100"/>
      <c r="N23" s="100"/>
      <c r="O23" s="100"/>
      <c r="P23" s="100"/>
      <c r="Q23" s="100"/>
      <c r="R23" s="100"/>
      <c r="S23" s="101"/>
      <c r="T23" s="200"/>
      <c r="U23" s="203"/>
      <c r="V23" s="204"/>
      <c r="W23" s="183"/>
      <c r="X23" s="183"/>
      <c r="Y23" s="185"/>
      <c r="Z23" s="185"/>
      <c r="AA23" s="185"/>
      <c r="AB23" s="185"/>
      <c r="AC23" s="185"/>
      <c r="AD23" s="197"/>
      <c r="AE23" s="197"/>
      <c r="AF23" s="197"/>
      <c r="AG23" s="197"/>
      <c r="AH23" s="197"/>
      <c r="AI23" s="197"/>
      <c r="AJ23" s="196"/>
      <c r="AK23" s="196"/>
      <c r="AL23" s="196"/>
      <c r="AM23" s="196"/>
      <c r="AN23" s="196"/>
      <c r="AO23" s="196"/>
      <c r="AP23" s="196"/>
      <c r="AQ23" s="196"/>
      <c r="AR23" s="183"/>
      <c r="AS23" s="183"/>
      <c r="AT23" s="183"/>
      <c r="AU23" s="184"/>
      <c r="AV23" s="183"/>
      <c r="AW23" s="183"/>
      <c r="AX23" s="171"/>
      <c r="AY23" s="171"/>
      <c r="AZ23" s="171"/>
      <c r="BA23" s="174">
        <f t="shared" si="0"/>
        <v>0</v>
      </c>
      <c r="BB23" s="175" t="str">
        <f t="shared" si="1"/>
        <v/>
      </c>
      <c r="BC23" s="175" t="str">
        <f t="shared" si="2"/>
        <v/>
      </c>
      <c r="BD23" s="175" t="str">
        <f t="shared" si="3"/>
        <v/>
      </c>
      <c r="BE23" s="174">
        <f t="shared" si="4"/>
        <v>0</v>
      </c>
      <c r="BF23" s="183"/>
      <c r="BG23" s="183"/>
      <c r="BH23" s="183"/>
      <c r="BI23" s="183"/>
      <c r="BJ23" s="183"/>
      <c r="BK23" s="183"/>
      <c r="BL23" s="183"/>
      <c r="BM23" s="183"/>
      <c r="BN23" s="183"/>
      <c r="BO23" s="183"/>
      <c r="BP23" s="36"/>
      <c r="BQ23" s="36"/>
      <c r="BR23" s="111" t="s">
        <v>21</v>
      </c>
      <c r="BS23" s="22">
        <f>MIN(AJ6:AJ110,AL6:AL110,AN6:AN110,AP6:AP110)</f>
        <v>0</v>
      </c>
      <c r="BU23" s="110" t="s">
        <v>21</v>
      </c>
      <c r="BV23" s="50">
        <f>MIN(AK6:AK110,AM6:AM110,AO6:AO110,AQ6:AQ110)</f>
        <v>0</v>
      </c>
    </row>
    <row r="24" spans="1:75" ht="15" customHeight="1" thickTop="1" x14ac:dyDescent="0.25">
      <c r="A24" s="32"/>
      <c r="B24" s="113" t="str">
        <f>IF(ISNA(VLOOKUP(A24,Data!C19:D1678,2,0)),"",VLOOKUP(A24,Data!C19:D1678,2,0))</f>
        <v/>
      </c>
      <c r="C24" s="33"/>
      <c r="D24" s="34"/>
      <c r="E24" s="102" t="s">
        <v>44</v>
      </c>
      <c r="F24" s="96"/>
      <c r="G24" s="96"/>
      <c r="H24" s="96"/>
      <c r="I24" s="96"/>
      <c r="J24" s="96"/>
      <c r="K24" s="96"/>
      <c r="L24" s="96"/>
      <c r="M24" s="96"/>
      <c r="N24" s="96"/>
      <c r="O24" s="96"/>
      <c r="P24" s="96"/>
      <c r="Q24" s="96"/>
      <c r="R24" s="96"/>
      <c r="S24" s="96"/>
      <c r="T24" s="198"/>
      <c r="U24" s="201"/>
      <c r="V24" s="204"/>
      <c r="W24" s="183"/>
      <c r="X24" s="183"/>
      <c r="Y24" s="185"/>
      <c r="Z24" s="185"/>
      <c r="AA24" s="185"/>
      <c r="AB24" s="185"/>
      <c r="AC24" s="185"/>
      <c r="AD24" s="197"/>
      <c r="AE24" s="197"/>
      <c r="AF24" s="197"/>
      <c r="AG24" s="197"/>
      <c r="AH24" s="197"/>
      <c r="AI24" s="197"/>
      <c r="AJ24" s="196"/>
      <c r="AK24" s="196"/>
      <c r="AL24" s="196"/>
      <c r="AM24" s="196"/>
      <c r="AN24" s="196"/>
      <c r="AO24" s="196"/>
      <c r="AP24" s="196"/>
      <c r="AQ24" s="196"/>
      <c r="AR24" s="183"/>
      <c r="AS24" s="183"/>
      <c r="AT24" s="183"/>
      <c r="AU24" s="184"/>
      <c r="AV24" s="183"/>
      <c r="AW24" s="183"/>
      <c r="AX24" s="171"/>
      <c r="AY24" s="171"/>
      <c r="AZ24" s="171"/>
      <c r="BA24" s="172">
        <f t="shared" si="0"/>
        <v>0</v>
      </c>
      <c r="BB24" s="173" t="str">
        <f t="shared" si="1"/>
        <v/>
      </c>
      <c r="BC24" s="173" t="str">
        <f t="shared" si="2"/>
        <v/>
      </c>
      <c r="BD24" s="173" t="str">
        <f t="shared" si="3"/>
        <v/>
      </c>
      <c r="BE24" s="172">
        <f t="shared" si="4"/>
        <v>0</v>
      </c>
      <c r="BF24" s="183"/>
      <c r="BG24" s="183"/>
      <c r="BH24" s="183"/>
      <c r="BI24" s="183"/>
      <c r="BJ24" s="183"/>
      <c r="BK24" s="183"/>
      <c r="BL24" s="183"/>
      <c r="BM24" s="183"/>
      <c r="BN24" s="183"/>
      <c r="BO24" s="183"/>
      <c r="BP24" s="36"/>
      <c r="BQ24" s="36"/>
      <c r="BR24" s="111" t="s">
        <v>22</v>
      </c>
      <c r="BS24" s="22">
        <f>MAX(AJ6:AJ110,AL6:AL110,AN6:AN110,AP6:AP110)</f>
        <v>0</v>
      </c>
      <c r="BU24" s="110" t="s">
        <v>22</v>
      </c>
      <c r="BV24" s="50">
        <f>MAX(AK6:AK110,AM6:AM110,AO6:AO110,AQ6:AQ110)</f>
        <v>0</v>
      </c>
    </row>
    <row r="25" spans="1:75" s="31" customFormat="1" ht="18.75" x14ac:dyDescent="0.25">
      <c r="A25" s="37"/>
      <c r="B25" s="113" t="str">
        <f>IF(ISNA(VLOOKUP(A25,Data!C20:D1679,2,0)),"",VLOOKUP(A25,Data!C20:D1679,2,0))</f>
        <v/>
      </c>
      <c r="C25" s="38"/>
      <c r="D25" s="27"/>
      <c r="E25" s="97" t="s">
        <v>428</v>
      </c>
      <c r="F25" s="97"/>
      <c r="G25" s="97"/>
      <c r="H25" s="97"/>
      <c r="I25" s="97"/>
      <c r="J25" s="97"/>
      <c r="K25" s="97"/>
      <c r="L25" s="97"/>
      <c r="M25" s="97"/>
      <c r="N25" s="97"/>
      <c r="O25" s="97"/>
      <c r="P25" s="98"/>
      <c r="Q25" s="98"/>
      <c r="R25" s="98"/>
      <c r="S25" s="99"/>
      <c r="T25" s="199"/>
      <c r="U25" s="202"/>
      <c r="V25" s="204"/>
      <c r="W25" s="183"/>
      <c r="X25" s="183"/>
      <c r="Y25" s="185"/>
      <c r="Z25" s="185"/>
      <c r="AA25" s="185"/>
      <c r="AB25" s="185"/>
      <c r="AC25" s="185"/>
      <c r="AD25" s="197"/>
      <c r="AE25" s="197"/>
      <c r="AF25" s="197"/>
      <c r="AG25" s="197"/>
      <c r="AH25" s="197"/>
      <c r="AI25" s="197"/>
      <c r="AJ25" s="196"/>
      <c r="AK25" s="196"/>
      <c r="AL25" s="196"/>
      <c r="AM25" s="196"/>
      <c r="AN25" s="196"/>
      <c r="AO25" s="196"/>
      <c r="AP25" s="196"/>
      <c r="AQ25" s="196"/>
      <c r="AR25" s="183"/>
      <c r="AS25" s="183"/>
      <c r="AT25" s="183"/>
      <c r="AU25" s="184"/>
      <c r="AV25" s="183"/>
      <c r="AW25" s="183"/>
      <c r="AX25" s="171"/>
      <c r="AY25" s="171"/>
      <c r="AZ25" s="171"/>
      <c r="BA25" s="174">
        <f t="shared" si="0"/>
        <v>0</v>
      </c>
      <c r="BB25" s="175" t="str">
        <f t="shared" si="1"/>
        <v/>
      </c>
      <c r="BC25" s="175" t="str">
        <f t="shared" si="2"/>
        <v/>
      </c>
      <c r="BD25" s="175" t="str">
        <f t="shared" si="3"/>
        <v/>
      </c>
      <c r="BE25" s="174">
        <f t="shared" si="4"/>
        <v>0</v>
      </c>
      <c r="BF25" s="183"/>
      <c r="BG25" s="183"/>
      <c r="BH25" s="183"/>
      <c r="BI25" s="183"/>
      <c r="BJ25" s="183"/>
      <c r="BK25" s="183"/>
      <c r="BL25" s="183"/>
      <c r="BM25" s="183"/>
      <c r="BN25" s="183"/>
      <c r="BO25" s="183"/>
      <c r="BP25" s="39"/>
      <c r="BQ25" s="39"/>
      <c r="BR25" s="40" t="s">
        <v>23</v>
      </c>
      <c r="BS25" s="22">
        <f>AVERAGE(BS23:BS24)</f>
        <v>0</v>
      </c>
      <c r="BT25" s="29"/>
      <c r="BU25" s="109" t="s">
        <v>23</v>
      </c>
      <c r="BV25" s="50">
        <f>AVERAGE(BV23:BV24)</f>
        <v>0</v>
      </c>
      <c r="BW25" s="29"/>
    </row>
    <row r="26" spans="1:75" ht="15" customHeight="1" thickBot="1" x14ac:dyDescent="0.3">
      <c r="A26" s="32"/>
      <c r="B26" s="113" t="str">
        <f>IF(ISNA(VLOOKUP(A26,Data!C21:D1680,2,0)),"",VLOOKUP(A26,Data!C21:D1680,2,0))</f>
        <v/>
      </c>
      <c r="C26" s="33"/>
      <c r="D26" s="34"/>
      <c r="E26" s="100" t="s">
        <v>1</v>
      </c>
      <c r="F26" s="100"/>
      <c r="G26" s="100"/>
      <c r="H26" s="100"/>
      <c r="I26" s="100"/>
      <c r="J26" s="100"/>
      <c r="K26" s="100"/>
      <c r="L26" s="100"/>
      <c r="M26" s="100"/>
      <c r="N26" s="100"/>
      <c r="O26" s="100"/>
      <c r="P26" s="100"/>
      <c r="Q26" s="100"/>
      <c r="R26" s="100"/>
      <c r="S26" s="101"/>
      <c r="T26" s="200"/>
      <c r="U26" s="203"/>
      <c r="V26" s="204"/>
      <c r="W26" s="183"/>
      <c r="X26" s="183"/>
      <c r="Y26" s="185"/>
      <c r="Z26" s="185"/>
      <c r="AA26" s="185"/>
      <c r="AB26" s="185"/>
      <c r="AC26" s="185"/>
      <c r="AD26" s="197"/>
      <c r="AE26" s="197"/>
      <c r="AF26" s="197"/>
      <c r="AG26" s="197"/>
      <c r="AH26" s="197"/>
      <c r="AI26" s="197"/>
      <c r="AJ26" s="196"/>
      <c r="AK26" s="196"/>
      <c r="AL26" s="196"/>
      <c r="AM26" s="196"/>
      <c r="AN26" s="196"/>
      <c r="AO26" s="196"/>
      <c r="AP26" s="196"/>
      <c r="AQ26" s="196"/>
      <c r="AR26" s="183"/>
      <c r="AS26" s="183"/>
      <c r="AT26" s="183"/>
      <c r="AU26" s="184"/>
      <c r="AV26" s="183"/>
      <c r="AW26" s="183"/>
      <c r="AX26" s="171"/>
      <c r="AY26" s="171"/>
      <c r="AZ26" s="171"/>
      <c r="BA26" s="174">
        <f t="shared" si="0"/>
        <v>0</v>
      </c>
      <c r="BB26" s="175" t="str">
        <f t="shared" si="1"/>
        <v/>
      </c>
      <c r="BC26" s="175" t="str">
        <f t="shared" si="2"/>
        <v/>
      </c>
      <c r="BD26" s="175" t="str">
        <f t="shared" si="3"/>
        <v/>
      </c>
      <c r="BE26" s="174">
        <f t="shared" si="4"/>
        <v>0</v>
      </c>
      <c r="BF26" s="183"/>
      <c r="BG26" s="183"/>
      <c r="BH26" s="183"/>
      <c r="BI26" s="183"/>
      <c r="BJ26" s="183"/>
      <c r="BK26" s="183"/>
      <c r="BL26" s="183"/>
      <c r="BM26" s="183"/>
      <c r="BN26" s="183"/>
      <c r="BO26" s="183"/>
      <c r="BP26" s="23"/>
      <c r="BQ26" s="23"/>
    </row>
    <row r="27" spans="1:75" ht="15" customHeight="1" thickTop="1" x14ac:dyDescent="0.25">
      <c r="A27" s="32"/>
      <c r="B27" s="113" t="str">
        <f>IF(ISNA(VLOOKUP(A27,Data!C22:D1681,2,0)),"",VLOOKUP(A27,Data!C22:D1681,2,0))</f>
        <v/>
      </c>
      <c r="C27" s="33"/>
      <c r="D27" s="34"/>
      <c r="E27" s="102" t="s">
        <v>44</v>
      </c>
      <c r="F27" s="96"/>
      <c r="G27" s="96"/>
      <c r="H27" s="96"/>
      <c r="I27" s="96"/>
      <c r="J27" s="96"/>
      <c r="K27" s="96"/>
      <c r="L27" s="96"/>
      <c r="M27" s="96"/>
      <c r="N27" s="96"/>
      <c r="O27" s="96"/>
      <c r="P27" s="96"/>
      <c r="Q27" s="96"/>
      <c r="R27" s="96"/>
      <c r="S27" s="96"/>
      <c r="T27" s="198"/>
      <c r="U27" s="201"/>
      <c r="V27" s="204"/>
      <c r="W27" s="183"/>
      <c r="X27" s="183"/>
      <c r="Y27" s="185"/>
      <c r="Z27" s="185"/>
      <c r="AA27" s="185"/>
      <c r="AB27" s="185"/>
      <c r="AC27" s="185"/>
      <c r="AD27" s="197"/>
      <c r="AE27" s="197"/>
      <c r="AF27" s="197"/>
      <c r="AG27" s="197"/>
      <c r="AH27" s="197"/>
      <c r="AI27" s="197"/>
      <c r="AJ27" s="196"/>
      <c r="AK27" s="196"/>
      <c r="AL27" s="196"/>
      <c r="AM27" s="196"/>
      <c r="AN27" s="196"/>
      <c r="AO27" s="196"/>
      <c r="AP27" s="196"/>
      <c r="AQ27" s="196"/>
      <c r="AR27" s="183"/>
      <c r="AS27" s="183"/>
      <c r="AT27" s="183"/>
      <c r="AU27" s="184"/>
      <c r="AV27" s="183"/>
      <c r="AW27" s="183"/>
      <c r="AX27" s="171"/>
      <c r="AY27" s="171"/>
      <c r="AZ27" s="171"/>
      <c r="BA27" s="172">
        <f t="shared" si="0"/>
        <v>0</v>
      </c>
      <c r="BB27" s="173" t="str">
        <f t="shared" si="1"/>
        <v/>
      </c>
      <c r="BC27" s="173" t="str">
        <f t="shared" si="2"/>
        <v/>
      </c>
      <c r="BD27" s="173" t="str">
        <f t="shared" si="3"/>
        <v/>
      </c>
      <c r="BE27" s="172">
        <f t="shared" si="4"/>
        <v>0</v>
      </c>
      <c r="BF27" s="183"/>
      <c r="BG27" s="183"/>
      <c r="BH27" s="183"/>
      <c r="BI27" s="183"/>
      <c r="BJ27" s="183"/>
      <c r="BK27" s="183"/>
      <c r="BL27" s="183"/>
      <c r="BM27" s="183"/>
      <c r="BN27" s="183"/>
      <c r="BO27" s="183"/>
      <c r="BP27" s="23"/>
      <c r="BQ27" s="23"/>
      <c r="BR27" s="48" t="s">
        <v>381</v>
      </c>
      <c r="BS27" s="49"/>
    </row>
    <row r="28" spans="1:75" s="31" customFormat="1" ht="18.75" x14ac:dyDescent="0.25">
      <c r="A28" s="37"/>
      <c r="B28" s="113" t="str">
        <f>IF(ISNA(VLOOKUP(A28,Data!C23:D1682,2,0)),"",VLOOKUP(A28,Data!C23:D1682,2,0))</f>
        <v/>
      </c>
      <c r="C28" s="38"/>
      <c r="D28" s="27"/>
      <c r="E28" s="97" t="s">
        <v>428</v>
      </c>
      <c r="F28" s="97"/>
      <c r="G28" s="97"/>
      <c r="H28" s="97"/>
      <c r="I28" s="97"/>
      <c r="J28" s="97"/>
      <c r="K28" s="97"/>
      <c r="L28" s="97"/>
      <c r="M28" s="97"/>
      <c r="N28" s="97"/>
      <c r="O28" s="97"/>
      <c r="P28" s="98"/>
      <c r="Q28" s="98"/>
      <c r="R28" s="98"/>
      <c r="S28" s="99"/>
      <c r="T28" s="199"/>
      <c r="U28" s="202"/>
      <c r="V28" s="204"/>
      <c r="W28" s="183"/>
      <c r="X28" s="183"/>
      <c r="Y28" s="185"/>
      <c r="Z28" s="185"/>
      <c r="AA28" s="185"/>
      <c r="AB28" s="185"/>
      <c r="AC28" s="185"/>
      <c r="AD28" s="197"/>
      <c r="AE28" s="197"/>
      <c r="AF28" s="197"/>
      <c r="AG28" s="197"/>
      <c r="AH28" s="197"/>
      <c r="AI28" s="197"/>
      <c r="AJ28" s="196"/>
      <c r="AK28" s="196"/>
      <c r="AL28" s="196"/>
      <c r="AM28" s="196"/>
      <c r="AN28" s="196"/>
      <c r="AO28" s="196"/>
      <c r="AP28" s="196"/>
      <c r="AQ28" s="196"/>
      <c r="AR28" s="183"/>
      <c r="AS28" s="183"/>
      <c r="AT28" s="183"/>
      <c r="AU28" s="184"/>
      <c r="AV28" s="183"/>
      <c r="AW28" s="183"/>
      <c r="AX28" s="171"/>
      <c r="AY28" s="171"/>
      <c r="AZ28" s="171"/>
      <c r="BA28" s="174">
        <f t="shared" si="0"/>
        <v>0</v>
      </c>
      <c r="BB28" s="175" t="str">
        <f t="shared" si="1"/>
        <v/>
      </c>
      <c r="BC28" s="175" t="str">
        <f t="shared" si="2"/>
        <v/>
      </c>
      <c r="BD28" s="175" t="str">
        <f t="shared" si="3"/>
        <v/>
      </c>
      <c r="BE28" s="174">
        <f t="shared" si="4"/>
        <v>0</v>
      </c>
      <c r="BF28" s="183"/>
      <c r="BG28" s="183"/>
      <c r="BH28" s="183"/>
      <c r="BI28" s="183"/>
      <c r="BJ28" s="183"/>
      <c r="BK28" s="183"/>
      <c r="BL28" s="183"/>
      <c r="BM28" s="183"/>
      <c r="BN28" s="183"/>
      <c r="BO28" s="183"/>
      <c r="BP28" s="39"/>
      <c r="BQ28" s="39"/>
      <c r="BR28" s="40" t="s">
        <v>21</v>
      </c>
      <c r="BS28" s="22">
        <f>MIN($BD$6:$BD$110)</f>
        <v>0</v>
      </c>
      <c r="BT28" s="29"/>
      <c r="BU28" s="29" t="s">
        <v>53</v>
      </c>
      <c r="BV28" s="44"/>
      <c r="BW28" s="29"/>
    </row>
    <row r="29" spans="1:75" ht="15" customHeight="1" thickBot="1" x14ac:dyDescent="0.3">
      <c r="A29" s="32"/>
      <c r="B29" s="113" t="str">
        <f>IF(ISNA(VLOOKUP(A29,Data!C24:D1683,2,0)),"",VLOOKUP(A29,Data!C24:D1683,2,0))</f>
        <v/>
      </c>
      <c r="C29" s="33"/>
      <c r="D29" s="34"/>
      <c r="E29" s="100" t="s">
        <v>1</v>
      </c>
      <c r="F29" s="100"/>
      <c r="G29" s="100"/>
      <c r="H29" s="100"/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1"/>
      <c r="T29" s="200"/>
      <c r="U29" s="203"/>
      <c r="V29" s="204"/>
      <c r="W29" s="183"/>
      <c r="X29" s="183"/>
      <c r="Y29" s="185"/>
      <c r="Z29" s="185"/>
      <c r="AA29" s="185"/>
      <c r="AB29" s="185"/>
      <c r="AC29" s="185"/>
      <c r="AD29" s="197"/>
      <c r="AE29" s="197"/>
      <c r="AF29" s="197"/>
      <c r="AG29" s="197"/>
      <c r="AH29" s="197"/>
      <c r="AI29" s="197"/>
      <c r="AJ29" s="196"/>
      <c r="AK29" s="196"/>
      <c r="AL29" s="196"/>
      <c r="AM29" s="196"/>
      <c r="AN29" s="196"/>
      <c r="AO29" s="196"/>
      <c r="AP29" s="196"/>
      <c r="AQ29" s="196"/>
      <c r="AR29" s="183"/>
      <c r="AS29" s="183"/>
      <c r="AT29" s="183"/>
      <c r="AU29" s="184"/>
      <c r="AV29" s="183"/>
      <c r="AW29" s="183"/>
      <c r="AX29" s="171"/>
      <c r="AY29" s="171"/>
      <c r="AZ29" s="171"/>
      <c r="BA29" s="174">
        <f t="shared" si="0"/>
        <v>0</v>
      </c>
      <c r="BB29" s="175" t="str">
        <f t="shared" si="1"/>
        <v/>
      </c>
      <c r="BC29" s="175" t="str">
        <f t="shared" si="2"/>
        <v/>
      </c>
      <c r="BD29" s="175" t="str">
        <f t="shared" si="3"/>
        <v/>
      </c>
      <c r="BE29" s="174">
        <f t="shared" si="4"/>
        <v>0</v>
      </c>
      <c r="BF29" s="183"/>
      <c r="BG29" s="183"/>
      <c r="BH29" s="183"/>
      <c r="BI29" s="183"/>
      <c r="BJ29" s="183"/>
      <c r="BK29" s="183"/>
      <c r="BL29" s="183"/>
      <c r="BM29" s="183"/>
      <c r="BN29" s="183"/>
      <c r="BO29" s="183"/>
      <c r="BP29" s="36"/>
      <c r="BQ29" s="36"/>
      <c r="BR29" s="111" t="s">
        <v>22</v>
      </c>
      <c r="BS29" s="22">
        <f>MAX($BD$6:$BD$110)</f>
        <v>0</v>
      </c>
      <c r="BU29" s="110"/>
      <c r="BV29" s="22"/>
    </row>
    <row r="30" spans="1:75" ht="15" customHeight="1" thickTop="1" x14ac:dyDescent="0.25">
      <c r="A30" s="32"/>
      <c r="B30" s="113" t="str">
        <f>IF(ISNA(VLOOKUP(A30,Data!C25:D1684,2,0)),"",VLOOKUP(A30,Data!C25:D1684,2,0))</f>
        <v/>
      </c>
      <c r="C30" s="33"/>
      <c r="D30" s="34"/>
      <c r="E30" s="102" t="s">
        <v>44</v>
      </c>
      <c r="F30" s="96"/>
      <c r="G30" s="96"/>
      <c r="H30" s="96"/>
      <c r="I30" s="96"/>
      <c r="J30" s="96"/>
      <c r="K30" s="96"/>
      <c r="L30" s="96"/>
      <c r="M30" s="96"/>
      <c r="N30" s="96"/>
      <c r="O30" s="96"/>
      <c r="P30" s="96"/>
      <c r="Q30" s="96"/>
      <c r="R30" s="96"/>
      <c r="S30" s="96"/>
      <c r="T30" s="198"/>
      <c r="U30" s="201"/>
      <c r="V30" s="204"/>
      <c r="W30" s="183"/>
      <c r="X30" s="183"/>
      <c r="Y30" s="185"/>
      <c r="Z30" s="185"/>
      <c r="AA30" s="185"/>
      <c r="AB30" s="185"/>
      <c r="AC30" s="185"/>
      <c r="AD30" s="197"/>
      <c r="AE30" s="197"/>
      <c r="AF30" s="197"/>
      <c r="AG30" s="197"/>
      <c r="AH30" s="197"/>
      <c r="AI30" s="197"/>
      <c r="AJ30" s="196"/>
      <c r="AK30" s="196"/>
      <c r="AL30" s="196"/>
      <c r="AM30" s="196"/>
      <c r="AN30" s="196"/>
      <c r="AO30" s="196"/>
      <c r="AP30" s="196"/>
      <c r="AQ30" s="196"/>
      <c r="AR30" s="183"/>
      <c r="AS30" s="183"/>
      <c r="AT30" s="183"/>
      <c r="AU30" s="184"/>
      <c r="AV30" s="183"/>
      <c r="AW30" s="183"/>
      <c r="AX30" s="171"/>
      <c r="AY30" s="171"/>
      <c r="AZ30" s="171"/>
      <c r="BA30" s="172">
        <f t="shared" si="0"/>
        <v>0</v>
      </c>
      <c r="BB30" s="173" t="str">
        <f t="shared" si="1"/>
        <v/>
      </c>
      <c r="BC30" s="173" t="str">
        <f t="shared" si="2"/>
        <v/>
      </c>
      <c r="BD30" s="173" t="str">
        <f t="shared" si="3"/>
        <v/>
      </c>
      <c r="BE30" s="172">
        <f t="shared" si="4"/>
        <v>0</v>
      </c>
      <c r="BF30" s="183"/>
      <c r="BG30" s="183"/>
      <c r="BH30" s="183"/>
      <c r="BI30" s="183"/>
      <c r="BJ30" s="183"/>
      <c r="BK30" s="183"/>
      <c r="BL30" s="183"/>
      <c r="BM30" s="183"/>
      <c r="BN30" s="183"/>
      <c r="BO30" s="183"/>
      <c r="BP30" s="36"/>
      <c r="BQ30" s="36"/>
      <c r="BR30" s="111" t="s">
        <v>23</v>
      </c>
      <c r="BS30" s="22" t="e">
        <f>AVERAGE($BD$6:$BD$110)</f>
        <v>#DIV/0!</v>
      </c>
      <c r="BU30" s="110" t="s">
        <v>387</v>
      </c>
      <c r="BV30" s="22">
        <f>MAX($AS$6:$AS$110)</f>
        <v>0</v>
      </c>
    </row>
    <row r="31" spans="1:75" s="31" customFormat="1" ht="18.75" x14ac:dyDescent="0.25">
      <c r="A31" s="37"/>
      <c r="B31" s="113" t="str">
        <f>IF(ISNA(VLOOKUP(A31,Data!C26:D1685,2,0)),"",VLOOKUP(A31,Data!C26:D1685,2,0))</f>
        <v/>
      </c>
      <c r="C31" s="38"/>
      <c r="D31" s="27"/>
      <c r="E31" s="97" t="s">
        <v>428</v>
      </c>
      <c r="F31" s="97"/>
      <c r="G31" s="97"/>
      <c r="H31" s="97"/>
      <c r="I31" s="97"/>
      <c r="J31" s="97"/>
      <c r="K31" s="97"/>
      <c r="L31" s="97"/>
      <c r="M31" s="97"/>
      <c r="N31" s="97"/>
      <c r="O31" s="97"/>
      <c r="P31" s="98"/>
      <c r="Q31" s="98"/>
      <c r="R31" s="98"/>
      <c r="S31" s="99"/>
      <c r="T31" s="199"/>
      <c r="U31" s="202"/>
      <c r="V31" s="204"/>
      <c r="W31" s="183"/>
      <c r="X31" s="183"/>
      <c r="Y31" s="185"/>
      <c r="Z31" s="185"/>
      <c r="AA31" s="185"/>
      <c r="AB31" s="185"/>
      <c r="AC31" s="185"/>
      <c r="AD31" s="197"/>
      <c r="AE31" s="197"/>
      <c r="AF31" s="197"/>
      <c r="AG31" s="197"/>
      <c r="AH31" s="197"/>
      <c r="AI31" s="197"/>
      <c r="AJ31" s="196"/>
      <c r="AK31" s="196"/>
      <c r="AL31" s="196"/>
      <c r="AM31" s="196"/>
      <c r="AN31" s="196"/>
      <c r="AO31" s="196"/>
      <c r="AP31" s="196"/>
      <c r="AQ31" s="196"/>
      <c r="AR31" s="183"/>
      <c r="AS31" s="183"/>
      <c r="AT31" s="183"/>
      <c r="AU31" s="184"/>
      <c r="AV31" s="183"/>
      <c r="AW31" s="183"/>
      <c r="AX31" s="171"/>
      <c r="AY31" s="171"/>
      <c r="AZ31" s="171"/>
      <c r="BA31" s="174">
        <f t="shared" si="0"/>
        <v>0</v>
      </c>
      <c r="BB31" s="175" t="str">
        <f t="shared" si="1"/>
        <v/>
      </c>
      <c r="BC31" s="175" t="str">
        <f t="shared" si="2"/>
        <v/>
      </c>
      <c r="BD31" s="175" t="str">
        <f t="shared" si="3"/>
        <v/>
      </c>
      <c r="BE31" s="174">
        <f t="shared" si="4"/>
        <v>0</v>
      </c>
      <c r="BF31" s="183"/>
      <c r="BG31" s="183"/>
      <c r="BH31" s="183"/>
      <c r="BI31" s="183"/>
      <c r="BJ31" s="183"/>
      <c r="BK31" s="183"/>
      <c r="BL31" s="183"/>
      <c r="BM31" s="183"/>
      <c r="BN31" s="183"/>
      <c r="BO31" s="183"/>
      <c r="BP31" s="28"/>
      <c r="BQ31" s="28"/>
      <c r="BR31" s="29"/>
      <c r="BS31" s="29"/>
      <c r="BT31" s="29"/>
      <c r="BU31" s="110" t="s">
        <v>386</v>
      </c>
      <c r="BV31" s="22">
        <f>MAX($AR$6:$AR$110)</f>
        <v>0</v>
      </c>
      <c r="BW31" s="29"/>
    </row>
    <row r="32" spans="1:75" ht="15" customHeight="1" thickBot="1" x14ac:dyDescent="0.3">
      <c r="A32" s="32"/>
      <c r="B32" s="113" t="str">
        <f>IF(ISNA(VLOOKUP(A32,Data!C27:D1686,2,0)),"",VLOOKUP(A32,Data!C27:D1686,2,0))</f>
        <v/>
      </c>
      <c r="C32" s="33"/>
      <c r="D32" s="34"/>
      <c r="E32" s="100" t="s">
        <v>1</v>
      </c>
      <c r="F32" s="100"/>
      <c r="G32" s="100"/>
      <c r="H32" s="100"/>
      <c r="I32" s="100"/>
      <c r="J32" s="100"/>
      <c r="K32" s="100"/>
      <c r="L32" s="100"/>
      <c r="M32" s="100"/>
      <c r="N32" s="100"/>
      <c r="O32" s="100"/>
      <c r="P32" s="100"/>
      <c r="Q32" s="100"/>
      <c r="R32" s="100"/>
      <c r="S32" s="101"/>
      <c r="T32" s="200"/>
      <c r="U32" s="203"/>
      <c r="V32" s="204"/>
      <c r="W32" s="183"/>
      <c r="X32" s="183"/>
      <c r="Y32" s="185"/>
      <c r="Z32" s="185"/>
      <c r="AA32" s="185"/>
      <c r="AB32" s="185"/>
      <c r="AC32" s="185"/>
      <c r="AD32" s="197"/>
      <c r="AE32" s="197"/>
      <c r="AF32" s="197"/>
      <c r="AG32" s="197"/>
      <c r="AH32" s="197"/>
      <c r="AI32" s="197"/>
      <c r="AJ32" s="196"/>
      <c r="AK32" s="196"/>
      <c r="AL32" s="196"/>
      <c r="AM32" s="196"/>
      <c r="AN32" s="196"/>
      <c r="AO32" s="196"/>
      <c r="AP32" s="196"/>
      <c r="AQ32" s="196"/>
      <c r="AR32" s="183"/>
      <c r="AS32" s="183"/>
      <c r="AT32" s="183"/>
      <c r="AU32" s="184"/>
      <c r="AV32" s="183"/>
      <c r="AW32" s="183"/>
      <c r="AX32" s="171"/>
      <c r="AY32" s="171"/>
      <c r="AZ32" s="171"/>
      <c r="BA32" s="174">
        <f t="shared" si="0"/>
        <v>0</v>
      </c>
      <c r="BB32" s="175" t="str">
        <f t="shared" si="1"/>
        <v/>
      </c>
      <c r="BC32" s="175" t="str">
        <f t="shared" si="2"/>
        <v/>
      </c>
      <c r="BD32" s="175" t="str">
        <f t="shared" si="3"/>
        <v/>
      </c>
      <c r="BE32" s="174">
        <f t="shared" si="4"/>
        <v>0</v>
      </c>
      <c r="BF32" s="183"/>
      <c r="BG32" s="183"/>
      <c r="BH32" s="183"/>
      <c r="BI32" s="183"/>
      <c r="BJ32" s="183"/>
      <c r="BK32" s="183"/>
      <c r="BL32" s="183"/>
      <c r="BM32" s="183"/>
      <c r="BN32" s="183"/>
      <c r="BO32" s="183"/>
      <c r="BP32" s="23"/>
      <c r="BQ32" s="23"/>
      <c r="BR32" s="48" t="s">
        <v>382</v>
      </c>
      <c r="BS32" s="49"/>
      <c r="BV32" s="176"/>
    </row>
    <row r="33" spans="1:75" ht="15" customHeight="1" thickTop="1" x14ac:dyDescent="0.25">
      <c r="A33" s="32"/>
      <c r="B33" s="113" t="str">
        <f>IF(ISNA(VLOOKUP(A33,Data!C28:D1687,2,0)),"",VLOOKUP(A33,Data!C28:D1687,2,0))</f>
        <v/>
      </c>
      <c r="C33" s="33"/>
      <c r="D33" s="34"/>
      <c r="E33" s="102" t="s">
        <v>44</v>
      </c>
      <c r="F33" s="96"/>
      <c r="G33" s="96"/>
      <c r="H33" s="96"/>
      <c r="I33" s="96"/>
      <c r="J33" s="96"/>
      <c r="K33" s="96"/>
      <c r="L33" s="96"/>
      <c r="M33" s="96"/>
      <c r="N33" s="96"/>
      <c r="O33" s="96"/>
      <c r="P33" s="96"/>
      <c r="Q33" s="96"/>
      <c r="R33" s="96"/>
      <c r="S33" s="96"/>
      <c r="T33" s="198"/>
      <c r="U33" s="201"/>
      <c r="V33" s="204"/>
      <c r="W33" s="183"/>
      <c r="X33" s="183"/>
      <c r="Y33" s="185"/>
      <c r="Z33" s="185"/>
      <c r="AA33" s="185"/>
      <c r="AB33" s="185"/>
      <c r="AC33" s="185"/>
      <c r="AD33" s="197"/>
      <c r="AE33" s="197"/>
      <c r="AF33" s="197"/>
      <c r="AG33" s="197"/>
      <c r="AH33" s="197"/>
      <c r="AI33" s="197"/>
      <c r="AJ33" s="196"/>
      <c r="AK33" s="196"/>
      <c r="AL33" s="196"/>
      <c r="AM33" s="196"/>
      <c r="AN33" s="196"/>
      <c r="AO33" s="196"/>
      <c r="AP33" s="196"/>
      <c r="AQ33" s="196"/>
      <c r="AR33" s="183"/>
      <c r="AS33" s="183"/>
      <c r="AT33" s="183"/>
      <c r="AU33" s="184"/>
      <c r="AV33" s="183"/>
      <c r="AW33" s="183"/>
      <c r="AX33" s="171"/>
      <c r="AY33" s="171"/>
      <c r="AZ33" s="171"/>
      <c r="BA33" s="172">
        <f t="shared" si="0"/>
        <v>0</v>
      </c>
      <c r="BB33" s="173" t="str">
        <f t="shared" si="1"/>
        <v/>
      </c>
      <c r="BC33" s="173" t="str">
        <f t="shared" si="2"/>
        <v/>
      </c>
      <c r="BD33" s="173" t="str">
        <f t="shared" si="3"/>
        <v/>
      </c>
      <c r="BE33" s="172">
        <f t="shared" si="4"/>
        <v>0</v>
      </c>
      <c r="BF33" s="183"/>
      <c r="BG33" s="183"/>
      <c r="BH33" s="183"/>
      <c r="BI33" s="183"/>
      <c r="BJ33" s="183"/>
      <c r="BK33" s="183"/>
      <c r="BL33" s="183"/>
      <c r="BM33" s="183"/>
      <c r="BN33" s="183"/>
      <c r="BO33" s="183"/>
      <c r="BP33" s="36"/>
      <c r="BQ33" s="36"/>
      <c r="BR33" s="111" t="s">
        <v>21</v>
      </c>
      <c r="BS33" s="22">
        <f>MIN($BC$6:$BC$110)</f>
        <v>0</v>
      </c>
      <c r="BU33" s="51" t="s">
        <v>436</v>
      </c>
      <c r="BV33" s="177"/>
    </row>
    <row r="34" spans="1:75" s="31" customFormat="1" ht="18.75" x14ac:dyDescent="0.25">
      <c r="A34" s="37"/>
      <c r="B34" s="113" t="str">
        <f>IF(ISNA(VLOOKUP(A34,Data!C29:D1688,2,0)),"",VLOOKUP(A34,Data!C29:D1688,2,0))</f>
        <v/>
      </c>
      <c r="C34" s="38"/>
      <c r="D34" s="27"/>
      <c r="E34" s="97" t="s">
        <v>428</v>
      </c>
      <c r="F34" s="97"/>
      <c r="G34" s="97"/>
      <c r="H34" s="97"/>
      <c r="I34" s="97"/>
      <c r="J34" s="97"/>
      <c r="K34" s="97"/>
      <c r="L34" s="97"/>
      <c r="M34" s="97"/>
      <c r="N34" s="97"/>
      <c r="O34" s="97"/>
      <c r="P34" s="98"/>
      <c r="Q34" s="98"/>
      <c r="R34" s="98"/>
      <c r="S34" s="99"/>
      <c r="T34" s="199"/>
      <c r="U34" s="202"/>
      <c r="V34" s="204"/>
      <c r="W34" s="183"/>
      <c r="X34" s="183"/>
      <c r="Y34" s="185"/>
      <c r="Z34" s="185"/>
      <c r="AA34" s="185"/>
      <c r="AB34" s="185"/>
      <c r="AC34" s="185"/>
      <c r="AD34" s="197"/>
      <c r="AE34" s="197"/>
      <c r="AF34" s="197"/>
      <c r="AG34" s="197"/>
      <c r="AH34" s="197"/>
      <c r="AI34" s="197"/>
      <c r="AJ34" s="196"/>
      <c r="AK34" s="196"/>
      <c r="AL34" s="196"/>
      <c r="AM34" s="196"/>
      <c r="AN34" s="196"/>
      <c r="AO34" s="196"/>
      <c r="AP34" s="196"/>
      <c r="AQ34" s="196"/>
      <c r="AR34" s="183"/>
      <c r="AS34" s="183"/>
      <c r="AT34" s="183"/>
      <c r="AU34" s="184"/>
      <c r="AV34" s="183"/>
      <c r="AW34" s="183"/>
      <c r="AX34" s="171"/>
      <c r="AY34" s="171"/>
      <c r="AZ34" s="171"/>
      <c r="BA34" s="174">
        <f t="shared" si="0"/>
        <v>0</v>
      </c>
      <c r="BB34" s="175" t="str">
        <f t="shared" si="1"/>
        <v/>
      </c>
      <c r="BC34" s="175" t="str">
        <f t="shared" si="2"/>
        <v/>
      </c>
      <c r="BD34" s="175" t="str">
        <f t="shared" si="3"/>
        <v/>
      </c>
      <c r="BE34" s="174">
        <f t="shared" si="4"/>
        <v>0</v>
      </c>
      <c r="BF34" s="183"/>
      <c r="BG34" s="183"/>
      <c r="BH34" s="183"/>
      <c r="BI34" s="183"/>
      <c r="BJ34" s="183"/>
      <c r="BK34" s="183"/>
      <c r="BL34" s="183"/>
      <c r="BM34" s="183"/>
      <c r="BN34" s="183"/>
      <c r="BO34" s="183"/>
      <c r="BP34" s="39"/>
      <c r="BQ34" s="39"/>
      <c r="BR34" s="40" t="s">
        <v>22</v>
      </c>
      <c r="BS34" s="22">
        <f>MAX($BC$6:$BC$110)</f>
        <v>0</v>
      </c>
      <c r="BT34" s="29"/>
      <c r="BU34" s="52" t="s">
        <v>21</v>
      </c>
      <c r="BV34" s="178">
        <f>MIN(BJ6:BJ130)</f>
        <v>0</v>
      </c>
      <c r="BW34" s="29"/>
    </row>
    <row r="35" spans="1:75" ht="15" customHeight="1" thickBot="1" x14ac:dyDescent="0.3">
      <c r="A35" s="32"/>
      <c r="B35" s="113" t="str">
        <f>IF(ISNA(VLOOKUP(A35,Data!C30:D1689,2,0)),"",VLOOKUP(A35,Data!C30:D1689,2,0))</f>
        <v/>
      </c>
      <c r="C35" s="33"/>
      <c r="D35" s="34"/>
      <c r="E35" s="100" t="s">
        <v>1</v>
      </c>
      <c r="F35" s="100"/>
      <c r="G35" s="100"/>
      <c r="H35" s="100"/>
      <c r="I35" s="100"/>
      <c r="J35" s="100"/>
      <c r="K35" s="100"/>
      <c r="L35" s="100"/>
      <c r="M35" s="100"/>
      <c r="N35" s="100"/>
      <c r="O35" s="100"/>
      <c r="P35" s="100"/>
      <c r="Q35" s="100"/>
      <c r="R35" s="100"/>
      <c r="S35" s="101"/>
      <c r="T35" s="200"/>
      <c r="U35" s="203"/>
      <c r="V35" s="204"/>
      <c r="W35" s="183"/>
      <c r="X35" s="183"/>
      <c r="Y35" s="185"/>
      <c r="Z35" s="185"/>
      <c r="AA35" s="185"/>
      <c r="AB35" s="185"/>
      <c r="AC35" s="185"/>
      <c r="AD35" s="197"/>
      <c r="AE35" s="197"/>
      <c r="AF35" s="197"/>
      <c r="AG35" s="197"/>
      <c r="AH35" s="197"/>
      <c r="AI35" s="197"/>
      <c r="AJ35" s="196"/>
      <c r="AK35" s="196"/>
      <c r="AL35" s="196"/>
      <c r="AM35" s="196"/>
      <c r="AN35" s="196"/>
      <c r="AO35" s="196"/>
      <c r="AP35" s="196"/>
      <c r="AQ35" s="196"/>
      <c r="AR35" s="183"/>
      <c r="AS35" s="183"/>
      <c r="AT35" s="183"/>
      <c r="AU35" s="184"/>
      <c r="AV35" s="183"/>
      <c r="AW35" s="183"/>
      <c r="AX35" s="171"/>
      <c r="AY35" s="171"/>
      <c r="AZ35" s="171"/>
      <c r="BA35" s="174">
        <f t="shared" si="0"/>
        <v>0</v>
      </c>
      <c r="BB35" s="175" t="str">
        <f t="shared" si="1"/>
        <v/>
      </c>
      <c r="BC35" s="175" t="str">
        <f t="shared" si="2"/>
        <v/>
      </c>
      <c r="BD35" s="175" t="str">
        <f t="shared" si="3"/>
        <v/>
      </c>
      <c r="BE35" s="174">
        <f t="shared" si="4"/>
        <v>0</v>
      </c>
      <c r="BF35" s="183"/>
      <c r="BG35" s="183"/>
      <c r="BH35" s="183"/>
      <c r="BI35" s="183"/>
      <c r="BJ35" s="183"/>
      <c r="BK35" s="183"/>
      <c r="BL35" s="183"/>
      <c r="BM35" s="183"/>
      <c r="BN35" s="183"/>
      <c r="BO35" s="183"/>
      <c r="BP35" s="36"/>
      <c r="BQ35" s="36"/>
      <c r="BR35" s="111" t="s">
        <v>23</v>
      </c>
      <c r="BS35" s="22" t="e">
        <f>AVERAGE($BC$6:$BC$110)</f>
        <v>#DIV/0!</v>
      </c>
      <c r="BU35" s="52" t="s">
        <v>22</v>
      </c>
      <c r="BV35" s="178">
        <f>MAX(BJ6:BJ130)</f>
        <v>0</v>
      </c>
    </row>
    <row r="36" spans="1:75" ht="15" customHeight="1" thickTop="1" x14ac:dyDescent="0.25">
      <c r="A36" s="32"/>
      <c r="B36" s="113" t="str">
        <f>IF(ISNA(VLOOKUP(A36,Data!C31:D1690,2,0)),"",VLOOKUP(A36,Data!C31:D1690,2,0))</f>
        <v/>
      </c>
      <c r="C36" s="33"/>
      <c r="D36" s="34"/>
      <c r="E36" s="102" t="s">
        <v>44</v>
      </c>
      <c r="F36" s="96"/>
      <c r="G36" s="96"/>
      <c r="H36" s="96"/>
      <c r="I36" s="96"/>
      <c r="J36" s="96"/>
      <c r="K36" s="96"/>
      <c r="L36" s="96"/>
      <c r="M36" s="96"/>
      <c r="N36" s="96"/>
      <c r="O36" s="96"/>
      <c r="P36" s="96"/>
      <c r="Q36" s="96"/>
      <c r="R36" s="96"/>
      <c r="S36" s="96"/>
      <c r="T36" s="198"/>
      <c r="U36" s="201"/>
      <c r="V36" s="204"/>
      <c r="W36" s="183"/>
      <c r="X36" s="183"/>
      <c r="Y36" s="185"/>
      <c r="Z36" s="185"/>
      <c r="AA36" s="185"/>
      <c r="AB36" s="185"/>
      <c r="AC36" s="185"/>
      <c r="AD36" s="197"/>
      <c r="AE36" s="197"/>
      <c r="AF36" s="197"/>
      <c r="AG36" s="197"/>
      <c r="AH36" s="197"/>
      <c r="AI36" s="197"/>
      <c r="AJ36" s="196"/>
      <c r="AK36" s="196"/>
      <c r="AL36" s="196"/>
      <c r="AM36" s="196"/>
      <c r="AN36" s="196"/>
      <c r="AO36" s="196"/>
      <c r="AP36" s="196"/>
      <c r="AQ36" s="196"/>
      <c r="AR36" s="183"/>
      <c r="AS36" s="183"/>
      <c r="AT36" s="183"/>
      <c r="AU36" s="184"/>
      <c r="AV36" s="183"/>
      <c r="AW36" s="183"/>
      <c r="AX36" s="171"/>
      <c r="AY36" s="171"/>
      <c r="AZ36" s="171"/>
      <c r="BA36" s="172">
        <f t="shared" si="0"/>
        <v>0</v>
      </c>
      <c r="BB36" s="173" t="str">
        <f t="shared" si="1"/>
        <v/>
      </c>
      <c r="BC36" s="173" t="str">
        <f t="shared" si="2"/>
        <v/>
      </c>
      <c r="BD36" s="173" t="str">
        <f t="shared" si="3"/>
        <v/>
      </c>
      <c r="BE36" s="172">
        <f t="shared" si="4"/>
        <v>0</v>
      </c>
      <c r="BF36" s="183"/>
      <c r="BG36" s="183"/>
      <c r="BH36" s="183"/>
      <c r="BI36" s="183"/>
      <c r="BJ36" s="183"/>
      <c r="BK36" s="183"/>
      <c r="BL36" s="183"/>
      <c r="BM36" s="183"/>
      <c r="BN36" s="183"/>
      <c r="BO36" s="183"/>
      <c r="BP36" s="23"/>
      <c r="BQ36" s="23"/>
      <c r="BU36" s="52" t="s">
        <v>23</v>
      </c>
      <c r="BV36" s="178" t="e">
        <f>AVERAGE(BJ6:BJ130)</f>
        <v>#DIV/0!</v>
      </c>
    </row>
    <row r="37" spans="1:75" s="31" customFormat="1" ht="18.75" x14ac:dyDescent="0.25">
      <c r="A37" s="37"/>
      <c r="B37" s="113" t="str">
        <f>IF(ISNA(VLOOKUP(A37,Data!C32:D1691,2,0)),"",VLOOKUP(A37,Data!C32:D1691,2,0))</f>
        <v/>
      </c>
      <c r="C37" s="38"/>
      <c r="D37" s="27"/>
      <c r="E37" s="97" t="s">
        <v>428</v>
      </c>
      <c r="F37" s="97"/>
      <c r="G37" s="97"/>
      <c r="H37" s="97"/>
      <c r="I37" s="97"/>
      <c r="J37" s="97"/>
      <c r="K37" s="97"/>
      <c r="L37" s="97"/>
      <c r="M37" s="97"/>
      <c r="N37" s="97"/>
      <c r="O37" s="97"/>
      <c r="P37" s="98"/>
      <c r="Q37" s="98"/>
      <c r="R37" s="98"/>
      <c r="S37" s="99"/>
      <c r="T37" s="199"/>
      <c r="U37" s="202"/>
      <c r="V37" s="204"/>
      <c r="W37" s="183"/>
      <c r="X37" s="183"/>
      <c r="Y37" s="185"/>
      <c r="Z37" s="185"/>
      <c r="AA37" s="185"/>
      <c r="AB37" s="185"/>
      <c r="AC37" s="185"/>
      <c r="AD37" s="197"/>
      <c r="AE37" s="197"/>
      <c r="AF37" s="197"/>
      <c r="AG37" s="197"/>
      <c r="AH37" s="197"/>
      <c r="AI37" s="197"/>
      <c r="AJ37" s="196"/>
      <c r="AK37" s="196"/>
      <c r="AL37" s="196"/>
      <c r="AM37" s="196"/>
      <c r="AN37" s="196"/>
      <c r="AO37" s="196"/>
      <c r="AP37" s="196"/>
      <c r="AQ37" s="196"/>
      <c r="AR37" s="183"/>
      <c r="AS37" s="183"/>
      <c r="AT37" s="183"/>
      <c r="AU37" s="184"/>
      <c r="AV37" s="183"/>
      <c r="AW37" s="183"/>
      <c r="AX37" s="171"/>
      <c r="AY37" s="171"/>
      <c r="AZ37" s="171"/>
      <c r="BA37" s="174">
        <f t="shared" si="0"/>
        <v>0</v>
      </c>
      <c r="BB37" s="175" t="str">
        <f t="shared" si="1"/>
        <v/>
      </c>
      <c r="BC37" s="175" t="str">
        <f t="shared" si="2"/>
        <v/>
      </c>
      <c r="BD37" s="175" t="str">
        <f t="shared" si="3"/>
        <v/>
      </c>
      <c r="BE37" s="174">
        <f t="shared" si="4"/>
        <v>0</v>
      </c>
      <c r="BF37" s="183"/>
      <c r="BG37" s="183"/>
      <c r="BH37" s="183"/>
      <c r="BI37" s="183"/>
      <c r="BJ37" s="183"/>
      <c r="BK37" s="183"/>
      <c r="BL37" s="183"/>
      <c r="BM37" s="183"/>
      <c r="BN37" s="183"/>
      <c r="BO37" s="183"/>
      <c r="BP37" s="28"/>
      <c r="BQ37" s="28"/>
      <c r="BR37" s="29" t="s">
        <v>383</v>
      </c>
      <c r="BS37" s="44"/>
      <c r="BT37" s="29"/>
      <c r="BU37" s="53"/>
      <c r="BV37" s="179"/>
      <c r="BW37" s="29"/>
    </row>
    <row r="38" spans="1:75" ht="15" customHeight="1" thickBot="1" x14ac:dyDescent="0.3">
      <c r="A38" s="32"/>
      <c r="B38" s="113" t="str">
        <f>IF(ISNA(VLOOKUP(A38,Data!C33:D1692,2,0)),"",VLOOKUP(A38,Data!C33:D1692,2,0))</f>
        <v/>
      </c>
      <c r="C38" s="33"/>
      <c r="D38" s="34"/>
      <c r="E38" s="100" t="s">
        <v>1</v>
      </c>
      <c r="F38" s="100"/>
      <c r="G38" s="100"/>
      <c r="H38" s="100"/>
      <c r="I38" s="100"/>
      <c r="J38" s="100"/>
      <c r="K38" s="100"/>
      <c r="L38" s="100"/>
      <c r="M38" s="100"/>
      <c r="N38" s="100"/>
      <c r="O38" s="100"/>
      <c r="P38" s="100"/>
      <c r="Q38" s="100"/>
      <c r="R38" s="100"/>
      <c r="S38" s="101"/>
      <c r="T38" s="200"/>
      <c r="U38" s="203"/>
      <c r="V38" s="204"/>
      <c r="W38" s="183"/>
      <c r="X38" s="183"/>
      <c r="Y38" s="185"/>
      <c r="Z38" s="185"/>
      <c r="AA38" s="185"/>
      <c r="AB38" s="185"/>
      <c r="AC38" s="185"/>
      <c r="AD38" s="197"/>
      <c r="AE38" s="197"/>
      <c r="AF38" s="197"/>
      <c r="AG38" s="197"/>
      <c r="AH38" s="197"/>
      <c r="AI38" s="197"/>
      <c r="AJ38" s="196"/>
      <c r="AK38" s="196"/>
      <c r="AL38" s="196"/>
      <c r="AM38" s="196"/>
      <c r="AN38" s="196"/>
      <c r="AO38" s="196"/>
      <c r="AP38" s="196"/>
      <c r="AQ38" s="196"/>
      <c r="AR38" s="183"/>
      <c r="AS38" s="183"/>
      <c r="AT38" s="183"/>
      <c r="AU38" s="184"/>
      <c r="AV38" s="183"/>
      <c r="AW38" s="183"/>
      <c r="AX38" s="171"/>
      <c r="AY38" s="171"/>
      <c r="AZ38" s="171"/>
      <c r="BA38" s="174">
        <f t="shared" si="0"/>
        <v>0</v>
      </c>
      <c r="BB38" s="175" t="str">
        <f t="shared" si="1"/>
        <v/>
      </c>
      <c r="BC38" s="175" t="str">
        <f t="shared" si="2"/>
        <v/>
      </c>
      <c r="BD38" s="175" t="str">
        <f t="shared" si="3"/>
        <v/>
      </c>
      <c r="BE38" s="174">
        <f t="shared" si="4"/>
        <v>0</v>
      </c>
      <c r="BF38" s="183"/>
      <c r="BG38" s="183"/>
      <c r="BH38" s="183"/>
      <c r="BI38" s="183"/>
      <c r="BJ38" s="183"/>
      <c r="BK38" s="183"/>
      <c r="BL38" s="183"/>
      <c r="BM38" s="183"/>
      <c r="BN38" s="183"/>
      <c r="BO38" s="183"/>
      <c r="BP38" s="36"/>
      <c r="BQ38" s="36"/>
      <c r="BR38" s="111" t="s">
        <v>21</v>
      </c>
      <c r="BS38" s="22">
        <f>MIN($BB$6:$BB$110)</f>
        <v>0</v>
      </c>
      <c r="BU38" s="54" t="s">
        <v>437</v>
      </c>
      <c r="BV38" s="180"/>
    </row>
    <row r="39" spans="1:75" ht="15" customHeight="1" thickTop="1" x14ac:dyDescent="0.25">
      <c r="A39" s="32"/>
      <c r="B39" s="113" t="str">
        <f>IF(ISNA(VLOOKUP(A39,Data!C34:D1693,2,0)),"",VLOOKUP(A39,Data!C34:D1693,2,0))</f>
        <v/>
      </c>
      <c r="C39" s="33"/>
      <c r="D39" s="34"/>
      <c r="E39" s="102" t="s">
        <v>44</v>
      </c>
      <c r="F39" s="96"/>
      <c r="G39" s="96"/>
      <c r="H39" s="96"/>
      <c r="I39" s="96"/>
      <c r="J39" s="96"/>
      <c r="K39" s="96"/>
      <c r="L39" s="96"/>
      <c r="M39" s="96"/>
      <c r="N39" s="96"/>
      <c r="O39" s="96"/>
      <c r="P39" s="96"/>
      <c r="Q39" s="96"/>
      <c r="R39" s="96"/>
      <c r="S39" s="96"/>
      <c r="T39" s="198"/>
      <c r="U39" s="201"/>
      <c r="V39" s="204"/>
      <c r="W39" s="183"/>
      <c r="X39" s="183"/>
      <c r="Y39" s="185"/>
      <c r="Z39" s="185"/>
      <c r="AA39" s="185"/>
      <c r="AB39" s="185"/>
      <c r="AC39" s="185"/>
      <c r="AD39" s="197"/>
      <c r="AE39" s="197"/>
      <c r="AF39" s="197"/>
      <c r="AG39" s="197"/>
      <c r="AH39" s="197"/>
      <c r="AI39" s="197"/>
      <c r="AJ39" s="196"/>
      <c r="AK39" s="196"/>
      <c r="AL39" s="196"/>
      <c r="AM39" s="196"/>
      <c r="AN39" s="196"/>
      <c r="AO39" s="196"/>
      <c r="AP39" s="196"/>
      <c r="AQ39" s="196"/>
      <c r="AR39" s="183"/>
      <c r="AS39" s="183"/>
      <c r="AT39" s="183"/>
      <c r="AU39" s="184"/>
      <c r="AV39" s="183"/>
      <c r="AW39" s="183"/>
      <c r="AX39" s="171"/>
      <c r="AY39" s="171"/>
      <c r="AZ39" s="171"/>
      <c r="BA39" s="172">
        <f t="shared" si="0"/>
        <v>0</v>
      </c>
      <c r="BB39" s="173" t="str">
        <f t="shared" si="1"/>
        <v/>
      </c>
      <c r="BC39" s="173" t="str">
        <f t="shared" si="2"/>
        <v/>
      </c>
      <c r="BD39" s="173" t="str">
        <f t="shared" si="3"/>
        <v/>
      </c>
      <c r="BE39" s="172">
        <f t="shared" si="4"/>
        <v>0</v>
      </c>
      <c r="BF39" s="183"/>
      <c r="BG39" s="183"/>
      <c r="BH39" s="183"/>
      <c r="BI39" s="183"/>
      <c r="BJ39" s="183"/>
      <c r="BK39" s="183"/>
      <c r="BL39" s="183"/>
      <c r="BM39" s="183"/>
      <c r="BN39" s="183"/>
      <c r="BO39" s="183"/>
      <c r="BP39" s="36"/>
      <c r="BQ39" s="36"/>
      <c r="BR39" s="111" t="s">
        <v>22</v>
      </c>
      <c r="BS39" s="22">
        <f>MAX($BB$6:$BB$110)</f>
        <v>0</v>
      </c>
      <c r="BU39" s="52" t="s">
        <v>21</v>
      </c>
      <c r="BV39" s="178">
        <f>MIN(BK6:BK130)</f>
        <v>0</v>
      </c>
    </row>
    <row r="40" spans="1:75" s="31" customFormat="1" ht="18.75" x14ac:dyDescent="0.25">
      <c r="A40" s="37"/>
      <c r="B40" s="113" t="str">
        <f>IF(ISNA(VLOOKUP(A40,Data!C35:D1694,2,0)),"",VLOOKUP(A40,Data!C35:D1694,2,0))</f>
        <v/>
      </c>
      <c r="C40" s="38"/>
      <c r="D40" s="27"/>
      <c r="E40" s="97" t="s">
        <v>428</v>
      </c>
      <c r="F40" s="97"/>
      <c r="G40" s="97"/>
      <c r="H40" s="97"/>
      <c r="I40" s="97"/>
      <c r="J40" s="97"/>
      <c r="K40" s="97"/>
      <c r="L40" s="97"/>
      <c r="M40" s="97"/>
      <c r="N40" s="97"/>
      <c r="O40" s="97"/>
      <c r="P40" s="98"/>
      <c r="Q40" s="98"/>
      <c r="R40" s="98"/>
      <c r="S40" s="99"/>
      <c r="T40" s="199"/>
      <c r="U40" s="202"/>
      <c r="V40" s="204"/>
      <c r="W40" s="183"/>
      <c r="X40" s="183"/>
      <c r="Y40" s="185"/>
      <c r="Z40" s="185"/>
      <c r="AA40" s="185"/>
      <c r="AB40" s="185"/>
      <c r="AC40" s="185"/>
      <c r="AD40" s="197"/>
      <c r="AE40" s="197"/>
      <c r="AF40" s="197"/>
      <c r="AG40" s="197"/>
      <c r="AH40" s="197"/>
      <c r="AI40" s="197"/>
      <c r="AJ40" s="196"/>
      <c r="AK40" s="196"/>
      <c r="AL40" s="196"/>
      <c r="AM40" s="196"/>
      <c r="AN40" s="196"/>
      <c r="AO40" s="196"/>
      <c r="AP40" s="196"/>
      <c r="AQ40" s="196"/>
      <c r="AR40" s="183"/>
      <c r="AS40" s="183"/>
      <c r="AT40" s="183"/>
      <c r="AU40" s="184"/>
      <c r="AV40" s="183"/>
      <c r="AW40" s="183"/>
      <c r="AX40" s="171"/>
      <c r="AY40" s="171"/>
      <c r="AZ40" s="171"/>
      <c r="BA40" s="174">
        <f t="shared" si="0"/>
        <v>0</v>
      </c>
      <c r="BB40" s="175" t="str">
        <f t="shared" si="1"/>
        <v/>
      </c>
      <c r="BC40" s="175" t="str">
        <f t="shared" si="2"/>
        <v/>
      </c>
      <c r="BD40" s="175" t="str">
        <f t="shared" si="3"/>
        <v/>
      </c>
      <c r="BE40" s="174">
        <f t="shared" si="4"/>
        <v>0</v>
      </c>
      <c r="BF40" s="183"/>
      <c r="BG40" s="183"/>
      <c r="BH40" s="183"/>
      <c r="BI40" s="183"/>
      <c r="BJ40" s="183"/>
      <c r="BK40" s="183"/>
      <c r="BL40" s="183"/>
      <c r="BM40" s="183"/>
      <c r="BN40" s="183"/>
      <c r="BO40" s="183"/>
      <c r="BP40" s="39"/>
      <c r="BQ40" s="39"/>
      <c r="BR40" s="40" t="s">
        <v>23</v>
      </c>
      <c r="BS40" s="22" t="e">
        <f>AVERAGE($BB$6:$BB$110)</f>
        <v>#DIV/0!</v>
      </c>
      <c r="BT40" s="29"/>
      <c r="BU40" s="52" t="s">
        <v>22</v>
      </c>
      <c r="BV40" s="178">
        <f>MAX(BK6:BK130)</f>
        <v>0</v>
      </c>
      <c r="BW40" s="29"/>
    </row>
    <row r="41" spans="1:75" ht="15" customHeight="1" thickBot="1" x14ac:dyDescent="0.3">
      <c r="A41" s="32"/>
      <c r="B41" s="113" t="str">
        <f>IF(ISNA(VLOOKUP(A41,Data!C36:D1695,2,0)),"",VLOOKUP(A41,Data!C36:D1695,2,0))</f>
        <v/>
      </c>
      <c r="C41" s="33"/>
      <c r="D41" s="34"/>
      <c r="E41" s="100" t="s">
        <v>1</v>
      </c>
      <c r="F41" s="100"/>
      <c r="G41" s="100"/>
      <c r="H41" s="100"/>
      <c r="I41" s="100"/>
      <c r="J41" s="100"/>
      <c r="K41" s="100"/>
      <c r="L41" s="100"/>
      <c r="M41" s="100"/>
      <c r="N41" s="100"/>
      <c r="O41" s="100"/>
      <c r="P41" s="100"/>
      <c r="Q41" s="100"/>
      <c r="R41" s="100"/>
      <c r="S41" s="101"/>
      <c r="T41" s="200"/>
      <c r="U41" s="203"/>
      <c r="V41" s="204"/>
      <c r="W41" s="183"/>
      <c r="X41" s="183"/>
      <c r="Y41" s="185"/>
      <c r="Z41" s="185"/>
      <c r="AA41" s="185"/>
      <c r="AB41" s="185"/>
      <c r="AC41" s="185"/>
      <c r="AD41" s="197"/>
      <c r="AE41" s="197"/>
      <c r="AF41" s="197"/>
      <c r="AG41" s="197"/>
      <c r="AH41" s="197"/>
      <c r="AI41" s="197"/>
      <c r="AJ41" s="196"/>
      <c r="AK41" s="196"/>
      <c r="AL41" s="196"/>
      <c r="AM41" s="196"/>
      <c r="AN41" s="196"/>
      <c r="AO41" s="196"/>
      <c r="AP41" s="196"/>
      <c r="AQ41" s="196"/>
      <c r="AR41" s="183"/>
      <c r="AS41" s="183"/>
      <c r="AT41" s="183"/>
      <c r="AU41" s="184"/>
      <c r="AV41" s="183"/>
      <c r="AW41" s="183"/>
      <c r="AX41" s="171"/>
      <c r="AY41" s="171"/>
      <c r="AZ41" s="171"/>
      <c r="BA41" s="174">
        <f t="shared" si="0"/>
        <v>0</v>
      </c>
      <c r="BB41" s="175" t="str">
        <f t="shared" si="1"/>
        <v/>
      </c>
      <c r="BC41" s="175" t="str">
        <f t="shared" si="2"/>
        <v/>
      </c>
      <c r="BD41" s="175" t="str">
        <f t="shared" si="3"/>
        <v/>
      </c>
      <c r="BE41" s="174">
        <f t="shared" si="4"/>
        <v>0</v>
      </c>
      <c r="BF41" s="183"/>
      <c r="BG41" s="183"/>
      <c r="BH41" s="183"/>
      <c r="BI41" s="183"/>
      <c r="BJ41" s="183"/>
      <c r="BK41" s="183"/>
      <c r="BL41" s="183"/>
      <c r="BM41" s="183"/>
      <c r="BN41" s="183"/>
      <c r="BO41" s="183"/>
      <c r="BP41" s="23"/>
      <c r="BQ41" s="23"/>
      <c r="BU41" s="52" t="s">
        <v>23</v>
      </c>
      <c r="BV41" s="178" t="e">
        <f>AVERAGE(BK6:BK130)</f>
        <v>#DIV/0!</v>
      </c>
    </row>
    <row r="42" spans="1:75" ht="15" customHeight="1" thickTop="1" x14ac:dyDescent="0.25">
      <c r="A42" s="32"/>
      <c r="B42" s="113" t="str">
        <f>IF(ISNA(VLOOKUP(A42,Data!C37:D1696,2,0)),"",VLOOKUP(A42,Data!C37:D1696,2,0))</f>
        <v/>
      </c>
      <c r="C42" s="33"/>
      <c r="D42" s="34"/>
      <c r="E42" s="102" t="s">
        <v>44</v>
      </c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6"/>
      <c r="Q42" s="96"/>
      <c r="R42" s="96"/>
      <c r="S42" s="96"/>
      <c r="T42" s="198"/>
      <c r="U42" s="201"/>
      <c r="V42" s="204"/>
      <c r="W42" s="183"/>
      <c r="X42" s="183"/>
      <c r="Y42" s="185"/>
      <c r="Z42" s="185"/>
      <c r="AA42" s="185"/>
      <c r="AB42" s="185"/>
      <c r="AC42" s="185"/>
      <c r="AD42" s="197"/>
      <c r="AE42" s="197"/>
      <c r="AF42" s="197"/>
      <c r="AG42" s="197"/>
      <c r="AH42" s="197"/>
      <c r="AI42" s="197"/>
      <c r="AJ42" s="196"/>
      <c r="AK42" s="196"/>
      <c r="AL42" s="196"/>
      <c r="AM42" s="196"/>
      <c r="AN42" s="196"/>
      <c r="AO42" s="196"/>
      <c r="AP42" s="196"/>
      <c r="AQ42" s="196"/>
      <c r="AR42" s="183"/>
      <c r="AS42" s="183"/>
      <c r="AT42" s="183"/>
      <c r="AU42" s="184"/>
      <c r="AV42" s="183"/>
      <c r="AW42" s="183"/>
      <c r="AX42" s="171"/>
      <c r="AY42" s="171"/>
      <c r="AZ42" s="171"/>
      <c r="BA42" s="172">
        <f t="shared" si="0"/>
        <v>0</v>
      </c>
      <c r="BB42" s="173" t="str">
        <f t="shared" si="1"/>
        <v/>
      </c>
      <c r="BC42" s="173" t="str">
        <f t="shared" si="2"/>
        <v/>
      </c>
      <c r="BD42" s="173" t="str">
        <f t="shared" si="3"/>
        <v/>
      </c>
      <c r="BE42" s="172">
        <f t="shared" si="4"/>
        <v>0</v>
      </c>
      <c r="BF42" s="183"/>
      <c r="BG42" s="183"/>
      <c r="BH42" s="183"/>
      <c r="BI42" s="183"/>
      <c r="BJ42" s="183"/>
      <c r="BK42" s="183"/>
      <c r="BL42" s="183"/>
      <c r="BM42" s="183"/>
      <c r="BN42" s="183"/>
      <c r="BO42" s="183"/>
      <c r="BP42" s="23"/>
      <c r="BQ42" s="23"/>
      <c r="BU42" s="53"/>
      <c r="BV42" s="179"/>
    </row>
    <row r="43" spans="1:75" s="31" customFormat="1" ht="18.75" x14ac:dyDescent="0.25">
      <c r="A43" s="37"/>
      <c r="B43" s="113" t="str">
        <f>IF(ISNA(VLOOKUP(A43,Data!C38:D1697,2,0)),"",VLOOKUP(A43,Data!C38:D1697,2,0))</f>
        <v/>
      </c>
      <c r="C43" s="38"/>
      <c r="D43" s="27"/>
      <c r="E43" s="97" t="s">
        <v>428</v>
      </c>
      <c r="F43" s="97"/>
      <c r="G43" s="97"/>
      <c r="H43" s="97"/>
      <c r="I43" s="97"/>
      <c r="J43" s="97"/>
      <c r="K43" s="97"/>
      <c r="L43" s="97"/>
      <c r="M43" s="97"/>
      <c r="N43" s="97"/>
      <c r="O43" s="97"/>
      <c r="P43" s="98"/>
      <c r="Q43" s="98"/>
      <c r="R43" s="98"/>
      <c r="S43" s="99"/>
      <c r="T43" s="199"/>
      <c r="U43" s="202"/>
      <c r="V43" s="204"/>
      <c r="W43" s="183"/>
      <c r="X43" s="183"/>
      <c r="Y43" s="185"/>
      <c r="Z43" s="185"/>
      <c r="AA43" s="185"/>
      <c r="AB43" s="185"/>
      <c r="AC43" s="185"/>
      <c r="AD43" s="197"/>
      <c r="AE43" s="197"/>
      <c r="AF43" s="197"/>
      <c r="AG43" s="197"/>
      <c r="AH43" s="197"/>
      <c r="AI43" s="197"/>
      <c r="AJ43" s="196"/>
      <c r="AK43" s="196"/>
      <c r="AL43" s="196"/>
      <c r="AM43" s="196"/>
      <c r="AN43" s="196"/>
      <c r="AO43" s="196"/>
      <c r="AP43" s="196"/>
      <c r="AQ43" s="196"/>
      <c r="AR43" s="183"/>
      <c r="AS43" s="183"/>
      <c r="AT43" s="183"/>
      <c r="AU43" s="184"/>
      <c r="AV43" s="183"/>
      <c r="AW43" s="183"/>
      <c r="AX43" s="171"/>
      <c r="AY43" s="171"/>
      <c r="AZ43" s="171"/>
      <c r="BA43" s="174">
        <f t="shared" si="0"/>
        <v>0</v>
      </c>
      <c r="BB43" s="175" t="str">
        <f t="shared" si="1"/>
        <v/>
      </c>
      <c r="BC43" s="175" t="str">
        <f t="shared" si="2"/>
        <v/>
      </c>
      <c r="BD43" s="175" t="str">
        <f t="shared" si="3"/>
        <v/>
      </c>
      <c r="BE43" s="174">
        <f t="shared" si="4"/>
        <v>0</v>
      </c>
      <c r="BF43" s="183"/>
      <c r="BG43" s="183"/>
      <c r="BH43" s="183"/>
      <c r="BI43" s="183"/>
      <c r="BJ43" s="183"/>
      <c r="BK43" s="183"/>
      <c r="BL43" s="183"/>
      <c r="BM43" s="183"/>
      <c r="BN43" s="183"/>
      <c r="BO43" s="183"/>
      <c r="BP43" s="28"/>
      <c r="BQ43" s="28"/>
      <c r="BR43" s="29"/>
      <c r="BS43" s="29"/>
      <c r="BT43" s="29"/>
      <c r="BU43" s="54" t="s">
        <v>438</v>
      </c>
      <c r="BV43" s="180"/>
      <c r="BW43" s="29"/>
    </row>
    <row r="44" spans="1:75" ht="15" customHeight="1" thickBot="1" x14ac:dyDescent="0.3">
      <c r="A44" s="32"/>
      <c r="B44" s="113" t="str">
        <f>IF(ISNA(VLOOKUP(A44,Data!C39:D1698,2,0)),"",VLOOKUP(A44,Data!C39:D1698,2,0))</f>
        <v/>
      </c>
      <c r="C44" s="33"/>
      <c r="D44" s="34"/>
      <c r="E44" s="100" t="s">
        <v>1</v>
      </c>
      <c r="F44" s="100"/>
      <c r="G44" s="100"/>
      <c r="H44" s="100"/>
      <c r="I44" s="100"/>
      <c r="J44" s="100"/>
      <c r="K44" s="100"/>
      <c r="L44" s="100"/>
      <c r="M44" s="100"/>
      <c r="N44" s="100"/>
      <c r="O44" s="100"/>
      <c r="P44" s="100"/>
      <c r="Q44" s="100"/>
      <c r="R44" s="100"/>
      <c r="S44" s="101"/>
      <c r="T44" s="200"/>
      <c r="U44" s="203"/>
      <c r="V44" s="204"/>
      <c r="W44" s="183"/>
      <c r="X44" s="183"/>
      <c r="Y44" s="185"/>
      <c r="Z44" s="185"/>
      <c r="AA44" s="185"/>
      <c r="AB44" s="185"/>
      <c r="AC44" s="185"/>
      <c r="AD44" s="197"/>
      <c r="AE44" s="197"/>
      <c r="AF44" s="197"/>
      <c r="AG44" s="197"/>
      <c r="AH44" s="197"/>
      <c r="AI44" s="197"/>
      <c r="AJ44" s="196"/>
      <c r="AK44" s="196"/>
      <c r="AL44" s="196"/>
      <c r="AM44" s="196"/>
      <c r="AN44" s="196"/>
      <c r="AO44" s="196"/>
      <c r="AP44" s="196"/>
      <c r="AQ44" s="196"/>
      <c r="AR44" s="183"/>
      <c r="AS44" s="183"/>
      <c r="AT44" s="183"/>
      <c r="AU44" s="184"/>
      <c r="AV44" s="183"/>
      <c r="AW44" s="183"/>
      <c r="AX44" s="171"/>
      <c r="AY44" s="171"/>
      <c r="AZ44" s="171"/>
      <c r="BA44" s="174">
        <f t="shared" si="0"/>
        <v>0</v>
      </c>
      <c r="BB44" s="175" t="str">
        <f t="shared" si="1"/>
        <v/>
      </c>
      <c r="BC44" s="175" t="str">
        <f t="shared" si="2"/>
        <v/>
      </c>
      <c r="BD44" s="175" t="str">
        <f t="shared" si="3"/>
        <v/>
      </c>
      <c r="BE44" s="174">
        <f t="shared" si="4"/>
        <v>0</v>
      </c>
      <c r="BF44" s="183"/>
      <c r="BG44" s="183"/>
      <c r="BH44" s="183"/>
      <c r="BI44" s="183"/>
      <c r="BJ44" s="183"/>
      <c r="BK44" s="183"/>
      <c r="BL44" s="183"/>
      <c r="BM44" s="183"/>
      <c r="BN44" s="183"/>
      <c r="BO44" s="183"/>
      <c r="BP44" s="23"/>
      <c r="BQ44" s="23"/>
      <c r="BU44" s="52" t="s">
        <v>21</v>
      </c>
      <c r="BV44" s="178">
        <f>MIN(BL6:BL130)</f>
        <v>0</v>
      </c>
    </row>
    <row r="45" spans="1:75" ht="15" customHeight="1" thickTop="1" x14ac:dyDescent="0.25">
      <c r="A45" s="32"/>
      <c r="B45" s="113" t="str">
        <f>IF(ISNA(VLOOKUP(A45,Data!C40:D1699,2,0)),"",VLOOKUP(A45,Data!C40:D1699,2,0))</f>
        <v/>
      </c>
      <c r="C45" s="33"/>
      <c r="D45" s="34"/>
      <c r="E45" s="102" t="s">
        <v>44</v>
      </c>
      <c r="F45" s="96"/>
      <c r="G45" s="96"/>
      <c r="H45" s="96"/>
      <c r="I45" s="96"/>
      <c r="J45" s="96"/>
      <c r="K45" s="96"/>
      <c r="L45" s="96"/>
      <c r="M45" s="96"/>
      <c r="N45" s="96"/>
      <c r="O45" s="96"/>
      <c r="P45" s="96"/>
      <c r="Q45" s="96"/>
      <c r="R45" s="96"/>
      <c r="S45" s="96"/>
      <c r="T45" s="198"/>
      <c r="U45" s="201"/>
      <c r="V45" s="204"/>
      <c r="W45" s="183"/>
      <c r="X45" s="183"/>
      <c r="Y45" s="185"/>
      <c r="Z45" s="185"/>
      <c r="AA45" s="185"/>
      <c r="AB45" s="185"/>
      <c r="AC45" s="185"/>
      <c r="AD45" s="197"/>
      <c r="AE45" s="197"/>
      <c r="AF45" s="197"/>
      <c r="AG45" s="197"/>
      <c r="AH45" s="197"/>
      <c r="AI45" s="197"/>
      <c r="AJ45" s="196"/>
      <c r="AK45" s="196"/>
      <c r="AL45" s="196"/>
      <c r="AM45" s="196"/>
      <c r="AN45" s="196"/>
      <c r="AO45" s="196"/>
      <c r="AP45" s="196"/>
      <c r="AQ45" s="196"/>
      <c r="AR45" s="183"/>
      <c r="AS45" s="183"/>
      <c r="AT45" s="183"/>
      <c r="AU45" s="184"/>
      <c r="AV45" s="183"/>
      <c r="AW45" s="183"/>
      <c r="AX45" s="171"/>
      <c r="AY45" s="171"/>
      <c r="AZ45" s="171"/>
      <c r="BA45" s="172">
        <f t="shared" si="0"/>
        <v>0</v>
      </c>
      <c r="BB45" s="173" t="str">
        <f t="shared" si="1"/>
        <v/>
      </c>
      <c r="BC45" s="173" t="str">
        <f t="shared" si="2"/>
        <v/>
      </c>
      <c r="BD45" s="173" t="str">
        <f t="shared" si="3"/>
        <v/>
      </c>
      <c r="BE45" s="172">
        <f t="shared" si="4"/>
        <v>0</v>
      </c>
      <c r="BF45" s="183"/>
      <c r="BG45" s="183"/>
      <c r="BH45" s="183"/>
      <c r="BI45" s="183"/>
      <c r="BJ45" s="183"/>
      <c r="BK45" s="183"/>
      <c r="BL45" s="183"/>
      <c r="BM45" s="183"/>
      <c r="BN45" s="183"/>
      <c r="BO45" s="183"/>
      <c r="BP45" s="23"/>
      <c r="BQ45" s="23"/>
      <c r="BU45" s="52" t="s">
        <v>22</v>
      </c>
      <c r="BV45" s="178">
        <f>MAX(BL6:BL129)</f>
        <v>0</v>
      </c>
    </row>
    <row r="46" spans="1:75" s="31" customFormat="1" ht="19.5" thickBot="1" x14ac:dyDescent="0.3">
      <c r="A46" s="37"/>
      <c r="B46" s="113" t="str">
        <f>IF(ISNA(VLOOKUP(A46,Data!C41:D1700,2,0)),"",VLOOKUP(A46,Data!C41:D1700,2,0))</f>
        <v/>
      </c>
      <c r="C46" s="38"/>
      <c r="D46" s="27"/>
      <c r="E46" s="97" t="s">
        <v>428</v>
      </c>
      <c r="F46" s="97"/>
      <c r="G46" s="97"/>
      <c r="H46" s="97"/>
      <c r="I46" s="97"/>
      <c r="J46" s="97"/>
      <c r="K46" s="97"/>
      <c r="L46" s="97"/>
      <c r="M46" s="97"/>
      <c r="N46" s="97"/>
      <c r="O46" s="97"/>
      <c r="P46" s="98"/>
      <c r="Q46" s="98"/>
      <c r="R46" s="98"/>
      <c r="S46" s="99"/>
      <c r="T46" s="199"/>
      <c r="U46" s="202"/>
      <c r="V46" s="204"/>
      <c r="W46" s="183"/>
      <c r="X46" s="183"/>
      <c r="Y46" s="185"/>
      <c r="Z46" s="185"/>
      <c r="AA46" s="185"/>
      <c r="AB46" s="185"/>
      <c r="AC46" s="185"/>
      <c r="AD46" s="197"/>
      <c r="AE46" s="197"/>
      <c r="AF46" s="197"/>
      <c r="AG46" s="197"/>
      <c r="AH46" s="197"/>
      <c r="AI46" s="197"/>
      <c r="AJ46" s="196"/>
      <c r="AK46" s="196"/>
      <c r="AL46" s="196"/>
      <c r="AM46" s="196"/>
      <c r="AN46" s="196"/>
      <c r="AO46" s="196"/>
      <c r="AP46" s="196"/>
      <c r="AQ46" s="196"/>
      <c r="AR46" s="183"/>
      <c r="AS46" s="183"/>
      <c r="AT46" s="183"/>
      <c r="AU46" s="184"/>
      <c r="AV46" s="183"/>
      <c r="AW46" s="183"/>
      <c r="AX46" s="171"/>
      <c r="AY46" s="171"/>
      <c r="AZ46" s="171"/>
      <c r="BA46" s="174">
        <f t="shared" si="0"/>
        <v>0</v>
      </c>
      <c r="BB46" s="175" t="str">
        <f t="shared" si="1"/>
        <v/>
      </c>
      <c r="BC46" s="175" t="str">
        <f t="shared" si="2"/>
        <v/>
      </c>
      <c r="BD46" s="175" t="str">
        <f t="shared" si="3"/>
        <v/>
      </c>
      <c r="BE46" s="174">
        <f t="shared" si="4"/>
        <v>0</v>
      </c>
      <c r="BF46" s="183"/>
      <c r="BG46" s="183"/>
      <c r="BH46" s="183"/>
      <c r="BI46" s="183"/>
      <c r="BJ46" s="183"/>
      <c r="BK46" s="183"/>
      <c r="BL46" s="183"/>
      <c r="BM46" s="183"/>
      <c r="BN46" s="183"/>
      <c r="BO46" s="183"/>
      <c r="BP46" s="28"/>
      <c r="BQ46" s="28"/>
      <c r="BR46" s="29"/>
      <c r="BS46" s="29"/>
      <c r="BT46" s="29"/>
      <c r="BU46" s="55" t="s">
        <v>23</v>
      </c>
      <c r="BV46" s="181" t="e">
        <f>AVERAGE(BL6:BL130)</f>
        <v>#DIV/0!</v>
      </c>
      <c r="BW46" s="29"/>
    </row>
    <row r="47" spans="1:75" ht="15" customHeight="1" thickBot="1" x14ac:dyDescent="0.3">
      <c r="A47" s="32"/>
      <c r="B47" s="113" t="str">
        <f>IF(ISNA(VLOOKUP(A47,Data!C42:D1701,2,0)),"",VLOOKUP(A47,Data!C42:D1701,2,0))</f>
        <v/>
      </c>
      <c r="C47" s="33"/>
      <c r="D47" s="34"/>
      <c r="E47" s="100" t="s">
        <v>1</v>
      </c>
      <c r="F47" s="100"/>
      <c r="G47" s="100"/>
      <c r="H47" s="100"/>
      <c r="I47" s="100"/>
      <c r="J47" s="100"/>
      <c r="K47" s="100"/>
      <c r="L47" s="100"/>
      <c r="M47" s="100"/>
      <c r="N47" s="100"/>
      <c r="O47" s="100"/>
      <c r="P47" s="100"/>
      <c r="Q47" s="100"/>
      <c r="R47" s="100"/>
      <c r="S47" s="101"/>
      <c r="T47" s="200"/>
      <c r="U47" s="203"/>
      <c r="V47" s="204"/>
      <c r="W47" s="183"/>
      <c r="X47" s="183"/>
      <c r="Y47" s="185"/>
      <c r="Z47" s="185"/>
      <c r="AA47" s="185"/>
      <c r="AB47" s="185"/>
      <c r="AC47" s="185"/>
      <c r="AD47" s="197"/>
      <c r="AE47" s="197"/>
      <c r="AF47" s="197"/>
      <c r="AG47" s="197"/>
      <c r="AH47" s="197"/>
      <c r="AI47" s="197"/>
      <c r="AJ47" s="196"/>
      <c r="AK47" s="196"/>
      <c r="AL47" s="196"/>
      <c r="AM47" s="196"/>
      <c r="AN47" s="196"/>
      <c r="AO47" s="196"/>
      <c r="AP47" s="196"/>
      <c r="AQ47" s="196"/>
      <c r="AR47" s="183"/>
      <c r="AS47" s="183"/>
      <c r="AT47" s="183"/>
      <c r="AU47" s="184"/>
      <c r="AV47" s="183"/>
      <c r="AW47" s="183"/>
      <c r="AX47" s="171"/>
      <c r="AY47" s="171"/>
      <c r="AZ47" s="171"/>
      <c r="BA47" s="174">
        <f t="shared" si="0"/>
        <v>0</v>
      </c>
      <c r="BB47" s="175" t="str">
        <f t="shared" si="1"/>
        <v/>
      </c>
      <c r="BC47" s="175" t="str">
        <f t="shared" si="2"/>
        <v/>
      </c>
      <c r="BD47" s="175" t="str">
        <f t="shared" si="3"/>
        <v/>
      </c>
      <c r="BE47" s="174">
        <f t="shared" si="4"/>
        <v>0</v>
      </c>
      <c r="BF47" s="183"/>
      <c r="BG47" s="183"/>
      <c r="BH47" s="183"/>
      <c r="BI47" s="183"/>
      <c r="BJ47" s="183"/>
      <c r="BK47" s="183"/>
      <c r="BL47" s="183"/>
      <c r="BM47" s="183"/>
      <c r="BN47" s="183"/>
      <c r="BO47" s="183"/>
      <c r="BP47" s="23"/>
      <c r="BQ47" s="23"/>
      <c r="BU47" s="54" t="s">
        <v>442</v>
      </c>
      <c r="BV47" s="180"/>
    </row>
    <row r="48" spans="1:75" ht="15" customHeight="1" thickTop="1" x14ac:dyDescent="0.25">
      <c r="A48" s="32"/>
      <c r="B48" s="113" t="str">
        <f>IF(ISNA(VLOOKUP(A48,Data!C43:D1702,2,0)),"",VLOOKUP(A48,Data!C43:D1702,2,0))</f>
        <v/>
      </c>
      <c r="C48" s="33"/>
      <c r="D48" s="34"/>
      <c r="E48" s="102" t="s">
        <v>44</v>
      </c>
      <c r="F48" s="96"/>
      <c r="G48" s="96"/>
      <c r="H48" s="96"/>
      <c r="I48" s="96"/>
      <c r="J48" s="96"/>
      <c r="K48" s="96"/>
      <c r="L48" s="96"/>
      <c r="M48" s="96"/>
      <c r="N48" s="96"/>
      <c r="O48" s="96"/>
      <c r="P48" s="96"/>
      <c r="Q48" s="96"/>
      <c r="R48" s="96"/>
      <c r="S48" s="96"/>
      <c r="T48" s="198"/>
      <c r="U48" s="201"/>
      <c r="V48" s="204"/>
      <c r="W48" s="183"/>
      <c r="X48" s="183"/>
      <c r="Y48" s="185"/>
      <c r="Z48" s="185"/>
      <c r="AA48" s="185"/>
      <c r="AB48" s="185"/>
      <c r="AC48" s="185"/>
      <c r="AD48" s="197"/>
      <c r="AE48" s="197"/>
      <c r="AF48" s="197"/>
      <c r="AG48" s="197"/>
      <c r="AH48" s="197"/>
      <c r="AI48" s="197"/>
      <c r="AJ48" s="196"/>
      <c r="AK48" s="196"/>
      <c r="AL48" s="196"/>
      <c r="AM48" s="196"/>
      <c r="AN48" s="196"/>
      <c r="AO48" s="196"/>
      <c r="AP48" s="196"/>
      <c r="AQ48" s="196"/>
      <c r="AR48" s="183"/>
      <c r="AS48" s="183"/>
      <c r="AT48" s="183"/>
      <c r="AU48" s="184"/>
      <c r="AV48" s="183"/>
      <c r="AW48" s="183"/>
      <c r="AX48" s="171"/>
      <c r="AY48" s="171"/>
      <c r="AZ48" s="171"/>
      <c r="BA48" s="172">
        <f t="shared" si="0"/>
        <v>0</v>
      </c>
      <c r="BB48" s="173" t="str">
        <f t="shared" si="1"/>
        <v/>
      </c>
      <c r="BC48" s="173" t="str">
        <f t="shared" si="2"/>
        <v/>
      </c>
      <c r="BD48" s="173" t="str">
        <f t="shared" si="3"/>
        <v/>
      </c>
      <c r="BE48" s="172">
        <f t="shared" si="4"/>
        <v>0</v>
      </c>
      <c r="BF48" s="183"/>
      <c r="BG48" s="183"/>
      <c r="BH48" s="183"/>
      <c r="BI48" s="183"/>
      <c r="BJ48" s="183"/>
      <c r="BK48" s="183"/>
      <c r="BL48" s="183"/>
      <c r="BM48" s="183"/>
      <c r="BN48" s="183"/>
      <c r="BO48" s="183"/>
      <c r="BP48" s="23"/>
      <c r="BQ48" s="23"/>
      <c r="BU48" s="52" t="s">
        <v>23</v>
      </c>
      <c r="BV48" s="178" t="e">
        <f>AVERAGE(BM6:BM129)</f>
        <v>#DIV/0!</v>
      </c>
    </row>
    <row r="49" spans="1:75" s="31" customFormat="1" ht="18.75" x14ac:dyDescent="0.25">
      <c r="A49" s="37"/>
      <c r="B49" s="113" t="str">
        <f>IF(ISNA(VLOOKUP(A49,Data!C44:D1703,2,0)),"",VLOOKUP(A49,Data!C44:D1703,2,0))</f>
        <v/>
      </c>
      <c r="C49" s="38"/>
      <c r="D49" s="27"/>
      <c r="E49" s="97" t="s">
        <v>428</v>
      </c>
      <c r="F49" s="97"/>
      <c r="G49" s="97"/>
      <c r="H49" s="97"/>
      <c r="I49" s="97"/>
      <c r="J49" s="97"/>
      <c r="K49" s="97"/>
      <c r="L49" s="97"/>
      <c r="M49" s="97"/>
      <c r="N49" s="97"/>
      <c r="O49" s="97"/>
      <c r="P49" s="98"/>
      <c r="Q49" s="98"/>
      <c r="R49" s="98"/>
      <c r="S49" s="99"/>
      <c r="T49" s="199"/>
      <c r="U49" s="202"/>
      <c r="V49" s="204"/>
      <c r="W49" s="183"/>
      <c r="X49" s="183"/>
      <c r="Y49" s="185"/>
      <c r="Z49" s="185"/>
      <c r="AA49" s="185"/>
      <c r="AB49" s="185"/>
      <c r="AC49" s="185"/>
      <c r="AD49" s="197"/>
      <c r="AE49" s="197"/>
      <c r="AF49" s="197"/>
      <c r="AG49" s="197"/>
      <c r="AH49" s="197"/>
      <c r="AI49" s="197"/>
      <c r="AJ49" s="196"/>
      <c r="AK49" s="196"/>
      <c r="AL49" s="196"/>
      <c r="AM49" s="196"/>
      <c r="AN49" s="196"/>
      <c r="AO49" s="196"/>
      <c r="AP49" s="196"/>
      <c r="AQ49" s="196"/>
      <c r="AR49" s="183"/>
      <c r="AS49" s="183"/>
      <c r="AT49" s="183"/>
      <c r="AU49" s="184"/>
      <c r="AV49" s="183"/>
      <c r="AW49" s="183"/>
      <c r="AX49" s="171"/>
      <c r="AY49" s="171"/>
      <c r="AZ49" s="171"/>
      <c r="BA49" s="174">
        <f t="shared" si="0"/>
        <v>0</v>
      </c>
      <c r="BB49" s="175" t="str">
        <f t="shared" si="1"/>
        <v/>
      </c>
      <c r="BC49" s="175" t="str">
        <f t="shared" si="2"/>
        <v/>
      </c>
      <c r="BD49" s="175" t="str">
        <f t="shared" si="3"/>
        <v/>
      </c>
      <c r="BE49" s="174">
        <f t="shared" si="4"/>
        <v>0</v>
      </c>
      <c r="BF49" s="183"/>
      <c r="BG49" s="183"/>
      <c r="BH49" s="183"/>
      <c r="BI49" s="183"/>
      <c r="BJ49" s="183"/>
      <c r="BK49" s="183"/>
      <c r="BL49" s="183"/>
      <c r="BM49" s="183"/>
      <c r="BN49" s="183"/>
      <c r="BO49" s="183"/>
      <c r="BP49" s="28"/>
      <c r="BQ49" s="28"/>
      <c r="BR49" s="29"/>
      <c r="BS49" s="29"/>
      <c r="BT49" s="29"/>
      <c r="BU49" s="29"/>
      <c r="BV49" s="29"/>
      <c r="BW49" s="29"/>
    </row>
    <row r="50" spans="1:75" ht="15" customHeight="1" thickBot="1" x14ac:dyDescent="0.3">
      <c r="A50" s="32"/>
      <c r="B50" s="113" t="str">
        <f>IF(ISNA(VLOOKUP(A50,Data!C45:D1704,2,0)),"",VLOOKUP(A50,Data!C45:D1704,2,0))</f>
        <v/>
      </c>
      <c r="C50" s="33"/>
      <c r="D50" s="34"/>
      <c r="E50" s="100" t="s">
        <v>1</v>
      </c>
      <c r="F50" s="100"/>
      <c r="G50" s="100"/>
      <c r="H50" s="100"/>
      <c r="I50" s="100"/>
      <c r="J50" s="100"/>
      <c r="K50" s="100"/>
      <c r="L50" s="100"/>
      <c r="M50" s="100"/>
      <c r="N50" s="100"/>
      <c r="O50" s="100"/>
      <c r="P50" s="100"/>
      <c r="Q50" s="100"/>
      <c r="R50" s="100"/>
      <c r="S50" s="101"/>
      <c r="T50" s="200"/>
      <c r="U50" s="203"/>
      <c r="V50" s="204"/>
      <c r="W50" s="183"/>
      <c r="X50" s="183"/>
      <c r="Y50" s="185"/>
      <c r="Z50" s="185"/>
      <c r="AA50" s="185"/>
      <c r="AB50" s="185"/>
      <c r="AC50" s="185"/>
      <c r="AD50" s="197"/>
      <c r="AE50" s="197"/>
      <c r="AF50" s="197"/>
      <c r="AG50" s="197"/>
      <c r="AH50" s="197"/>
      <c r="AI50" s="197"/>
      <c r="AJ50" s="196"/>
      <c r="AK50" s="196"/>
      <c r="AL50" s="196"/>
      <c r="AM50" s="196"/>
      <c r="AN50" s="196"/>
      <c r="AO50" s="196"/>
      <c r="AP50" s="196"/>
      <c r="AQ50" s="196"/>
      <c r="AR50" s="183"/>
      <c r="AS50" s="183"/>
      <c r="AT50" s="183"/>
      <c r="AU50" s="184"/>
      <c r="AV50" s="183"/>
      <c r="AW50" s="183"/>
      <c r="AX50" s="171"/>
      <c r="AY50" s="171"/>
      <c r="AZ50" s="171"/>
      <c r="BA50" s="174">
        <f t="shared" si="0"/>
        <v>0</v>
      </c>
      <c r="BB50" s="175" t="str">
        <f t="shared" si="1"/>
        <v/>
      </c>
      <c r="BC50" s="175" t="str">
        <f t="shared" si="2"/>
        <v/>
      </c>
      <c r="BD50" s="175" t="str">
        <f t="shared" si="3"/>
        <v/>
      </c>
      <c r="BE50" s="174">
        <f t="shared" si="4"/>
        <v>0</v>
      </c>
      <c r="BF50" s="183"/>
      <c r="BG50" s="183"/>
      <c r="BH50" s="183"/>
      <c r="BI50" s="183"/>
      <c r="BJ50" s="183"/>
      <c r="BK50" s="183"/>
      <c r="BL50" s="183"/>
      <c r="BM50" s="183"/>
      <c r="BN50" s="183"/>
      <c r="BO50" s="183"/>
      <c r="BP50" s="23"/>
      <c r="BQ50" s="23"/>
    </row>
    <row r="51" spans="1:75" ht="15" customHeight="1" thickTop="1" x14ac:dyDescent="0.25">
      <c r="A51" s="32"/>
      <c r="B51" s="113" t="str">
        <f>IF(ISNA(VLOOKUP(A51,Data!C46:D1705,2,0)),"",VLOOKUP(A51,Data!C46:D1705,2,0))</f>
        <v/>
      </c>
      <c r="C51" s="33"/>
      <c r="D51" s="34"/>
      <c r="E51" s="102" t="s">
        <v>44</v>
      </c>
      <c r="F51" s="96"/>
      <c r="G51" s="96"/>
      <c r="H51" s="96"/>
      <c r="I51" s="96"/>
      <c r="J51" s="96"/>
      <c r="K51" s="96"/>
      <c r="L51" s="96"/>
      <c r="M51" s="96"/>
      <c r="N51" s="96"/>
      <c r="O51" s="96"/>
      <c r="P51" s="96"/>
      <c r="Q51" s="96"/>
      <c r="R51" s="96"/>
      <c r="S51" s="96"/>
      <c r="T51" s="198"/>
      <c r="U51" s="201"/>
      <c r="V51" s="204"/>
      <c r="W51" s="183"/>
      <c r="X51" s="183"/>
      <c r="Y51" s="185"/>
      <c r="Z51" s="185"/>
      <c r="AA51" s="185"/>
      <c r="AB51" s="185"/>
      <c r="AC51" s="185"/>
      <c r="AD51" s="197"/>
      <c r="AE51" s="197"/>
      <c r="AF51" s="197"/>
      <c r="AG51" s="197"/>
      <c r="AH51" s="197"/>
      <c r="AI51" s="197"/>
      <c r="AJ51" s="196"/>
      <c r="AK51" s="196"/>
      <c r="AL51" s="196"/>
      <c r="AM51" s="196"/>
      <c r="AN51" s="196"/>
      <c r="AO51" s="196"/>
      <c r="AP51" s="196"/>
      <c r="AQ51" s="196"/>
      <c r="AR51" s="183"/>
      <c r="AS51" s="183"/>
      <c r="AT51" s="183"/>
      <c r="AU51" s="184"/>
      <c r="AV51" s="183"/>
      <c r="AW51" s="183"/>
      <c r="AX51" s="171"/>
      <c r="AY51" s="171"/>
      <c r="AZ51" s="171"/>
      <c r="BA51" s="172">
        <f t="shared" si="0"/>
        <v>0</v>
      </c>
      <c r="BB51" s="173" t="str">
        <f t="shared" si="1"/>
        <v/>
      </c>
      <c r="BC51" s="173" t="str">
        <f t="shared" si="2"/>
        <v/>
      </c>
      <c r="BD51" s="173" t="str">
        <f t="shared" si="3"/>
        <v/>
      </c>
      <c r="BE51" s="172">
        <f t="shared" si="4"/>
        <v>0</v>
      </c>
      <c r="BF51" s="183"/>
      <c r="BG51" s="183"/>
      <c r="BH51" s="183"/>
      <c r="BI51" s="183"/>
      <c r="BJ51" s="183"/>
      <c r="BK51" s="183"/>
      <c r="BL51" s="183"/>
      <c r="BM51" s="183"/>
      <c r="BN51" s="183"/>
      <c r="BO51" s="183"/>
      <c r="BP51" s="23"/>
      <c r="BQ51" s="23"/>
    </row>
    <row r="52" spans="1:75" s="31" customFormat="1" ht="18.75" x14ac:dyDescent="0.25">
      <c r="A52" s="37"/>
      <c r="B52" s="113" t="str">
        <f>IF(ISNA(VLOOKUP(A52,Data!C47:D1706,2,0)),"",VLOOKUP(A52,Data!C47:D1706,2,0))</f>
        <v/>
      </c>
      <c r="C52" s="38"/>
      <c r="D52" s="27"/>
      <c r="E52" s="97" t="s">
        <v>428</v>
      </c>
      <c r="F52" s="97"/>
      <c r="G52" s="97"/>
      <c r="H52" s="97"/>
      <c r="I52" s="97"/>
      <c r="J52" s="97"/>
      <c r="K52" s="97"/>
      <c r="L52" s="97"/>
      <c r="M52" s="97"/>
      <c r="N52" s="97"/>
      <c r="O52" s="97"/>
      <c r="P52" s="98"/>
      <c r="Q52" s="98"/>
      <c r="R52" s="98"/>
      <c r="S52" s="99"/>
      <c r="T52" s="199"/>
      <c r="U52" s="202"/>
      <c r="V52" s="204"/>
      <c r="W52" s="183"/>
      <c r="X52" s="183"/>
      <c r="Y52" s="185"/>
      <c r="Z52" s="185"/>
      <c r="AA52" s="185"/>
      <c r="AB52" s="185"/>
      <c r="AC52" s="185"/>
      <c r="AD52" s="197"/>
      <c r="AE52" s="197"/>
      <c r="AF52" s="197"/>
      <c r="AG52" s="197"/>
      <c r="AH52" s="197"/>
      <c r="AI52" s="197"/>
      <c r="AJ52" s="196"/>
      <c r="AK52" s="196"/>
      <c r="AL52" s="196"/>
      <c r="AM52" s="196"/>
      <c r="AN52" s="196"/>
      <c r="AO52" s="196"/>
      <c r="AP52" s="196"/>
      <c r="AQ52" s="196"/>
      <c r="AR52" s="183"/>
      <c r="AS52" s="183"/>
      <c r="AT52" s="183"/>
      <c r="AU52" s="184"/>
      <c r="AV52" s="183"/>
      <c r="AW52" s="183"/>
      <c r="AX52" s="171"/>
      <c r="AY52" s="171"/>
      <c r="AZ52" s="171"/>
      <c r="BA52" s="174">
        <f t="shared" si="0"/>
        <v>0</v>
      </c>
      <c r="BB52" s="175" t="str">
        <f t="shared" si="1"/>
        <v/>
      </c>
      <c r="BC52" s="175" t="str">
        <f t="shared" si="2"/>
        <v/>
      </c>
      <c r="BD52" s="175" t="str">
        <f t="shared" si="3"/>
        <v/>
      </c>
      <c r="BE52" s="174">
        <f t="shared" si="4"/>
        <v>0</v>
      </c>
      <c r="BF52" s="183"/>
      <c r="BG52" s="183"/>
      <c r="BH52" s="183"/>
      <c r="BI52" s="183"/>
      <c r="BJ52" s="183"/>
      <c r="BK52" s="183"/>
      <c r="BL52" s="183"/>
      <c r="BM52" s="183"/>
      <c r="BN52" s="183"/>
      <c r="BO52" s="183"/>
      <c r="BP52" s="28"/>
      <c r="BQ52" s="28"/>
      <c r="BR52" s="29"/>
      <c r="BS52" s="29"/>
      <c r="BT52" s="29"/>
      <c r="BU52" s="29"/>
      <c r="BV52" s="29"/>
      <c r="BW52" s="29"/>
    </row>
    <row r="53" spans="1:75" ht="15" customHeight="1" thickBot="1" x14ac:dyDescent="0.3">
      <c r="A53" s="32"/>
      <c r="B53" s="113" t="str">
        <f>IF(ISNA(VLOOKUP(A53,Data!C48:D1707,2,0)),"",VLOOKUP(A53,Data!C48:D1707,2,0))</f>
        <v/>
      </c>
      <c r="C53" s="33"/>
      <c r="D53" s="34"/>
      <c r="E53" s="100" t="s">
        <v>1</v>
      </c>
      <c r="F53" s="100"/>
      <c r="G53" s="100"/>
      <c r="H53" s="100"/>
      <c r="I53" s="100"/>
      <c r="J53" s="100"/>
      <c r="K53" s="100"/>
      <c r="L53" s="100"/>
      <c r="M53" s="100"/>
      <c r="N53" s="100"/>
      <c r="O53" s="100"/>
      <c r="P53" s="100"/>
      <c r="Q53" s="100"/>
      <c r="R53" s="100"/>
      <c r="S53" s="101"/>
      <c r="T53" s="200"/>
      <c r="U53" s="203"/>
      <c r="V53" s="204"/>
      <c r="W53" s="183"/>
      <c r="X53" s="183"/>
      <c r="Y53" s="185"/>
      <c r="Z53" s="185"/>
      <c r="AA53" s="185"/>
      <c r="AB53" s="185"/>
      <c r="AC53" s="185"/>
      <c r="AD53" s="197"/>
      <c r="AE53" s="197"/>
      <c r="AF53" s="197"/>
      <c r="AG53" s="197"/>
      <c r="AH53" s="197"/>
      <c r="AI53" s="197"/>
      <c r="AJ53" s="196"/>
      <c r="AK53" s="196"/>
      <c r="AL53" s="196"/>
      <c r="AM53" s="196"/>
      <c r="AN53" s="196"/>
      <c r="AO53" s="196"/>
      <c r="AP53" s="196"/>
      <c r="AQ53" s="196"/>
      <c r="AR53" s="183"/>
      <c r="AS53" s="183"/>
      <c r="AT53" s="183"/>
      <c r="AU53" s="184"/>
      <c r="AV53" s="183"/>
      <c r="AW53" s="183"/>
      <c r="AX53" s="171"/>
      <c r="AY53" s="171"/>
      <c r="AZ53" s="171"/>
      <c r="BA53" s="174">
        <f t="shared" si="0"/>
        <v>0</v>
      </c>
      <c r="BB53" s="175" t="str">
        <f t="shared" si="1"/>
        <v/>
      </c>
      <c r="BC53" s="175" t="str">
        <f t="shared" si="2"/>
        <v/>
      </c>
      <c r="BD53" s="175" t="str">
        <f t="shared" si="3"/>
        <v/>
      </c>
      <c r="BE53" s="174">
        <f t="shared" si="4"/>
        <v>0</v>
      </c>
      <c r="BF53" s="183"/>
      <c r="BG53" s="183"/>
      <c r="BH53" s="183"/>
      <c r="BI53" s="183"/>
      <c r="BJ53" s="183"/>
      <c r="BK53" s="183"/>
      <c r="BL53" s="183"/>
      <c r="BM53" s="183"/>
      <c r="BN53" s="183"/>
      <c r="BO53" s="183"/>
      <c r="BP53" s="23"/>
      <c r="BQ53" s="23"/>
    </row>
    <row r="54" spans="1:75" ht="15" customHeight="1" thickTop="1" x14ac:dyDescent="0.25">
      <c r="A54" s="32"/>
      <c r="B54" s="113" t="str">
        <f>IF(ISNA(VLOOKUP(A54,Data!C49:D1708,2,0)),"",VLOOKUP(A54,Data!C49:D1708,2,0))</f>
        <v/>
      </c>
      <c r="C54" s="33"/>
      <c r="D54" s="34"/>
      <c r="E54" s="102" t="s">
        <v>44</v>
      </c>
      <c r="F54" s="96"/>
      <c r="G54" s="96"/>
      <c r="H54" s="96"/>
      <c r="I54" s="96"/>
      <c r="J54" s="96"/>
      <c r="K54" s="96"/>
      <c r="L54" s="96"/>
      <c r="M54" s="96"/>
      <c r="N54" s="96"/>
      <c r="O54" s="96"/>
      <c r="P54" s="96"/>
      <c r="Q54" s="96"/>
      <c r="R54" s="96"/>
      <c r="S54" s="96"/>
      <c r="T54" s="198"/>
      <c r="U54" s="201"/>
      <c r="V54" s="204"/>
      <c r="W54" s="183"/>
      <c r="X54" s="183"/>
      <c r="Y54" s="185"/>
      <c r="Z54" s="185"/>
      <c r="AA54" s="185"/>
      <c r="AB54" s="185"/>
      <c r="AC54" s="185"/>
      <c r="AD54" s="197"/>
      <c r="AE54" s="197"/>
      <c r="AF54" s="197"/>
      <c r="AG54" s="197"/>
      <c r="AH54" s="197"/>
      <c r="AI54" s="197"/>
      <c r="AJ54" s="196"/>
      <c r="AK54" s="196"/>
      <c r="AL54" s="196"/>
      <c r="AM54" s="196"/>
      <c r="AN54" s="196"/>
      <c r="AO54" s="196"/>
      <c r="AP54" s="196"/>
      <c r="AQ54" s="196"/>
      <c r="AR54" s="183"/>
      <c r="AS54" s="183"/>
      <c r="AT54" s="183"/>
      <c r="AU54" s="184"/>
      <c r="AV54" s="183"/>
      <c r="AW54" s="183"/>
      <c r="AX54" s="171"/>
      <c r="AY54" s="171"/>
      <c r="AZ54" s="171"/>
      <c r="BA54" s="172">
        <f t="shared" si="0"/>
        <v>0</v>
      </c>
      <c r="BB54" s="173" t="str">
        <f t="shared" si="1"/>
        <v/>
      </c>
      <c r="BC54" s="173" t="str">
        <f t="shared" si="2"/>
        <v/>
      </c>
      <c r="BD54" s="173" t="str">
        <f t="shared" si="3"/>
        <v/>
      </c>
      <c r="BE54" s="172">
        <f t="shared" si="4"/>
        <v>0</v>
      </c>
      <c r="BF54" s="183"/>
      <c r="BG54" s="183"/>
      <c r="BH54" s="183"/>
      <c r="BI54" s="183"/>
      <c r="BJ54" s="183"/>
      <c r="BK54" s="183"/>
      <c r="BL54" s="183"/>
      <c r="BM54" s="183"/>
      <c r="BN54" s="183"/>
      <c r="BO54" s="183"/>
      <c r="BP54" s="23"/>
      <c r="BQ54" s="23"/>
    </row>
    <row r="55" spans="1:75" s="31" customFormat="1" ht="18.75" x14ac:dyDescent="0.25">
      <c r="A55" s="37"/>
      <c r="B55" s="113" t="str">
        <f>IF(ISNA(VLOOKUP(A55,Data!C50:D1709,2,0)),"",VLOOKUP(A55,Data!C50:D1709,2,0))</f>
        <v/>
      </c>
      <c r="C55" s="38"/>
      <c r="D55" s="27"/>
      <c r="E55" s="97" t="s">
        <v>428</v>
      </c>
      <c r="F55" s="97"/>
      <c r="G55" s="97"/>
      <c r="H55" s="97"/>
      <c r="I55" s="97"/>
      <c r="J55" s="97"/>
      <c r="K55" s="97"/>
      <c r="L55" s="97"/>
      <c r="M55" s="97"/>
      <c r="N55" s="97"/>
      <c r="O55" s="97"/>
      <c r="P55" s="98"/>
      <c r="Q55" s="98"/>
      <c r="R55" s="98"/>
      <c r="S55" s="99"/>
      <c r="T55" s="199"/>
      <c r="U55" s="202"/>
      <c r="V55" s="204"/>
      <c r="W55" s="183"/>
      <c r="X55" s="183"/>
      <c r="Y55" s="185"/>
      <c r="Z55" s="185"/>
      <c r="AA55" s="185"/>
      <c r="AB55" s="185"/>
      <c r="AC55" s="185"/>
      <c r="AD55" s="197"/>
      <c r="AE55" s="197"/>
      <c r="AF55" s="197"/>
      <c r="AG55" s="197"/>
      <c r="AH55" s="197"/>
      <c r="AI55" s="197"/>
      <c r="AJ55" s="196"/>
      <c r="AK55" s="196"/>
      <c r="AL55" s="196"/>
      <c r="AM55" s="196"/>
      <c r="AN55" s="196"/>
      <c r="AO55" s="196"/>
      <c r="AP55" s="196"/>
      <c r="AQ55" s="196"/>
      <c r="AR55" s="183"/>
      <c r="AS55" s="183"/>
      <c r="AT55" s="183"/>
      <c r="AU55" s="184"/>
      <c r="AV55" s="183"/>
      <c r="AW55" s="183"/>
      <c r="AX55" s="171"/>
      <c r="AY55" s="171"/>
      <c r="AZ55" s="171"/>
      <c r="BA55" s="174">
        <f t="shared" si="0"/>
        <v>0</v>
      </c>
      <c r="BB55" s="175" t="str">
        <f t="shared" si="1"/>
        <v/>
      </c>
      <c r="BC55" s="175" t="str">
        <f t="shared" si="2"/>
        <v/>
      </c>
      <c r="BD55" s="175" t="str">
        <f t="shared" si="3"/>
        <v/>
      </c>
      <c r="BE55" s="174">
        <f t="shared" si="4"/>
        <v>0</v>
      </c>
      <c r="BF55" s="183"/>
      <c r="BG55" s="183"/>
      <c r="BH55" s="183"/>
      <c r="BI55" s="183"/>
      <c r="BJ55" s="183"/>
      <c r="BK55" s="183"/>
      <c r="BL55" s="183"/>
      <c r="BM55" s="183"/>
      <c r="BN55" s="183"/>
      <c r="BO55" s="183"/>
      <c r="BP55" s="28"/>
      <c r="BQ55" s="28"/>
      <c r="BR55" s="29"/>
      <c r="BS55" s="29"/>
      <c r="BT55" s="29"/>
      <c r="BU55" s="29"/>
      <c r="BV55" s="29"/>
      <c r="BW55" s="29"/>
    </row>
    <row r="56" spans="1:75" ht="15" customHeight="1" thickBot="1" x14ac:dyDescent="0.3">
      <c r="A56" s="32"/>
      <c r="B56" s="113" t="str">
        <f>IF(ISNA(VLOOKUP(A56,Data!C51:D1710,2,0)),"",VLOOKUP(A56,Data!C51:D1710,2,0))</f>
        <v/>
      </c>
      <c r="C56" s="33"/>
      <c r="D56" s="34"/>
      <c r="E56" s="100" t="s">
        <v>1</v>
      </c>
      <c r="F56" s="100"/>
      <c r="G56" s="100"/>
      <c r="H56" s="100"/>
      <c r="I56" s="100"/>
      <c r="J56" s="100"/>
      <c r="K56" s="100"/>
      <c r="L56" s="100"/>
      <c r="M56" s="100"/>
      <c r="N56" s="100"/>
      <c r="O56" s="100"/>
      <c r="P56" s="100"/>
      <c r="Q56" s="100"/>
      <c r="R56" s="100"/>
      <c r="S56" s="101"/>
      <c r="T56" s="200"/>
      <c r="U56" s="203"/>
      <c r="V56" s="204"/>
      <c r="W56" s="183"/>
      <c r="X56" s="183"/>
      <c r="Y56" s="185"/>
      <c r="Z56" s="185"/>
      <c r="AA56" s="185"/>
      <c r="AB56" s="185"/>
      <c r="AC56" s="185"/>
      <c r="AD56" s="197"/>
      <c r="AE56" s="197"/>
      <c r="AF56" s="197"/>
      <c r="AG56" s="197"/>
      <c r="AH56" s="197"/>
      <c r="AI56" s="197"/>
      <c r="AJ56" s="196"/>
      <c r="AK56" s="196"/>
      <c r="AL56" s="196"/>
      <c r="AM56" s="196"/>
      <c r="AN56" s="196"/>
      <c r="AO56" s="196"/>
      <c r="AP56" s="196"/>
      <c r="AQ56" s="196"/>
      <c r="AR56" s="183"/>
      <c r="AS56" s="183"/>
      <c r="AT56" s="183"/>
      <c r="AU56" s="184"/>
      <c r="AV56" s="183"/>
      <c r="AW56" s="183"/>
      <c r="AX56" s="171"/>
      <c r="AY56" s="171"/>
      <c r="AZ56" s="171"/>
      <c r="BA56" s="174">
        <f t="shared" si="0"/>
        <v>0</v>
      </c>
      <c r="BB56" s="175" t="str">
        <f t="shared" si="1"/>
        <v/>
      </c>
      <c r="BC56" s="175" t="str">
        <f t="shared" si="2"/>
        <v/>
      </c>
      <c r="BD56" s="175" t="str">
        <f t="shared" si="3"/>
        <v/>
      </c>
      <c r="BE56" s="174">
        <f t="shared" si="4"/>
        <v>0</v>
      </c>
      <c r="BF56" s="183"/>
      <c r="BG56" s="183"/>
      <c r="BH56" s="183"/>
      <c r="BI56" s="183"/>
      <c r="BJ56" s="183"/>
      <c r="BK56" s="183"/>
      <c r="BL56" s="183"/>
      <c r="BM56" s="183"/>
      <c r="BN56" s="183"/>
      <c r="BO56" s="183"/>
      <c r="BP56" s="23"/>
      <c r="BQ56" s="23"/>
    </row>
    <row r="57" spans="1:75" ht="15" customHeight="1" thickTop="1" x14ac:dyDescent="0.25">
      <c r="A57" s="32"/>
      <c r="B57" s="113" t="str">
        <f>IF(ISNA(VLOOKUP(A57,Data!C52:D1711,2,0)),"",VLOOKUP(A57,Data!C52:D1711,2,0))</f>
        <v/>
      </c>
      <c r="C57" s="33"/>
      <c r="D57" s="34"/>
      <c r="E57" s="102" t="s">
        <v>44</v>
      </c>
      <c r="F57" s="96"/>
      <c r="G57" s="96"/>
      <c r="H57" s="96"/>
      <c r="I57" s="96"/>
      <c r="J57" s="96"/>
      <c r="K57" s="96"/>
      <c r="L57" s="96"/>
      <c r="M57" s="96"/>
      <c r="N57" s="96"/>
      <c r="O57" s="96"/>
      <c r="P57" s="96"/>
      <c r="Q57" s="96"/>
      <c r="R57" s="96"/>
      <c r="S57" s="96"/>
      <c r="T57" s="198"/>
      <c r="U57" s="201"/>
      <c r="V57" s="204"/>
      <c r="W57" s="183"/>
      <c r="X57" s="183"/>
      <c r="Y57" s="185"/>
      <c r="Z57" s="185"/>
      <c r="AA57" s="185"/>
      <c r="AB57" s="185"/>
      <c r="AC57" s="185"/>
      <c r="AD57" s="197"/>
      <c r="AE57" s="197"/>
      <c r="AF57" s="197"/>
      <c r="AG57" s="197"/>
      <c r="AH57" s="197"/>
      <c r="AI57" s="197"/>
      <c r="AJ57" s="196"/>
      <c r="AK57" s="196"/>
      <c r="AL57" s="196"/>
      <c r="AM57" s="196"/>
      <c r="AN57" s="196"/>
      <c r="AO57" s="196"/>
      <c r="AP57" s="196"/>
      <c r="AQ57" s="196"/>
      <c r="AR57" s="183"/>
      <c r="AS57" s="183"/>
      <c r="AT57" s="183"/>
      <c r="AU57" s="184"/>
      <c r="AV57" s="183"/>
      <c r="AW57" s="183"/>
      <c r="AX57" s="171"/>
      <c r="AY57" s="171"/>
      <c r="AZ57" s="171"/>
      <c r="BA57" s="172">
        <f t="shared" si="0"/>
        <v>0</v>
      </c>
      <c r="BB57" s="173" t="str">
        <f t="shared" si="1"/>
        <v/>
      </c>
      <c r="BC57" s="173" t="str">
        <f t="shared" si="2"/>
        <v/>
      </c>
      <c r="BD57" s="173" t="str">
        <f t="shared" si="3"/>
        <v/>
      </c>
      <c r="BE57" s="172">
        <f t="shared" si="4"/>
        <v>0</v>
      </c>
      <c r="BF57" s="183"/>
      <c r="BG57" s="183"/>
      <c r="BH57" s="183"/>
      <c r="BI57" s="183"/>
      <c r="BJ57" s="183"/>
      <c r="BK57" s="183"/>
      <c r="BL57" s="183"/>
      <c r="BM57" s="183"/>
      <c r="BN57" s="183"/>
      <c r="BO57" s="183"/>
      <c r="BP57" s="23"/>
      <c r="BQ57" s="23"/>
    </row>
    <row r="58" spans="1:75" s="31" customFormat="1" ht="18.75" x14ac:dyDescent="0.25">
      <c r="A58" s="37"/>
      <c r="B58" s="113" t="str">
        <f>IF(ISNA(VLOOKUP(A58,Data!C53:D1712,2,0)),"",VLOOKUP(A58,Data!C53:D1712,2,0))</f>
        <v/>
      </c>
      <c r="C58" s="38"/>
      <c r="D58" s="27"/>
      <c r="E58" s="97" t="s">
        <v>428</v>
      </c>
      <c r="F58" s="97"/>
      <c r="G58" s="97"/>
      <c r="H58" s="97"/>
      <c r="I58" s="97"/>
      <c r="J58" s="97"/>
      <c r="K58" s="97"/>
      <c r="L58" s="97"/>
      <c r="M58" s="97"/>
      <c r="N58" s="97"/>
      <c r="O58" s="97"/>
      <c r="P58" s="98"/>
      <c r="Q58" s="98"/>
      <c r="R58" s="98"/>
      <c r="S58" s="99"/>
      <c r="T58" s="199"/>
      <c r="U58" s="202"/>
      <c r="V58" s="204"/>
      <c r="W58" s="183"/>
      <c r="X58" s="183"/>
      <c r="Y58" s="185"/>
      <c r="Z58" s="185"/>
      <c r="AA58" s="185"/>
      <c r="AB58" s="185"/>
      <c r="AC58" s="185"/>
      <c r="AD58" s="197"/>
      <c r="AE58" s="197"/>
      <c r="AF58" s="197"/>
      <c r="AG58" s="197"/>
      <c r="AH58" s="197"/>
      <c r="AI58" s="197"/>
      <c r="AJ58" s="196"/>
      <c r="AK58" s="196"/>
      <c r="AL58" s="196"/>
      <c r="AM58" s="196"/>
      <c r="AN58" s="196"/>
      <c r="AO58" s="196"/>
      <c r="AP58" s="196"/>
      <c r="AQ58" s="196"/>
      <c r="AR58" s="183"/>
      <c r="AS58" s="183"/>
      <c r="AT58" s="183"/>
      <c r="AU58" s="184"/>
      <c r="AV58" s="183"/>
      <c r="AW58" s="183"/>
      <c r="AX58" s="171"/>
      <c r="AY58" s="171"/>
      <c r="AZ58" s="171"/>
      <c r="BA58" s="174">
        <f t="shared" si="0"/>
        <v>0</v>
      </c>
      <c r="BB58" s="175" t="str">
        <f t="shared" si="1"/>
        <v/>
      </c>
      <c r="BC58" s="175" t="str">
        <f t="shared" si="2"/>
        <v/>
      </c>
      <c r="BD58" s="175" t="str">
        <f t="shared" si="3"/>
        <v/>
      </c>
      <c r="BE58" s="174">
        <f t="shared" si="4"/>
        <v>0</v>
      </c>
      <c r="BF58" s="183"/>
      <c r="BG58" s="183"/>
      <c r="BH58" s="183"/>
      <c r="BI58" s="183"/>
      <c r="BJ58" s="183"/>
      <c r="BK58" s="183"/>
      <c r="BL58" s="183"/>
      <c r="BM58" s="183"/>
      <c r="BN58" s="183"/>
      <c r="BO58" s="183"/>
      <c r="BP58" s="28"/>
      <c r="BQ58" s="28"/>
      <c r="BR58" s="29"/>
      <c r="BS58" s="29"/>
      <c r="BT58" s="29"/>
      <c r="BU58" s="29"/>
      <c r="BV58" s="29"/>
      <c r="BW58" s="29"/>
    </row>
    <row r="59" spans="1:75" ht="15" customHeight="1" thickBot="1" x14ac:dyDescent="0.3">
      <c r="A59" s="32"/>
      <c r="B59" s="113" t="str">
        <f>IF(ISNA(VLOOKUP(A59,Data!C54:D1713,2,0)),"",VLOOKUP(A59,Data!C54:D1713,2,0))</f>
        <v/>
      </c>
      <c r="C59" s="33"/>
      <c r="D59" s="34"/>
      <c r="E59" s="100" t="s">
        <v>1</v>
      </c>
      <c r="F59" s="100"/>
      <c r="G59" s="100"/>
      <c r="H59" s="100"/>
      <c r="I59" s="100"/>
      <c r="J59" s="100"/>
      <c r="K59" s="100"/>
      <c r="L59" s="100"/>
      <c r="M59" s="100"/>
      <c r="N59" s="100"/>
      <c r="O59" s="100"/>
      <c r="P59" s="100"/>
      <c r="Q59" s="100"/>
      <c r="R59" s="100"/>
      <c r="S59" s="101"/>
      <c r="T59" s="200"/>
      <c r="U59" s="203"/>
      <c r="V59" s="204"/>
      <c r="W59" s="183"/>
      <c r="X59" s="183"/>
      <c r="Y59" s="185"/>
      <c r="Z59" s="185"/>
      <c r="AA59" s="185"/>
      <c r="AB59" s="185"/>
      <c r="AC59" s="185"/>
      <c r="AD59" s="197"/>
      <c r="AE59" s="197"/>
      <c r="AF59" s="197"/>
      <c r="AG59" s="197"/>
      <c r="AH59" s="197"/>
      <c r="AI59" s="197"/>
      <c r="AJ59" s="196"/>
      <c r="AK59" s="196"/>
      <c r="AL59" s="196"/>
      <c r="AM59" s="196"/>
      <c r="AN59" s="196"/>
      <c r="AO59" s="196"/>
      <c r="AP59" s="196"/>
      <c r="AQ59" s="196"/>
      <c r="AR59" s="183"/>
      <c r="AS59" s="183"/>
      <c r="AT59" s="183"/>
      <c r="AU59" s="184"/>
      <c r="AV59" s="183"/>
      <c r="AW59" s="183"/>
      <c r="AX59" s="171"/>
      <c r="AY59" s="171"/>
      <c r="AZ59" s="171"/>
      <c r="BA59" s="174">
        <f t="shared" si="0"/>
        <v>0</v>
      </c>
      <c r="BB59" s="175" t="str">
        <f t="shared" si="1"/>
        <v/>
      </c>
      <c r="BC59" s="175" t="str">
        <f t="shared" si="2"/>
        <v/>
      </c>
      <c r="BD59" s="175" t="str">
        <f t="shared" si="3"/>
        <v/>
      </c>
      <c r="BE59" s="174">
        <f t="shared" si="4"/>
        <v>0</v>
      </c>
      <c r="BF59" s="183"/>
      <c r="BG59" s="183"/>
      <c r="BH59" s="183"/>
      <c r="BI59" s="183"/>
      <c r="BJ59" s="183"/>
      <c r="BK59" s="183"/>
      <c r="BL59" s="183"/>
      <c r="BM59" s="183"/>
      <c r="BN59" s="183"/>
      <c r="BO59" s="183"/>
      <c r="BP59" s="23"/>
      <c r="BQ59" s="23"/>
    </row>
    <row r="60" spans="1:75" ht="15" customHeight="1" thickTop="1" x14ac:dyDescent="0.25">
      <c r="A60" s="32"/>
      <c r="B60" s="113" t="str">
        <f>IF(ISNA(VLOOKUP(A60,Data!C55:D1714,2,0)),"",VLOOKUP(A60,Data!C55:D1714,2,0))</f>
        <v/>
      </c>
      <c r="C60" s="33"/>
      <c r="D60" s="34"/>
      <c r="E60" s="102" t="s">
        <v>44</v>
      </c>
      <c r="F60" s="96"/>
      <c r="G60" s="96"/>
      <c r="H60" s="96"/>
      <c r="I60" s="96"/>
      <c r="J60" s="96"/>
      <c r="K60" s="96"/>
      <c r="L60" s="96"/>
      <c r="M60" s="96"/>
      <c r="N60" s="96"/>
      <c r="O60" s="96"/>
      <c r="P60" s="96"/>
      <c r="Q60" s="96"/>
      <c r="R60" s="96"/>
      <c r="S60" s="96"/>
      <c r="T60" s="198"/>
      <c r="U60" s="201"/>
      <c r="V60" s="204"/>
      <c r="W60" s="183"/>
      <c r="X60" s="183"/>
      <c r="Y60" s="185"/>
      <c r="Z60" s="185"/>
      <c r="AA60" s="185"/>
      <c r="AB60" s="185"/>
      <c r="AC60" s="185"/>
      <c r="AD60" s="197"/>
      <c r="AE60" s="197"/>
      <c r="AF60" s="197"/>
      <c r="AG60" s="197"/>
      <c r="AH60" s="197"/>
      <c r="AI60" s="197"/>
      <c r="AJ60" s="196"/>
      <c r="AK60" s="196"/>
      <c r="AL60" s="196"/>
      <c r="AM60" s="196"/>
      <c r="AN60" s="196"/>
      <c r="AO60" s="196"/>
      <c r="AP60" s="196"/>
      <c r="AQ60" s="196"/>
      <c r="AR60" s="183"/>
      <c r="AS60" s="183"/>
      <c r="AT60" s="183"/>
      <c r="AU60" s="184"/>
      <c r="AV60" s="183"/>
      <c r="AW60" s="183"/>
      <c r="AX60" s="171"/>
      <c r="AY60" s="171"/>
      <c r="AZ60" s="171"/>
      <c r="BA60" s="172">
        <f t="shared" si="0"/>
        <v>0</v>
      </c>
      <c r="BB60" s="173" t="str">
        <f t="shared" si="1"/>
        <v/>
      </c>
      <c r="BC60" s="173" t="str">
        <f t="shared" si="2"/>
        <v/>
      </c>
      <c r="BD60" s="173" t="str">
        <f t="shared" si="3"/>
        <v/>
      </c>
      <c r="BE60" s="172">
        <f t="shared" si="4"/>
        <v>0</v>
      </c>
      <c r="BF60" s="183"/>
      <c r="BG60" s="183"/>
      <c r="BH60" s="183"/>
      <c r="BI60" s="183"/>
      <c r="BJ60" s="183"/>
      <c r="BK60" s="183"/>
      <c r="BL60" s="183"/>
      <c r="BM60" s="183"/>
      <c r="BN60" s="183"/>
      <c r="BO60" s="183"/>
      <c r="BP60" s="23"/>
      <c r="BQ60" s="23"/>
    </row>
    <row r="61" spans="1:75" s="31" customFormat="1" ht="18.75" x14ac:dyDescent="0.25">
      <c r="A61" s="37"/>
      <c r="B61" s="113" t="str">
        <f>IF(ISNA(VLOOKUP(A61,Data!C56:D1715,2,0)),"",VLOOKUP(A61,Data!C56:D1715,2,0))</f>
        <v/>
      </c>
      <c r="C61" s="38"/>
      <c r="D61" s="27"/>
      <c r="E61" s="97" t="s">
        <v>428</v>
      </c>
      <c r="F61" s="97"/>
      <c r="G61" s="97"/>
      <c r="H61" s="97"/>
      <c r="I61" s="97"/>
      <c r="J61" s="97"/>
      <c r="K61" s="97"/>
      <c r="L61" s="97"/>
      <c r="M61" s="97"/>
      <c r="N61" s="97"/>
      <c r="O61" s="97"/>
      <c r="P61" s="98"/>
      <c r="Q61" s="98"/>
      <c r="R61" s="98"/>
      <c r="S61" s="99"/>
      <c r="T61" s="199"/>
      <c r="U61" s="202"/>
      <c r="V61" s="204"/>
      <c r="W61" s="183"/>
      <c r="X61" s="183"/>
      <c r="Y61" s="185"/>
      <c r="Z61" s="185"/>
      <c r="AA61" s="185"/>
      <c r="AB61" s="185"/>
      <c r="AC61" s="185"/>
      <c r="AD61" s="197"/>
      <c r="AE61" s="197"/>
      <c r="AF61" s="197"/>
      <c r="AG61" s="197"/>
      <c r="AH61" s="197"/>
      <c r="AI61" s="197"/>
      <c r="AJ61" s="196"/>
      <c r="AK61" s="196"/>
      <c r="AL61" s="196"/>
      <c r="AM61" s="196"/>
      <c r="AN61" s="196"/>
      <c r="AO61" s="196"/>
      <c r="AP61" s="196"/>
      <c r="AQ61" s="196"/>
      <c r="AR61" s="183"/>
      <c r="AS61" s="183"/>
      <c r="AT61" s="183"/>
      <c r="AU61" s="184"/>
      <c r="AV61" s="183"/>
      <c r="AW61" s="183"/>
      <c r="AX61" s="171"/>
      <c r="AY61" s="171"/>
      <c r="AZ61" s="171"/>
      <c r="BA61" s="174">
        <f t="shared" si="0"/>
        <v>0</v>
      </c>
      <c r="BB61" s="175" t="str">
        <f t="shared" si="1"/>
        <v/>
      </c>
      <c r="BC61" s="175" t="str">
        <f t="shared" si="2"/>
        <v/>
      </c>
      <c r="BD61" s="175" t="str">
        <f t="shared" si="3"/>
        <v/>
      </c>
      <c r="BE61" s="174">
        <f t="shared" si="4"/>
        <v>0</v>
      </c>
      <c r="BF61" s="183"/>
      <c r="BG61" s="183"/>
      <c r="BH61" s="183"/>
      <c r="BI61" s="183"/>
      <c r="BJ61" s="183"/>
      <c r="BK61" s="183"/>
      <c r="BL61" s="183"/>
      <c r="BM61" s="183"/>
      <c r="BN61" s="183"/>
      <c r="BO61" s="183"/>
      <c r="BP61" s="28"/>
      <c r="BQ61" s="28"/>
      <c r="BR61" s="29"/>
      <c r="BS61" s="29"/>
      <c r="BT61" s="29"/>
      <c r="BU61" s="29"/>
      <c r="BV61" s="29"/>
      <c r="BW61" s="29"/>
    </row>
    <row r="62" spans="1:75" s="31" customFormat="1" ht="19.5" thickBot="1" x14ac:dyDescent="0.3">
      <c r="A62" s="37"/>
      <c r="B62" s="113" t="str">
        <f>IF(ISNA(VLOOKUP(A62,Data!C57:D1716,2,0)),"",VLOOKUP(A62,Data!C57:D1716,2,0))</f>
        <v/>
      </c>
      <c r="C62" s="38"/>
      <c r="D62" s="27"/>
      <c r="E62" s="98" t="s">
        <v>1</v>
      </c>
      <c r="F62" s="100"/>
      <c r="G62" s="100"/>
      <c r="H62" s="100"/>
      <c r="I62" s="100"/>
      <c r="J62" s="100"/>
      <c r="K62" s="100"/>
      <c r="L62" s="100"/>
      <c r="M62" s="100"/>
      <c r="N62" s="100"/>
      <c r="O62" s="100"/>
      <c r="P62" s="100"/>
      <c r="Q62" s="100"/>
      <c r="R62" s="100"/>
      <c r="S62" s="101"/>
      <c r="T62" s="200"/>
      <c r="U62" s="203"/>
      <c r="V62" s="204"/>
      <c r="W62" s="183"/>
      <c r="X62" s="183"/>
      <c r="Y62" s="185"/>
      <c r="Z62" s="185"/>
      <c r="AA62" s="185"/>
      <c r="AB62" s="185"/>
      <c r="AC62" s="185"/>
      <c r="AD62" s="197"/>
      <c r="AE62" s="197"/>
      <c r="AF62" s="197"/>
      <c r="AG62" s="197"/>
      <c r="AH62" s="197"/>
      <c r="AI62" s="197"/>
      <c r="AJ62" s="196"/>
      <c r="AK62" s="196"/>
      <c r="AL62" s="196"/>
      <c r="AM62" s="196"/>
      <c r="AN62" s="196"/>
      <c r="AO62" s="196"/>
      <c r="AP62" s="196"/>
      <c r="AQ62" s="196"/>
      <c r="AR62" s="183"/>
      <c r="AS62" s="183"/>
      <c r="AT62" s="183"/>
      <c r="AU62" s="184"/>
      <c r="AV62" s="183"/>
      <c r="AW62" s="183"/>
      <c r="AX62" s="171"/>
      <c r="AY62" s="171"/>
      <c r="AZ62" s="171"/>
      <c r="BA62" s="174">
        <f t="shared" si="0"/>
        <v>0</v>
      </c>
      <c r="BB62" s="175" t="str">
        <f t="shared" si="1"/>
        <v/>
      </c>
      <c r="BC62" s="175" t="str">
        <f t="shared" si="2"/>
        <v/>
      </c>
      <c r="BD62" s="175" t="str">
        <f t="shared" si="3"/>
        <v/>
      </c>
      <c r="BE62" s="174">
        <f t="shared" si="4"/>
        <v>0</v>
      </c>
      <c r="BF62" s="183"/>
      <c r="BG62" s="183"/>
      <c r="BH62" s="183"/>
      <c r="BI62" s="183"/>
      <c r="BJ62" s="183"/>
      <c r="BK62" s="183"/>
      <c r="BL62" s="183"/>
      <c r="BM62" s="183"/>
      <c r="BN62" s="183"/>
      <c r="BO62" s="183"/>
      <c r="BP62" s="28"/>
      <c r="BQ62" s="28"/>
      <c r="BR62" s="29"/>
      <c r="BS62" s="29"/>
      <c r="BT62" s="29"/>
      <c r="BU62" s="29"/>
      <c r="BV62" s="29"/>
      <c r="BW62" s="29"/>
    </row>
    <row r="63" spans="1:75" ht="15" customHeight="1" thickTop="1" x14ac:dyDescent="0.25">
      <c r="A63" s="32"/>
      <c r="B63" s="113" t="str">
        <f>IF(ISNA(VLOOKUP(A63,Data!C58:D1717,2,0)),"",VLOOKUP(A63,Data!C58:D1717,2,0))</f>
        <v/>
      </c>
      <c r="C63" s="33"/>
      <c r="D63" s="34"/>
      <c r="E63" s="102" t="s">
        <v>44</v>
      </c>
      <c r="F63" s="96"/>
      <c r="G63" s="96"/>
      <c r="H63" s="96"/>
      <c r="I63" s="96"/>
      <c r="J63" s="96"/>
      <c r="K63" s="96"/>
      <c r="L63" s="96"/>
      <c r="M63" s="96"/>
      <c r="N63" s="96"/>
      <c r="O63" s="96"/>
      <c r="P63" s="96"/>
      <c r="Q63" s="96"/>
      <c r="R63" s="96"/>
      <c r="S63" s="96"/>
      <c r="T63" s="198"/>
      <c r="U63" s="201"/>
      <c r="V63" s="204"/>
      <c r="W63" s="183"/>
      <c r="X63" s="183"/>
      <c r="Y63" s="185"/>
      <c r="Z63" s="185"/>
      <c r="AA63" s="185"/>
      <c r="AB63" s="185"/>
      <c r="AC63" s="185"/>
      <c r="AD63" s="197"/>
      <c r="AE63" s="197"/>
      <c r="AF63" s="197"/>
      <c r="AG63" s="197"/>
      <c r="AH63" s="197"/>
      <c r="AI63" s="197"/>
      <c r="AJ63" s="196"/>
      <c r="AK63" s="196"/>
      <c r="AL63" s="196"/>
      <c r="AM63" s="196"/>
      <c r="AN63" s="196"/>
      <c r="AO63" s="196"/>
      <c r="AP63" s="196"/>
      <c r="AQ63" s="196"/>
      <c r="AR63" s="183"/>
      <c r="AS63" s="183"/>
      <c r="AT63" s="183"/>
      <c r="AU63" s="184"/>
      <c r="AV63" s="183"/>
      <c r="AW63" s="183"/>
      <c r="AX63" s="171"/>
      <c r="AY63" s="171"/>
      <c r="AZ63" s="171"/>
      <c r="BA63" s="172">
        <f t="shared" si="0"/>
        <v>0</v>
      </c>
      <c r="BB63" s="173" t="str">
        <f t="shared" si="1"/>
        <v/>
      </c>
      <c r="BC63" s="173" t="str">
        <f t="shared" si="2"/>
        <v/>
      </c>
      <c r="BD63" s="173" t="str">
        <f t="shared" si="3"/>
        <v/>
      </c>
      <c r="BE63" s="172">
        <f t="shared" si="4"/>
        <v>0</v>
      </c>
      <c r="BF63" s="183"/>
      <c r="BG63" s="183"/>
      <c r="BH63" s="183"/>
      <c r="BI63" s="183"/>
      <c r="BJ63" s="183"/>
      <c r="BK63" s="183"/>
      <c r="BL63" s="183"/>
      <c r="BM63" s="183"/>
      <c r="BN63" s="183"/>
      <c r="BO63" s="183"/>
      <c r="BP63" s="23"/>
      <c r="BQ63" s="23"/>
    </row>
    <row r="64" spans="1:75" s="31" customFormat="1" ht="18.75" x14ac:dyDescent="0.25">
      <c r="A64" s="37"/>
      <c r="B64" s="113" t="str">
        <f>IF(ISNA(VLOOKUP(A64,Data!C59:D1718,2,0)),"",VLOOKUP(A64,Data!C59:D1718,2,0))</f>
        <v/>
      </c>
      <c r="C64" s="38"/>
      <c r="D64" s="27"/>
      <c r="E64" s="97" t="s">
        <v>428</v>
      </c>
      <c r="F64" s="97"/>
      <c r="G64" s="97"/>
      <c r="H64" s="97"/>
      <c r="I64" s="97"/>
      <c r="J64" s="97"/>
      <c r="K64" s="97"/>
      <c r="L64" s="97"/>
      <c r="M64" s="97"/>
      <c r="N64" s="97"/>
      <c r="O64" s="97"/>
      <c r="P64" s="98"/>
      <c r="Q64" s="98"/>
      <c r="R64" s="98"/>
      <c r="S64" s="99"/>
      <c r="T64" s="199"/>
      <c r="U64" s="202"/>
      <c r="V64" s="204"/>
      <c r="W64" s="183"/>
      <c r="X64" s="183"/>
      <c r="Y64" s="185"/>
      <c r="Z64" s="185"/>
      <c r="AA64" s="185"/>
      <c r="AB64" s="185"/>
      <c r="AC64" s="185"/>
      <c r="AD64" s="197"/>
      <c r="AE64" s="197"/>
      <c r="AF64" s="197"/>
      <c r="AG64" s="197"/>
      <c r="AH64" s="197"/>
      <c r="AI64" s="197"/>
      <c r="AJ64" s="196"/>
      <c r="AK64" s="196"/>
      <c r="AL64" s="196"/>
      <c r="AM64" s="196"/>
      <c r="AN64" s="196"/>
      <c r="AO64" s="196"/>
      <c r="AP64" s="196"/>
      <c r="AQ64" s="196"/>
      <c r="AR64" s="183"/>
      <c r="AS64" s="183"/>
      <c r="AT64" s="183"/>
      <c r="AU64" s="184"/>
      <c r="AV64" s="183"/>
      <c r="AW64" s="183"/>
      <c r="AX64" s="171"/>
      <c r="AY64" s="171"/>
      <c r="AZ64" s="171"/>
      <c r="BA64" s="174">
        <f t="shared" si="0"/>
        <v>0</v>
      </c>
      <c r="BB64" s="175" t="str">
        <f t="shared" si="1"/>
        <v/>
      </c>
      <c r="BC64" s="175" t="str">
        <f t="shared" si="2"/>
        <v/>
      </c>
      <c r="BD64" s="175" t="str">
        <f t="shared" si="3"/>
        <v/>
      </c>
      <c r="BE64" s="174">
        <f t="shared" si="4"/>
        <v>0</v>
      </c>
      <c r="BF64" s="183"/>
      <c r="BG64" s="183"/>
      <c r="BH64" s="183"/>
      <c r="BI64" s="183"/>
      <c r="BJ64" s="183"/>
      <c r="BK64" s="183"/>
      <c r="BL64" s="183"/>
      <c r="BM64" s="183"/>
      <c r="BN64" s="183"/>
      <c r="BO64" s="183"/>
      <c r="BP64" s="28"/>
      <c r="BQ64" s="28"/>
      <c r="BR64" s="29"/>
      <c r="BS64" s="29"/>
      <c r="BT64" s="29"/>
      <c r="BU64" s="29"/>
      <c r="BV64" s="29"/>
      <c r="BW64" s="29"/>
    </row>
    <row r="65" spans="1:75" s="31" customFormat="1" ht="19.5" thickBot="1" x14ac:dyDescent="0.3">
      <c r="A65" s="37"/>
      <c r="B65" s="113" t="str">
        <f>IF(ISNA(VLOOKUP(A65,Data!C60:D1719,2,0)),"",VLOOKUP(A65,Data!C60:D1719,2,0))</f>
        <v/>
      </c>
      <c r="C65" s="38"/>
      <c r="D65" s="27"/>
      <c r="E65" s="98" t="s">
        <v>1</v>
      </c>
      <c r="F65" s="100"/>
      <c r="G65" s="100"/>
      <c r="H65" s="100"/>
      <c r="I65" s="100"/>
      <c r="J65" s="100"/>
      <c r="K65" s="100"/>
      <c r="L65" s="100"/>
      <c r="M65" s="100"/>
      <c r="N65" s="100"/>
      <c r="O65" s="100"/>
      <c r="P65" s="100"/>
      <c r="Q65" s="100"/>
      <c r="R65" s="100"/>
      <c r="S65" s="101"/>
      <c r="T65" s="200"/>
      <c r="U65" s="203"/>
      <c r="V65" s="204"/>
      <c r="W65" s="183"/>
      <c r="X65" s="183"/>
      <c r="Y65" s="185"/>
      <c r="Z65" s="185"/>
      <c r="AA65" s="185"/>
      <c r="AB65" s="185"/>
      <c r="AC65" s="185"/>
      <c r="AD65" s="197"/>
      <c r="AE65" s="197"/>
      <c r="AF65" s="197"/>
      <c r="AG65" s="197"/>
      <c r="AH65" s="197"/>
      <c r="AI65" s="197"/>
      <c r="AJ65" s="196"/>
      <c r="AK65" s="196"/>
      <c r="AL65" s="196"/>
      <c r="AM65" s="196"/>
      <c r="AN65" s="196"/>
      <c r="AO65" s="196"/>
      <c r="AP65" s="196"/>
      <c r="AQ65" s="196"/>
      <c r="AR65" s="183"/>
      <c r="AS65" s="183"/>
      <c r="AT65" s="183"/>
      <c r="AU65" s="184"/>
      <c r="AV65" s="183"/>
      <c r="AW65" s="183"/>
      <c r="AX65" s="171"/>
      <c r="AY65" s="171"/>
      <c r="AZ65" s="171"/>
      <c r="BA65" s="174">
        <f t="shared" si="0"/>
        <v>0</v>
      </c>
      <c r="BB65" s="175" t="str">
        <f t="shared" si="1"/>
        <v/>
      </c>
      <c r="BC65" s="175" t="str">
        <f t="shared" si="2"/>
        <v/>
      </c>
      <c r="BD65" s="175" t="str">
        <f t="shared" si="3"/>
        <v/>
      </c>
      <c r="BE65" s="174">
        <f t="shared" si="4"/>
        <v>0</v>
      </c>
      <c r="BF65" s="183"/>
      <c r="BG65" s="183"/>
      <c r="BH65" s="183"/>
      <c r="BI65" s="183"/>
      <c r="BJ65" s="183"/>
      <c r="BK65" s="183"/>
      <c r="BL65" s="183"/>
      <c r="BM65" s="183"/>
      <c r="BN65" s="183"/>
      <c r="BO65" s="183"/>
      <c r="BP65" s="28"/>
      <c r="BQ65" s="28"/>
      <c r="BR65" s="29"/>
      <c r="BS65" s="29"/>
      <c r="BT65" s="29"/>
      <c r="BU65" s="29"/>
      <c r="BV65" s="29"/>
      <c r="BW65" s="29"/>
    </row>
    <row r="66" spans="1:75" ht="15" customHeight="1" thickTop="1" x14ac:dyDescent="0.25">
      <c r="A66" s="32"/>
      <c r="B66" s="113" t="str">
        <f>IF(ISNA(VLOOKUP(A66,Data!C61:D1720,2,0)),"",VLOOKUP(A66,Data!C61:D1720,2,0))</f>
        <v/>
      </c>
      <c r="C66" s="33"/>
      <c r="D66" s="34"/>
      <c r="E66" s="102" t="s">
        <v>44</v>
      </c>
      <c r="F66" s="96"/>
      <c r="G66" s="96"/>
      <c r="H66" s="96"/>
      <c r="I66" s="96"/>
      <c r="J66" s="96"/>
      <c r="K66" s="96"/>
      <c r="L66" s="96"/>
      <c r="M66" s="96"/>
      <c r="N66" s="96"/>
      <c r="O66" s="96"/>
      <c r="P66" s="96"/>
      <c r="Q66" s="96"/>
      <c r="R66" s="96"/>
      <c r="S66" s="96"/>
      <c r="T66" s="198"/>
      <c r="U66" s="201"/>
      <c r="V66" s="204"/>
      <c r="W66" s="183"/>
      <c r="X66" s="183"/>
      <c r="Y66" s="185"/>
      <c r="Z66" s="185"/>
      <c r="AA66" s="185"/>
      <c r="AB66" s="185"/>
      <c r="AC66" s="185"/>
      <c r="AD66" s="197"/>
      <c r="AE66" s="197"/>
      <c r="AF66" s="197"/>
      <c r="AG66" s="197"/>
      <c r="AH66" s="197"/>
      <c r="AI66" s="197"/>
      <c r="AJ66" s="196"/>
      <c r="AK66" s="196"/>
      <c r="AL66" s="196"/>
      <c r="AM66" s="196"/>
      <c r="AN66" s="196"/>
      <c r="AO66" s="196"/>
      <c r="AP66" s="196"/>
      <c r="AQ66" s="196"/>
      <c r="AR66" s="183"/>
      <c r="AS66" s="183"/>
      <c r="AT66" s="183"/>
      <c r="AU66" s="184"/>
      <c r="AV66" s="183"/>
      <c r="AW66" s="183"/>
      <c r="AX66" s="171"/>
      <c r="AY66" s="171"/>
      <c r="AZ66" s="171"/>
      <c r="BA66" s="172">
        <f t="shared" si="0"/>
        <v>0</v>
      </c>
      <c r="BB66" s="173" t="str">
        <f t="shared" si="1"/>
        <v/>
      </c>
      <c r="BC66" s="173" t="str">
        <f t="shared" si="2"/>
        <v/>
      </c>
      <c r="BD66" s="173" t="str">
        <f t="shared" si="3"/>
        <v/>
      </c>
      <c r="BE66" s="172">
        <f t="shared" si="4"/>
        <v>0</v>
      </c>
      <c r="BF66" s="183"/>
      <c r="BG66" s="183"/>
      <c r="BH66" s="183"/>
      <c r="BI66" s="183"/>
      <c r="BJ66" s="183"/>
      <c r="BK66" s="183"/>
      <c r="BL66" s="183"/>
      <c r="BM66" s="183"/>
      <c r="BN66" s="183"/>
      <c r="BO66" s="183"/>
      <c r="BP66" s="23"/>
      <c r="BQ66" s="23"/>
    </row>
    <row r="67" spans="1:75" s="31" customFormat="1" ht="18.75" x14ac:dyDescent="0.25">
      <c r="A67" s="37"/>
      <c r="B67" s="113" t="str">
        <f>IF(ISNA(VLOOKUP(A67,Data!C62:D1721,2,0)),"",VLOOKUP(A67,Data!C62:D1721,2,0))</f>
        <v/>
      </c>
      <c r="C67" s="38"/>
      <c r="D67" s="27"/>
      <c r="E67" s="97" t="s">
        <v>428</v>
      </c>
      <c r="F67" s="97"/>
      <c r="G67" s="97"/>
      <c r="H67" s="97"/>
      <c r="I67" s="97"/>
      <c r="J67" s="97"/>
      <c r="K67" s="97"/>
      <c r="L67" s="97"/>
      <c r="M67" s="97"/>
      <c r="N67" s="97"/>
      <c r="O67" s="97"/>
      <c r="P67" s="98"/>
      <c r="Q67" s="98"/>
      <c r="R67" s="98"/>
      <c r="S67" s="99"/>
      <c r="T67" s="199"/>
      <c r="U67" s="202"/>
      <c r="V67" s="204"/>
      <c r="W67" s="183"/>
      <c r="X67" s="183"/>
      <c r="Y67" s="185"/>
      <c r="Z67" s="185"/>
      <c r="AA67" s="185"/>
      <c r="AB67" s="185"/>
      <c r="AC67" s="185"/>
      <c r="AD67" s="197"/>
      <c r="AE67" s="197"/>
      <c r="AF67" s="197"/>
      <c r="AG67" s="197"/>
      <c r="AH67" s="197"/>
      <c r="AI67" s="197"/>
      <c r="AJ67" s="196"/>
      <c r="AK67" s="196"/>
      <c r="AL67" s="196"/>
      <c r="AM67" s="196"/>
      <c r="AN67" s="196"/>
      <c r="AO67" s="196"/>
      <c r="AP67" s="196"/>
      <c r="AQ67" s="196"/>
      <c r="AR67" s="183"/>
      <c r="AS67" s="183"/>
      <c r="AT67" s="183"/>
      <c r="AU67" s="184"/>
      <c r="AV67" s="183"/>
      <c r="AW67" s="183"/>
      <c r="AX67" s="171"/>
      <c r="AY67" s="171"/>
      <c r="AZ67" s="171"/>
      <c r="BA67" s="174">
        <f t="shared" si="0"/>
        <v>0</v>
      </c>
      <c r="BB67" s="175" t="str">
        <f t="shared" si="1"/>
        <v/>
      </c>
      <c r="BC67" s="175" t="str">
        <f t="shared" si="2"/>
        <v/>
      </c>
      <c r="BD67" s="175" t="str">
        <f t="shared" si="3"/>
        <v/>
      </c>
      <c r="BE67" s="174">
        <f t="shared" si="4"/>
        <v>0</v>
      </c>
      <c r="BF67" s="183"/>
      <c r="BG67" s="183"/>
      <c r="BH67" s="183"/>
      <c r="BI67" s="183"/>
      <c r="BJ67" s="183"/>
      <c r="BK67" s="183"/>
      <c r="BL67" s="183"/>
      <c r="BM67" s="183"/>
      <c r="BN67" s="183"/>
      <c r="BO67" s="183"/>
      <c r="BP67" s="28"/>
      <c r="BQ67" s="28"/>
      <c r="BR67" s="29"/>
      <c r="BS67" s="29"/>
      <c r="BT67" s="29"/>
      <c r="BU67" s="29"/>
      <c r="BV67" s="29"/>
      <c r="BW67" s="29"/>
    </row>
    <row r="68" spans="1:75" s="31" customFormat="1" ht="19.5" thickBot="1" x14ac:dyDescent="0.3">
      <c r="A68" s="37"/>
      <c r="B68" s="113" t="str">
        <f>IF(ISNA(VLOOKUP(A68,Data!C63:D1722,2,0)),"",VLOOKUP(A68,Data!C63:D1722,2,0))</f>
        <v/>
      </c>
      <c r="C68" s="38"/>
      <c r="D68" s="27"/>
      <c r="E68" s="98" t="s">
        <v>1</v>
      </c>
      <c r="F68" s="100"/>
      <c r="G68" s="100"/>
      <c r="H68" s="100"/>
      <c r="I68" s="100"/>
      <c r="J68" s="100"/>
      <c r="K68" s="100"/>
      <c r="L68" s="100"/>
      <c r="M68" s="100"/>
      <c r="N68" s="100"/>
      <c r="O68" s="100"/>
      <c r="P68" s="100"/>
      <c r="Q68" s="100"/>
      <c r="R68" s="100"/>
      <c r="S68" s="101"/>
      <c r="T68" s="200"/>
      <c r="U68" s="203"/>
      <c r="V68" s="204"/>
      <c r="W68" s="183"/>
      <c r="X68" s="183"/>
      <c r="Y68" s="185"/>
      <c r="Z68" s="185"/>
      <c r="AA68" s="185"/>
      <c r="AB68" s="185"/>
      <c r="AC68" s="185"/>
      <c r="AD68" s="197"/>
      <c r="AE68" s="197"/>
      <c r="AF68" s="197"/>
      <c r="AG68" s="197"/>
      <c r="AH68" s="197"/>
      <c r="AI68" s="197"/>
      <c r="AJ68" s="196"/>
      <c r="AK68" s="196"/>
      <c r="AL68" s="196"/>
      <c r="AM68" s="196"/>
      <c r="AN68" s="196"/>
      <c r="AO68" s="196"/>
      <c r="AP68" s="196"/>
      <c r="AQ68" s="196"/>
      <c r="AR68" s="183"/>
      <c r="AS68" s="183"/>
      <c r="AT68" s="183"/>
      <c r="AU68" s="184"/>
      <c r="AV68" s="183"/>
      <c r="AW68" s="183"/>
      <c r="AX68" s="171"/>
      <c r="AY68" s="171"/>
      <c r="AZ68" s="171"/>
      <c r="BA68" s="174">
        <f t="shared" si="0"/>
        <v>0</v>
      </c>
      <c r="BB68" s="175" t="str">
        <f t="shared" si="1"/>
        <v/>
      </c>
      <c r="BC68" s="175" t="str">
        <f t="shared" si="2"/>
        <v/>
      </c>
      <c r="BD68" s="175" t="str">
        <f t="shared" si="3"/>
        <v/>
      </c>
      <c r="BE68" s="174">
        <f t="shared" si="4"/>
        <v>0</v>
      </c>
      <c r="BF68" s="183"/>
      <c r="BG68" s="183"/>
      <c r="BH68" s="183"/>
      <c r="BI68" s="183"/>
      <c r="BJ68" s="183"/>
      <c r="BK68" s="183"/>
      <c r="BL68" s="183"/>
      <c r="BM68" s="183"/>
      <c r="BN68" s="183"/>
      <c r="BO68" s="183"/>
      <c r="BP68" s="28"/>
      <c r="BQ68" s="28"/>
      <c r="BR68" s="29"/>
      <c r="BS68" s="29"/>
      <c r="BT68" s="29"/>
      <c r="BU68" s="29"/>
      <c r="BV68" s="29"/>
      <c r="BW68" s="29"/>
    </row>
    <row r="69" spans="1:75" ht="15" customHeight="1" thickTop="1" x14ac:dyDescent="0.25">
      <c r="A69" s="32"/>
      <c r="B69" s="113" t="str">
        <f>IF(ISNA(VLOOKUP(A69,Data!C64:D1723,2,0)),"",VLOOKUP(A69,Data!C64:D1723,2,0))</f>
        <v/>
      </c>
      <c r="C69" s="33"/>
      <c r="D69" s="34"/>
      <c r="E69" s="102" t="s">
        <v>44</v>
      </c>
      <c r="F69" s="96"/>
      <c r="G69" s="96"/>
      <c r="H69" s="96"/>
      <c r="I69" s="96"/>
      <c r="J69" s="96"/>
      <c r="K69" s="96"/>
      <c r="L69" s="96"/>
      <c r="M69" s="96"/>
      <c r="N69" s="96"/>
      <c r="O69" s="96"/>
      <c r="P69" s="96"/>
      <c r="Q69" s="96"/>
      <c r="R69" s="96"/>
      <c r="S69" s="96"/>
      <c r="T69" s="198"/>
      <c r="U69" s="201"/>
      <c r="V69" s="204"/>
      <c r="W69" s="183"/>
      <c r="X69" s="183"/>
      <c r="Y69" s="185"/>
      <c r="Z69" s="185"/>
      <c r="AA69" s="185"/>
      <c r="AB69" s="185"/>
      <c r="AC69" s="185"/>
      <c r="AD69" s="197"/>
      <c r="AE69" s="197"/>
      <c r="AF69" s="197"/>
      <c r="AG69" s="197"/>
      <c r="AH69" s="197"/>
      <c r="AI69" s="197"/>
      <c r="AJ69" s="196"/>
      <c r="AK69" s="196"/>
      <c r="AL69" s="196"/>
      <c r="AM69" s="196"/>
      <c r="AN69" s="196"/>
      <c r="AO69" s="196"/>
      <c r="AP69" s="196"/>
      <c r="AQ69" s="196"/>
      <c r="AR69" s="183"/>
      <c r="AS69" s="183"/>
      <c r="AT69" s="183"/>
      <c r="AU69" s="184"/>
      <c r="AV69" s="183"/>
      <c r="AW69" s="183"/>
      <c r="AX69" s="171"/>
      <c r="AY69" s="171"/>
      <c r="AZ69" s="171"/>
      <c r="BA69" s="172">
        <f t="shared" si="0"/>
        <v>0</v>
      </c>
      <c r="BB69" s="173" t="str">
        <f t="shared" si="1"/>
        <v/>
      </c>
      <c r="BC69" s="173" t="str">
        <f t="shared" si="2"/>
        <v/>
      </c>
      <c r="BD69" s="173" t="str">
        <f t="shared" si="3"/>
        <v/>
      </c>
      <c r="BE69" s="172">
        <f t="shared" si="4"/>
        <v>0</v>
      </c>
      <c r="BF69" s="183"/>
      <c r="BG69" s="183"/>
      <c r="BH69" s="183"/>
      <c r="BI69" s="183"/>
      <c r="BJ69" s="183"/>
      <c r="BK69" s="183"/>
      <c r="BL69" s="183"/>
      <c r="BM69" s="183"/>
      <c r="BN69" s="183"/>
      <c r="BO69" s="183"/>
      <c r="BP69" s="23"/>
      <c r="BQ69" s="23"/>
    </row>
    <row r="70" spans="1:75" s="31" customFormat="1" ht="18.75" x14ac:dyDescent="0.25">
      <c r="A70" s="37"/>
      <c r="B70" s="113" t="str">
        <f>IF(ISNA(VLOOKUP(A70,Data!C65:D1724,2,0)),"",VLOOKUP(A70,Data!C65:D1724,2,0))</f>
        <v/>
      </c>
      <c r="C70" s="38"/>
      <c r="D70" s="27"/>
      <c r="E70" s="97" t="s">
        <v>428</v>
      </c>
      <c r="F70" s="97"/>
      <c r="G70" s="97"/>
      <c r="H70" s="97"/>
      <c r="I70" s="97"/>
      <c r="J70" s="97"/>
      <c r="K70" s="97"/>
      <c r="L70" s="97"/>
      <c r="M70" s="97"/>
      <c r="N70" s="97"/>
      <c r="O70" s="97"/>
      <c r="P70" s="98"/>
      <c r="Q70" s="98"/>
      <c r="R70" s="98"/>
      <c r="S70" s="99"/>
      <c r="T70" s="199"/>
      <c r="U70" s="202"/>
      <c r="V70" s="204"/>
      <c r="W70" s="183"/>
      <c r="X70" s="183"/>
      <c r="Y70" s="185"/>
      <c r="Z70" s="185"/>
      <c r="AA70" s="185"/>
      <c r="AB70" s="185"/>
      <c r="AC70" s="185"/>
      <c r="AD70" s="197"/>
      <c r="AE70" s="197"/>
      <c r="AF70" s="197"/>
      <c r="AG70" s="197"/>
      <c r="AH70" s="197"/>
      <c r="AI70" s="197"/>
      <c r="AJ70" s="196"/>
      <c r="AK70" s="196"/>
      <c r="AL70" s="196"/>
      <c r="AM70" s="196"/>
      <c r="AN70" s="196"/>
      <c r="AO70" s="196"/>
      <c r="AP70" s="196"/>
      <c r="AQ70" s="196"/>
      <c r="AR70" s="183"/>
      <c r="AS70" s="183"/>
      <c r="AT70" s="183"/>
      <c r="AU70" s="184"/>
      <c r="AV70" s="183"/>
      <c r="AW70" s="183"/>
      <c r="AX70" s="171"/>
      <c r="AY70" s="171"/>
      <c r="AZ70" s="171"/>
      <c r="BA70" s="174">
        <f t="shared" si="0"/>
        <v>0</v>
      </c>
      <c r="BB70" s="175" t="str">
        <f t="shared" si="1"/>
        <v/>
      </c>
      <c r="BC70" s="175" t="str">
        <f t="shared" si="2"/>
        <v/>
      </c>
      <c r="BD70" s="175" t="str">
        <f t="shared" si="3"/>
        <v/>
      </c>
      <c r="BE70" s="174">
        <f t="shared" si="4"/>
        <v>0</v>
      </c>
      <c r="BF70" s="183"/>
      <c r="BG70" s="183"/>
      <c r="BH70" s="183"/>
      <c r="BI70" s="183"/>
      <c r="BJ70" s="183"/>
      <c r="BK70" s="183"/>
      <c r="BL70" s="183"/>
      <c r="BM70" s="183"/>
      <c r="BN70" s="183"/>
      <c r="BO70" s="183"/>
      <c r="BP70" s="28"/>
      <c r="BQ70" s="28"/>
      <c r="BR70" s="29"/>
      <c r="BS70" s="29"/>
      <c r="BT70" s="29"/>
      <c r="BU70" s="29"/>
      <c r="BV70" s="29"/>
      <c r="BW70" s="29"/>
    </row>
    <row r="71" spans="1:75" ht="15" customHeight="1" thickBot="1" x14ac:dyDescent="0.3">
      <c r="A71" s="32"/>
      <c r="B71" s="113" t="str">
        <f>IF(ISNA(VLOOKUP(A71,Data!C66:D1725,2,0)),"",VLOOKUP(A71,Data!C66:D1725,2,0))</f>
        <v/>
      </c>
      <c r="C71" s="33"/>
      <c r="D71" s="34"/>
      <c r="E71" s="100" t="s">
        <v>1</v>
      </c>
      <c r="F71" s="100"/>
      <c r="G71" s="100"/>
      <c r="H71" s="100"/>
      <c r="I71" s="100"/>
      <c r="J71" s="100"/>
      <c r="K71" s="100"/>
      <c r="L71" s="100"/>
      <c r="M71" s="100"/>
      <c r="N71" s="100"/>
      <c r="O71" s="100"/>
      <c r="P71" s="100"/>
      <c r="Q71" s="100"/>
      <c r="R71" s="100"/>
      <c r="S71" s="101"/>
      <c r="T71" s="200"/>
      <c r="U71" s="203"/>
      <c r="V71" s="204"/>
      <c r="W71" s="183"/>
      <c r="X71" s="183"/>
      <c r="Y71" s="185"/>
      <c r="Z71" s="185"/>
      <c r="AA71" s="185"/>
      <c r="AB71" s="185"/>
      <c r="AC71" s="185"/>
      <c r="AD71" s="197"/>
      <c r="AE71" s="197"/>
      <c r="AF71" s="197"/>
      <c r="AG71" s="197"/>
      <c r="AH71" s="197"/>
      <c r="AI71" s="197"/>
      <c r="AJ71" s="196"/>
      <c r="AK71" s="196"/>
      <c r="AL71" s="196"/>
      <c r="AM71" s="196"/>
      <c r="AN71" s="196"/>
      <c r="AO71" s="196"/>
      <c r="AP71" s="196"/>
      <c r="AQ71" s="196"/>
      <c r="AR71" s="183"/>
      <c r="AS71" s="183"/>
      <c r="AT71" s="183"/>
      <c r="AU71" s="184"/>
      <c r="AV71" s="183"/>
      <c r="AW71" s="183"/>
      <c r="AX71" s="171"/>
      <c r="AY71" s="171"/>
      <c r="AZ71" s="171"/>
      <c r="BA71" s="174">
        <f t="shared" si="0"/>
        <v>0</v>
      </c>
      <c r="BB71" s="175" t="str">
        <f t="shared" si="1"/>
        <v/>
      </c>
      <c r="BC71" s="175" t="str">
        <f t="shared" si="2"/>
        <v/>
      </c>
      <c r="BD71" s="175" t="str">
        <f t="shared" si="3"/>
        <v/>
      </c>
      <c r="BE71" s="174">
        <f t="shared" si="4"/>
        <v>0</v>
      </c>
      <c r="BF71" s="183"/>
      <c r="BG71" s="183"/>
      <c r="BH71" s="183"/>
      <c r="BI71" s="183"/>
      <c r="BJ71" s="183"/>
      <c r="BK71" s="183"/>
      <c r="BL71" s="183"/>
      <c r="BM71" s="183"/>
      <c r="BN71" s="183"/>
      <c r="BO71" s="183"/>
      <c r="BP71" s="23"/>
      <c r="BQ71" s="23"/>
    </row>
    <row r="72" spans="1:75" ht="15" customHeight="1" thickTop="1" x14ac:dyDescent="0.25">
      <c r="A72" s="32"/>
      <c r="B72" s="113" t="str">
        <f>IF(ISNA(VLOOKUP(A72,Data!C67:D1726,2,0)),"",VLOOKUP(A72,Data!C67:D1726,2,0))</f>
        <v/>
      </c>
      <c r="C72" s="33"/>
      <c r="D72" s="34"/>
      <c r="E72" s="102" t="s">
        <v>44</v>
      </c>
      <c r="F72" s="96"/>
      <c r="G72" s="96"/>
      <c r="H72" s="96"/>
      <c r="I72" s="96"/>
      <c r="J72" s="96"/>
      <c r="K72" s="96"/>
      <c r="L72" s="96"/>
      <c r="M72" s="96"/>
      <c r="N72" s="96"/>
      <c r="O72" s="96"/>
      <c r="P72" s="96"/>
      <c r="Q72" s="96"/>
      <c r="R72" s="96"/>
      <c r="S72" s="96"/>
      <c r="T72" s="198"/>
      <c r="U72" s="201"/>
      <c r="V72" s="204"/>
      <c r="W72" s="183"/>
      <c r="X72" s="183"/>
      <c r="Y72" s="185"/>
      <c r="Z72" s="185"/>
      <c r="AA72" s="185"/>
      <c r="AB72" s="185"/>
      <c r="AC72" s="185"/>
      <c r="AD72" s="197"/>
      <c r="AE72" s="197"/>
      <c r="AF72" s="197"/>
      <c r="AG72" s="197"/>
      <c r="AH72" s="197"/>
      <c r="AI72" s="197"/>
      <c r="AJ72" s="196"/>
      <c r="AK72" s="196"/>
      <c r="AL72" s="196"/>
      <c r="AM72" s="196"/>
      <c r="AN72" s="196"/>
      <c r="AO72" s="196"/>
      <c r="AP72" s="196"/>
      <c r="AQ72" s="196"/>
      <c r="AR72" s="183"/>
      <c r="AS72" s="183"/>
      <c r="AT72" s="183"/>
      <c r="AU72" s="184"/>
      <c r="AV72" s="183"/>
      <c r="AW72" s="183"/>
      <c r="AX72" s="171"/>
      <c r="AY72" s="171"/>
      <c r="AZ72" s="171"/>
      <c r="BA72" s="172">
        <f t="shared" si="0"/>
        <v>0</v>
      </c>
      <c r="BB72" s="173" t="str">
        <f t="shared" si="1"/>
        <v/>
      </c>
      <c r="BC72" s="173" t="str">
        <f t="shared" si="2"/>
        <v/>
      </c>
      <c r="BD72" s="173" t="str">
        <f t="shared" si="3"/>
        <v/>
      </c>
      <c r="BE72" s="172">
        <f t="shared" si="4"/>
        <v>0</v>
      </c>
      <c r="BF72" s="183"/>
      <c r="BG72" s="183"/>
      <c r="BH72" s="183"/>
      <c r="BI72" s="183"/>
      <c r="BJ72" s="183"/>
      <c r="BK72" s="183"/>
      <c r="BL72" s="183"/>
      <c r="BM72" s="183"/>
      <c r="BN72" s="183"/>
      <c r="BO72" s="183"/>
      <c r="BP72" s="23"/>
      <c r="BQ72" s="23"/>
    </row>
    <row r="73" spans="1:75" s="31" customFormat="1" ht="18.75" x14ac:dyDescent="0.25">
      <c r="A73" s="37"/>
      <c r="B73" s="113" t="str">
        <f>IF(ISNA(VLOOKUP(A73,Data!C68:D1727,2,0)),"",VLOOKUP(A73,Data!C68:D1727,2,0))</f>
        <v/>
      </c>
      <c r="C73" s="38"/>
      <c r="D73" s="27"/>
      <c r="E73" s="97" t="s">
        <v>428</v>
      </c>
      <c r="F73" s="97"/>
      <c r="G73" s="97"/>
      <c r="H73" s="97"/>
      <c r="I73" s="97"/>
      <c r="J73" s="97"/>
      <c r="K73" s="97"/>
      <c r="L73" s="97"/>
      <c r="M73" s="97"/>
      <c r="N73" s="97"/>
      <c r="O73" s="97"/>
      <c r="P73" s="98"/>
      <c r="Q73" s="98"/>
      <c r="R73" s="98"/>
      <c r="S73" s="99"/>
      <c r="T73" s="199"/>
      <c r="U73" s="202"/>
      <c r="V73" s="204"/>
      <c r="W73" s="183"/>
      <c r="X73" s="183"/>
      <c r="Y73" s="185"/>
      <c r="Z73" s="185"/>
      <c r="AA73" s="185"/>
      <c r="AB73" s="185"/>
      <c r="AC73" s="185"/>
      <c r="AD73" s="197"/>
      <c r="AE73" s="197"/>
      <c r="AF73" s="197"/>
      <c r="AG73" s="197"/>
      <c r="AH73" s="197"/>
      <c r="AI73" s="197"/>
      <c r="AJ73" s="196"/>
      <c r="AK73" s="196"/>
      <c r="AL73" s="196"/>
      <c r="AM73" s="196"/>
      <c r="AN73" s="196"/>
      <c r="AO73" s="196"/>
      <c r="AP73" s="196"/>
      <c r="AQ73" s="196"/>
      <c r="AR73" s="183"/>
      <c r="AS73" s="183"/>
      <c r="AT73" s="183"/>
      <c r="AU73" s="184"/>
      <c r="AV73" s="183"/>
      <c r="AW73" s="183"/>
      <c r="AX73" s="171"/>
      <c r="AY73" s="171"/>
      <c r="AZ73" s="171"/>
      <c r="BA73" s="174">
        <f t="shared" si="0"/>
        <v>0</v>
      </c>
      <c r="BB73" s="175" t="str">
        <f t="shared" si="1"/>
        <v/>
      </c>
      <c r="BC73" s="175" t="str">
        <f t="shared" si="2"/>
        <v/>
      </c>
      <c r="BD73" s="175" t="str">
        <f t="shared" si="3"/>
        <v/>
      </c>
      <c r="BE73" s="174">
        <f t="shared" si="4"/>
        <v>0</v>
      </c>
      <c r="BF73" s="183"/>
      <c r="BG73" s="183"/>
      <c r="BH73" s="183"/>
      <c r="BI73" s="183"/>
      <c r="BJ73" s="183"/>
      <c r="BK73" s="183"/>
      <c r="BL73" s="183"/>
      <c r="BM73" s="183"/>
      <c r="BN73" s="183"/>
      <c r="BO73" s="183"/>
      <c r="BP73" s="28"/>
      <c r="BQ73" s="28"/>
      <c r="BR73" s="29"/>
      <c r="BS73" s="29"/>
      <c r="BT73" s="29"/>
      <c r="BU73" s="29"/>
      <c r="BV73" s="29"/>
      <c r="BW73" s="29"/>
    </row>
    <row r="74" spans="1:75" ht="15" customHeight="1" thickBot="1" x14ac:dyDescent="0.3">
      <c r="A74" s="32"/>
      <c r="B74" s="113" t="str">
        <f>IF(ISNA(VLOOKUP(A74,Data!C69:D1728,2,0)),"",VLOOKUP(A74,Data!C69:D1728,2,0))</f>
        <v/>
      </c>
      <c r="C74" s="33"/>
      <c r="D74" s="34"/>
      <c r="E74" s="100" t="s">
        <v>1</v>
      </c>
      <c r="F74" s="100"/>
      <c r="G74" s="100"/>
      <c r="H74" s="100"/>
      <c r="I74" s="100"/>
      <c r="J74" s="100"/>
      <c r="K74" s="100"/>
      <c r="L74" s="100"/>
      <c r="M74" s="100"/>
      <c r="N74" s="100"/>
      <c r="O74" s="100"/>
      <c r="P74" s="100"/>
      <c r="Q74" s="100"/>
      <c r="R74" s="100"/>
      <c r="S74" s="101"/>
      <c r="T74" s="200"/>
      <c r="U74" s="203"/>
      <c r="V74" s="204"/>
      <c r="W74" s="183"/>
      <c r="X74" s="183"/>
      <c r="Y74" s="185"/>
      <c r="Z74" s="185"/>
      <c r="AA74" s="185"/>
      <c r="AB74" s="185"/>
      <c r="AC74" s="185"/>
      <c r="AD74" s="197"/>
      <c r="AE74" s="197"/>
      <c r="AF74" s="197"/>
      <c r="AG74" s="197"/>
      <c r="AH74" s="197"/>
      <c r="AI74" s="197"/>
      <c r="AJ74" s="196"/>
      <c r="AK74" s="196"/>
      <c r="AL74" s="196"/>
      <c r="AM74" s="196"/>
      <c r="AN74" s="196"/>
      <c r="AO74" s="196"/>
      <c r="AP74" s="196"/>
      <c r="AQ74" s="196"/>
      <c r="AR74" s="183"/>
      <c r="AS74" s="183"/>
      <c r="AT74" s="183"/>
      <c r="AU74" s="184"/>
      <c r="AV74" s="183"/>
      <c r="AW74" s="183"/>
      <c r="AX74" s="171"/>
      <c r="AY74" s="171"/>
      <c r="AZ74" s="171"/>
      <c r="BA74" s="174">
        <f t="shared" ref="BA74:BA110" si="5">SUM(AX74:AZ74)</f>
        <v>0</v>
      </c>
      <c r="BB74" s="175" t="str">
        <f t="shared" ref="BB74:BB110" si="6">IFERROR((AX74/BA74*100),"")</f>
        <v/>
      </c>
      <c r="BC74" s="175" t="str">
        <f t="shared" ref="BC74:BC110" si="7">IFERROR((AY74/BA74*100),"")</f>
        <v/>
      </c>
      <c r="BD74" s="175" t="str">
        <f t="shared" ref="BD74:BD110" si="8">IFERROR((AZ74/BA74*100),"")</f>
        <v/>
      </c>
      <c r="BE74" s="174">
        <f t="shared" ref="BE74:BE110" si="9">IFERROR(SUM(BB74:BD74),"")</f>
        <v>0</v>
      </c>
      <c r="BF74" s="183"/>
      <c r="BG74" s="183"/>
      <c r="BH74" s="183"/>
      <c r="BI74" s="183"/>
      <c r="BJ74" s="183"/>
      <c r="BK74" s="183"/>
      <c r="BL74" s="183"/>
      <c r="BM74" s="183"/>
      <c r="BN74" s="183"/>
      <c r="BO74" s="183"/>
      <c r="BP74" s="23"/>
      <c r="BQ74" s="23"/>
    </row>
    <row r="75" spans="1:75" ht="15" customHeight="1" thickTop="1" x14ac:dyDescent="0.25">
      <c r="A75" s="32"/>
      <c r="B75" s="113" t="str">
        <f>IF(ISNA(VLOOKUP(A75,Data!C70:D1729,2,0)),"",VLOOKUP(A75,Data!C70:D1729,2,0))</f>
        <v/>
      </c>
      <c r="C75" s="33"/>
      <c r="D75" s="34"/>
      <c r="E75" s="102" t="s">
        <v>44</v>
      </c>
      <c r="F75" s="96"/>
      <c r="G75" s="96"/>
      <c r="H75" s="96"/>
      <c r="I75" s="96"/>
      <c r="J75" s="96"/>
      <c r="K75" s="96"/>
      <c r="L75" s="96"/>
      <c r="M75" s="96"/>
      <c r="N75" s="96"/>
      <c r="O75" s="96"/>
      <c r="P75" s="96"/>
      <c r="Q75" s="96"/>
      <c r="R75" s="96"/>
      <c r="S75" s="96"/>
      <c r="T75" s="198"/>
      <c r="U75" s="201"/>
      <c r="V75" s="204"/>
      <c r="W75" s="183"/>
      <c r="X75" s="183"/>
      <c r="Y75" s="185"/>
      <c r="Z75" s="185"/>
      <c r="AA75" s="185"/>
      <c r="AB75" s="185"/>
      <c r="AC75" s="185"/>
      <c r="AD75" s="197"/>
      <c r="AE75" s="197"/>
      <c r="AF75" s="197"/>
      <c r="AG75" s="197"/>
      <c r="AH75" s="197"/>
      <c r="AI75" s="197"/>
      <c r="AJ75" s="196"/>
      <c r="AK75" s="196"/>
      <c r="AL75" s="196"/>
      <c r="AM75" s="196"/>
      <c r="AN75" s="196"/>
      <c r="AO75" s="196"/>
      <c r="AP75" s="196"/>
      <c r="AQ75" s="196"/>
      <c r="AR75" s="183"/>
      <c r="AS75" s="183"/>
      <c r="AT75" s="183"/>
      <c r="AU75" s="184"/>
      <c r="AV75" s="183"/>
      <c r="AW75" s="183"/>
      <c r="AX75" s="171"/>
      <c r="AY75" s="171"/>
      <c r="AZ75" s="171"/>
      <c r="BA75" s="172">
        <f t="shared" si="5"/>
        <v>0</v>
      </c>
      <c r="BB75" s="173" t="str">
        <f t="shared" si="6"/>
        <v/>
      </c>
      <c r="BC75" s="173" t="str">
        <f t="shared" si="7"/>
        <v/>
      </c>
      <c r="BD75" s="173" t="str">
        <f t="shared" si="8"/>
        <v/>
      </c>
      <c r="BE75" s="172">
        <f t="shared" si="9"/>
        <v>0</v>
      </c>
      <c r="BF75" s="183"/>
      <c r="BG75" s="183"/>
      <c r="BH75" s="183"/>
      <c r="BI75" s="183"/>
      <c r="BJ75" s="183"/>
      <c r="BK75" s="183"/>
      <c r="BL75" s="183"/>
      <c r="BM75" s="183"/>
      <c r="BN75" s="183"/>
      <c r="BO75" s="183"/>
      <c r="BP75" s="23"/>
      <c r="BQ75" s="23"/>
    </row>
    <row r="76" spans="1:75" s="31" customFormat="1" ht="18.75" x14ac:dyDescent="0.25">
      <c r="A76" s="37"/>
      <c r="B76" s="113" t="str">
        <f>IF(ISNA(VLOOKUP(A76,Data!C71:D1730,2,0)),"",VLOOKUP(A76,Data!C71:D1730,2,0))</f>
        <v/>
      </c>
      <c r="C76" s="38"/>
      <c r="D76" s="27"/>
      <c r="E76" s="97" t="s">
        <v>428</v>
      </c>
      <c r="F76" s="97"/>
      <c r="G76" s="97"/>
      <c r="H76" s="97"/>
      <c r="I76" s="97"/>
      <c r="J76" s="97"/>
      <c r="K76" s="97"/>
      <c r="L76" s="97"/>
      <c r="M76" s="97"/>
      <c r="N76" s="97"/>
      <c r="O76" s="97"/>
      <c r="P76" s="98"/>
      <c r="Q76" s="98"/>
      <c r="R76" s="98"/>
      <c r="S76" s="99"/>
      <c r="T76" s="199"/>
      <c r="U76" s="202"/>
      <c r="V76" s="204"/>
      <c r="W76" s="183"/>
      <c r="X76" s="183"/>
      <c r="Y76" s="185"/>
      <c r="Z76" s="185"/>
      <c r="AA76" s="185"/>
      <c r="AB76" s="185"/>
      <c r="AC76" s="185"/>
      <c r="AD76" s="197"/>
      <c r="AE76" s="197"/>
      <c r="AF76" s="197"/>
      <c r="AG76" s="197"/>
      <c r="AH76" s="197"/>
      <c r="AI76" s="197"/>
      <c r="AJ76" s="196"/>
      <c r="AK76" s="196"/>
      <c r="AL76" s="196"/>
      <c r="AM76" s="196"/>
      <c r="AN76" s="196"/>
      <c r="AO76" s="196"/>
      <c r="AP76" s="196"/>
      <c r="AQ76" s="196"/>
      <c r="AR76" s="183"/>
      <c r="AS76" s="183"/>
      <c r="AT76" s="183"/>
      <c r="AU76" s="184"/>
      <c r="AV76" s="183"/>
      <c r="AW76" s="183"/>
      <c r="AX76" s="171"/>
      <c r="AY76" s="171"/>
      <c r="AZ76" s="171"/>
      <c r="BA76" s="174">
        <f t="shared" si="5"/>
        <v>0</v>
      </c>
      <c r="BB76" s="175" t="str">
        <f t="shared" si="6"/>
        <v/>
      </c>
      <c r="BC76" s="175" t="str">
        <f t="shared" si="7"/>
        <v/>
      </c>
      <c r="BD76" s="175" t="str">
        <f t="shared" si="8"/>
        <v/>
      </c>
      <c r="BE76" s="174">
        <f t="shared" si="9"/>
        <v>0</v>
      </c>
      <c r="BF76" s="183"/>
      <c r="BG76" s="183"/>
      <c r="BH76" s="183"/>
      <c r="BI76" s="183"/>
      <c r="BJ76" s="183"/>
      <c r="BK76" s="183"/>
      <c r="BL76" s="183"/>
      <c r="BM76" s="183"/>
      <c r="BN76" s="183"/>
      <c r="BO76" s="183"/>
      <c r="BP76" s="28"/>
      <c r="BQ76" s="28"/>
      <c r="BR76" s="29"/>
      <c r="BS76" s="29"/>
      <c r="BT76" s="29"/>
      <c r="BU76" s="29"/>
      <c r="BV76" s="29"/>
      <c r="BW76" s="29"/>
    </row>
    <row r="77" spans="1:75" ht="15" customHeight="1" thickBot="1" x14ac:dyDescent="0.3">
      <c r="A77" s="32"/>
      <c r="B77" s="113" t="str">
        <f>IF(ISNA(VLOOKUP(A77,Data!C72:D1731,2,0)),"",VLOOKUP(A77,Data!C72:D1731,2,0))</f>
        <v/>
      </c>
      <c r="C77" s="33"/>
      <c r="D77" s="34"/>
      <c r="E77" s="100" t="s">
        <v>1</v>
      </c>
      <c r="F77" s="100"/>
      <c r="G77" s="100"/>
      <c r="H77" s="100"/>
      <c r="I77" s="100"/>
      <c r="J77" s="100"/>
      <c r="K77" s="100"/>
      <c r="L77" s="100"/>
      <c r="M77" s="100"/>
      <c r="N77" s="100"/>
      <c r="O77" s="100"/>
      <c r="P77" s="100"/>
      <c r="Q77" s="100"/>
      <c r="R77" s="100"/>
      <c r="S77" s="101"/>
      <c r="T77" s="200"/>
      <c r="U77" s="203"/>
      <c r="V77" s="204"/>
      <c r="W77" s="183"/>
      <c r="X77" s="183"/>
      <c r="Y77" s="185"/>
      <c r="Z77" s="185"/>
      <c r="AA77" s="185"/>
      <c r="AB77" s="185"/>
      <c r="AC77" s="185"/>
      <c r="AD77" s="197"/>
      <c r="AE77" s="197"/>
      <c r="AF77" s="197"/>
      <c r="AG77" s="197"/>
      <c r="AH77" s="197"/>
      <c r="AI77" s="197"/>
      <c r="AJ77" s="196"/>
      <c r="AK77" s="196"/>
      <c r="AL77" s="196"/>
      <c r="AM77" s="196"/>
      <c r="AN77" s="196"/>
      <c r="AO77" s="196"/>
      <c r="AP77" s="196"/>
      <c r="AQ77" s="196"/>
      <c r="AR77" s="183"/>
      <c r="AS77" s="183"/>
      <c r="AT77" s="183"/>
      <c r="AU77" s="184"/>
      <c r="AV77" s="183"/>
      <c r="AW77" s="183"/>
      <c r="AX77" s="171"/>
      <c r="AY77" s="171"/>
      <c r="AZ77" s="171"/>
      <c r="BA77" s="174">
        <f t="shared" si="5"/>
        <v>0</v>
      </c>
      <c r="BB77" s="175" t="str">
        <f t="shared" si="6"/>
        <v/>
      </c>
      <c r="BC77" s="175" t="str">
        <f t="shared" si="7"/>
        <v/>
      </c>
      <c r="BD77" s="175" t="str">
        <f t="shared" si="8"/>
        <v/>
      </c>
      <c r="BE77" s="174">
        <f t="shared" si="9"/>
        <v>0</v>
      </c>
      <c r="BF77" s="183"/>
      <c r="BG77" s="183"/>
      <c r="BH77" s="183"/>
      <c r="BI77" s="183"/>
      <c r="BJ77" s="183"/>
      <c r="BK77" s="183"/>
      <c r="BL77" s="183"/>
      <c r="BM77" s="183"/>
      <c r="BN77" s="183"/>
      <c r="BO77" s="183"/>
      <c r="BP77" s="23"/>
      <c r="BQ77" s="23"/>
    </row>
    <row r="78" spans="1:75" ht="15" customHeight="1" thickTop="1" x14ac:dyDescent="0.25">
      <c r="A78" s="32"/>
      <c r="B78" s="113" t="str">
        <f>IF(ISNA(VLOOKUP(A78,Data!C73:D1732,2,0)),"",VLOOKUP(A78,Data!C73:D1732,2,0))</f>
        <v/>
      </c>
      <c r="C78" s="33"/>
      <c r="D78" s="34"/>
      <c r="E78" s="102" t="s">
        <v>44</v>
      </c>
      <c r="F78" s="96"/>
      <c r="G78" s="96"/>
      <c r="H78" s="96"/>
      <c r="I78" s="96"/>
      <c r="J78" s="96"/>
      <c r="K78" s="96"/>
      <c r="L78" s="96"/>
      <c r="M78" s="96"/>
      <c r="N78" s="96"/>
      <c r="O78" s="96"/>
      <c r="P78" s="96"/>
      <c r="Q78" s="96"/>
      <c r="R78" s="96"/>
      <c r="S78" s="96"/>
      <c r="T78" s="198"/>
      <c r="U78" s="201"/>
      <c r="V78" s="204"/>
      <c r="W78" s="183"/>
      <c r="X78" s="183"/>
      <c r="Y78" s="185"/>
      <c r="Z78" s="185"/>
      <c r="AA78" s="185"/>
      <c r="AB78" s="185"/>
      <c r="AC78" s="185"/>
      <c r="AD78" s="197"/>
      <c r="AE78" s="197"/>
      <c r="AF78" s="197"/>
      <c r="AG78" s="197"/>
      <c r="AH78" s="197"/>
      <c r="AI78" s="197"/>
      <c r="AJ78" s="196"/>
      <c r="AK78" s="196"/>
      <c r="AL78" s="196"/>
      <c r="AM78" s="196"/>
      <c r="AN78" s="196"/>
      <c r="AO78" s="196"/>
      <c r="AP78" s="196"/>
      <c r="AQ78" s="196"/>
      <c r="AR78" s="183"/>
      <c r="AS78" s="183"/>
      <c r="AT78" s="183"/>
      <c r="AU78" s="184"/>
      <c r="AV78" s="183"/>
      <c r="AW78" s="183"/>
      <c r="AX78" s="171"/>
      <c r="AY78" s="171"/>
      <c r="AZ78" s="171"/>
      <c r="BA78" s="172">
        <f t="shared" si="5"/>
        <v>0</v>
      </c>
      <c r="BB78" s="173" t="str">
        <f t="shared" si="6"/>
        <v/>
      </c>
      <c r="BC78" s="173" t="str">
        <f t="shared" si="7"/>
        <v/>
      </c>
      <c r="BD78" s="173" t="str">
        <f t="shared" si="8"/>
        <v/>
      </c>
      <c r="BE78" s="172">
        <f t="shared" si="9"/>
        <v>0</v>
      </c>
      <c r="BF78" s="183"/>
      <c r="BG78" s="183"/>
      <c r="BH78" s="183"/>
      <c r="BI78" s="183"/>
      <c r="BJ78" s="183"/>
      <c r="BK78" s="183"/>
      <c r="BL78" s="183"/>
      <c r="BM78" s="183"/>
      <c r="BN78" s="183"/>
      <c r="BO78" s="183"/>
      <c r="BP78" s="23"/>
      <c r="BQ78" s="23"/>
    </row>
    <row r="79" spans="1:75" s="31" customFormat="1" ht="18.75" x14ac:dyDescent="0.25">
      <c r="A79" s="37"/>
      <c r="B79" s="113" t="str">
        <f>IF(ISNA(VLOOKUP(A79,Data!C74:D1733,2,0)),"",VLOOKUP(A79,Data!C74:D1733,2,0))</f>
        <v/>
      </c>
      <c r="C79" s="38"/>
      <c r="D79" s="27"/>
      <c r="E79" s="97" t="s">
        <v>428</v>
      </c>
      <c r="F79" s="97"/>
      <c r="G79" s="97"/>
      <c r="H79" s="97"/>
      <c r="I79" s="97"/>
      <c r="J79" s="97"/>
      <c r="K79" s="97"/>
      <c r="L79" s="97"/>
      <c r="M79" s="97"/>
      <c r="N79" s="97"/>
      <c r="O79" s="97"/>
      <c r="P79" s="98"/>
      <c r="Q79" s="98"/>
      <c r="R79" s="98"/>
      <c r="S79" s="99"/>
      <c r="T79" s="199"/>
      <c r="U79" s="202"/>
      <c r="V79" s="204"/>
      <c r="W79" s="183"/>
      <c r="X79" s="183"/>
      <c r="Y79" s="185"/>
      <c r="Z79" s="185"/>
      <c r="AA79" s="185"/>
      <c r="AB79" s="185"/>
      <c r="AC79" s="185"/>
      <c r="AD79" s="197"/>
      <c r="AE79" s="197"/>
      <c r="AF79" s="197"/>
      <c r="AG79" s="197"/>
      <c r="AH79" s="197"/>
      <c r="AI79" s="197"/>
      <c r="AJ79" s="196"/>
      <c r="AK79" s="196"/>
      <c r="AL79" s="196"/>
      <c r="AM79" s="196"/>
      <c r="AN79" s="196"/>
      <c r="AO79" s="196"/>
      <c r="AP79" s="196"/>
      <c r="AQ79" s="196"/>
      <c r="AR79" s="183"/>
      <c r="AS79" s="183"/>
      <c r="AT79" s="183"/>
      <c r="AU79" s="184"/>
      <c r="AV79" s="183"/>
      <c r="AW79" s="183"/>
      <c r="AX79" s="171"/>
      <c r="AY79" s="171"/>
      <c r="AZ79" s="171"/>
      <c r="BA79" s="174">
        <f t="shared" si="5"/>
        <v>0</v>
      </c>
      <c r="BB79" s="175" t="str">
        <f t="shared" si="6"/>
        <v/>
      </c>
      <c r="BC79" s="175" t="str">
        <f t="shared" si="7"/>
        <v/>
      </c>
      <c r="BD79" s="175" t="str">
        <f t="shared" si="8"/>
        <v/>
      </c>
      <c r="BE79" s="174">
        <f t="shared" si="9"/>
        <v>0</v>
      </c>
      <c r="BF79" s="183"/>
      <c r="BG79" s="183"/>
      <c r="BH79" s="183"/>
      <c r="BI79" s="183"/>
      <c r="BJ79" s="183"/>
      <c r="BK79" s="183"/>
      <c r="BL79" s="183"/>
      <c r="BM79" s="183"/>
      <c r="BN79" s="183"/>
      <c r="BO79" s="183"/>
      <c r="BP79" s="28"/>
      <c r="BQ79" s="28"/>
      <c r="BR79" s="29"/>
      <c r="BS79" s="29"/>
      <c r="BT79" s="29"/>
      <c r="BU79" s="29"/>
      <c r="BV79" s="29"/>
      <c r="BW79" s="29"/>
    </row>
    <row r="80" spans="1:75" ht="15" customHeight="1" thickBot="1" x14ac:dyDescent="0.3">
      <c r="A80" s="32"/>
      <c r="B80" s="113" t="str">
        <f>IF(ISNA(VLOOKUP(A80,Data!C75:D1734,2,0)),"",VLOOKUP(A80,Data!C75:D1734,2,0))</f>
        <v/>
      </c>
      <c r="C80" s="33"/>
      <c r="D80" s="34"/>
      <c r="E80" s="100" t="s">
        <v>1</v>
      </c>
      <c r="F80" s="100"/>
      <c r="G80" s="100"/>
      <c r="H80" s="100"/>
      <c r="I80" s="100"/>
      <c r="J80" s="100"/>
      <c r="K80" s="100"/>
      <c r="L80" s="100"/>
      <c r="M80" s="100"/>
      <c r="N80" s="100"/>
      <c r="O80" s="100"/>
      <c r="P80" s="100"/>
      <c r="Q80" s="100"/>
      <c r="R80" s="100"/>
      <c r="S80" s="101"/>
      <c r="T80" s="200"/>
      <c r="U80" s="203"/>
      <c r="V80" s="204"/>
      <c r="W80" s="183"/>
      <c r="X80" s="183"/>
      <c r="Y80" s="185"/>
      <c r="Z80" s="185"/>
      <c r="AA80" s="185"/>
      <c r="AB80" s="185"/>
      <c r="AC80" s="185"/>
      <c r="AD80" s="197"/>
      <c r="AE80" s="197"/>
      <c r="AF80" s="197"/>
      <c r="AG80" s="197"/>
      <c r="AH80" s="197"/>
      <c r="AI80" s="197"/>
      <c r="AJ80" s="196"/>
      <c r="AK80" s="196"/>
      <c r="AL80" s="196"/>
      <c r="AM80" s="196"/>
      <c r="AN80" s="196"/>
      <c r="AO80" s="196"/>
      <c r="AP80" s="196"/>
      <c r="AQ80" s="196"/>
      <c r="AR80" s="183"/>
      <c r="AS80" s="183"/>
      <c r="AT80" s="183"/>
      <c r="AU80" s="184"/>
      <c r="AV80" s="183"/>
      <c r="AW80" s="183"/>
      <c r="AX80" s="171"/>
      <c r="AY80" s="171"/>
      <c r="AZ80" s="171"/>
      <c r="BA80" s="174">
        <f t="shared" si="5"/>
        <v>0</v>
      </c>
      <c r="BB80" s="175" t="str">
        <f t="shared" si="6"/>
        <v/>
      </c>
      <c r="BC80" s="175" t="str">
        <f t="shared" si="7"/>
        <v/>
      </c>
      <c r="BD80" s="175" t="str">
        <f t="shared" si="8"/>
        <v/>
      </c>
      <c r="BE80" s="174">
        <f t="shared" si="9"/>
        <v>0</v>
      </c>
      <c r="BF80" s="183"/>
      <c r="BG80" s="183"/>
      <c r="BH80" s="183"/>
      <c r="BI80" s="183"/>
      <c r="BJ80" s="183"/>
      <c r="BK80" s="183"/>
      <c r="BL80" s="183"/>
      <c r="BM80" s="183"/>
      <c r="BN80" s="183"/>
      <c r="BO80" s="183"/>
      <c r="BP80" s="23"/>
      <c r="BQ80" s="23"/>
    </row>
    <row r="81" spans="1:75" ht="15" customHeight="1" thickTop="1" x14ac:dyDescent="0.25">
      <c r="A81" s="32"/>
      <c r="B81" s="113" t="str">
        <f>IF(ISNA(VLOOKUP(A81,Data!C76:D1735,2,0)),"",VLOOKUP(A81,Data!C76:D1735,2,0))</f>
        <v/>
      </c>
      <c r="C81" s="33"/>
      <c r="D81" s="34"/>
      <c r="E81" s="102" t="s">
        <v>44</v>
      </c>
      <c r="F81" s="96"/>
      <c r="G81" s="96"/>
      <c r="H81" s="96"/>
      <c r="I81" s="96"/>
      <c r="J81" s="96"/>
      <c r="K81" s="96"/>
      <c r="L81" s="96"/>
      <c r="M81" s="96"/>
      <c r="N81" s="96"/>
      <c r="O81" s="96"/>
      <c r="P81" s="96"/>
      <c r="Q81" s="96"/>
      <c r="R81" s="96"/>
      <c r="S81" s="96"/>
      <c r="T81" s="198"/>
      <c r="U81" s="201"/>
      <c r="V81" s="204"/>
      <c r="W81" s="183"/>
      <c r="X81" s="183"/>
      <c r="Y81" s="185"/>
      <c r="Z81" s="185"/>
      <c r="AA81" s="185"/>
      <c r="AB81" s="185"/>
      <c r="AC81" s="185"/>
      <c r="AD81" s="197"/>
      <c r="AE81" s="197"/>
      <c r="AF81" s="197"/>
      <c r="AG81" s="197"/>
      <c r="AH81" s="197"/>
      <c r="AI81" s="197"/>
      <c r="AJ81" s="196"/>
      <c r="AK81" s="196"/>
      <c r="AL81" s="196"/>
      <c r="AM81" s="196"/>
      <c r="AN81" s="196"/>
      <c r="AO81" s="196"/>
      <c r="AP81" s="196"/>
      <c r="AQ81" s="196"/>
      <c r="AR81" s="183"/>
      <c r="AS81" s="183"/>
      <c r="AT81" s="183"/>
      <c r="AU81" s="184"/>
      <c r="AV81" s="183"/>
      <c r="AW81" s="183"/>
      <c r="AX81" s="171"/>
      <c r="AY81" s="171"/>
      <c r="AZ81" s="171"/>
      <c r="BA81" s="172">
        <f t="shared" si="5"/>
        <v>0</v>
      </c>
      <c r="BB81" s="173" t="str">
        <f t="shared" si="6"/>
        <v/>
      </c>
      <c r="BC81" s="173" t="str">
        <f t="shared" si="7"/>
        <v/>
      </c>
      <c r="BD81" s="173" t="str">
        <f t="shared" si="8"/>
        <v/>
      </c>
      <c r="BE81" s="172">
        <f t="shared" si="9"/>
        <v>0</v>
      </c>
      <c r="BF81" s="183"/>
      <c r="BG81" s="183"/>
      <c r="BH81" s="183"/>
      <c r="BI81" s="183"/>
      <c r="BJ81" s="183"/>
      <c r="BK81" s="183"/>
      <c r="BL81" s="183"/>
      <c r="BM81" s="183"/>
      <c r="BN81" s="183"/>
      <c r="BO81" s="183"/>
      <c r="BP81" s="23"/>
      <c r="BQ81" s="23"/>
    </row>
    <row r="82" spans="1:75" s="31" customFormat="1" ht="18.75" x14ac:dyDescent="0.25">
      <c r="A82" s="37"/>
      <c r="B82" s="113" t="str">
        <f>IF(ISNA(VLOOKUP(A82,Data!C77:D1736,2,0)),"",VLOOKUP(A82,Data!C77:D1736,2,0))</f>
        <v/>
      </c>
      <c r="C82" s="38"/>
      <c r="D82" s="27"/>
      <c r="E82" s="97" t="s">
        <v>428</v>
      </c>
      <c r="F82" s="97"/>
      <c r="G82" s="97"/>
      <c r="H82" s="97"/>
      <c r="I82" s="97"/>
      <c r="J82" s="97"/>
      <c r="K82" s="97"/>
      <c r="L82" s="97"/>
      <c r="M82" s="97"/>
      <c r="N82" s="97"/>
      <c r="O82" s="97"/>
      <c r="P82" s="98"/>
      <c r="Q82" s="98"/>
      <c r="R82" s="98"/>
      <c r="S82" s="99"/>
      <c r="T82" s="199"/>
      <c r="U82" s="202"/>
      <c r="V82" s="204"/>
      <c r="W82" s="183"/>
      <c r="X82" s="183"/>
      <c r="Y82" s="185"/>
      <c r="Z82" s="185"/>
      <c r="AA82" s="185"/>
      <c r="AB82" s="185"/>
      <c r="AC82" s="185"/>
      <c r="AD82" s="197"/>
      <c r="AE82" s="197"/>
      <c r="AF82" s="197"/>
      <c r="AG82" s="197"/>
      <c r="AH82" s="197"/>
      <c r="AI82" s="197"/>
      <c r="AJ82" s="196"/>
      <c r="AK82" s="196"/>
      <c r="AL82" s="196"/>
      <c r="AM82" s="196"/>
      <c r="AN82" s="196"/>
      <c r="AO82" s="196"/>
      <c r="AP82" s="196"/>
      <c r="AQ82" s="196"/>
      <c r="AR82" s="183"/>
      <c r="AS82" s="183"/>
      <c r="AT82" s="183"/>
      <c r="AU82" s="184"/>
      <c r="AV82" s="183"/>
      <c r="AW82" s="183"/>
      <c r="AX82" s="171"/>
      <c r="AY82" s="171"/>
      <c r="AZ82" s="171"/>
      <c r="BA82" s="174">
        <f t="shared" si="5"/>
        <v>0</v>
      </c>
      <c r="BB82" s="175" t="str">
        <f t="shared" si="6"/>
        <v/>
      </c>
      <c r="BC82" s="175" t="str">
        <f t="shared" si="7"/>
        <v/>
      </c>
      <c r="BD82" s="175" t="str">
        <f t="shared" si="8"/>
        <v/>
      </c>
      <c r="BE82" s="174">
        <f t="shared" si="9"/>
        <v>0</v>
      </c>
      <c r="BF82" s="183"/>
      <c r="BG82" s="183"/>
      <c r="BH82" s="183"/>
      <c r="BI82" s="183"/>
      <c r="BJ82" s="183"/>
      <c r="BK82" s="183"/>
      <c r="BL82" s="183"/>
      <c r="BM82" s="183"/>
      <c r="BN82" s="183"/>
      <c r="BO82" s="183"/>
      <c r="BP82" s="28"/>
      <c r="BQ82" s="28"/>
      <c r="BR82" s="29"/>
      <c r="BS82" s="29"/>
      <c r="BT82" s="29"/>
      <c r="BU82" s="29"/>
      <c r="BV82" s="29"/>
      <c r="BW82" s="29"/>
    </row>
    <row r="83" spans="1:75" ht="15" customHeight="1" thickBot="1" x14ac:dyDescent="0.3">
      <c r="A83" s="32"/>
      <c r="B83" s="113" t="str">
        <f>IF(ISNA(VLOOKUP(A83,Data!C78:D1737,2,0)),"",VLOOKUP(A83,Data!C78:D1737,2,0))</f>
        <v/>
      </c>
      <c r="C83" s="33"/>
      <c r="D83" s="34"/>
      <c r="E83" s="100" t="s">
        <v>1</v>
      </c>
      <c r="F83" s="100"/>
      <c r="G83" s="100"/>
      <c r="H83" s="100"/>
      <c r="I83" s="100"/>
      <c r="J83" s="100"/>
      <c r="K83" s="100"/>
      <c r="L83" s="100"/>
      <c r="M83" s="100"/>
      <c r="N83" s="100"/>
      <c r="O83" s="100"/>
      <c r="P83" s="100"/>
      <c r="Q83" s="100"/>
      <c r="R83" s="100"/>
      <c r="S83" s="101"/>
      <c r="T83" s="200"/>
      <c r="U83" s="203"/>
      <c r="V83" s="204"/>
      <c r="W83" s="183"/>
      <c r="X83" s="183"/>
      <c r="Y83" s="185"/>
      <c r="Z83" s="185"/>
      <c r="AA83" s="185"/>
      <c r="AB83" s="185"/>
      <c r="AC83" s="185"/>
      <c r="AD83" s="197"/>
      <c r="AE83" s="197"/>
      <c r="AF83" s="197"/>
      <c r="AG83" s="197"/>
      <c r="AH83" s="197"/>
      <c r="AI83" s="197"/>
      <c r="AJ83" s="196"/>
      <c r="AK83" s="196"/>
      <c r="AL83" s="196"/>
      <c r="AM83" s="196"/>
      <c r="AN83" s="196"/>
      <c r="AO83" s="196"/>
      <c r="AP83" s="196"/>
      <c r="AQ83" s="196"/>
      <c r="AR83" s="183"/>
      <c r="AS83" s="183"/>
      <c r="AT83" s="183"/>
      <c r="AU83" s="184"/>
      <c r="AV83" s="183"/>
      <c r="AW83" s="183"/>
      <c r="AX83" s="171"/>
      <c r="AY83" s="171"/>
      <c r="AZ83" s="171"/>
      <c r="BA83" s="174">
        <f t="shared" si="5"/>
        <v>0</v>
      </c>
      <c r="BB83" s="175" t="str">
        <f t="shared" si="6"/>
        <v/>
      </c>
      <c r="BC83" s="175" t="str">
        <f t="shared" si="7"/>
        <v/>
      </c>
      <c r="BD83" s="175" t="str">
        <f t="shared" si="8"/>
        <v/>
      </c>
      <c r="BE83" s="174">
        <f t="shared" si="9"/>
        <v>0</v>
      </c>
      <c r="BF83" s="183"/>
      <c r="BG83" s="183"/>
      <c r="BH83" s="183"/>
      <c r="BI83" s="183"/>
      <c r="BJ83" s="183"/>
      <c r="BK83" s="183"/>
      <c r="BL83" s="183"/>
      <c r="BM83" s="183"/>
      <c r="BN83" s="183"/>
      <c r="BO83" s="183"/>
      <c r="BP83" s="23"/>
      <c r="BQ83" s="23"/>
    </row>
    <row r="84" spans="1:75" ht="15" customHeight="1" thickTop="1" x14ac:dyDescent="0.25">
      <c r="A84" s="32"/>
      <c r="B84" s="113" t="str">
        <f>IF(ISNA(VLOOKUP(A84,Data!C79:D1738,2,0)),"",VLOOKUP(A84,Data!C79:D1738,2,0))</f>
        <v/>
      </c>
      <c r="C84" s="33"/>
      <c r="D84" s="34"/>
      <c r="E84" s="102" t="s">
        <v>44</v>
      </c>
      <c r="F84" s="96"/>
      <c r="G84" s="96"/>
      <c r="H84" s="96"/>
      <c r="I84" s="96"/>
      <c r="J84" s="96"/>
      <c r="K84" s="96"/>
      <c r="L84" s="96"/>
      <c r="M84" s="96"/>
      <c r="N84" s="96"/>
      <c r="O84" s="96"/>
      <c r="P84" s="96"/>
      <c r="Q84" s="96"/>
      <c r="R84" s="96"/>
      <c r="S84" s="96"/>
      <c r="T84" s="198"/>
      <c r="U84" s="201"/>
      <c r="V84" s="204"/>
      <c r="W84" s="183"/>
      <c r="X84" s="183"/>
      <c r="Y84" s="185"/>
      <c r="Z84" s="185"/>
      <c r="AA84" s="185"/>
      <c r="AB84" s="185"/>
      <c r="AC84" s="185"/>
      <c r="AD84" s="197"/>
      <c r="AE84" s="197"/>
      <c r="AF84" s="197"/>
      <c r="AG84" s="197"/>
      <c r="AH84" s="197"/>
      <c r="AI84" s="197"/>
      <c r="AJ84" s="196"/>
      <c r="AK84" s="196"/>
      <c r="AL84" s="196"/>
      <c r="AM84" s="196"/>
      <c r="AN84" s="196"/>
      <c r="AO84" s="196"/>
      <c r="AP84" s="196"/>
      <c r="AQ84" s="196"/>
      <c r="AR84" s="183"/>
      <c r="AS84" s="183"/>
      <c r="AT84" s="183"/>
      <c r="AU84" s="184"/>
      <c r="AV84" s="183"/>
      <c r="AW84" s="183"/>
      <c r="AX84" s="171"/>
      <c r="AY84" s="171"/>
      <c r="AZ84" s="171"/>
      <c r="BA84" s="172">
        <f t="shared" si="5"/>
        <v>0</v>
      </c>
      <c r="BB84" s="173" t="str">
        <f t="shared" si="6"/>
        <v/>
      </c>
      <c r="BC84" s="173" t="str">
        <f t="shared" si="7"/>
        <v/>
      </c>
      <c r="BD84" s="173" t="str">
        <f t="shared" si="8"/>
        <v/>
      </c>
      <c r="BE84" s="172">
        <f t="shared" si="9"/>
        <v>0</v>
      </c>
      <c r="BF84" s="183"/>
      <c r="BG84" s="183"/>
      <c r="BH84" s="183"/>
      <c r="BI84" s="183"/>
      <c r="BJ84" s="183"/>
      <c r="BK84" s="183"/>
      <c r="BL84" s="183"/>
      <c r="BM84" s="183"/>
      <c r="BN84" s="183"/>
      <c r="BO84" s="183"/>
      <c r="BP84" s="23"/>
      <c r="BQ84" s="23"/>
    </row>
    <row r="85" spans="1:75" s="31" customFormat="1" ht="18.75" x14ac:dyDescent="0.25">
      <c r="A85" s="37"/>
      <c r="B85" s="113" t="str">
        <f>IF(ISNA(VLOOKUP(A85,Data!C80:D1739,2,0)),"",VLOOKUP(A85,Data!C80:D1739,2,0))</f>
        <v/>
      </c>
      <c r="C85" s="38"/>
      <c r="D85" s="27"/>
      <c r="E85" s="97" t="s">
        <v>428</v>
      </c>
      <c r="F85" s="97"/>
      <c r="G85" s="97"/>
      <c r="H85" s="97"/>
      <c r="I85" s="97"/>
      <c r="J85" s="97"/>
      <c r="K85" s="97"/>
      <c r="L85" s="97"/>
      <c r="M85" s="97"/>
      <c r="N85" s="97"/>
      <c r="O85" s="97"/>
      <c r="P85" s="98"/>
      <c r="Q85" s="98"/>
      <c r="R85" s="98"/>
      <c r="S85" s="99"/>
      <c r="T85" s="199"/>
      <c r="U85" s="202"/>
      <c r="V85" s="204"/>
      <c r="W85" s="183"/>
      <c r="X85" s="183"/>
      <c r="Y85" s="185"/>
      <c r="Z85" s="185"/>
      <c r="AA85" s="185"/>
      <c r="AB85" s="185"/>
      <c r="AC85" s="185"/>
      <c r="AD85" s="197"/>
      <c r="AE85" s="197"/>
      <c r="AF85" s="197"/>
      <c r="AG85" s="197"/>
      <c r="AH85" s="197"/>
      <c r="AI85" s="197"/>
      <c r="AJ85" s="196"/>
      <c r="AK85" s="196"/>
      <c r="AL85" s="196"/>
      <c r="AM85" s="196"/>
      <c r="AN85" s="196"/>
      <c r="AO85" s="196"/>
      <c r="AP85" s="196"/>
      <c r="AQ85" s="196"/>
      <c r="AR85" s="183"/>
      <c r="AS85" s="183"/>
      <c r="AT85" s="183"/>
      <c r="AU85" s="184"/>
      <c r="AV85" s="183"/>
      <c r="AW85" s="183"/>
      <c r="AX85" s="171"/>
      <c r="AY85" s="171"/>
      <c r="AZ85" s="171"/>
      <c r="BA85" s="174">
        <f t="shared" si="5"/>
        <v>0</v>
      </c>
      <c r="BB85" s="175" t="str">
        <f t="shared" si="6"/>
        <v/>
      </c>
      <c r="BC85" s="175" t="str">
        <f t="shared" si="7"/>
        <v/>
      </c>
      <c r="BD85" s="175" t="str">
        <f t="shared" si="8"/>
        <v/>
      </c>
      <c r="BE85" s="174">
        <f t="shared" si="9"/>
        <v>0</v>
      </c>
      <c r="BF85" s="183"/>
      <c r="BG85" s="183"/>
      <c r="BH85" s="183"/>
      <c r="BI85" s="183"/>
      <c r="BJ85" s="183"/>
      <c r="BK85" s="183"/>
      <c r="BL85" s="183"/>
      <c r="BM85" s="183"/>
      <c r="BN85" s="183"/>
      <c r="BO85" s="183"/>
      <c r="BP85" s="28"/>
      <c r="BQ85" s="28"/>
      <c r="BR85" s="29"/>
      <c r="BS85" s="29"/>
      <c r="BT85" s="29"/>
      <c r="BU85" s="29"/>
      <c r="BV85" s="29"/>
      <c r="BW85" s="29"/>
    </row>
    <row r="86" spans="1:75" ht="15" customHeight="1" thickBot="1" x14ac:dyDescent="0.3">
      <c r="A86" s="32"/>
      <c r="B86" s="113" t="str">
        <f>IF(ISNA(VLOOKUP(A86,Data!C81:D1740,2,0)),"",VLOOKUP(A86,Data!C81:D1740,2,0))</f>
        <v/>
      </c>
      <c r="C86" s="33"/>
      <c r="D86" s="34"/>
      <c r="E86" s="100" t="s">
        <v>1</v>
      </c>
      <c r="F86" s="100"/>
      <c r="G86" s="100"/>
      <c r="H86" s="100"/>
      <c r="I86" s="100"/>
      <c r="J86" s="100"/>
      <c r="K86" s="100"/>
      <c r="L86" s="100"/>
      <c r="M86" s="100"/>
      <c r="N86" s="100"/>
      <c r="O86" s="100"/>
      <c r="P86" s="100"/>
      <c r="Q86" s="100"/>
      <c r="R86" s="100"/>
      <c r="S86" s="101"/>
      <c r="T86" s="200"/>
      <c r="U86" s="203"/>
      <c r="V86" s="204"/>
      <c r="W86" s="183"/>
      <c r="X86" s="183"/>
      <c r="Y86" s="185"/>
      <c r="Z86" s="185"/>
      <c r="AA86" s="185"/>
      <c r="AB86" s="185"/>
      <c r="AC86" s="185"/>
      <c r="AD86" s="197"/>
      <c r="AE86" s="197"/>
      <c r="AF86" s="197"/>
      <c r="AG86" s="197"/>
      <c r="AH86" s="197"/>
      <c r="AI86" s="197"/>
      <c r="AJ86" s="196"/>
      <c r="AK86" s="196"/>
      <c r="AL86" s="196"/>
      <c r="AM86" s="196"/>
      <c r="AN86" s="196"/>
      <c r="AO86" s="196"/>
      <c r="AP86" s="196"/>
      <c r="AQ86" s="196"/>
      <c r="AR86" s="183"/>
      <c r="AS86" s="183"/>
      <c r="AT86" s="183"/>
      <c r="AU86" s="184"/>
      <c r="AV86" s="183"/>
      <c r="AW86" s="183"/>
      <c r="AX86" s="171"/>
      <c r="AY86" s="171"/>
      <c r="AZ86" s="171"/>
      <c r="BA86" s="174">
        <f t="shared" si="5"/>
        <v>0</v>
      </c>
      <c r="BB86" s="175" t="str">
        <f t="shared" si="6"/>
        <v/>
      </c>
      <c r="BC86" s="175" t="str">
        <f t="shared" si="7"/>
        <v/>
      </c>
      <c r="BD86" s="175" t="str">
        <f t="shared" si="8"/>
        <v/>
      </c>
      <c r="BE86" s="174">
        <f t="shared" si="9"/>
        <v>0</v>
      </c>
      <c r="BF86" s="183"/>
      <c r="BG86" s="183"/>
      <c r="BH86" s="183"/>
      <c r="BI86" s="183"/>
      <c r="BJ86" s="183"/>
      <c r="BK86" s="183"/>
      <c r="BL86" s="183"/>
      <c r="BM86" s="183"/>
      <c r="BN86" s="183"/>
      <c r="BO86" s="183"/>
      <c r="BP86" s="23"/>
      <c r="BQ86" s="23"/>
    </row>
    <row r="87" spans="1:75" ht="15" customHeight="1" thickTop="1" x14ac:dyDescent="0.25">
      <c r="A87" s="32"/>
      <c r="B87" s="113" t="str">
        <f>IF(ISNA(VLOOKUP(A87,Data!C82:D1741,2,0)),"",VLOOKUP(A87,Data!C82:D1741,2,0))</f>
        <v/>
      </c>
      <c r="C87" s="33"/>
      <c r="D87" s="34"/>
      <c r="E87" s="102" t="s">
        <v>44</v>
      </c>
      <c r="F87" s="96"/>
      <c r="G87" s="96"/>
      <c r="H87" s="96"/>
      <c r="I87" s="96"/>
      <c r="J87" s="96"/>
      <c r="K87" s="96"/>
      <c r="L87" s="96"/>
      <c r="M87" s="96"/>
      <c r="N87" s="96"/>
      <c r="O87" s="96"/>
      <c r="P87" s="96"/>
      <c r="Q87" s="96"/>
      <c r="R87" s="96"/>
      <c r="S87" s="96"/>
      <c r="T87" s="198"/>
      <c r="U87" s="201"/>
      <c r="V87" s="204"/>
      <c r="W87" s="183"/>
      <c r="X87" s="183"/>
      <c r="Y87" s="185"/>
      <c r="Z87" s="185"/>
      <c r="AA87" s="185"/>
      <c r="AB87" s="185"/>
      <c r="AC87" s="185"/>
      <c r="AD87" s="197"/>
      <c r="AE87" s="197"/>
      <c r="AF87" s="197"/>
      <c r="AG87" s="197"/>
      <c r="AH87" s="197"/>
      <c r="AI87" s="197"/>
      <c r="AJ87" s="196"/>
      <c r="AK87" s="196"/>
      <c r="AL87" s="196"/>
      <c r="AM87" s="196"/>
      <c r="AN87" s="196"/>
      <c r="AO87" s="196"/>
      <c r="AP87" s="196"/>
      <c r="AQ87" s="196"/>
      <c r="AR87" s="183"/>
      <c r="AS87" s="183"/>
      <c r="AT87" s="183"/>
      <c r="AU87" s="184"/>
      <c r="AV87" s="183"/>
      <c r="AW87" s="183"/>
      <c r="AX87" s="171"/>
      <c r="AY87" s="171"/>
      <c r="AZ87" s="171"/>
      <c r="BA87" s="172">
        <f t="shared" si="5"/>
        <v>0</v>
      </c>
      <c r="BB87" s="173" t="str">
        <f t="shared" si="6"/>
        <v/>
      </c>
      <c r="BC87" s="173" t="str">
        <f t="shared" si="7"/>
        <v/>
      </c>
      <c r="BD87" s="173" t="str">
        <f t="shared" si="8"/>
        <v/>
      </c>
      <c r="BE87" s="172">
        <f t="shared" si="9"/>
        <v>0</v>
      </c>
      <c r="BF87" s="183"/>
      <c r="BG87" s="183"/>
      <c r="BH87" s="183"/>
      <c r="BI87" s="183"/>
      <c r="BJ87" s="183"/>
      <c r="BK87" s="183"/>
      <c r="BL87" s="183"/>
      <c r="BM87" s="183"/>
      <c r="BN87" s="183"/>
      <c r="BO87" s="183"/>
      <c r="BP87" s="23"/>
      <c r="BQ87" s="23"/>
    </row>
    <row r="88" spans="1:75" s="31" customFormat="1" ht="18.75" x14ac:dyDescent="0.25">
      <c r="A88" s="37"/>
      <c r="B88" s="113" t="str">
        <f>IF(ISNA(VLOOKUP(A88,Data!C83:D1742,2,0)),"",VLOOKUP(A88,Data!C83:D1742,2,0))</f>
        <v/>
      </c>
      <c r="C88" s="38"/>
      <c r="D88" s="27"/>
      <c r="E88" s="97" t="s">
        <v>428</v>
      </c>
      <c r="F88" s="97"/>
      <c r="G88" s="97"/>
      <c r="H88" s="97"/>
      <c r="I88" s="97"/>
      <c r="J88" s="97"/>
      <c r="K88" s="97"/>
      <c r="L88" s="97"/>
      <c r="M88" s="97"/>
      <c r="N88" s="97"/>
      <c r="O88" s="97"/>
      <c r="P88" s="98"/>
      <c r="Q88" s="98"/>
      <c r="R88" s="98"/>
      <c r="S88" s="99"/>
      <c r="T88" s="199"/>
      <c r="U88" s="202"/>
      <c r="V88" s="204"/>
      <c r="W88" s="183"/>
      <c r="X88" s="183"/>
      <c r="Y88" s="185"/>
      <c r="Z88" s="185"/>
      <c r="AA88" s="185"/>
      <c r="AB88" s="185"/>
      <c r="AC88" s="185"/>
      <c r="AD88" s="197"/>
      <c r="AE88" s="197"/>
      <c r="AF88" s="197"/>
      <c r="AG88" s="197"/>
      <c r="AH88" s="197"/>
      <c r="AI88" s="197"/>
      <c r="AJ88" s="196"/>
      <c r="AK88" s="196"/>
      <c r="AL88" s="196"/>
      <c r="AM88" s="196"/>
      <c r="AN88" s="196"/>
      <c r="AO88" s="196"/>
      <c r="AP88" s="196"/>
      <c r="AQ88" s="196"/>
      <c r="AR88" s="183"/>
      <c r="AS88" s="183"/>
      <c r="AT88" s="183"/>
      <c r="AU88" s="184"/>
      <c r="AV88" s="183"/>
      <c r="AW88" s="183"/>
      <c r="AX88" s="171"/>
      <c r="AY88" s="171"/>
      <c r="AZ88" s="171"/>
      <c r="BA88" s="174">
        <f t="shared" si="5"/>
        <v>0</v>
      </c>
      <c r="BB88" s="175" t="str">
        <f t="shared" si="6"/>
        <v/>
      </c>
      <c r="BC88" s="175" t="str">
        <f t="shared" si="7"/>
        <v/>
      </c>
      <c r="BD88" s="175" t="str">
        <f t="shared" si="8"/>
        <v/>
      </c>
      <c r="BE88" s="174">
        <f t="shared" si="9"/>
        <v>0</v>
      </c>
      <c r="BF88" s="183"/>
      <c r="BG88" s="183"/>
      <c r="BH88" s="183"/>
      <c r="BI88" s="183"/>
      <c r="BJ88" s="183"/>
      <c r="BK88" s="183"/>
      <c r="BL88" s="183"/>
      <c r="BM88" s="183"/>
      <c r="BN88" s="183"/>
      <c r="BO88" s="183"/>
      <c r="BP88" s="28"/>
      <c r="BQ88" s="28"/>
      <c r="BR88" s="29"/>
      <c r="BS88" s="29"/>
      <c r="BT88" s="29"/>
      <c r="BU88" s="29"/>
      <c r="BV88" s="29"/>
      <c r="BW88" s="29"/>
    </row>
    <row r="89" spans="1:75" ht="15" customHeight="1" thickBot="1" x14ac:dyDescent="0.3">
      <c r="A89" s="32"/>
      <c r="B89" s="113" t="str">
        <f>IF(ISNA(VLOOKUP(A89,Data!C84:D1743,2,0)),"",VLOOKUP(A89,Data!C84:D1743,2,0))</f>
        <v/>
      </c>
      <c r="C89" s="33"/>
      <c r="D89" s="34"/>
      <c r="E89" s="100" t="s">
        <v>1</v>
      </c>
      <c r="F89" s="100"/>
      <c r="G89" s="100"/>
      <c r="H89" s="100"/>
      <c r="I89" s="100"/>
      <c r="J89" s="100"/>
      <c r="K89" s="100"/>
      <c r="L89" s="100"/>
      <c r="M89" s="100"/>
      <c r="N89" s="100"/>
      <c r="O89" s="100"/>
      <c r="P89" s="100"/>
      <c r="Q89" s="100"/>
      <c r="R89" s="100"/>
      <c r="S89" s="101"/>
      <c r="T89" s="200"/>
      <c r="U89" s="203"/>
      <c r="V89" s="204"/>
      <c r="W89" s="183"/>
      <c r="X89" s="183"/>
      <c r="Y89" s="185"/>
      <c r="Z89" s="185"/>
      <c r="AA89" s="185"/>
      <c r="AB89" s="185"/>
      <c r="AC89" s="185"/>
      <c r="AD89" s="197"/>
      <c r="AE89" s="197"/>
      <c r="AF89" s="197"/>
      <c r="AG89" s="197"/>
      <c r="AH89" s="197"/>
      <c r="AI89" s="197"/>
      <c r="AJ89" s="196"/>
      <c r="AK89" s="196"/>
      <c r="AL89" s="196"/>
      <c r="AM89" s="196"/>
      <c r="AN89" s="196"/>
      <c r="AO89" s="196"/>
      <c r="AP89" s="196"/>
      <c r="AQ89" s="196"/>
      <c r="AR89" s="183"/>
      <c r="AS89" s="183"/>
      <c r="AT89" s="183"/>
      <c r="AU89" s="184"/>
      <c r="AV89" s="183"/>
      <c r="AW89" s="183"/>
      <c r="AX89" s="171"/>
      <c r="AY89" s="171"/>
      <c r="AZ89" s="171"/>
      <c r="BA89" s="174">
        <f t="shared" si="5"/>
        <v>0</v>
      </c>
      <c r="BB89" s="175" t="str">
        <f t="shared" si="6"/>
        <v/>
      </c>
      <c r="BC89" s="175" t="str">
        <f t="shared" si="7"/>
        <v/>
      </c>
      <c r="BD89" s="175" t="str">
        <f t="shared" si="8"/>
        <v/>
      </c>
      <c r="BE89" s="174">
        <f t="shared" si="9"/>
        <v>0</v>
      </c>
      <c r="BF89" s="183"/>
      <c r="BG89" s="183"/>
      <c r="BH89" s="183"/>
      <c r="BI89" s="183"/>
      <c r="BJ89" s="183"/>
      <c r="BK89" s="183"/>
      <c r="BL89" s="183"/>
      <c r="BM89" s="183"/>
      <c r="BN89" s="183"/>
      <c r="BO89" s="183"/>
      <c r="BP89" s="23"/>
      <c r="BQ89" s="23"/>
    </row>
    <row r="90" spans="1:75" ht="15" customHeight="1" thickTop="1" x14ac:dyDescent="0.25">
      <c r="A90" s="32"/>
      <c r="B90" s="113" t="str">
        <f>IF(ISNA(VLOOKUP(A90,Data!C85:D1744,2,0)),"",VLOOKUP(A90,Data!C85:D1744,2,0))</f>
        <v/>
      </c>
      <c r="C90" s="33"/>
      <c r="D90" s="34"/>
      <c r="E90" s="102" t="s">
        <v>44</v>
      </c>
      <c r="F90" s="96"/>
      <c r="G90" s="96"/>
      <c r="H90" s="96"/>
      <c r="I90" s="96"/>
      <c r="J90" s="96"/>
      <c r="K90" s="96"/>
      <c r="L90" s="96"/>
      <c r="M90" s="96"/>
      <c r="N90" s="96"/>
      <c r="O90" s="96"/>
      <c r="P90" s="96"/>
      <c r="Q90" s="96"/>
      <c r="R90" s="96"/>
      <c r="S90" s="96"/>
      <c r="T90" s="198"/>
      <c r="U90" s="201"/>
      <c r="V90" s="204"/>
      <c r="W90" s="183"/>
      <c r="X90" s="183"/>
      <c r="Y90" s="185"/>
      <c r="Z90" s="185"/>
      <c r="AA90" s="185"/>
      <c r="AB90" s="185"/>
      <c r="AC90" s="185"/>
      <c r="AD90" s="197"/>
      <c r="AE90" s="197"/>
      <c r="AF90" s="197"/>
      <c r="AG90" s="197"/>
      <c r="AH90" s="197"/>
      <c r="AI90" s="197"/>
      <c r="AJ90" s="196"/>
      <c r="AK90" s="196"/>
      <c r="AL90" s="196"/>
      <c r="AM90" s="196"/>
      <c r="AN90" s="196"/>
      <c r="AO90" s="196"/>
      <c r="AP90" s="196"/>
      <c r="AQ90" s="196"/>
      <c r="AR90" s="183"/>
      <c r="AS90" s="183"/>
      <c r="AT90" s="183"/>
      <c r="AU90" s="184"/>
      <c r="AV90" s="183"/>
      <c r="AW90" s="183"/>
      <c r="AX90" s="171"/>
      <c r="AY90" s="171"/>
      <c r="AZ90" s="171"/>
      <c r="BA90" s="172">
        <f t="shared" si="5"/>
        <v>0</v>
      </c>
      <c r="BB90" s="173" t="str">
        <f t="shared" si="6"/>
        <v/>
      </c>
      <c r="BC90" s="173" t="str">
        <f t="shared" si="7"/>
        <v/>
      </c>
      <c r="BD90" s="173" t="str">
        <f t="shared" si="8"/>
        <v/>
      </c>
      <c r="BE90" s="172">
        <f t="shared" si="9"/>
        <v>0</v>
      </c>
      <c r="BF90" s="183"/>
      <c r="BG90" s="183"/>
      <c r="BH90" s="183"/>
      <c r="BI90" s="183"/>
      <c r="BJ90" s="183"/>
      <c r="BK90" s="183"/>
      <c r="BL90" s="183"/>
      <c r="BM90" s="183"/>
      <c r="BN90" s="183"/>
      <c r="BO90" s="183"/>
      <c r="BP90" s="23"/>
      <c r="BQ90" s="23"/>
    </row>
    <row r="91" spans="1:75" s="31" customFormat="1" ht="18.75" x14ac:dyDescent="0.25">
      <c r="A91" s="37"/>
      <c r="B91" s="113" t="str">
        <f>IF(ISNA(VLOOKUP(A91,Data!C86:D1745,2,0)),"",VLOOKUP(A91,Data!C86:D1745,2,0))</f>
        <v/>
      </c>
      <c r="C91" s="38"/>
      <c r="D91" s="27"/>
      <c r="E91" s="97" t="s">
        <v>428</v>
      </c>
      <c r="F91" s="97"/>
      <c r="G91" s="97"/>
      <c r="H91" s="97"/>
      <c r="I91" s="97"/>
      <c r="J91" s="97"/>
      <c r="K91" s="97"/>
      <c r="L91" s="97"/>
      <c r="M91" s="97"/>
      <c r="N91" s="97"/>
      <c r="O91" s="97"/>
      <c r="P91" s="98"/>
      <c r="Q91" s="98"/>
      <c r="R91" s="98"/>
      <c r="S91" s="99"/>
      <c r="T91" s="199"/>
      <c r="U91" s="202"/>
      <c r="V91" s="204"/>
      <c r="W91" s="183"/>
      <c r="X91" s="183"/>
      <c r="Y91" s="185"/>
      <c r="Z91" s="185"/>
      <c r="AA91" s="185"/>
      <c r="AB91" s="185"/>
      <c r="AC91" s="185"/>
      <c r="AD91" s="197"/>
      <c r="AE91" s="197"/>
      <c r="AF91" s="197"/>
      <c r="AG91" s="197"/>
      <c r="AH91" s="197"/>
      <c r="AI91" s="197"/>
      <c r="AJ91" s="196"/>
      <c r="AK91" s="196"/>
      <c r="AL91" s="196"/>
      <c r="AM91" s="196"/>
      <c r="AN91" s="196"/>
      <c r="AO91" s="196"/>
      <c r="AP91" s="196"/>
      <c r="AQ91" s="196"/>
      <c r="AR91" s="183"/>
      <c r="AS91" s="183"/>
      <c r="AT91" s="183"/>
      <c r="AU91" s="184"/>
      <c r="AV91" s="183"/>
      <c r="AW91" s="183"/>
      <c r="AX91" s="171"/>
      <c r="AY91" s="171"/>
      <c r="AZ91" s="171"/>
      <c r="BA91" s="174">
        <f t="shared" si="5"/>
        <v>0</v>
      </c>
      <c r="BB91" s="175" t="str">
        <f t="shared" si="6"/>
        <v/>
      </c>
      <c r="BC91" s="175" t="str">
        <f t="shared" si="7"/>
        <v/>
      </c>
      <c r="BD91" s="175" t="str">
        <f t="shared" si="8"/>
        <v/>
      </c>
      <c r="BE91" s="174">
        <f t="shared" si="9"/>
        <v>0</v>
      </c>
      <c r="BF91" s="183"/>
      <c r="BG91" s="183"/>
      <c r="BH91" s="183"/>
      <c r="BI91" s="183"/>
      <c r="BJ91" s="183"/>
      <c r="BK91" s="183"/>
      <c r="BL91" s="183"/>
      <c r="BM91" s="183"/>
      <c r="BN91" s="183"/>
      <c r="BO91" s="183"/>
      <c r="BP91" s="28"/>
      <c r="BQ91" s="28"/>
      <c r="BR91" s="29"/>
      <c r="BS91" s="29"/>
      <c r="BT91" s="29"/>
      <c r="BU91" s="29"/>
      <c r="BV91" s="29"/>
      <c r="BW91" s="29"/>
    </row>
    <row r="92" spans="1:75" ht="15" customHeight="1" thickBot="1" x14ac:dyDescent="0.3">
      <c r="A92" s="32"/>
      <c r="B92" s="113" t="str">
        <f>IF(ISNA(VLOOKUP(A92,Data!C87:D1746,2,0)),"",VLOOKUP(A92,Data!C87:D1746,2,0))</f>
        <v/>
      </c>
      <c r="C92" s="33"/>
      <c r="D92" s="34"/>
      <c r="E92" s="100" t="s">
        <v>1</v>
      </c>
      <c r="F92" s="100"/>
      <c r="G92" s="100"/>
      <c r="H92" s="100"/>
      <c r="I92" s="100"/>
      <c r="J92" s="100"/>
      <c r="K92" s="100"/>
      <c r="L92" s="100"/>
      <c r="M92" s="100"/>
      <c r="N92" s="100"/>
      <c r="O92" s="100"/>
      <c r="P92" s="100"/>
      <c r="Q92" s="100"/>
      <c r="R92" s="100"/>
      <c r="S92" s="101"/>
      <c r="T92" s="200"/>
      <c r="U92" s="203"/>
      <c r="V92" s="204"/>
      <c r="W92" s="183"/>
      <c r="X92" s="183"/>
      <c r="Y92" s="185"/>
      <c r="Z92" s="185"/>
      <c r="AA92" s="185"/>
      <c r="AB92" s="185"/>
      <c r="AC92" s="185"/>
      <c r="AD92" s="197"/>
      <c r="AE92" s="197"/>
      <c r="AF92" s="197"/>
      <c r="AG92" s="197"/>
      <c r="AH92" s="197"/>
      <c r="AI92" s="197"/>
      <c r="AJ92" s="196"/>
      <c r="AK92" s="196"/>
      <c r="AL92" s="196"/>
      <c r="AM92" s="196"/>
      <c r="AN92" s="196"/>
      <c r="AO92" s="196"/>
      <c r="AP92" s="196"/>
      <c r="AQ92" s="196"/>
      <c r="AR92" s="183"/>
      <c r="AS92" s="183"/>
      <c r="AT92" s="183"/>
      <c r="AU92" s="184"/>
      <c r="AV92" s="183"/>
      <c r="AW92" s="183"/>
      <c r="AX92" s="171"/>
      <c r="AY92" s="171"/>
      <c r="AZ92" s="171"/>
      <c r="BA92" s="174">
        <f t="shared" si="5"/>
        <v>0</v>
      </c>
      <c r="BB92" s="175" t="str">
        <f t="shared" si="6"/>
        <v/>
      </c>
      <c r="BC92" s="175" t="str">
        <f t="shared" si="7"/>
        <v/>
      </c>
      <c r="BD92" s="175" t="str">
        <f t="shared" si="8"/>
        <v/>
      </c>
      <c r="BE92" s="174">
        <f t="shared" si="9"/>
        <v>0</v>
      </c>
      <c r="BF92" s="183"/>
      <c r="BG92" s="183"/>
      <c r="BH92" s="183"/>
      <c r="BI92" s="183"/>
      <c r="BJ92" s="183"/>
      <c r="BK92" s="183"/>
      <c r="BL92" s="183"/>
      <c r="BM92" s="183"/>
      <c r="BN92" s="183"/>
      <c r="BO92" s="183"/>
      <c r="BP92" s="23"/>
      <c r="BQ92" s="23"/>
    </row>
    <row r="93" spans="1:75" ht="15" customHeight="1" thickTop="1" x14ac:dyDescent="0.25">
      <c r="A93" s="32"/>
      <c r="B93" s="113" t="str">
        <f>IF(ISNA(VLOOKUP(A93,Data!C88:D1747,2,0)),"",VLOOKUP(A93,Data!C88:D1747,2,0))</f>
        <v/>
      </c>
      <c r="C93" s="33"/>
      <c r="D93" s="34"/>
      <c r="E93" s="102" t="s">
        <v>44</v>
      </c>
      <c r="F93" s="96"/>
      <c r="G93" s="96"/>
      <c r="H93" s="96"/>
      <c r="I93" s="96"/>
      <c r="J93" s="96"/>
      <c r="K93" s="96"/>
      <c r="L93" s="96"/>
      <c r="M93" s="96"/>
      <c r="N93" s="96"/>
      <c r="O93" s="96"/>
      <c r="P93" s="96"/>
      <c r="Q93" s="96"/>
      <c r="R93" s="96"/>
      <c r="S93" s="96"/>
      <c r="T93" s="198"/>
      <c r="U93" s="201"/>
      <c r="V93" s="204"/>
      <c r="W93" s="183"/>
      <c r="X93" s="183"/>
      <c r="Y93" s="185"/>
      <c r="Z93" s="185"/>
      <c r="AA93" s="185"/>
      <c r="AB93" s="185"/>
      <c r="AC93" s="185"/>
      <c r="AD93" s="197"/>
      <c r="AE93" s="197"/>
      <c r="AF93" s="197"/>
      <c r="AG93" s="197"/>
      <c r="AH93" s="197"/>
      <c r="AI93" s="197"/>
      <c r="AJ93" s="196"/>
      <c r="AK93" s="196"/>
      <c r="AL93" s="196"/>
      <c r="AM93" s="196"/>
      <c r="AN93" s="196"/>
      <c r="AO93" s="196"/>
      <c r="AP93" s="196"/>
      <c r="AQ93" s="196"/>
      <c r="AR93" s="183"/>
      <c r="AS93" s="183"/>
      <c r="AT93" s="183"/>
      <c r="AU93" s="184"/>
      <c r="AV93" s="183"/>
      <c r="AW93" s="183"/>
      <c r="AX93" s="171"/>
      <c r="AY93" s="171"/>
      <c r="AZ93" s="171"/>
      <c r="BA93" s="172">
        <f t="shared" si="5"/>
        <v>0</v>
      </c>
      <c r="BB93" s="173" t="str">
        <f t="shared" si="6"/>
        <v/>
      </c>
      <c r="BC93" s="173" t="str">
        <f t="shared" si="7"/>
        <v/>
      </c>
      <c r="BD93" s="173" t="str">
        <f t="shared" si="8"/>
        <v/>
      </c>
      <c r="BE93" s="172">
        <f t="shared" si="9"/>
        <v>0</v>
      </c>
      <c r="BF93" s="183"/>
      <c r="BG93" s="183"/>
      <c r="BH93" s="183"/>
      <c r="BI93" s="183"/>
      <c r="BJ93" s="183"/>
      <c r="BK93" s="183"/>
      <c r="BL93" s="183"/>
      <c r="BM93" s="183"/>
      <c r="BN93" s="183"/>
      <c r="BO93" s="183"/>
      <c r="BP93" s="23"/>
      <c r="BQ93" s="23"/>
    </row>
    <row r="94" spans="1:75" s="31" customFormat="1" ht="18.75" x14ac:dyDescent="0.25">
      <c r="A94" s="37"/>
      <c r="B94" s="113" t="str">
        <f>IF(ISNA(VLOOKUP(A94,Data!C89:D1748,2,0)),"",VLOOKUP(A94,Data!C89:D1748,2,0))</f>
        <v/>
      </c>
      <c r="C94" s="38"/>
      <c r="D94" s="27"/>
      <c r="E94" s="97" t="s">
        <v>428</v>
      </c>
      <c r="F94" s="97"/>
      <c r="G94" s="97"/>
      <c r="H94" s="97"/>
      <c r="I94" s="97"/>
      <c r="J94" s="97"/>
      <c r="K94" s="97"/>
      <c r="L94" s="97"/>
      <c r="M94" s="97"/>
      <c r="N94" s="97"/>
      <c r="O94" s="97"/>
      <c r="P94" s="98"/>
      <c r="Q94" s="98"/>
      <c r="R94" s="98"/>
      <c r="S94" s="99"/>
      <c r="T94" s="199"/>
      <c r="U94" s="202"/>
      <c r="V94" s="204"/>
      <c r="W94" s="183"/>
      <c r="X94" s="183"/>
      <c r="Y94" s="185"/>
      <c r="Z94" s="185"/>
      <c r="AA94" s="185"/>
      <c r="AB94" s="185"/>
      <c r="AC94" s="185"/>
      <c r="AD94" s="197"/>
      <c r="AE94" s="197"/>
      <c r="AF94" s="197"/>
      <c r="AG94" s="197"/>
      <c r="AH94" s="197"/>
      <c r="AI94" s="197"/>
      <c r="AJ94" s="196"/>
      <c r="AK94" s="196"/>
      <c r="AL94" s="196"/>
      <c r="AM94" s="196"/>
      <c r="AN94" s="196"/>
      <c r="AO94" s="196"/>
      <c r="AP94" s="196"/>
      <c r="AQ94" s="196"/>
      <c r="AR94" s="183"/>
      <c r="AS94" s="183"/>
      <c r="AT94" s="183"/>
      <c r="AU94" s="184"/>
      <c r="AV94" s="183"/>
      <c r="AW94" s="183"/>
      <c r="AX94" s="171"/>
      <c r="AY94" s="171"/>
      <c r="AZ94" s="171"/>
      <c r="BA94" s="174">
        <f t="shared" si="5"/>
        <v>0</v>
      </c>
      <c r="BB94" s="175" t="str">
        <f t="shared" si="6"/>
        <v/>
      </c>
      <c r="BC94" s="175" t="str">
        <f t="shared" si="7"/>
        <v/>
      </c>
      <c r="BD94" s="175" t="str">
        <f t="shared" si="8"/>
        <v/>
      </c>
      <c r="BE94" s="174">
        <f t="shared" si="9"/>
        <v>0</v>
      </c>
      <c r="BF94" s="183"/>
      <c r="BG94" s="183"/>
      <c r="BH94" s="183"/>
      <c r="BI94" s="183"/>
      <c r="BJ94" s="183"/>
      <c r="BK94" s="183"/>
      <c r="BL94" s="183"/>
      <c r="BM94" s="183"/>
      <c r="BN94" s="183"/>
      <c r="BO94" s="183"/>
      <c r="BP94" s="28"/>
      <c r="BQ94" s="28"/>
      <c r="BR94" s="29"/>
      <c r="BS94" s="29"/>
      <c r="BT94" s="29"/>
      <c r="BU94" s="29"/>
      <c r="BV94" s="29"/>
      <c r="BW94" s="29"/>
    </row>
    <row r="95" spans="1:75" ht="15" customHeight="1" thickBot="1" x14ac:dyDescent="0.3">
      <c r="A95" s="32"/>
      <c r="B95" s="113" t="str">
        <f>IF(ISNA(VLOOKUP(A95,Data!C90:D1749,2,0)),"",VLOOKUP(A95,Data!C90:D1749,2,0))</f>
        <v/>
      </c>
      <c r="C95" s="33"/>
      <c r="D95" s="34"/>
      <c r="E95" s="100" t="s">
        <v>1</v>
      </c>
      <c r="F95" s="100"/>
      <c r="G95" s="100"/>
      <c r="H95" s="100"/>
      <c r="I95" s="100"/>
      <c r="J95" s="100"/>
      <c r="K95" s="100"/>
      <c r="L95" s="100"/>
      <c r="M95" s="100"/>
      <c r="N95" s="100"/>
      <c r="O95" s="100"/>
      <c r="P95" s="100"/>
      <c r="Q95" s="100"/>
      <c r="R95" s="100"/>
      <c r="S95" s="101"/>
      <c r="T95" s="200"/>
      <c r="U95" s="203"/>
      <c r="V95" s="204"/>
      <c r="W95" s="183"/>
      <c r="X95" s="183"/>
      <c r="Y95" s="185"/>
      <c r="Z95" s="185"/>
      <c r="AA95" s="185"/>
      <c r="AB95" s="185"/>
      <c r="AC95" s="185"/>
      <c r="AD95" s="197"/>
      <c r="AE95" s="197"/>
      <c r="AF95" s="197"/>
      <c r="AG95" s="197"/>
      <c r="AH95" s="197"/>
      <c r="AI95" s="197"/>
      <c r="AJ95" s="196"/>
      <c r="AK95" s="196"/>
      <c r="AL95" s="196"/>
      <c r="AM95" s="196"/>
      <c r="AN95" s="196"/>
      <c r="AO95" s="196"/>
      <c r="AP95" s="196"/>
      <c r="AQ95" s="196"/>
      <c r="AR95" s="183"/>
      <c r="AS95" s="183"/>
      <c r="AT95" s="183"/>
      <c r="AU95" s="184"/>
      <c r="AV95" s="183"/>
      <c r="AW95" s="183"/>
      <c r="AX95" s="171"/>
      <c r="AY95" s="171"/>
      <c r="AZ95" s="171"/>
      <c r="BA95" s="174">
        <f t="shared" si="5"/>
        <v>0</v>
      </c>
      <c r="BB95" s="175" t="str">
        <f t="shared" si="6"/>
        <v/>
      </c>
      <c r="BC95" s="175" t="str">
        <f t="shared" si="7"/>
        <v/>
      </c>
      <c r="BD95" s="175" t="str">
        <f t="shared" si="8"/>
        <v/>
      </c>
      <c r="BE95" s="174">
        <f t="shared" si="9"/>
        <v>0</v>
      </c>
      <c r="BF95" s="183"/>
      <c r="BG95" s="183"/>
      <c r="BH95" s="183"/>
      <c r="BI95" s="183"/>
      <c r="BJ95" s="183"/>
      <c r="BK95" s="183"/>
      <c r="BL95" s="183"/>
      <c r="BM95" s="183"/>
      <c r="BN95" s="183"/>
      <c r="BO95" s="183"/>
      <c r="BP95" s="23"/>
      <c r="BQ95" s="23"/>
    </row>
    <row r="96" spans="1:75" ht="15" customHeight="1" thickTop="1" x14ac:dyDescent="0.25">
      <c r="A96" s="32"/>
      <c r="B96" s="113" t="str">
        <f>IF(ISNA(VLOOKUP(A96,Data!C91:D1750,2,0)),"",VLOOKUP(A96,Data!C91:D1750,2,0))</f>
        <v/>
      </c>
      <c r="C96" s="33"/>
      <c r="D96" s="34"/>
      <c r="E96" s="102" t="s">
        <v>44</v>
      </c>
      <c r="F96" s="96"/>
      <c r="G96" s="96"/>
      <c r="H96" s="96"/>
      <c r="I96" s="96"/>
      <c r="J96" s="96"/>
      <c r="K96" s="96"/>
      <c r="L96" s="96"/>
      <c r="M96" s="96"/>
      <c r="N96" s="96"/>
      <c r="O96" s="96"/>
      <c r="P96" s="96"/>
      <c r="Q96" s="96"/>
      <c r="R96" s="96"/>
      <c r="S96" s="96"/>
      <c r="T96" s="198"/>
      <c r="U96" s="201"/>
      <c r="V96" s="204"/>
      <c r="W96" s="183"/>
      <c r="X96" s="183"/>
      <c r="Y96" s="185"/>
      <c r="Z96" s="185"/>
      <c r="AA96" s="185"/>
      <c r="AB96" s="185"/>
      <c r="AC96" s="185"/>
      <c r="AD96" s="197"/>
      <c r="AE96" s="197"/>
      <c r="AF96" s="197"/>
      <c r="AG96" s="197"/>
      <c r="AH96" s="197"/>
      <c r="AI96" s="197"/>
      <c r="AJ96" s="196"/>
      <c r="AK96" s="196"/>
      <c r="AL96" s="196"/>
      <c r="AM96" s="196"/>
      <c r="AN96" s="196"/>
      <c r="AO96" s="196"/>
      <c r="AP96" s="196"/>
      <c r="AQ96" s="196"/>
      <c r="AR96" s="183"/>
      <c r="AS96" s="183"/>
      <c r="AT96" s="183"/>
      <c r="AU96" s="184"/>
      <c r="AV96" s="183"/>
      <c r="AW96" s="183"/>
      <c r="AX96" s="171"/>
      <c r="AY96" s="171"/>
      <c r="AZ96" s="171"/>
      <c r="BA96" s="172">
        <f t="shared" si="5"/>
        <v>0</v>
      </c>
      <c r="BB96" s="173" t="str">
        <f t="shared" si="6"/>
        <v/>
      </c>
      <c r="BC96" s="173" t="str">
        <f t="shared" si="7"/>
        <v/>
      </c>
      <c r="BD96" s="173" t="str">
        <f t="shared" si="8"/>
        <v/>
      </c>
      <c r="BE96" s="172">
        <f t="shared" si="9"/>
        <v>0</v>
      </c>
      <c r="BF96" s="183"/>
      <c r="BG96" s="183"/>
      <c r="BH96" s="183"/>
      <c r="BI96" s="183"/>
      <c r="BJ96" s="183"/>
      <c r="BK96" s="183"/>
      <c r="BL96" s="183"/>
      <c r="BM96" s="183"/>
      <c r="BN96" s="183"/>
      <c r="BO96" s="183"/>
      <c r="BP96" s="23"/>
      <c r="BQ96" s="23"/>
    </row>
    <row r="97" spans="1:75" s="31" customFormat="1" ht="18.75" x14ac:dyDescent="0.25">
      <c r="A97" s="37"/>
      <c r="B97" s="113" t="str">
        <f>IF(ISNA(VLOOKUP(A97,Data!C92:D1751,2,0)),"",VLOOKUP(A97,Data!C92:D1751,2,0))</f>
        <v/>
      </c>
      <c r="C97" s="38"/>
      <c r="D97" s="27"/>
      <c r="E97" s="97" t="s">
        <v>428</v>
      </c>
      <c r="F97" s="97"/>
      <c r="G97" s="97"/>
      <c r="H97" s="97"/>
      <c r="I97" s="97"/>
      <c r="J97" s="97"/>
      <c r="K97" s="97"/>
      <c r="L97" s="97"/>
      <c r="M97" s="97"/>
      <c r="N97" s="97"/>
      <c r="O97" s="97"/>
      <c r="P97" s="98"/>
      <c r="Q97" s="98"/>
      <c r="R97" s="98"/>
      <c r="S97" s="99"/>
      <c r="T97" s="199"/>
      <c r="U97" s="202"/>
      <c r="V97" s="204"/>
      <c r="W97" s="183"/>
      <c r="X97" s="183"/>
      <c r="Y97" s="185"/>
      <c r="Z97" s="185"/>
      <c r="AA97" s="185"/>
      <c r="AB97" s="185"/>
      <c r="AC97" s="185"/>
      <c r="AD97" s="197"/>
      <c r="AE97" s="197"/>
      <c r="AF97" s="197"/>
      <c r="AG97" s="197"/>
      <c r="AH97" s="197"/>
      <c r="AI97" s="197"/>
      <c r="AJ97" s="196"/>
      <c r="AK97" s="196"/>
      <c r="AL97" s="196"/>
      <c r="AM97" s="196"/>
      <c r="AN97" s="196"/>
      <c r="AO97" s="196"/>
      <c r="AP97" s="196"/>
      <c r="AQ97" s="196"/>
      <c r="AR97" s="183"/>
      <c r="AS97" s="183"/>
      <c r="AT97" s="183"/>
      <c r="AU97" s="184"/>
      <c r="AV97" s="183"/>
      <c r="AW97" s="183"/>
      <c r="AX97" s="171"/>
      <c r="AY97" s="171"/>
      <c r="AZ97" s="171"/>
      <c r="BA97" s="174">
        <f t="shared" si="5"/>
        <v>0</v>
      </c>
      <c r="BB97" s="175" t="str">
        <f t="shared" si="6"/>
        <v/>
      </c>
      <c r="BC97" s="175" t="str">
        <f t="shared" si="7"/>
        <v/>
      </c>
      <c r="BD97" s="175" t="str">
        <f t="shared" si="8"/>
        <v/>
      </c>
      <c r="BE97" s="174">
        <f t="shared" si="9"/>
        <v>0</v>
      </c>
      <c r="BF97" s="183"/>
      <c r="BG97" s="183"/>
      <c r="BH97" s="183"/>
      <c r="BI97" s="183"/>
      <c r="BJ97" s="183"/>
      <c r="BK97" s="183"/>
      <c r="BL97" s="183"/>
      <c r="BM97" s="183"/>
      <c r="BN97" s="183"/>
      <c r="BO97" s="183"/>
      <c r="BP97" s="28"/>
      <c r="BQ97" s="28"/>
      <c r="BR97" s="29"/>
      <c r="BS97" s="29"/>
      <c r="BT97" s="29"/>
      <c r="BU97" s="29"/>
      <c r="BV97" s="29"/>
      <c r="BW97" s="29"/>
    </row>
    <row r="98" spans="1:75" ht="15" customHeight="1" thickBot="1" x14ac:dyDescent="0.3">
      <c r="A98" s="32"/>
      <c r="B98" s="113" t="str">
        <f>IF(ISNA(VLOOKUP(A98,Data!C93:D1752,2,0)),"",VLOOKUP(A98,Data!C93:D1752,2,0))</f>
        <v/>
      </c>
      <c r="C98" s="33"/>
      <c r="D98" s="34"/>
      <c r="E98" s="100" t="s">
        <v>1</v>
      </c>
      <c r="F98" s="100"/>
      <c r="G98" s="100"/>
      <c r="H98" s="100"/>
      <c r="I98" s="100"/>
      <c r="J98" s="100"/>
      <c r="K98" s="100"/>
      <c r="L98" s="100"/>
      <c r="M98" s="100"/>
      <c r="N98" s="100"/>
      <c r="O98" s="100"/>
      <c r="P98" s="100"/>
      <c r="Q98" s="100"/>
      <c r="R98" s="100"/>
      <c r="S98" s="101"/>
      <c r="T98" s="200"/>
      <c r="U98" s="203"/>
      <c r="V98" s="204"/>
      <c r="W98" s="183"/>
      <c r="X98" s="183"/>
      <c r="Y98" s="185"/>
      <c r="Z98" s="185"/>
      <c r="AA98" s="185"/>
      <c r="AB98" s="185"/>
      <c r="AC98" s="185"/>
      <c r="AD98" s="197"/>
      <c r="AE98" s="197"/>
      <c r="AF98" s="197"/>
      <c r="AG98" s="197"/>
      <c r="AH98" s="197"/>
      <c r="AI98" s="197"/>
      <c r="AJ98" s="196"/>
      <c r="AK98" s="196"/>
      <c r="AL98" s="196"/>
      <c r="AM98" s="196"/>
      <c r="AN98" s="196"/>
      <c r="AO98" s="196"/>
      <c r="AP98" s="196"/>
      <c r="AQ98" s="196"/>
      <c r="AR98" s="183"/>
      <c r="AS98" s="183"/>
      <c r="AT98" s="183"/>
      <c r="AU98" s="184"/>
      <c r="AV98" s="183"/>
      <c r="AW98" s="183"/>
      <c r="AX98" s="171"/>
      <c r="AY98" s="171"/>
      <c r="AZ98" s="171"/>
      <c r="BA98" s="174">
        <f t="shared" si="5"/>
        <v>0</v>
      </c>
      <c r="BB98" s="175" t="str">
        <f t="shared" si="6"/>
        <v/>
      </c>
      <c r="BC98" s="175" t="str">
        <f t="shared" si="7"/>
        <v/>
      </c>
      <c r="BD98" s="175" t="str">
        <f t="shared" si="8"/>
        <v/>
      </c>
      <c r="BE98" s="174">
        <f t="shared" si="9"/>
        <v>0</v>
      </c>
      <c r="BF98" s="183"/>
      <c r="BG98" s="183"/>
      <c r="BH98" s="183"/>
      <c r="BI98" s="183"/>
      <c r="BJ98" s="183"/>
      <c r="BK98" s="183"/>
      <c r="BL98" s="183"/>
      <c r="BM98" s="183"/>
      <c r="BN98" s="183"/>
      <c r="BO98" s="183"/>
      <c r="BP98" s="23"/>
      <c r="BQ98" s="23"/>
    </row>
    <row r="99" spans="1:75" ht="15" customHeight="1" thickTop="1" x14ac:dyDescent="0.25">
      <c r="A99" s="32"/>
      <c r="B99" s="113" t="str">
        <f>IF(ISNA(VLOOKUP(A99,Data!C94:D1753,2,0)),"",VLOOKUP(A99,Data!C94:D1753,2,0))</f>
        <v/>
      </c>
      <c r="C99" s="33"/>
      <c r="D99" s="34"/>
      <c r="E99" s="102" t="s">
        <v>44</v>
      </c>
      <c r="F99" s="96"/>
      <c r="G99" s="96"/>
      <c r="H99" s="96"/>
      <c r="I99" s="96"/>
      <c r="J99" s="96"/>
      <c r="K99" s="96"/>
      <c r="L99" s="96"/>
      <c r="M99" s="96"/>
      <c r="N99" s="96"/>
      <c r="O99" s="96"/>
      <c r="P99" s="96"/>
      <c r="Q99" s="96"/>
      <c r="R99" s="96"/>
      <c r="S99" s="96"/>
      <c r="T99" s="198"/>
      <c r="U99" s="201"/>
      <c r="V99" s="204"/>
      <c r="W99" s="183"/>
      <c r="X99" s="183"/>
      <c r="Y99" s="185"/>
      <c r="Z99" s="185"/>
      <c r="AA99" s="185"/>
      <c r="AB99" s="185"/>
      <c r="AC99" s="185"/>
      <c r="AD99" s="197"/>
      <c r="AE99" s="197"/>
      <c r="AF99" s="197"/>
      <c r="AG99" s="197"/>
      <c r="AH99" s="197"/>
      <c r="AI99" s="197"/>
      <c r="AJ99" s="196"/>
      <c r="AK99" s="196"/>
      <c r="AL99" s="196"/>
      <c r="AM99" s="196"/>
      <c r="AN99" s="196"/>
      <c r="AO99" s="196"/>
      <c r="AP99" s="196"/>
      <c r="AQ99" s="196"/>
      <c r="AR99" s="183"/>
      <c r="AS99" s="183"/>
      <c r="AT99" s="183"/>
      <c r="AU99" s="184"/>
      <c r="AV99" s="183"/>
      <c r="AW99" s="183"/>
      <c r="AX99" s="171"/>
      <c r="AY99" s="171"/>
      <c r="AZ99" s="171"/>
      <c r="BA99" s="172">
        <f t="shared" si="5"/>
        <v>0</v>
      </c>
      <c r="BB99" s="173" t="str">
        <f t="shared" si="6"/>
        <v/>
      </c>
      <c r="BC99" s="173" t="str">
        <f t="shared" si="7"/>
        <v/>
      </c>
      <c r="BD99" s="173" t="str">
        <f t="shared" si="8"/>
        <v/>
      </c>
      <c r="BE99" s="172">
        <f t="shared" si="9"/>
        <v>0</v>
      </c>
      <c r="BF99" s="183"/>
      <c r="BG99" s="183"/>
      <c r="BH99" s="183"/>
      <c r="BI99" s="183"/>
      <c r="BJ99" s="183"/>
      <c r="BK99" s="183"/>
      <c r="BL99" s="183"/>
      <c r="BM99" s="183"/>
      <c r="BN99" s="183"/>
      <c r="BO99" s="183"/>
      <c r="BP99" s="23"/>
      <c r="BQ99" s="23"/>
    </row>
    <row r="100" spans="1:75" s="31" customFormat="1" ht="18.75" x14ac:dyDescent="0.25">
      <c r="A100" s="37"/>
      <c r="B100" s="113" t="str">
        <f>IF(ISNA(VLOOKUP(A100,Data!C95:D1754,2,0)),"",VLOOKUP(A100,Data!C95:D1754,2,0))</f>
        <v/>
      </c>
      <c r="C100" s="38"/>
      <c r="D100" s="27"/>
      <c r="E100" s="97" t="s">
        <v>428</v>
      </c>
      <c r="F100" s="97"/>
      <c r="G100" s="97"/>
      <c r="H100" s="97"/>
      <c r="I100" s="97"/>
      <c r="J100" s="97"/>
      <c r="K100" s="97"/>
      <c r="L100" s="97"/>
      <c r="M100" s="97"/>
      <c r="N100" s="97"/>
      <c r="O100" s="97"/>
      <c r="P100" s="98"/>
      <c r="Q100" s="98"/>
      <c r="R100" s="98"/>
      <c r="S100" s="99"/>
      <c r="T100" s="199"/>
      <c r="U100" s="202"/>
      <c r="V100" s="204"/>
      <c r="W100" s="183"/>
      <c r="X100" s="183"/>
      <c r="Y100" s="185"/>
      <c r="Z100" s="185"/>
      <c r="AA100" s="185"/>
      <c r="AB100" s="185"/>
      <c r="AC100" s="185"/>
      <c r="AD100" s="197"/>
      <c r="AE100" s="197"/>
      <c r="AF100" s="197"/>
      <c r="AG100" s="197"/>
      <c r="AH100" s="197"/>
      <c r="AI100" s="197"/>
      <c r="AJ100" s="196"/>
      <c r="AK100" s="196"/>
      <c r="AL100" s="196"/>
      <c r="AM100" s="196"/>
      <c r="AN100" s="196"/>
      <c r="AO100" s="196"/>
      <c r="AP100" s="196"/>
      <c r="AQ100" s="196"/>
      <c r="AR100" s="183"/>
      <c r="AS100" s="183"/>
      <c r="AT100" s="183"/>
      <c r="AU100" s="184"/>
      <c r="AV100" s="183"/>
      <c r="AW100" s="183"/>
      <c r="AX100" s="171"/>
      <c r="AY100" s="171"/>
      <c r="AZ100" s="171"/>
      <c r="BA100" s="174">
        <f t="shared" si="5"/>
        <v>0</v>
      </c>
      <c r="BB100" s="175" t="str">
        <f t="shared" si="6"/>
        <v/>
      </c>
      <c r="BC100" s="175" t="str">
        <f t="shared" si="7"/>
        <v/>
      </c>
      <c r="BD100" s="175" t="str">
        <f t="shared" si="8"/>
        <v/>
      </c>
      <c r="BE100" s="174">
        <f t="shared" si="9"/>
        <v>0</v>
      </c>
      <c r="BF100" s="183"/>
      <c r="BG100" s="183"/>
      <c r="BH100" s="183"/>
      <c r="BI100" s="183"/>
      <c r="BJ100" s="183"/>
      <c r="BK100" s="183"/>
      <c r="BL100" s="183"/>
      <c r="BM100" s="183"/>
      <c r="BN100" s="183"/>
      <c r="BO100" s="183"/>
      <c r="BP100" s="28"/>
      <c r="BQ100" s="28"/>
      <c r="BR100" s="29"/>
      <c r="BS100" s="29"/>
      <c r="BT100" s="29"/>
      <c r="BU100" s="29"/>
      <c r="BV100" s="29"/>
      <c r="BW100" s="29"/>
    </row>
    <row r="101" spans="1:75" ht="15" customHeight="1" thickBot="1" x14ac:dyDescent="0.3">
      <c r="A101" s="32"/>
      <c r="B101" s="113" t="str">
        <f>IF(ISNA(VLOOKUP(A101,Data!C96:D1755,2,0)),"",VLOOKUP(A101,Data!C96:D1755,2,0))</f>
        <v/>
      </c>
      <c r="C101" s="33"/>
      <c r="D101" s="34"/>
      <c r="E101" s="100" t="s">
        <v>1</v>
      </c>
      <c r="F101" s="100"/>
      <c r="G101" s="100"/>
      <c r="H101" s="100"/>
      <c r="I101" s="100"/>
      <c r="J101" s="100"/>
      <c r="K101" s="100"/>
      <c r="L101" s="100"/>
      <c r="M101" s="100"/>
      <c r="N101" s="100"/>
      <c r="O101" s="100"/>
      <c r="P101" s="100"/>
      <c r="Q101" s="100"/>
      <c r="R101" s="100"/>
      <c r="S101" s="101"/>
      <c r="T101" s="200"/>
      <c r="U101" s="203"/>
      <c r="V101" s="204"/>
      <c r="W101" s="183"/>
      <c r="X101" s="183"/>
      <c r="Y101" s="185"/>
      <c r="Z101" s="185"/>
      <c r="AA101" s="185"/>
      <c r="AB101" s="185"/>
      <c r="AC101" s="185"/>
      <c r="AD101" s="197"/>
      <c r="AE101" s="197"/>
      <c r="AF101" s="197"/>
      <c r="AG101" s="197"/>
      <c r="AH101" s="197"/>
      <c r="AI101" s="197"/>
      <c r="AJ101" s="196"/>
      <c r="AK101" s="196"/>
      <c r="AL101" s="196"/>
      <c r="AM101" s="196"/>
      <c r="AN101" s="196"/>
      <c r="AO101" s="196"/>
      <c r="AP101" s="196"/>
      <c r="AQ101" s="196"/>
      <c r="AR101" s="183"/>
      <c r="AS101" s="183"/>
      <c r="AT101" s="183"/>
      <c r="AU101" s="184"/>
      <c r="AV101" s="183"/>
      <c r="AW101" s="183"/>
      <c r="AX101" s="171"/>
      <c r="AY101" s="171"/>
      <c r="AZ101" s="171"/>
      <c r="BA101" s="174">
        <f t="shared" si="5"/>
        <v>0</v>
      </c>
      <c r="BB101" s="175" t="str">
        <f t="shared" si="6"/>
        <v/>
      </c>
      <c r="BC101" s="175" t="str">
        <f t="shared" si="7"/>
        <v/>
      </c>
      <c r="BD101" s="175" t="str">
        <f t="shared" si="8"/>
        <v/>
      </c>
      <c r="BE101" s="174">
        <f t="shared" si="9"/>
        <v>0</v>
      </c>
      <c r="BF101" s="183"/>
      <c r="BG101" s="183"/>
      <c r="BH101" s="183"/>
      <c r="BI101" s="183"/>
      <c r="BJ101" s="183"/>
      <c r="BK101" s="183"/>
      <c r="BL101" s="183"/>
      <c r="BM101" s="183"/>
      <c r="BN101" s="183"/>
      <c r="BO101" s="183"/>
      <c r="BP101" s="23"/>
      <c r="BQ101" s="23"/>
    </row>
    <row r="102" spans="1:75" ht="15" customHeight="1" thickTop="1" x14ac:dyDescent="0.25">
      <c r="A102" s="32"/>
      <c r="B102" s="113" t="str">
        <f>IF(ISNA(VLOOKUP(A102,Data!C97:D1756,2,0)),"",VLOOKUP(A102,Data!C97:D1756,2,0))</f>
        <v/>
      </c>
      <c r="C102" s="33"/>
      <c r="D102" s="34"/>
      <c r="E102" s="102" t="s">
        <v>44</v>
      </c>
      <c r="F102" s="96"/>
      <c r="G102" s="96"/>
      <c r="H102" s="96"/>
      <c r="I102" s="96"/>
      <c r="J102" s="96"/>
      <c r="K102" s="96"/>
      <c r="L102" s="96"/>
      <c r="M102" s="96"/>
      <c r="N102" s="96"/>
      <c r="O102" s="96"/>
      <c r="P102" s="96"/>
      <c r="Q102" s="96"/>
      <c r="R102" s="96"/>
      <c r="S102" s="96"/>
      <c r="T102" s="198"/>
      <c r="U102" s="201"/>
      <c r="V102" s="204"/>
      <c r="W102" s="183"/>
      <c r="X102" s="183"/>
      <c r="Y102" s="185"/>
      <c r="Z102" s="185"/>
      <c r="AA102" s="185"/>
      <c r="AB102" s="185"/>
      <c r="AC102" s="185"/>
      <c r="AD102" s="197"/>
      <c r="AE102" s="197"/>
      <c r="AF102" s="197"/>
      <c r="AG102" s="197"/>
      <c r="AH102" s="197"/>
      <c r="AI102" s="197"/>
      <c r="AJ102" s="196"/>
      <c r="AK102" s="196"/>
      <c r="AL102" s="196"/>
      <c r="AM102" s="196"/>
      <c r="AN102" s="196"/>
      <c r="AO102" s="196"/>
      <c r="AP102" s="196"/>
      <c r="AQ102" s="196"/>
      <c r="AR102" s="183"/>
      <c r="AS102" s="183"/>
      <c r="AT102" s="183"/>
      <c r="AU102" s="184"/>
      <c r="AV102" s="183"/>
      <c r="AW102" s="183"/>
      <c r="AX102" s="171"/>
      <c r="AY102" s="171"/>
      <c r="AZ102" s="171"/>
      <c r="BA102" s="172">
        <f t="shared" si="5"/>
        <v>0</v>
      </c>
      <c r="BB102" s="173" t="str">
        <f t="shared" si="6"/>
        <v/>
      </c>
      <c r="BC102" s="173" t="str">
        <f t="shared" si="7"/>
        <v/>
      </c>
      <c r="BD102" s="173" t="str">
        <f t="shared" si="8"/>
        <v/>
      </c>
      <c r="BE102" s="172">
        <f t="shared" si="9"/>
        <v>0</v>
      </c>
      <c r="BF102" s="183"/>
      <c r="BG102" s="183"/>
      <c r="BH102" s="183"/>
      <c r="BI102" s="183"/>
      <c r="BJ102" s="183"/>
      <c r="BK102" s="183"/>
      <c r="BL102" s="183"/>
      <c r="BM102" s="183"/>
      <c r="BN102" s="183"/>
      <c r="BO102" s="183"/>
      <c r="BP102" s="23"/>
      <c r="BQ102" s="23"/>
    </row>
    <row r="103" spans="1:75" s="31" customFormat="1" ht="18.75" x14ac:dyDescent="0.25">
      <c r="A103" s="37"/>
      <c r="B103" s="113" t="str">
        <f>IF(ISNA(VLOOKUP(A103,Data!C98:D1757,2,0)),"",VLOOKUP(A103,Data!C98:D1757,2,0))</f>
        <v/>
      </c>
      <c r="C103" s="38"/>
      <c r="D103" s="27"/>
      <c r="E103" s="97" t="s">
        <v>428</v>
      </c>
      <c r="F103" s="97"/>
      <c r="G103" s="97"/>
      <c r="H103" s="97"/>
      <c r="I103" s="97"/>
      <c r="J103" s="97"/>
      <c r="K103" s="97"/>
      <c r="L103" s="97"/>
      <c r="M103" s="97"/>
      <c r="N103" s="97"/>
      <c r="O103" s="97"/>
      <c r="P103" s="98"/>
      <c r="Q103" s="98"/>
      <c r="R103" s="98"/>
      <c r="S103" s="99"/>
      <c r="T103" s="199"/>
      <c r="U103" s="202"/>
      <c r="V103" s="204"/>
      <c r="W103" s="183"/>
      <c r="X103" s="183"/>
      <c r="Y103" s="185"/>
      <c r="Z103" s="185"/>
      <c r="AA103" s="185"/>
      <c r="AB103" s="185"/>
      <c r="AC103" s="185"/>
      <c r="AD103" s="197"/>
      <c r="AE103" s="197"/>
      <c r="AF103" s="197"/>
      <c r="AG103" s="197"/>
      <c r="AH103" s="197"/>
      <c r="AI103" s="197"/>
      <c r="AJ103" s="196"/>
      <c r="AK103" s="196"/>
      <c r="AL103" s="196"/>
      <c r="AM103" s="196"/>
      <c r="AN103" s="196"/>
      <c r="AO103" s="196"/>
      <c r="AP103" s="196"/>
      <c r="AQ103" s="196"/>
      <c r="AR103" s="183"/>
      <c r="AS103" s="183"/>
      <c r="AT103" s="183"/>
      <c r="AU103" s="184"/>
      <c r="AV103" s="183"/>
      <c r="AW103" s="183"/>
      <c r="AX103" s="171"/>
      <c r="AY103" s="171"/>
      <c r="AZ103" s="171"/>
      <c r="BA103" s="174">
        <f t="shared" si="5"/>
        <v>0</v>
      </c>
      <c r="BB103" s="175" t="str">
        <f t="shared" si="6"/>
        <v/>
      </c>
      <c r="BC103" s="175" t="str">
        <f t="shared" si="7"/>
        <v/>
      </c>
      <c r="BD103" s="175" t="str">
        <f t="shared" si="8"/>
        <v/>
      </c>
      <c r="BE103" s="174">
        <f t="shared" si="9"/>
        <v>0</v>
      </c>
      <c r="BF103" s="183"/>
      <c r="BG103" s="183"/>
      <c r="BH103" s="183"/>
      <c r="BI103" s="183"/>
      <c r="BJ103" s="183"/>
      <c r="BK103" s="183"/>
      <c r="BL103" s="183"/>
      <c r="BM103" s="183"/>
      <c r="BN103" s="183"/>
      <c r="BO103" s="183"/>
      <c r="BP103" s="28"/>
      <c r="BQ103" s="28"/>
      <c r="BR103" s="29"/>
      <c r="BS103" s="29"/>
      <c r="BT103" s="29"/>
      <c r="BU103" s="29"/>
      <c r="BV103" s="29"/>
      <c r="BW103" s="29"/>
    </row>
    <row r="104" spans="1:75" ht="15" customHeight="1" thickBot="1" x14ac:dyDescent="0.3">
      <c r="A104" s="32"/>
      <c r="B104" s="113" t="str">
        <f>IF(ISNA(VLOOKUP(A104,Data!C99:D1758,2,0)),"",VLOOKUP(A104,Data!C99:D1758,2,0))</f>
        <v/>
      </c>
      <c r="C104" s="33"/>
      <c r="D104" s="34"/>
      <c r="E104" s="100" t="s">
        <v>1</v>
      </c>
      <c r="F104" s="100"/>
      <c r="G104" s="100"/>
      <c r="H104" s="100"/>
      <c r="I104" s="100"/>
      <c r="J104" s="100"/>
      <c r="K104" s="100"/>
      <c r="L104" s="100"/>
      <c r="M104" s="100"/>
      <c r="N104" s="100"/>
      <c r="O104" s="100"/>
      <c r="P104" s="100"/>
      <c r="Q104" s="100"/>
      <c r="R104" s="100"/>
      <c r="S104" s="101"/>
      <c r="T104" s="200"/>
      <c r="U104" s="203"/>
      <c r="V104" s="204"/>
      <c r="W104" s="183"/>
      <c r="X104" s="183"/>
      <c r="Y104" s="185"/>
      <c r="Z104" s="185"/>
      <c r="AA104" s="185"/>
      <c r="AB104" s="185"/>
      <c r="AC104" s="185"/>
      <c r="AD104" s="197"/>
      <c r="AE104" s="197"/>
      <c r="AF104" s="197"/>
      <c r="AG104" s="197"/>
      <c r="AH104" s="197"/>
      <c r="AI104" s="197"/>
      <c r="AJ104" s="196"/>
      <c r="AK104" s="196"/>
      <c r="AL104" s="196"/>
      <c r="AM104" s="196"/>
      <c r="AN104" s="196"/>
      <c r="AO104" s="196"/>
      <c r="AP104" s="196"/>
      <c r="AQ104" s="196"/>
      <c r="AR104" s="183"/>
      <c r="AS104" s="183"/>
      <c r="AT104" s="183"/>
      <c r="AU104" s="184"/>
      <c r="AV104" s="183"/>
      <c r="AW104" s="183"/>
      <c r="AX104" s="171"/>
      <c r="AY104" s="171"/>
      <c r="AZ104" s="171"/>
      <c r="BA104" s="174">
        <f t="shared" si="5"/>
        <v>0</v>
      </c>
      <c r="BB104" s="175" t="str">
        <f t="shared" si="6"/>
        <v/>
      </c>
      <c r="BC104" s="175" t="str">
        <f t="shared" si="7"/>
        <v/>
      </c>
      <c r="BD104" s="175" t="str">
        <f t="shared" si="8"/>
        <v/>
      </c>
      <c r="BE104" s="174">
        <f t="shared" si="9"/>
        <v>0</v>
      </c>
      <c r="BF104" s="183"/>
      <c r="BG104" s="183"/>
      <c r="BH104" s="183"/>
      <c r="BI104" s="183"/>
      <c r="BJ104" s="183"/>
      <c r="BK104" s="183"/>
      <c r="BL104" s="183"/>
      <c r="BM104" s="183"/>
      <c r="BN104" s="183"/>
      <c r="BO104" s="183"/>
      <c r="BP104" s="23"/>
      <c r="BQ104" s="23"/>
    </row>
    <row r="105" spans="1:75" ht="15" customHeight="1" thickTop="1" x14ac:dyDescent="0.25">
      <c r="A105" s="32"/>
      <c r="B105" s="113" t="str">
        <f>IF(ISNA(VLOOKUP(A105,Data!C100:D1759,2,0)),"",VLOOKUP(A105,Data!C100:D1759,2,0))</f>
        <v/>
      </c>
      <c r="C105" s="33"/>
      <c r="D105" s="34"/>
      <c r="E105" s="102" t="s">
        <v>44</v>
      </c>
      <c r="F105" s="96"/>
      <c r="G105" s="96"/>
      <c r="H105" s="96"/>
      <c r="I105" s="96"/>
      <c r="J105" s="96"/>
      <c r="K105" s="96"/>
      <c r="L105" s="96"/>
      <c r="M105" s="96"/>
      <c r="N105" s="96"/>
      <c r="O105" s="96"/>
      <c r="P105" s="96"/>
      <c r="Q105" s="96"/>
      <c r="R105" s="96"/>
      <c r="S105" s="96"/>
      <c r="T105" s="198"/>
      <c r="U105" s="201"/>
      <c r="V105" s="204"/>
      <c r="W105" s="183"/>
      <c r="X105" s="183"/>
      <c r="Y105" s="185"/>
      <c r="Z105" s="185"/>
      <c r="AA105" s="185"/>
      <c r="AB105" s="185"/>
      <c r="AC105" s="185"/>
      <c r="AD105" s="197"/>
      <c r="AE105" s="197"/>
      <c r="AF105" s="197"/>
      <c r="AG105" s="197"/>
      <c r="AH105" s="197"/>
      <c r="AI105" s="197"/>
      <c r="AJ105" s="196"/>
      <c r="AK105" s="196"/>
      <c r="AL105" s="196"/>
      <c r="AM105" s="196"/>
      <c r="AN105" s="196"/>
      <c r="AO105" s="196"/>
      <c r="AP105" s="196"/>
      <c r="AQ105" s="196"/>
      <c r="AR105" s="183"/>
      <c r="AS105" s="183"/>
      <c r="AT105" s="183"/>
      <c r="AU105" s="184"/>
      <c r="AV105" s="183"/>
      <c r="AW105" s="183"/>
      <c r="AX105" s="171"/>
      <c r="AY105" s="171"/>
      <c r="AZ105" s="171"/>
      <c r="BA105" s="172">
        <f t="shared" si="5"/>
        <v>0</v>
      </c>
      <c r="BB105" s="173" t="str">
        <f t="shared" si="6"/>
        <v/>
      </c>
      <c r="BC105" s="173" t="str">
        <f t="shared" si="7"/>
        <v/>
      </c>
      <c r="BD105" s="173" t="str">
        <f t="shared" si="8"/>
        <v/>
      </c>
      <c r="BE105" s="172">
        <f t="shared" si="9"/>
        <v>0</v>
      </c>
      <c r="BF105" s="183"/>
      <c r="BG105" s="183"/>
      <c r="BH105" s="183"/>
      <c r="BI105" s="183"/>
      <c r="BJ105" s="183"/>
      <c r="BK105" s="183"/>
      <c r="BL105" s="183"/>
      <c r="BM105" s="183"/>
      <c r="BN105" s="183"/>
      <c r="BO105" s="183"/>
      <c r="BP105" s="23"/>
      <c r="BQ105" s="23"/>
    </row>
    <row r="106" spans="1:75" s="31" customFormat="1" ht="18.75" x14ac:dyDescent="0.25">
      <c r="A106" s="37"/>
      <c r="B106" s="113" t="str">
        <f>IF(ISNA(VLOOKUP(A106,Data!C101:D1760,2,0)),"",VLOOKUP(A106,Data!C101:D1760,2,0))</f>
        <v/>
      </c>
      <c r="C106" s="38"/>
      <c r="D106" s="27"/>
      <c r="E106" s="97" t="s">
        <v>428</v>
      </c>
      <c r="F106" s="97"/>
      <c r="G106" s="97"/>
      <c r="H106" s="97"/>
      <c r="I106" s="97"/>
      <c r="J106" s="97"/>
      <c r="K106" s="97"/>
      <c r="L106" s="97"/>
      <c r="M106" s="97"/>
      <c r="N106" s="97"/>
      <c r="O106" s="97"/>
      <c r="P106" s="98"/>
      <c r="Q106" s="98"/>
      <c r="R106" s="98"/>
      <c r="S106" s="99"/>
      <c r="T106" s="199"/>
      <c r="U106" s="202"/>
      <c r="V106" s="204"/>
      <c r="W106" s="183"/>
      <c r="X106" s="183"/>
      <c r="Y106" s="185"/>
      <c r="Z106" s="185"/>
      <c r="AA106" s="185"/>
      <c r="AB106" s="185"/>
      <c r="AC106" s="185"/>
      <c r="AD106" s="197"/>
      <c r="AE106" s="197"/>
      <c r="AF106" s="197"/>
      <c r="AG106" s="197"/>
      <c r="AH106" s="197"/>
      <c r="AI106" s="197"/>
      <c r="AJ106" s="196"/>
      <c r="AK106" s="196"/>
      <c r="AL106" s="196"/>
      <c r="AM106" s="196"/>
      <c r="AN106" s="196"/>
      <c r="AO106" s="196"/>
      <c r="AP106" s="196"/>
      <c r="AQ106" s="196"/>
      <c r="AR106" s="183"/>
      <c r="AS106" s="183"/>
      <c r="AT106" s="183"/>
      <c r="AU106" s="184"/>
      <c r="AV106" s="183"/>
      <c r="AW106" s="183"/>
      <c r="AX106" s="171"/>
      <c r="AY106" s="171"/>
      <c r="AZ106" s="171"/>
      <c r="BA106" s="174">
        <f t="shared" si="5"/>
        <v>0</v>
      </c>
      <c r="BB106" s="175" t="str">
        <f t="shared" si="6"/>
        <v/>
      </c>
      <c r="BC106" s="175" t="str">
        <f t="shared" si="7"/>
        <v/>
      </c>
      <c r="BD106" s="175" t="str">
        <f t="shared" si="8"/>
        <v/>
      </c>
      <c r="BE106" s="174">
        <f t="shared" si="9"/>
        <v>0</v>
      </c>
      <c r="BF106" s="183"/>
      <c r="BG106" s="183"/>
      <c r="BH106" s="183"/>
      <c r="BI106" s="183"/>
      <c r="BJ106" s="183"/>
      <c r="BK106" s="183"/>
      <c r="BL106" s="183"/>
      <c r="BM106" s="183"/>
      <c r="BN106" s="183"/>
      <c r="BO106" s="183"/>
      <c r="BP106" s="28"/>
      <c r="BQ106" s="28"/>
      <c r="BR106" s="29"/>
      <c r="BS106" s="29"/>
      <c r="BT106" s="29"/>
      <c r="BU106" s="29"/>
      <c r="BV106" s="29"/>
      <c r="BW106" s="29"/>
    </row>
    <row r="107" spans="1:75" ht="15" customHeight="1" thickBot="1" x14ac:dyDescent="0.3">
      <c r="A107" s="32"/>
      <c r="B107" s="113" t="str">
        <f>IF(ISNA(VLOOKUP(A107,Data!C102:D1761,2,0)),"",VLOOKUP(A107,Data!C102:D1761,2,0))</f>
        <v/>
      </c>
      <c r="C107" s="33"/>
      <c r="D107" s="34"/>
      <c r="E107" s="100" t="s">
        <v>1</v>
      </c>
      <c r="F107" s="100"/>
      <c r="G107" s="100"/>
      <c r="H107" s="100"/>
      <c r="I107" s="100"/>
      <c r="J107" s="100"/>
      <c r="K107" s="100"/>
      <c r="L107" s="100"/>
      <c r="M107" s="100"/>
      <c r="N107" s="100"/>
      <c r="O107" s="100"/>
      <c r="P107" s="100"/>
      <c r="Q107" s="100"/>
      <c r="R107" s="100"/>
      <c r="S107" s="101"/>
      <c r="T107" s="200"/>
      <c r="U107" s="203"/>
      <c r="V107" s="204"/>
      <c r="W107" s="183"/>
      <c r="X107" s="183"/>
      <c r="Y107" s="185"/>
      <c r="Z107" s="185"/>
      <c r="AA107" s="185"/>
      <c r="AB107" s="185"/>
      <c r="AC107" s="185"/>
      <c r="AD107" s="197"/>
      <c r="AE107" s="197"/>
      <c r="AF107" s="197"/>
      <c r="AG107" s="197"/>
      <c r="AH107" s="197"/>
      <c r="AI107" s="197"/>
      <c r="AJ107" s="196"/>
      <c r="AK107" s="196"/>
      <c r="AL107" s="196"/>
      <c r="AM107" s="196"/>
      <c r="AN107" s="196"/>
      <c r="AO107" s="196"/>
      <c r="AP107" s="196"/>
      <c r="AQ107" s="196"/>
      <c r="AR107" s="183"/>
      <c r="AS107" s="183"/>
      <c r="AT107" s="183"/>
      <c r="AU107" s="184"/>
      <c r="AV107" s="183"/>
      <c r="AW107" s="183"/>
      <c r="AX107" s="171"/>
      <c r="AY107" s="171"/>
      <c r="AZ107" s="171"/>
      <c r="BA107" s="174">
        <f t="shared" si="5"/>
        <v>0</v>
      </c>
      <c r="BB107" s="175" t="str">
        <f t="shared" si="6"/>
        <v/>
      </c>
      <c r="BC107" s="175" t="str">
        <f t="shared" si="7"/>
        <v/>
      </c>
      <c r="BD107" s="175" t="str">
        <f t="shared" si="8"/>
        <v/>
      </c>
      <c r="BE107" s="174">
        <f t="shared" si="9"/>
        <v>0</v>
      </c>
      <c r="BF107" s="183"/>
      <c r="BG107" s="183"/>
      <c r="BH107" s="183"/>
      <c r="BI107" s="183"/>
      <c r="BJ107" s="183"/>
      <c r="BK107" s="183"/>
      <c r="BL107" s="183"/>
      <c r="BM107" s="183"/>
      <c r="BN107" s="183"/>
      <c r="BO107" s="183"/>
      <c r="BP107" s="23"/>
      <c r="BQ107" s="23"/>
    </row>
    <row r="108" spans="1:75" ht="15" customHeight="1" thickTop="1" x14ac:dyDescent="0.25">
      <c r="A108" s="32"/>
      <c r="B108" s="113" t="str">
        <f>IF(ISNA(VLOOKUP(A108,Data!C103:D1762,2,0)),"",VLOOKUP(A108,Data!C103:D1762,2,0))</f>
        <v/>
      </c>
      <c r="C108" s="33"/>
      <c r="D108" s="34"/>
      <c r="E108" s="102" t="s">
        <v>44</v>
      </c>
      <c r="F108" s="96"/>
      <c r="G108" s="96"/>
      <c r="H108" s="96"/>
      <c r="I108" s="96"/>
      <c r="J108" s="96"/>
      <c r="K108" s="96"/>
      <c r="L108" s="96"/>
      <c r="M108" s="96"/>
      <c r="N108" s="96"/>
      <c r="O108" s="96"/>
      <c r="P108" s="96"/>
      <c r="Q108" s="96"/>
      <c r="R108" s="96"/>
      <c r="S108" s="96"/>
      <c r="T108" s="198"/>
      <c r="U108" s="201"/>
      <c r="V108" s="204"/>
      <c r="W108" s="183"/>
      <c r="X108" s="183"/>
      <c r="Y108" s="185"/>
      <c r="Z108" s="185"/>
      <c r="AA108" s="185"/>
      <c r="AB108" s="185"/>
      <c r="AC108" s="185"/>
      <c r="AD108" s="197"/>
      <c r="AE108" s="197"/>
      <c r="AF108" s="197"/>
      <c r="AG108" s="197"/>
      <c r="AH108" s="197"/>
      <c r="AI108" s="197"/>
      <c r="AJ108" s="196"/>
      <c r="AK108" s="196"/>
      <c r="AL108" s="196"/>
      <c r="AM108" s="196"/>
      <c r="AN108" s="196"/>
      <c r="AO108" s="196"/>
      <c r="AP108" s="196"/>
      <c r="AQ108" s="196"/>
      <c r="AR108" s="183"/>
      <c r="AS108" s="183"/>
      <c r="AT108" s="183"/>
      <c r="AU108" s="184"/>
      <c r="AV108" s="183"/>
      <c r="AW108" s="183"/>
      <c r="AX108" s="171"/>
      <c r="AY108" s="171"/>
      <c r="AZ108" s="171"/>
      <c r="BA108" s="172">
        <f t="shared" si="5"/>
        <v>0</v>
      </c>
      <c r="BB108" s="173" t="str">
        <f t="shared" si="6"/>
        <v/>
      </c>
      <c r="BC108" s="173" t="str">
        <f t="shared" si="7"/>
        <v/>
      </c>
      <c r="BD108" s="173" t="str">
        <f t="shared" si="8"/>
        <v/>
      </c>
      <c r="BE108" s="172">
        <f t="shared" si="9"/>
        <v>0</v>
      </c>
      <c r="BF108" s="183"/>
      <c r="BG108" s="183"/>
      <c r="BH108" s="183"/>
      <c r="BI108" s="183"/>
      <c r="BJ108" s="183"/>
      <c r="BK108" s="183"/>
      <c r="BL108" s="183"/>
      <c r="BM108" s="183"/>
      <c r="BN108" s="183"/>
      <c r="BO108" s="183"/>
      <c r="BP108" s="23"/>
      <c r="BQ108" s="23"/>
    </row>
    <row r="109" spans="1:75" s="31" customFormat="1" ht="18.75" x14ac:dyDescent="0.25">
      <c r="A109" s="37"/>
      <c r="B109" s="113" t="str">
        <f>IF(ISNA(VLOOKUP(A109,Data!C104:D1763,2,0)),"",VLOOKUP(A109,Data!C104:D1763,2,0))</f>
        <v/>
      </c>
      <c r="C109" s="38"/>
      <c r="D109" s="27"/>
      <c r="E109" s="97" t="s">
        <v>428</v>
      </c>
      <c r="F109" s="97"/>
      <c r="G109" s="97"/>
      <c r="H109" s="97"/>
      <c r="I109" s="97"/>
      <c r="J109" s="97"/>
      <c r="K109" s="97"/>
      <c r="L109" s="97"/>
      <c r="M109" s="97"/>
      <c r="N109" s="97"/>
      <c r="O109" s="97"/>
      <c r="P109" s="98"/>
      <c r="Q109" s="98"/>
      <c r="R109" s="98"/>
      <c r="S109" s="99"/>
      <c r="T109" s="199"/>
      <c r="U109" s="202"/>
      <c r="V109" s="204"/>
      <c r="W109" s="183"/>
      <c r="X109" s="183"/>
      <c r="Y109" s="185"/>
      <c r="Z109" s="185"/>
      <c r="AA109" s="185"/>
      <c r="AB109" s="185"/>
      <c r="AC109" s="185"/>
      <c r="AD109" s="197"/>
      <c r="AE109" s="197"/>
      <c r="AF109" s="197"/>
      <c r="AG109" s="197"/>
      <c r="AH109" s="197"/>
      <c r="AI109" s="197"/>
      <c r="AJ109" s="196"/>
      <c r="AK109" s="196"/>
      <c r="AL109" s="196"/>
      <c r="AM109" s="196"/>
      <c r="AN109" s="196"/>
      <c r="AO109" s="196"/>
      <c r="AP109" s="196"/>
      <c r="AQ109" s="196"/>
      <c r="AR109" s="183"/>
      <c r="AS109" s="183"/>
      <c r="AT109" s="183"/>
      <c r="AU109" s="184"/>
      <c r="AV109" s="183"/>
      <c r="AW109" s="183"/>
      <c r="AX109" s="171"/>
      <c r="AY109" s="171"/>
      <c r="AZ109" s="171"/>
      <c r="BA109" s="174">
        <f t="shared" si="5"/>
        <v>0</v>
      </c>
      <c r="BB109" s="175" t="str">
        <f t="shared" si="6"/>
        <v/>
      </c>
      <c r="BC109" s="175" t="str">
        <f t="shared" si="7"/>
        <v/>
      </c>
      <c r="BD109" s="175" t="str">
        <f t="shared" si="8"/>
        <v/>
      </c>
      <c r="BE109" s="174">
        <f t="shared" si="9"/>
        <v>0</v>
      </c>
      <c r="BF109" s="183"/>
      <c r="BG109" s="183"/>
      <c r="BH109" s="183"/>
      <c r="BI109" s="183"/>
      <c r="BJ109" s="183"/>
      <c r="BK109" s="183"/>
      <c r="BL109" s="183"/>
      <c r="BM109" s="183"/>
      <c r="BN109" s="183"/>
      <c r="BO109" s="183"/>
      <c r="BP109" s="28"/>
      <c r="BQ109" s="28"/>
      <c r="BR109" s="29"/>
      <c r="BS109" s="29"/>
      <c r="BT109" s="29"/>
      <c r="BU109" s="29"/>
      <c r="BV109" s="29"/>
      <c r="BW109" s="29"/>
    </row>
    <row r="110" spans="1:75" ht="15" customHeight="1" thickBot="1" x14ac:dyDescent="0.3">
      <c r="A110" s="32"/>
      <c r="B110" s="113" t="str">
        <f>IF(ISNA(VLOOKUP(A110,Data!C105:D1764,2,0)),"",VLOOKUP(A110,Data!C105:D1764,2,0))</f>
        <v/>
      </c>
      <c r="C110" s="33"/>
      <c r="D110" s="34"/>
      <c r="E110" s="100" t="s">
        <v>1</v>
      </c>
      <c r="F110" s="100"/>
      <c r="G110" s="100"/>
      <c r="H110" s="100"/>
      <c r="I110" s="100"/>
      <c r="J110" s="100"/>
      <c r="K110" s="100"/>
      <c r="L110" s="100"/>
      <c r="M110" s="100"/>
      <c r="N110" s="100"/>
      <c r="O110" s="100"/>
      <c r="P110" s="100"/>
      <c r="Q110" s="100"/>
      <c r="R110" s="100"/>
      <c r="S110" s="101"/>
      <c r="T110" s="200"/>
      <c r="U110" s="203"/>
      <c r="V110" s="204"/>
      <c r="W110" s="183"/>
      <c r="X110" s="183"/>
      <c r="Y110" s="185"/>
      <c r="Z110" s="185"/>
      <c r="AA110" s="185"/>
      <c r="AB110" s="185"/>
      <c r="AC110" s="185"/>
      <c r="AD110" s="197"/>
      <c r="AE110" s="197"/>
      <c r="AF110" s="197"/>
      <c r="AG110" s="197"/>
      <c r="AH110" s="197"/>
      <c r="AI110" s="197"/>
      <c r="AJ110" s="196"/>
      <c r="AK110" s="196"/>
      <c r="AL110" s="196"/>
      <c r="AM110" s="196"/>
      <c r="AN110" s="196"/>
      <c r="AO110" s="196"/>
      <c r="AP110" s="196"/>
      <c r="AQ110" s="196"/>
      <c r="AR110" s="183"/>
      <c r="AS110" s="183"/>
      <c r="AT110" s="183"/>
      <c r="AU110" s="184"/>
      <c r="AV110" s="183"/>
      <c r="AW110" s="183"/>
      <c r="AX110" s="171"/>
      <c r="AY110" s="171"/>
      <c r="AZ110" s="171"/>
      <c r="BA110" s="174">
        <f t="shared" si="5"/>
        <v>0</v>
      </c>
      <c r="BB110" s="175" t="str">
        <f t="shared" si="6"/>
        <v/>
      </c>
      <c r="BC110" s="175" t="str">
        <f t="shared" si="7"/>
        <v/>
      </c>
      <c r="BD110" s="175" t="str">
        <f t="shared" si="8"/>
        <v/>
      </c>
      <c r="BE110" s="174">
        <f t="shared" si="9"/>
        <v>0</v>
      </c>
      <c r="BF110" s="183"/>
      <c r="BG110" s="183"/>
      <c r="BH110" s="183"/>
      <c r="BI110" s="183"/>
      <c r="BJ110" s="183"/>
      <c r="BK110" s="183"/>
      <c r="BL110" s="183"/>
      <c r="BM110" s="183"/>
      <c r="BN110" s="183"/>
      <c r="BO110" s="183"/>
      <c r="BP110" s="23"/>
      <c r="BQ110" s="23"/>
    </row>
    <row r="111" spans="1:75" x14ac:dyDescent="0.25">
      <c r="V111" s="56"/>
      <c r="W111" s="57"/>
      <c r="X111" s="58"/>
      <c r="Y111" s="59"/>
      <c r="Z111" s="59"/>
      <c r="AA111" s="59"/>
      <c r="AB111" s="59"/>
      <c r="AC111" s="59"/>
      <c r="AD111" s="60"/>
      <c r="AE111" s="60"/>
      <c r="AF111" s="60"/>
      <c r="AG111" s="60"/>
      <c r="AH111" s="60"/>
      <c r="AI111" s="60"/>
      <c r="AJ111" s="59"/>
      <c r="AK111" s="59"/>
      <c r="AL111" s="59"/>
      <c r="AM111" s="59"/>
      <c r="AN111" s="59"/>
      <c r="AO111" s="59"/>
      <c r="AP111" s="59"/>
      <c r="AQ111" s="59"/>
      <c r="AR111" s="58"/>
      <c r="AS111" s="58"/>
      <c r="AT111" s="58"/>
      <c r="AU111" s="61"/>
      <c r="AV111" s="58"/>
      <c r="AW111" s="58"/>
      <c r="AX111" s="58"/>
      <c r="AY111" s="58"/>
      <c r="AZ111" s="58"/>
    </row>
    <row r="112" spans="1:75" x14ac:dyDescent="0.25">
      <c r="V112" s="56"/>
      <c r="W112" s="57"/>
      <c r="X112" s="58"/>
      <c r="Y112" s="59"/>
      <c r="Z112" s="59"/>
      <c r="AA112" s="59"/>
      <c r="AB112" s="59"/>
      <c r="AC112" s="59"/>
      <c r="AD112" s="60"/>
      <c r="AE112" s="60"/>
      <c r="AF112" s="60"/>
      <c r="AG112" s="60"/>
      <c r="AH112" s="60"/>
      <c r="AI112" s="60"/>
      <c r="AJ112" s="59"/>
      <c r="AK112" s="59"/>
      <c r="AL112" s="59"/>
      <c r="AM112" s="59"/>
      <c r="AN112" s="59"/>
      <c r="AO112" s="59"/>
      <c r="AP112" s="59"/>
      <c r="AQ112" s="59"/>
      <c r="AR112" s="58"/>
      <c r="AS112" s="58"/>
      <c r="AT112" s="58"/>
      <c r="AU112" s="61"/>
      <c r="AV112" s="58"/>
      <c r="AW112" s="58"/>
      <c r="AX112" s="58"/>
      <c r="AY112" s="58"/>
      <c r="AZ112" s="58"/>
    </row>
    <row r="113" spans="22:52" x14ac:dyDescent="0.25">
      <c r="V113" s="56"/>
      <c r="W113" s="57"/>
      <c r="X113" s="58"/>
      <c r="Y113" s="59"/>
      <c r="Z113" s="59"/>
      <c r="AA113" s="59"/>
      <c r="AB113" s="59"/>
      <c r="AC113" s="59"/>
      <c r="AD113" s="60"/>
      <c r="AE113" s="60"/>
      <c r="AF113" s="60"/>
      <c r="AG113" s="60"/>
      <c r="AH113" s="60"/>
      <c r="AI113" s="60"/>
      <c r="AJ113" s="59"/>
      <c r="AK113" s="59"/>
      <c r="AL113" s="59"/>
      <c r="AM113" s="59"/>
      <c r="AN113" s="59"/>
      <c r="AO113" s="59"/>
      <c r="AP113" s="59"/>
      <c r="AQ113" s="59"/>
      <c r="AR113" s="58"/>
      <c r="AS113" s="58"/>
      <c r="AT113" s="58"/>
      <c r="AU113" s="61"/>
      <c r="AV113" s="58"/>
      <c r="AW113" s="58"/>
      <c r="AX113" s="58"/>
      <c r="AY113" s="58"/>
      <c r="AZ113" s="58"/>
    </row>
    <row r="114" spans="22:52" x14ac:dyDescent="0.25">
      <c r="V114" s="56"/>
      <c r="W114" s="57"/>
      <c r="X114" s="58"/>
      <c r="Y114" s="59"/>
      <c r="Z114" s="59"/>
      <c r="AA114" s="59"/>
      <c r="AB114" s="59"/>
      <c r="AC114" s="59"/>
      <c r="AD114" s="60"/>
      <c r="AE114" s="60"/>
      <c r="AF114" s="60"/>
      <c r="AG114" s="60"/>
      <c r="AH114" s="60"/>
      <c r="AI114" s="60"/>
      <c r="AJ114" s="59"/>
      <c r="AK114" s="59"/>
      <c r="AL114" s="59"/>
      <c r="AM114" s="59"/>
      <c r="AN114" s="59"/>
      <c r="AO114" s="59"/>
      <c r="AP114" s="59"/>
      <c r="AQ114" s="59"/>
      <c r="AR114" s="58"/>
      <c r="AS114" s="58"/>
      <c r="AT114" s="58"/>
      <c r="AU114" s="61"/>
      <c r="AV114" s="58"/>
      <c r="AW114" s="58"/>
      <c r="AX114" s="58"/>
      <c r="AY114" s="58"/>
      <c r="AZ114" s="58"/>
    </row>
    <row r="115" spans="22:52" x14ac:dyDescent="0.25">
      <c r="V115" s="56"/>
      <c r="W115" s="57"/>
      <c r="X115" s="58"/>
      <c r="Y115" s="59"/>
      <c r="Z115" s="59"/>
      <c r="AA115" s="59"/>
      <c r="AB115" s="59"/>
      <c r="AC115" s="59"/>
      <c r="AD115" s="60"/>
      <c r="AE115" s="60"/>
      <c r="AF115" s="60"/>
      <c r="AG115" s="60"/>
      <c r="AH115" s="60"/>
      <c r="AI115" s="60"/>
      <c r="AJ115" s="59"/>
      <c r="AK115" s="59"/>
      <c r="AL115" s="59"/>
      <c r="AM115" s="59"/>
      <c r="AN115" s="59"/>
      <c r="AO115" s="59"/>
      <c r="AP115" s="59"/>
      <c r="AQ115" s="59"/>
      <c r="AR115" s="58"/>
      <c r="AS115" s="58"/>
      <c r="AT115" s="58"/>
      <c r="AU115" s="61"/>
      <c r="AV115" s="58"/>
      <c r="AW115" s="58"/>
      <c r="AX115" s="58"/>
      <c r="AY115" s="58"/>
      <c r="AZ115" s="58"/>
    </row>
    <row r="116" spans="22:52" x14ac:dyDescent="0.25">
      <c r="V116" s="56"/>
      <c r="W116" s="57"/>
      <c r="X116" s="58"/>
      <c r="Y116" s="59"/>
      <c r="Z116" s="59"/>
      <c r="AA116" s="59"/>
      <c r="AB116" s="59"/>
      <c r="AC116" s="59"/>
      <c r="AD116" s="60"/>
      <c r="AE116" s="60"/>
      <c r="AF116" s="60"/>
      <c r="AG116" s="60"/>
      <c r="AH116" s="60"/>
      <c r="AI116" s="60"/>
      <c r="AJ116" s="59"/>
      <c r="AK116" s="59"/>
      <c r="AL116" s="59"/>
      <c r="AM116" s="59"/>
      <c r="AN116" s="59"/>
      <c r="AO116" s="59"/>
      <c r="AP116" s="59"/>
      <c r="AQ116" s="59"/>
      <c r="AR116" s="58"/>
      <c r="AS116" s="58"/>
      <c r="AT116" s="58"/>
      <c r="AU116" s="61"/>
      <c r="AV116" s="58"/>
      <c r="AW116" s="58"/>
      <c r="AX116" s="58"/>
      <c r="AY116" s="58"/>
      <c r="AZ116" s="58"/>
    </row>
    <row r="117" spans="22:52" x14ac:dyDescent="0.25">
      <c r="V117" s="56"/>
      <c r="W117" s="57"/>
      <c r="X117" s="58"/>
      <c r="Y117" s="59"/>
      <c r="Z117" s="59"/>
      <c r="AA117" s="59"/>
      <c r="AB117" s="59"/>
      <c r="AC117" s="59"/>
      <c r="AD117" s="60"/>
      <c r="AE117" s="60"/>
      <c r="AF117" s="60"/>
      <c r="AG117" s="60"/>
      <c r="AH117" s="60"/>
      <c r="AI117" s="60"/>
      <c r="AJ117" s="59"/>
      <c r="AK117" s="59"/>
      <c r="AL117" s="59"/>
      <c r="AM117" s="59"/>
      <c r="AN117" s="59"/>
      <c r="AO117" s="59"/>
      <c r="AP117" s="59"/>
      <c r="AQ117" s="59"/>
      <c r="AR117" s="58"/>
      <c r="AS117" s="58"/>
      <c r="AT117" s="58"/>
      <c r="AU117" s="61"/>
      <c r="AV117" s="58"/>
      <c r="AW117" s="58"/>
      <c r="AX117" s="58"/>
      <c r="AY117" s="58"/>
      <c r="AZ117" s="58"/>
    </row>
    <row r="118" spans="22:52" x14ac:dyDescent="0.25">
      <c r="V118" s="56"/>
      <c r="W118" s="57"/>
      <c r="X118" s="58"/>
      <c r="Y118" s="59"/>
      <c r="Z118" s="59"/>
      <c r="AA118" s="59"/>
      <c r="AB118" s="59"/>
      <c r="AC118" s="59"/>
      <c r="AD118" s="60"/>
      <c r="AE118" s="60"/>
      <c r="AF118" s="60"/>
      <c r="AG118" s="60"/>
      <c r="AH118" s="60"/>
      <c r="AI118" s="60"/>
      <c r="AJ118" s="59"/>
      <c r="AK118" s="59"/>
      <c r="AL118" s="59"/>
      <c r="AM118" s="59"/>
      <c r="AN118" s="59"/>
      <c r="AO118" s="59"/>
      <c r="AP118" s="59"/>
      <c r="AQ118" s="59"/>
      <c r="AR118" s="58"/>
      <c r="AS118" s="58"/>
      <c r="AT118" s="58"/>
      <c r="AU118" s="61"/>
      <c r="AV118" s="58"/>
      <c r="AW118" s="58"/>
      <c r="AX118" s="58"/>
      <c r="AY118" s="58"/>
      <c r="AZ118" s="58"/>
    </row>
    <row r="119" spans="22:52" x14ac:dyDescent="0.25">
      <c r="V119" s="56"/>
      <c r="W119" s="57"/>
      <c r="X119" s="58"/>
      <c r="Y119" s="59"/>
      <c r="Z119" s="59"/>
      <c r="AA119" s="59"/>
      <c r="AB119" s="59"/>
      <c r="AC119" s="59"/>
      <c r="AD119" s="60"/>
      <c r="AE119" s="60"/>
      <c r="AF119" s="60"/>
      <c r="AG119" s="60"/>
      <c r="AH119" s="60"/>
      <c r="AI119" s="60"/>
      <c r="AJ119" s="59"/>
      <c r="AK119" s="59"/>
      <c r="AL119" s="59"/>
      <c r="AM119" s="59"/>
      <c r="AN119" s="59"/>
      <c r="AO119" s="59"/>
      <c r="AP119" s="59"/>
      <c r="AQ119" s="59"/>
      <c r="AR119" s="58"/>
      <c r="AS119" s="58"/>
      <c r="AT119" s="58"/>
      <c r="AU119" s="61"/>
      <c r="AV119" s="58"/>
      <c r="AW119" s="58"/>
      <c r="AX119" s="58"/>
      <c r="AY119" s="58"/>
      <c r="AZ119" s="58"/>
    </row>
    <row r="120" spans="22:52" x14ac:dyDescent="0.25">
      <c r="V120" s="56"/>
      <c r="W120" s="57"/>
      <c r="X120" s="58"/>
      <c r="Y120" s="59"/>
      <c r="Z120" s="59"/>
      <c r="AA120" s="59"/>
      <c r="AB120" s="59"/>
      <c r="AC120" s="59"/>
      <c r="AD120" s="60"/>
      <c r="AE120" s="60"/>
      <c r="AF120" s="60"/>
      <c r="AG120" s="60"/>
      <c r="AH120" s="60"/>
      <c r="AI120" s="60"/>
      <c r="AJ120" s="59"/>
      <c r="AK120" s="59"/>
      <c r="AL120" s="59"/>
      <c r="AM120" s="59"/>
      <c r="AN120" s="59"/>
      <c r="AO120" s="59"/>
      <c r="AP120" s="59"/>
      <c r="AQ120" s="59"/>
      <c r="AR120" s="58"/>
      <c r="AS120" s="58"/>
      <c r="AT120" s="58"/>
      <c r="AU120" s="61"/>
      <c r="AV120" s="58"/>
      <c r="AW120" s="58"/>
      <c r="AX120" s="58"/>
      <c r="AY120" s="58"/>
      <c r="AZ120" s="58"/>
    </row>
    <row r="121" spans="22:52" x14ac:dyDescent="0.25">
      <c r="V121" s="56"/>
      <c r="W121" s="57"/>
      <c r="X121" s="58"/>
      <c r="Y121" s="59"/>
      <c r="Z121" s="59"/>
      <c r="AA121" s="59"/>
      <c r="AB121" s="59"/>
      <c r="AC121" s="59"/>
      <c r="AD121" s="60"/>
      <c r="AE121" s="60"/>
      <c r="AF121" s="60"/>
      <c r="AG121" s="60"/>
      <c r="AH121" s="60"/>
      <c r="AI121" s="60"/>
      <c r="AJ121" s="59"/>
      <c r="AK121" s="59"/>
      <c r="AL121" s="59"/>
      <c r="AM121" s="59"/>
      <c r="AN121" s="59"/>
      <c r="AO121" s="59"/>
      <c r="AP121" s="59"/>
      <c r="AQ121" s="59"/>
      <c r="AR121" s="58"/>
      <c r="AS121" s="58"/>
      <c r="AT121" s="58"/>
      <c r="AU121" s="61"/>
      <c r="AV121" s="58"/>
      <c r="AW121" s="58"/>
      <c r="AX121" s="58"/>
      <c r="AY121" s="58"/>
      <c r="AZ121" s="58"/>
    </row>
    <row r="122" spans="22:52" x14ac:dyDescent="0.25">
      <c r="V122" s="56"/>
      <c r="W122" s="57"/>
      <c r="X122" s="58"/>
      <c r="Y122" s="59"/>
      <c r="Z122" s="59"/>
      <c r="AA122" s="59"/>
      <c r="AB122" s="59"/>
      <c r="AC122" s="59"/>
      <c r="AD122" s="60"/>
      <c r="AE122" s="60"/>
      <c r="AF122" s="60"/>
      <c r="AG122" s="60"/>
      <c r="AH122" s="60"/>
      <c r="AI122" s="60"/>
      <c r="AJ122" s="59"/>
      <c r="AK122" s="59"/>
      <c r="AL122" s="59"/>
      <c r="AM122" s="59"/>
      <c r="AN122" s="59"/>
      <c r="AO122" s="59"/>
      <c r="AP122" s="59"/>
      <c r="AQ122" s="59"/>
      <c r="AR122" s="58"/>
      <c r="AS122" s="58"/>
      <c r="AT122" s="58"/>
      <c r="AU122" s="61"/>
      <c r="AV122" s="58"/>
      <c r="AW122" s="58"/>
      <c r="AX122" s="58"/>
      <c r="AY122" s="58"/>
      <c r="AZ122" s="58"/>
    </row>
    <row r="123" spans="22:52" x14ac:dyDescent="0.25">
      <c r="V123" s="56"/>
      <c r="W123" s="57"/>
      <c r="X123" s="58"/>
      <c r="Y123" s="59"/>
      <c r="Z123" s="59"/>
      <c r="AA123" s="59"/>
      <c r="AB123" s="59"/>
      <c r="AC123" s="59"/>
      <c r="AD123" s="60"/>
      <c r="AE123" s="60"/>
      <c r="AF123" s="60"/>
      <c r="AG123" s="60"/>
      <c r="AH123" s="60"/>
      <c r="AI123" s="60"/>
      <c r="AJ123" s="59"/>
      <c r="AK123" s="59"/>
      <c r="AL123" s="59"/>
      <c r="AM123" s="59"/>
      <c r="AN123" s="59"/>
      <c r="AO123" s="59"/>
      <c r="AP123" s="59"/>
      <c r="AQ123" s="59"/>
      <c r="AR123" s="58"/>
      <c r="AS123" s="58"/>
      <c r="AT123" s="58"/>
      <c r="AU123" s="61"/>
      <c r="AV123" s="58"/>
      <c r="AW123" s="58"/>
      <c r="AX123" s="58"/>
      <c r="AY123" s="58"/>
      <c r="AZ123" s="58"/>
    </row>
    <row r="124" spans="22:52" x14ac:dyDescent="0.25">
      <c r="V124" s="56"/>
      <c r="W124" s="57"/>
      <c r="X124" s="58"/>
      <c r="Y124" s="59"/>
      <c r="Z124" s="59"/>
      <c r="AA124" s="59"/>
      <c r="AB124" s="59"/>
      <c r="AC124" s="59"/>
      <c r="AD124" s="60"/>
      <c r="AE124" s="60"/>
      <c r="AF124" s="60"/>
      <c r="AG124" s="60"/>
      <c r="AH124" s="60"/>
      <c r="AI124" s="60"/>
      <c r="AJ124" s="59"/>
      <c r="AK124" s="59"/>
      <c r="AL124" s="59"/>
      <c r="AM124" s="59"/>
      <c r="AN124" s="59"/>
      <c r="AO124" s="59"/>
      <c r="AP124" s="59"/>
      <c r="AQ124" s="59"/>
      <c r="AR124" s="58"/>
      <c r="AS124" s="58"/>
      <c r="AT124" s="58"/>
      <c r="AU124" s="61"/>
      <c r="AV124" s="58"/>
      <c r="AW124" s="58"/>
      <c r="AX124" s="58"/>
      <c r="AY124" s="58"/>
      <c r="AZ124" s="58"/>
    </row>
    <row r="125" spans="22:52" x14ac:dyDescent="0.25">
      <c r="V125" s="56"/>
      <c r="W125" s="57"/>
      <c r="X125" s="58"/>
      <c r="Y125" s="59"/>
      <c r="Z125" s="59"/>
      <c r="AA125" s="59"/>
      <c r="AB125" s="59"/>
      <c r="AC125" s="59"/>
      <c r="AD125" s="60"/>
      <c r="AE125" s="60"/>
      <c r="AF125" s="60"/>
      <c r="AG125" s="60"/>
      <c r="AH125" s="60"/>
      <c r="AI125" s="60"/>
      <c r="AJ125" s="59"/>
      <c r="AK125" s="59"/>
      <c r="AL125" s="59"/>
      <c r="AM125" s="59"/>
      <c r="AN125" s="59"/>
      <c r="AO125" s="59"/>
      <c r="AP125" s="59"/>
      <c r="AQ125" s="59"/>
      <c r="AR125" s="58"/>
      <c r="AS125" s="58"/>
      <c r="AT125" s="58"/>
      <c r="AU125" s="61"/>
      <c r="AV125" s="58"/>
      <c r="AW125" s="58"/>
      <c r="AX125" s="58"/>
      <c r="AY125" s="58"/>
      <c r="AZ125" s="58"/>
    </row>
    <row r="126" spans="22:52" x14ac:dyDescent="0.25">
      <c r="V126" s="56"/>
      <c r="W126" s="57"/>
      <c r="X126" s="58"/>
      <c r="Y126" s="59"/>
      <c r="Z126" s="59"/>
      <c r="AA126" s="59"/>
      <c r="AB126" s="59"/>
      <c r="AC126" s="59"/>
      <c r="AD126" s="60"/>
      <c r="AE126" s="60"/>
      <c r="AF126" s="60"/>
      <c r="AG126" s="60"/>
      <c r="AH126" s="60"/>
      <c r="AI126" s="60"/>
      <c r="AJ126" s="59"/>
      <c r="AK126" s="59"/>
      <c r="AL126" s="59"/>
      <c r="AM126" s="59"/>
      <c r="AN126" s="59"/>
      <c r="AO126" s="59"/>
      <c r="AP126" s="59"/>
      <c r="AQ126" s="59"/>
      <c r="AR126" s="58"/>
      <c r="AS126" s="58"/>
      <c r="AT126" s="58"/>
      <c r="AU126" s="61"/>
      <c r="AV126" s="58"/>
      <c r="AW126" s="58"/>
      <c r="AX126" s="58"/>
      <c r="AY126" s="58"/>
      <c r="AZ126" s="58"/>
    </row>
    <row r="127" spans="22:52" x14ac:dyDescent="0.25">
      <c r="V127" s="56"/>
      <c r="W127" s="57"/>
      <c r="X127" s="58"/>
      <c r="Y127" s="59"/>
      <c r="Z127" s="59"/>
      <c r="AA127" s="59"/>
      <c r="AB127" s="59"/>
      <c r="AC127" s="59"/>
      <c r="AD127" s="60"/>
      <c r="AE127" s="60"/>
      <c r="AF127" s="60"/>
      <c r="AG127" s="60"/>
      <c r="AH127" s="60"/>
      <c r="AI127" s="60"/>
      <c r="AJ127" s="59"/>
      <c r="AK127" s="59"/>
      <c r="AL127" s="59"/>
      <c r="AM127" s="59"/>
      <c r="AN127" s="59"/>
      <c r="AO127" s="59"/>
      <c r="AP127" s="59"/>
      <c r="AQ127" s="59"/>
      <c r="AR127" s="58"/>
      <c r="AS127" s="58"/>
      <c r="AT127" s="58"/>
      <c r="AU127" s="61"/>
      <c r="AV127" s="58"/>
      <c r="AW127" s="58"/>
      <c r="AX127" s="58"/>
      <c r="AY127" s="58"/>
      <c r="AZ127" s="58"/>
    </row>
    <row r="128" spans="22:52" x14ac:dyDescent="0.25">
      <c r="V128" s="56"/>
      <c r="W128" s="57"/>
      <c r="X128" s="58"/>
      <c r="Y128" s="59"/>
      <c r="Z128" s="59"/>
      <c r="AA128" s="59"/>
      <c r="AB128" s="59"/>
      <c r="AC128" s="59"/>
      <c r="AD128" s="60"/>
      <c r="AE128" s="60"/>
      <c r="AF128" s="60"/>
      <c r="AG128" s="60"/>
      <c r="AH128" s="60"/>
      <c r="AI128" s="60"/>
      <c r="AJ128" s="59"/>
      <c r="AK128" s="59"/>
      <c r="AL128" s="59"/>
      <c r="AM128" s="59"/>
      <c r="AN128" s="59"/>
      <c r="AO128" s="59"/>
      <c r="AP128" s="59"/>
      <c r="AQ128" s="59"/>
      <c r="AR128" s="58"/>
      <c r="AS128" s="58"/>
      <c r="AT128" s="58"/>
      <c r="AU128" s="61"/>
      <c r="AV128" s="58"/>
      <c r="AW128" s="58"/>
      <c r="AX128" s="58"/>
      <c r="AY128" s="58"/>
      <c r="AZ128" s="58"/>
    </row>
    <row r="129" spans="22:52" x14ac:dyDescent="0.25">
      <c r="V129" s="56"/>
      <c r="W129" s="57"/>
      <c r="X129" s="58"/>
      <c r="Y129" s="59"/>
      <c r="Z129" s="59"/>
      <c r="AA129" s="59"/>
      <c r="AB129" s="59"/>
      <c r="AC129" s="59"/>
      <c r="AD129" s="60"/>
      <c r="AE129" s="60"/>
      <c r="AF129" s="60"/>
      <c r="AG129" s="60"/>
      <c r="AH129" s="60"/>
      <c r="AI129" s="60"/>
      <c r="AJ129" s="59"/>
      <c r="AK129" s="59"/>
      <c r="AL129" s="59"/>
      <c r="AM129" s="59"/>
      <c r="AN129" s="59"/>
      <c r="AO129" s="59"/>
      <c r="AP129" s="59"/>
      <c r="AQ129" s="59"/>
      <c r="AR129" s="58"/>
      <c r="AS129" s="58"/>
      <c r="AT129" s="58"/>
      <c r="AU129" s="61"/>
      <c r="AV129" s="58"/>
      <c r="AW129" s="58"/>
      <c r="AX129" s="58"/>
      <c r="AY129" s="58"/>
      <c r="AZ129" s="58"/>
    </row>
    <row r="130" spans="22:52" x14ac:dyDescent="0.25">
      <c r="V130" s="56"/>
      <c r="W130" s="57"/>
      <c r="X130" s="58"/>
      <c r="Y130" s="59"/>
      <c r="Z130" s="59"/>
      <c r="AA130" s="59"/>
      <c r="AB130" s="59"/>
      <c r="AC130" s="59"/>
      <c r="AD130" s="60"/>
      <c r="AE130" s="60"/>
      <c r="AF130" s="60"/>
      <c r="AG130" s="60"/>
      <c r="AH130" s="60"/>
      <c r="AI130" s="60"/>
      <c r="AJ130" s="59"/>
      <c r="AK130" s="59"/>
      <c r="AL130" s="59"/>
      <c r="AM130" s="59"/>
      <c r="AN130" s="59"/>
      <c r="AO130" s="59"/>
      <c r="AP130" s="59"/>
      <c r="AQ130" s="59"/>
      <c r="AR130" s="58"/>
      <c r="AS130" s="58"/>
      <c r="AT130" s="58"/>
      <c r="AU130" s="61"/>
      <c r="AV130" s="58"/>
      <c r="AW130" s="58"/>
      <c r="AX130" s="58"/>
      <c r="AY130" s="58"/>
      <c r="AZ130" s="58"/>
    </row>
    <row r="131" spans="22:52" x14ac:dyDescent="0.25">
      <c r="V131" s="56"/>
      <c r="W131" s="57"/>
      <c r="X131" s="58"/>
      <c r="Y131" s="59"/>
      <c r="Z131" s="59"/>
      <c r="AA131" s="59"/>
      <c r="AB131" s="59"/>
      <c r="AC131" s="59"/>
      <c r="AD131" s="60"/>
      <c r="AE131" s="60"/>
      <c r="AF131" s="60"/>
      <c r="AG131" s="60"/>
      <c r="AH131" s="60"/>
      <c r="AI131" s="60"/>
      <c r="AJ131" s="59"/>
      <c r="AK131" s="59"/>
      <c r="AL131" s="59"/>
      <c r="AM131" s="59"/>
      <c r="AN131" s="59"/>
      <c r="AO131" s="59"/>
      <c r="AP131" s="59"/>
      <c r="AQ131" s="59"/>
      <c r="AR131" s="58"/>
      <c r="AS131" s="58"/>
      <c r="AT131" s="58"/>
      <c r="AU131" s="61"/>
      <c r="AV131" s="58"/>
      <c r="AW131" s="58"/>
      <c r="AX131" s="58"/>
      <c r="AY131" s="58"/>
      <c r="AZ131" s="58"/>
    </row>
    <row r="132" spans="22:52" x14ac:dyDescent="0.25">
      <c r="V132" s="56"/>
      <c r="W132" s="57"/>
      <c r="X132" s="58"/>
      <c r="Y132" s="59"/>
      <c r="Z132" s="59"/>
      <c r="AA132" s="59"/>
      <c r="AB132" s="59"/>
      <c r="AC132" s="59"/>
      <c r="AD132" s="60"/>
      <c r="AE132" s="60"/>
      <c r="AF132" s="60"/>
      <c r="AG132" s="60"/>
      <c r="AH132" s="60"/>
      <c r="AI132" s="60"/>
      <c r="AJ132" s="59"/>
      <c r="AK132" s="59"/>
      <c r="AL132" s="59"/>
      <c r="AM132" s="59"/>
      <c r="AN132" s="59"/>
      <c r="AO132" s="59"/>
      <c r="AP132" s="59"/>
      <c r="AQ132" s="59"/>
      <c r="AR132" s="58"/>
      <c r="AS132" s="58"/>
      <c r="AT132" s="58"/>
      <c r="AU132" s="61"/>
      <c r="AV132" s="58"/>
      <c r="AW132" s="58"/>
      <c r="AX132" s="58"/>
      <c r="AY132" s="58"/>
      <c r="AZ132" s="58"/>
    </row>
    <row r="133" spans="22:52" x14ac:dyDescent="0.25">
      <c r="V133" s="56"/>
      <c r="W133" s="57"/>
      <c r="X133" s="58"/>
      <c r="Y133" s="59"/>
      <c r="Z133" s="59"/>
      <c r="AA133" s="59"/>
      <c r="AB133" s="59"/>
      <c r="AC133" s="59"/>
      <c r="AD133" s="60"/>
      <c r="AE133" s="60"/>
      <c r="AF133" s="60"/>
      <c r="AG133" s="60"/>
      <c r="AH133" s="60"/>
      <c r="AI133" s="60"/>
      <c r="AJ133" s="59"/>
      <c r="AK133" s="59"/>
      <c r="AL133" s="59"/>
      <c r="AM133" s="59"/>
      <c r="AN133" s="59"/>
      <c r="AO133" s="59"/>
      <c r="AP133" s="59"/>
      <c r="AQ133" s="59"/>
      <c r="AR133" s="58"/>
      <c r="AS133" s="58"/>
      <c r="AT133" s="58"/>
      <c r="AU133" s="61"/>
      <c r="AV133" s="58"/>
      <c r="AW133" s="58"/>
      <c r="AX133" s="58"/>
      <c r="AY133" s="58"/>
      <c r="AZ133" s="58"/>
    </row>
    <row r="134" spans="22:52" x14ac:dyDescent="0.25">
      <c r="V134" s="56"/>
      <c r="W134" s="57"/>
      <c r="X134" s="58"/>
      <c r="Y134" s="59"/>
      <c r="Z134" s="59"/>
      <c r="AA134" s="59"/>
      <c r="AB134" s="59"/>
      <c r="AC134" s="59"/>
      <c r="AD134" s="60"/>
      <c r="AE134" s="60"/>
      <c r="AF134" s="60"/>
      <c r="AG134" s="60"/>
      <c r="AH134" s="60"/>
      <c r="AI134" s="60"/>
      <c r="AJ134" s="59"/>
      <c r="AK134" s="59"/>
      <c r="AL134" s="59"/>
      <c r="AM134" s="59"/>
      <c r="AN134" s="59"/>
      <c r="AO134" s="59"/>
      <c r="AP134" s="59"/>
      <c r="AQ134" s="59"/>
      <c r="AR134" s="58"/>
      <c r="AS134" s="58"/>
      <c r="AT134" s="58"/>
      <c r="AU134" s="61"/>
      <c r="AV134" s="58"/>
      <c r="AW134" s="58"/>
      <c r="AX134" s="58"/>
      <c r="AY134" s="58"/>
      <c r="AZ134" s="58"/>
    </row>
    <row r="135" spans="22:52" x14ac:dyDescent="0.25">
      <c r="V135" s="56"/>
      <c r="W135" s="57"/>
      <c r="X135" s="58"/>
      <c r="Y135" s="59"/>
      <c r="Z135" s="59"/>
      <c r="AA135" s="59"/>
      <c r="AB135" s="59"/>
      <c r="AC135" s="59"/>
      <c r="AD135" s="60"/>
      <c r="AE135" s="60"/>
      <c r="AF135" s="60"/>
      <c r="AG135" s="60"/>
      <c r="AH135" s="60"/>
      <c r="AI135" s="60"/>
      <c r="AJ135" s="59"/>
      <c r="AK135" s="59"/>
      <c r="AL135" s="59"/>
      <c r="AM135" s="59"/>
      <c r="AN135" s="59"/>
      <c r="AO135" s="59"/>
      <c r="AP135" s="59"/>
      <c r="AQ135" s="59"/>
      <c r="AR135" s="58"/>
      <c r="AS135" s="58"/>
      <c r="AT135" s="58"/>
      <c r="AU135" s="61"/>
      <c r="AV135" s="58"/>
      <c r="AW135" s="58"/>
      <c r="AX135" s="58"/>
      <c r="AY135" s="58"/>
      <c r="AZ135" s="58"/>
    </row>
    <row r="136" spans="22:52" x14ac:dyDescent="0.25">
      <c r="V136" s="56"/>
      <c r="W136" s="57"/>
      <c r="X136" s="58"/>
      <c r="Y136" s="59"/>
      <c r="Z136" s="59"/>
      <c r="AA136" s="59"/>
      <c r="AB136" s="59"/>
      <c r="AC136" s="59"/>
      <c r="AD136" s="60"/>
      <c r="AE136" s="60"/>
      <c r="AF136" s="60"/>
      <c r="AG136" s="60"/>
      <c r="AH136" s="60"/>
      <c r="AI136" s="60"/>
      <c r="AJ136" s="59"/>
      <c r="AK136" s="59"/>
      <c r="AL136" s="59"/>
      <c r="AM136" s="59"/>
      <c r="AN136" s="59"/>
      <c r="AO136" s="59"/>
      <c r="AP136" s="59"/>
      <c r="AQ136" s="59"/>
      <c r="AR136" s="58"/>
      <c r="AS136" s="58"/>
      <c r="AT136" s="58"/>
      <c r="AU136" s="61"/>
      <c r="AV136" s="58"/>
      <c r="AW136" s="58"/>
      <c r="AX136" s="58"/>
      <c r="AY136" s="58"/>
      <c r="AZ136" s="58"/>
    </row>
    <row r="137" spans="22:52" x14ac:dyDescent="0.25">
      <c r="V137" s="56"/>
      <c r="W137" s="57"/>
      <c r="X137" s="58"/>
      <c r="Y137" s="59"/>
      <c r="Z137" s="59"/>
      <c r="AA137" s="59"/>
      <c r="AB137" s="59"/>
      <c r="AC137" s="59"/>
      <c r="AD137" s="60"/>
      <c r="AE137" s="60"/>
      <c r="AF137" s="60"/>
      <c r="AG137" s="60"/>
      <c r="AH137" s="60"/>
      <c r="AI137" s="60"/>
      <c r="AJ137" s="59"/>
      <c r="AK137" s="59"/>
      <c r="AL137" s="59"/>
      <c r="AM137" s="59"/>
      <c r="AN137" s="59"/>
      <c r="AO137" s="59"/>
      <c r="AP137" s="59"/>
      <c r="AQ137" s="59"/>
      <c r="AR137" s="58"/>
      <c r="AS137" s="58"/>
      <c r="AT137" s="58"/>
      <c r="AU137" s="61"/>
      <c r="AV137" s="58"/>
      <c r="AW137" s="58"/>
      <c r="AX137" s="58"/>
      <c r="AY137" s="58"/>
      <c r="AZ137" s="58"/>
    </row>
    <row r="138" spans="22:52" x14ac:dyDescent="0.25">
      <c r="V138" s="56"/>
      <c r="W138" s="57"/>
      <c r="X138" s="58"/>
      <c r="Y138" s="59"/>
      <c r="Z138" s="59"/>
      <c r="AA138" s="59"/>
      <c r="AB138" s="59"/>
      <c r="AC138" s="59"/>
      <c r="AD138" s="60"/>
      <c r="AE138" s="60"/>
      <c r="AF138" s="60"/>
      <c r="AG138" s="60"/>
      <c r="AH138" s="60"/>
      <c r="AI138" s="60"/>
      <c r="AJ138" s="59"/>
      <c r="AK138" s="59"/>
      <c r="AL138" s="59"/>
      <c r="AM138" s="59"/>
      <c r="AN138" s="59"/>
      <c r="AO138" s="59"/>
      <c r="AP138" s="59"/>
      <c r="AQ138" s="59"/>
      <c r="AR138" s="58"/>
      <c r="AS138" s="58"/>
      <c r="AT138" s="58"/>
      <c r="AU138" s="61"/>
      <c r="AV138" s="58"/>
      <c r="AW138" s="58"/>
      <c r="AX138" s="58"/>
      <c r="AY138" s="58"/>
      <c r="AZ138" s="58"/>
    </row>
    <row r="139" spans="22:52" x14ac:dyDescent="0.25">
      <c r="V139" s="56"/>
      <c r="W139" s="57"/>
      <c r="X139" s="58"/>
      <c r="Y139" s="59"/>
      <c r="Z139" s="59"/>
      <c r="AA139" s="59"/>
      <c r="AB139" s="59"/>
      <c r="AC139" s="59"/>
      <c r="AD139" s="60"/>
      <c r="AE139" s="60"/>
      <c r="AF139" s="60"/>
      <c r="AG139" s="60"/>
      <c r="AH139" s="60"/>
      <c r="AI139" s="60"/>
      <c r="AJ139" s="59"/>
      <c r="AK139" s="59"/>
      <c r="AL139" s="59"/>
      <c r="AM139" s="59"/>
      <c r="AN139" s="59"/>
      <c r="AO139" s="59"/>
      <c r="AP139" s="59"/>
      <c r="AQ139" s="59"/>
      <c r="AR139" s="58"/>
      <c r="AS139" s="58"/>
      <c r="AT139" s="58"/>
      <c r="AU139" s="61"/>
      <c r="AV139" s="58"/>
      <c r="AW139" s="58"/>
      <c r="AX139" s="58"/>
      <c r="AY139" s="58"/>
      <c r="AZ139" s="58"/>
    </row>
    <row r="140" spans="22:52" x14ac:dyDescent="0.25">
      <c r="V140" s="56"/>
      <c r="W140" s="57"/>
      <c r="X140" s="58"/>
      <c r="Y140" s="59"/>
      <c r="Z140" s="59"/>
      <c r="AA140" s="59"/>
      <c r="AB140" s="59"/>
      <c r="AC140" s="59"/>
      <c r="AD140" s="60"/>
      <c r="AE140" s="60"/>
      <c r="AF140" s="60"/>
      <c r="AG140" s="60"/>
      <c r="AH140" s="60"/>
      <c r="AI140" s="60"/>
      <c r="AJ140" s="59"/>
      <c r="AK140" s="59"/>
      <c r="AL140" s="59"/>
      <c r="AM140" s="59"/>
      <c r="AN140" s="59"/>
      <c r="AO140" s="59"/>
      <c r="AP140" s="59"/>
      <c r="AQ140" s="59"/>
      <c r="AR140" s="58"/>
      <c r="AS140" s="58"/>
      <c r="AT140" s="58"/>
      <c r="AU140" s="61"/>
      <c r="AV140" s="58"/>
      <c r="AW140" s="58"/>
      <c r="AX140" s="58"/>
      <c r="AY140" s="58"/>
      <c r="AZ140" s="58"/>
    </row>
    <row r="141" spans="22:52" x14ac:dyDescent="0.25">
      <c r="V141" s="56"/>
      <c r="W141" s="57"/>
      <c r="X141" s="58"/>
      <c r="Y141" s="59"/>
      <c r="Z141" s="59"/>
      <c r="AA141" s="59"/>
      <c r="AB141" s="59"/>
      <c r="AC141" s="59"/>
      <c r="AD141" s="60"/>
      <c r="AE141" s="60"/>
      <c r="AF141" s="60"/>
      <c r="AG141" s="60"/>
      <c r="AH141" s="60"/>
      <c r="AI141" s="60"/>
      <c r="AJ141" s="59"/>
      <c r="AK141" s="59"/>
      <c r="AL141" s="59"/>
      <c r="AM141" s="59"/>
      <c r="AN141" s="59"/>
      <c r="AO141" s="59"/>
      <c r="AP141" s="59"/>
      <c r="AQ141" s="59"/>
      <c r="AR141" s="58"/>
      <c r="AS141" s="58"/>
      <c r="AT141" s="58"/>
      <c r="AU141" s="61"/>
      <c r="AV141" s="58"/>
      <c r="AW141" s="58"/>
      <c r="AX141" s="58"/>
      <c r="AY141" s="58"/>
      <c r="AZ141" s="58"/>
    </row>
    <row r="142" spans="22:52" x14ac:dyDescent="0.25">
      <c r="V142" s="56"/>
      <c r="W142" s="57"/>
      <c r="X142" s="58"/>
      <c r="Y142" s="59"/>
      <c r="Z142" s="59"/>
      <c r="AA142" s="59"/>
      <c r="AB142" s="59"/>
      <c r="AC142" s="59"/>
      <c r="AD142" s="60"/>
      <c r="AE142" s="60"/>
      <c r="AF142" s="60"/>
      <c r="AG142" s="60"/>
      <c r="AH142" s="60"/>
      <c r="AI142" s="60"/>
      <c r="AJ142" s="59"/>
      <c r="AK142" s="59"/>
      <c r="AL142" s="59"/>
      <c r="AM142" s="59"/>
      <c r="AN142" s="59"/>
      <c r="AO142" s="59"/>
      <c r="AP142" s="59"/>
      <c r="AQ142" s="59"/>
      <c r="AR142" s="58"/>
      <c r="AS142" s="58"/>
      <c r="AT142" s="58"/>
      <c r="AU142" s="61"/>
      <c r="AV142" s="58"/>
      <c r="AW142" s="58"/>
      <c r="AX142" s="58"/>
      <c r="AY142" s="58"/>
      <c r="AZ142" s="58"/>
    </row>
    <row r="143" spans="22:52" x14ac:dyDescent="0.25">
      <c r="V143" s="56"/>
      <c r="W143" s="57"/>
      <c r="X143" s="58"/>
      <c r="Y143" s="59"/>
      <c r="Z143" s="59"/>
      <c r="AA143" s="59"/>
      <c r="AB143" s="59"/>
      <c r="AC143" s="59"/>
      <c r="AD143" s="60"/>
      <c r="AE143" s="60"/>
      <c r="AF143" s="60"/>
      <c r="AG143" s="60"/>
      <c r="AH143" s="60"/>
      <c r="AI143" s="60"/>
      <c r="AJ143" s="59"/>
      <c r="AK143" s="59"/>
      <c r="AL143" s="59"/>
      <c r="AM143" s="59"/>
      <c r="AN143" s="59"/>
      <c r="AO143" s="59"/>
      <c r="AP143" s="59"/>
      <c r="AQ143" s="59"/>
      <c r="AR143" s="58"/>
      <c r="AS143" s="58"/>
      <c r="AT143" s="58"/>
      <c r="AU143" s="61"/>
      <c r="AV143" s="58"/>
      <c r="AW143" s="58"/>
      <c r="AX143" s="58"/>
      <c r="AY143" s="58"/>
      <c r="AZ143" s="58"/>
    </row>
    <row r="144" spans="22:52" x14ac:dyDescent="0.25">
      <c r="V144" s="56"/>
      <c r="W144" s="57"/>
      <c r="X144" s="58"/>
      <c r="Y144" s="59"/>
      <c r="Z144" s="59"/>
      <c r="AA144" s="59"/>
      <c r="AB144" s="59"/>
      <c r="AC144" s="59"/>
      <c r="AD144" s="60"/>
      <c r="AE144" s="60"/>
      <c r="AF144" s="60"/>
      <c r="AG144" s="60"/>
      <c r="AH144" s="60"/>
      <c r="AI144" s="60"/>
      <c r="AJ144" s="59"/>
      <c r="AK144" s="59"/>
      <c r="AL144" s="59"/>
      <c r="AM144" s="59"/>
      <c r="AN144" s="59"/>
      <c r="AO144" s="59"/>
      <c r="AP144" s="59"/>
      <c r="AQ144" s="59"/>
      <c r="AR144" s="58"/>
      <c r="AS144" s="58"/>
      <c r="AT144" s="58"/>
      <c r="AU144" s="61"/>
      <c r="AV144" s="58"/>
      <c r="AW144" s="58"/>
      <c r="AX144" s="58"/>
      <c r="AY144" s="58"/>
      <c r="AZ144" s="58"/>
    </row>
    <row r="145" spans="22:52" x14ac:dyDescent="0.25">
      <c r="V145" s="56"/>
      <c r="W145" s="57"/>
      <c r="X145" s="58"/>
      <c r="Y145" s="59"/>
      <c r="Z145" s="59"/>
      <c r="AA145" s="59"/>
      <c r="AB145" s="59"/>
      <c r="AC145" s="59"/>
      <c r="AD145" s="60"/>
      <c r="AE145" s="60"/>
      <c r="AF145" s="60"/>
      <c r="AG145" s="60"/>
      <c r="AH145" s="60"/>
      <c r="AI145" s="60"/>
      <c r="AJ145" s="59"/>
      <c r="AK145" s="59"/>
      <c r="AL145" s="59"/>
      <c r="AM145" s="59"/>
      <c r="AN145" s="59"/>
      <c r="AO145" s="59"/>
      <c r="AP145" s="59"/>
      <c r="AQ145" s="59"/>
      <c r="AR145" s="58"/>
      <c r="AS145" s="58"/>
      <c r="AT145" s="58"/>
      <c r="AU145" s="61"/>
      <c r="AV145" s="58"/>
      <c r="AW145" s="58"/>
      <c r="AX145" s="58"/>
      <c r="AY145" s="58"/>
      <c r="AZ145" s="58"/>
    </row>
    <row r="146" spans="22:52" x14ac:dyDescent="0.25">
      <c r="V146" s="56"/>
      <c r="W146" s="57"/>
      <c r="X146" s="58"/>
      <c r="Y146" s="59"/>
      <c r="Z146" s="59"/>
      <c r="AA146" s="59"/>
      <c r="AB146" s="59"/>
      <c r="AC146" s="59"/>
      <c r="AD146" s="60"/>
      <c r="AE146" s="60"/>
      <c r="AF146" s="60"/>
      <c r="AG146" s="60"/>
      <c r="AH146" s="60"/>
      <c r="AI146" s="60"/>
      <c r="AJ146" s="59"/>
      <c r="AK146" s="59"/>
      <c r="AL146" s="59"/>
      <c r="AM146" s="59"/>
      <c r="AN146" s="59"/>
      <c r="AO146" s="59"/>
      <c r="AP146" s="59"/>
      <c r="AQ146" s="59"/>
      <c r="AR146" s="58"/>
      <c r="AS146" s="58"/>
      <c r="AT146" s="58"/>
      <c r="AU146" s="61"/>
      <c r="AV146" s="58"/>
      <c r="AW146" s="58"/>
      <c r="AX146" s="58"/>
      <c r="AY146" s="58"/>
      <c r="AZ146" s="58"/>
    </row>
    <row r="147" spans="22:52" x14ac:dyDescent="0.25">
      <c r="V147" s="56"/>
      <c r="W147" s="57"/>
      <c r="X147" s="58"/>
      <c r="Y147" s="59"/>
      <c r="Z147" s="59"/>
      <c r="AA147" s="59"/>
      <c r="AB147" s="59"/>
      <c r="AC147" s="59"/>
      <c r="AD147" s="60"/>
      <c r="AE147" s="60"/>
      <c r="AF147" s="60"/>
      <c r="AG147" s="60"/>
      <c r="AH147" s="60"/>
      <c r="AI147" s="60"/>
      <c r="AJ147" s="59"/>
      <c r="AK147" s="59"/>
      <c r="AL147" s="59"/>
      <c r="AM147" s="59"/>
      <c r="AN147" s="59"/>
      <c r="AO147" s="59"/>
      <c r="AP147" s="59"/>
      <c r="AQ147" s="59"/>
      <c r="AR147" s="58"/>
      <c r="AS147" s="58"/>
      <c r="AT147" s="58"/>
      <c r="AU147" s="61"/>
      <c r="AV147" s="58"/>
      <c r="AW147" s="58"/>
      <c r="AX147" s="58"/>
      <c r="AY147" s="58"/>
      <c r="AZ147" s="58"/>
    </row>
    <row r="148" spans="22:52" x14ac:dyDescent="0.25">
      <c r="V148" s="56"/>
      <c r="W148" s="57"/>
      <c r="X148" s="58"/>
      <c r="Y148" s="59"/>
      <c r="Z148" s="59"/>
      <c r="AA148" s="59"/>
      <c r="AB148" s="59"/>
      <c r="AC148" s="59"/>
      <c r="AD148" s="60"/>
      <c r="AE148" s="60"/>
      <c r="AF148" s="60"/>
      <c r="AG148" s="60"/>
      <c r="AH148" s="60"/>
      <c r="AI148" s="60"/>
      <c r="AJ148" s="59"/>
      <c r="AK148" s="59"/>
      <c r="AL148" s="59"/>
      <c r="AM148" s="59"/>
      <c r="AN148" s="59"/>
      <c r="AO148" s="59"/>
      <c r="AP148" s="59"/>
      <c r="AQ148" s="59"/>
      <c r="AR148" s="58"/>
      <c r="AS148" s="58"/>
      <c r="AT148" s="58"/>
      <c r="AU148" s="61"/>
      <c r="AV148" s="58"/>
      <c r="AW148" s="58"/>
      <c r="AX148" s="58"/>
      <c r="AY148" s="58"/>
      <c r="AZ148" s="58"/>
    </row>
    <row r="149" spans="22:52" x14ac:dyDescent="0.25">
      <c r="V149" s="56"/>
      <c r="W149" s="57"/>
      <c r="X149" s="58"/>
      <c r="Y149" s="59"/>
      <c r="Z149" s="59"/>
      <c r="AA149" s="59"/>
      <c r="AB149" s="59"/>
      <c r="AC149" s="59"/>
      <c r="AD149" s="60"/>
      <c r="AE149" s="60"/>
      <c r="AF149" s="60"/>
      <c r="AG149" s="60"/>
      <c r="AH149" s="60"/>
      <c r="AI149" s="60"/>
      <c r="AJ149" s="59"/>
      <c r="AK149" s="59"/>
      <c r="AL149" s="59"/>
      <c r="AM149" s="59"/>
      <c r="AN149" s="59"/>
      <c r="AO149" s="59"/>
      <c r="AP149" s="59"/>
      <c r="AQ149" s="59"/>
      <c r="AR149" s="58"/>
      <c r="AS149" s="58"/>
      <c r="AT149" s="58"/>
      <c r="AU149" s="61"/>
      <c r="AV149" s="58"/>
      <c r="AW149" s="58"/>
      <c r="AX149" s="58"/>
      <c r="AY149" s="58"/>
      <c r="AZ149" s="58"/>
    </row>
    <row r="150" spans="22:52" x14ac:dyDescent="0.25">
      <c r="V150" s="56"/>
      <c r="W150" s="57"/>
      <c r="X150" s="58"/>
      <c r="Y150" s="59"/>
      <c r="Z150" s="59"/>
      <c r="AA150" s="59"/>
      <c r="AB150" s="59"/>
      <c r="AC150" s="59"/>
      <c r="AD150" s="60"/>
      <c r="AE150" s="60"/>
      <c r="AF150" s="60"/>
      <c r="AG150" s="60"/>
      <c r="AH150" s="60"/>
      <c r="AI150" s="60"/>
      <c r="AJ150" s="59"/>
      <c r="AK150" s="59"/>
      <c r="AL150" s="59"/>
      <c r="AM150" s="59"/>
      <c r="AN150" s="59"/>
      <c r="AO150" s="59"/>
      <c r="AP150" s="59"/>
      <c r="AQ150" s="59"/>
      <c r="AR150" s="58"/>
      <c r="AS150" s="58"/>
      <c r="AT150" s="58"/>
      <c r="AU150" s="61"/>
      <c r="AV150" s="58"/>
      <c r="AW150" s="58"/>
      <c r="AX150" s="58"/>
      <c r="AY150" s="58"/>
      <c r="AZ150" s="58"/>
    </row>
    <row r="151" spans="22:52" x14ac:dyDescent="0.25">
      <c r="V151" s="56"/>
      <c r="W151" s="57"/>
      <c r="X151" s="58"/>
      <c r="Y151" s="59"/>
      <c r="Z151" s="59"/>
      <c r="AA151" s="59"/>
      <c r="AB151" s="59"/>
      <c r="AC151" s="59"/>
      <c r="AD151" s="60"/>
      <c r="AE151" s="60"/>
      <c r="AF151" s="60"/>
      <c r="AG151" s="60"/>
      <c r="AH151" s="60"/>
      <c r="AI151" s="60"/>
      <c r="AJ151" s="59"/>
      <c r="AK151" s="59"/>
      <c r="AL151" s="59"/>
      <c r="AM151" s="59"/>
      <c r="AN151" s="59"/>
      <c r="AO151" s="59"/>
      <c r="AP151" s="59"/>
      <c r="AQ151" s="59"/>
      <c r="AR151" s="58"/>
      <c r="AS151" s="58"/>
      <c r="AT151" s="58"/>
      <c r="AU151" s="61"/>
      <c r="AV151" s="58"/>
      <c r="AW151" s="58"/>
      <c r="AX151" s="58"/>
      <c r="AY151" s="58"/>
      <c r="AZ151" s="58"/>
    </row>
  </sheetData>
  <mergeCells count="1455">
    <mergeCell ref="A3:C3"/>
    <mergeCell ref="A1:D1"/>
    <mergeCell ref="BJ4:BM4"/>
    <mergeCell ref="V4:AC4"/>
    <mergeCell ref="AD4:AI4"/>
    <mergeCell ref="AJ4:AK4"/>
    <mergeCell ref="AL4:AM4"/>
    <mergeCell ref="AN4:AO4"/>
    <mergeCell ref="AP4:AQ4"/>
    <mergeCell ref="AX2:BE2"/>
    <mergeCell ref="BR2:BT3"/>
    <mergeCell ref="BU2:BW2"/>
    <mergeCell ref="AJ3:AQ3"/>
    <mergeCell ref="BF3:BM3"/>
    <mergeCell ref="BV3:BW3"/>
    <mergeCell ref="F2:J2"/>
    <mergeCell ref="K2:O2"/>
    <mergeCell ref="P2:S2"/>
    <mergeCell ref="T2:T4"/>
    <mergeCell ref="U2:U4"/>
    <mergeCell ref="F4:J5"/>
    <mergeCell ref="K4:O5"/>
    <mergeCell ref="P4:S5"/>
    <mergeCell ref="AZ1:BA1"/>
    <mergeCell ref="AL2:AQ2"/>
    <mergeCell ref="AJ1:AK1"/>
    <mergeCell ref="AJ2:AK2"/>
    <mergeCell ref="AR2:AS3"/>
    <mergeCell ref="AL1:AO1"/>
    <mergeCell ref="AD3:AH3"/>
    <mergeCell ref="X2:Y2"/>
    <mergeCell ref="X1:Z1"/>
    <mergeCell ref="X3:Y3"/>
    <mergeCell ref="Z6:Z8"/>
    <mergeCell ref="AA6:AA8"/>
    <mergeCell ref="AB6:AB8"/>
    <mergeCell ref="AC6:AC8"/>
    <mergeCell ref="AD6:AD8"/>
    <mergeCell ref="AE6:AE8"/>
    <mergeCell ref="T6:T8"/>
    <mergeCell ref="U6:U8"/>
    <mergeCell ref="V6:V8"/>
    <mergeCell ref="W6:W8"/>
    <mergeCell ref="X6:X8"/>
    <mergeCell ref="Y6:Y8"/>
    <mergeCell ref="AR4:AS4"/>
    <mergeCell ref="AW4:AW5"/>
    <mergeCell ref="BA4:BA5"/>
    <mergeCell ref="BE4:BE5"/>
    <mergeCell ref="BF4:BI4"/>
    <mergeCell ref="AR6:AR8"/>
    <mergeCell ref="AS6:AS8"/>
    <mergeCell ref="AT6:AT8"/>
    <mergeCell ref="AU6:AU8"/>
    <mergeCell ref="AV6:AV8"/>
    <mergeCell ref="AW6:AW8"/>
    <mergeCell ref="AL6:AL8"/>
    <mergeCell ref="AM6:AM8"/>
    <mergeCell ref="AN6:AN8"/>
    <mergeCell ref="AO6:AO8"/>
    <mergeCell ref="AP6:AP8"/>
    <mergeCell ref="AQ6:AQ8"/>
    <mergeCell ref="AF6:AF8"/>
    <mergeCell ref="AG6:AG8"/>
    <mergeCell ref="AH6:AH8"/>
    <mergeCell ref="AI6:AI8"/>
    <mergeCell ref="AJ6:AJ8"/>
    <mergeCell ref="AK6:AK8"/>
    <mergeCell ref="Z9:Z11"/>
    <mergeCell ref="AA9:AA11"/>
    <mergeCell ref="AB9:AB11"/>
    <mergeCell ref="AC9:AC11"/>
    <mergeCell ref="AD9:AD11"/>
    <mergeCell ref="AE9:AE11"/>
    <mergeCell ref="BU6:BV6"/>
    <mergeCell ref="BU7:BV7"/>
    <mergeCell ref="BR8:BS8"/>
    <mergeCell ref="BU8:BV8"/>
    <mergeCell ref="T9:T11"/>
    <mergeCell ref="U9:U11"/>
    <mergeCell ref="V9:V11"/>
    <mergeCell ref="W9:W11"/>
    <mergeCell ref="X9:X11"/>
    <mergeCell ref="Y9:Y11"/>
    <mergeCell ref="BJ6:BJ8"/>
    <mergeCell ref="BK6:BK8"/>
    <mergeCell ref="BL6:BL8"/>
    <mergeCell ref="BM6:BM8"/>
    <mergeCell ref="BN6:BN8"/>
    <mergeCell ref="BO6:BO8"/>
    <mergeCell ref="BF6:BF8"/>
    <mergeCell ref="BG6:BG8"/>
    <mergeCell ref="BH6:BH8"/>
    <mergeCell ref="BI6:BI8"/>
    <mergeCell ref="AR9:AR11"/>
    <mergeCell ref="AS9:AS11"/>
    <mergeCell ref="AT9:AT11"/>
    <mergeCell ref="AU9:AU11"/>
    <mergeCell ref="AV9:AV11"/>
    <mergeCell ref="AW9:AW11"/>
    <mergeCell ref="AL9:AL11"/>
    <mergeCell ref="AM9:AM11"/>
    <mergeCell ref="AN9:AN11"/>
    <mergeCell ref="AO9:AO11"/>
    <mergeCell ref="AP9:AP11"/>
    <mergeCell ref="AQ9:AQ11"/>
    <mergeCell ref="BH9:BH11"/>
    <mergeCell ref="BI9:BI11"/>
    <mergeCell ref="BU9:BV9"/>
    <mergeCell ref="BU10:BV10"/>
    <mergeCell ref="BU11:BV11"/>
    <mergeCell ref="T12:T14"/>
    <mergeCell ref="U12:U14"/>
    <mergeCell ref="V12:V14"/>
    <mergeCell ref="W12:W14"/>
    <mergeCell ref="X12:X14"/>
    <mergeCell ref="Y12:Y14"/>
    <mergeCell ref="Z12:Z14"/>
    <mergeCell ref="BJ9:BJ11"/>
    <mergeCell ref="BK9:BK11"/>
    <mergeCell ref="BL9:BL11"/>
    <mergeCell ref="BM9:BM11"/>
    <mergeCell ref="BN9:BN11"/>
    <mergeCell ref="BO9:BO11"/>
    <mergeCell ref="BF9:BF11"/>
    <mergeCell ref="BG9:BG11"/>
    <mergeCell ref="AM12:AM14"/>
    <mergeCell ref="AN12:AN14"/>
    <mergeCell ref="AO12:AO14"/>
    <mergeCell ref="AP12:AP14"/>
    <mergeCell ref="AQ12:AQ14"/>
    <mergeCell ref="AF9:AF11"/>
    <mergeCell ref="AG9:AG11"/>
    <mergeCell ref="AH9:AH11"/>
    <mergeCell ref="AI9:AI11"/>
    <mergeCell ref="AJ9:AJ11"/>
    <mergeCell ref="AK9:AK11"/>
    <mergeCell ref="T15:T17"/>
    <mergeCell ref="U15:U17"/>
    <mergeCell ref="V15:V17"/>
    <mergeCell ref="W15:W17"/>
    <mergeCell ref="X15:X17"/>
    <mergeCell ref="Y15:Y17"/>
    <mergeCell ref="Z15:Z17"/>
    <mergeCell ref="AA15:AA17"/>
    <mergeCell ref="AB15:AB17"/>
    <mergeCell ref="AC15:AC17"/>
    <mergeCell ref="AD15:AD17"/>
    <mergeCell ref="AE15:AE17"/>
    <mergeCell ref="AA12:AA14"/>
    <mergeCell ref="AB12:AB14"/>
    <mergeCell ref="AC12:AC14"/>
    <mergeCell ref="AD12:AD14"/>
    <mergeCell ref="AE12:AE14"/>
    <mergeCell ref="AF15:AF17"/>
    <mergeCell ref="AG15:AG17"/>
    <mergeCell ref="AH15:AH17"/>
    <mergeCell ref="AI15:AI17"/>
    <mergeCell ref="AJ15:AJ17"/>
    <mergeCell ref="AK15:AK17"/>
    <mergeCell ref="AG12:AG14"/>
    <mergeCell ref="AH12:AH14"/>
    <mergeCell ref="AI12:AI14"/>
    <mergeCell ref="AJ12:AJ14"/>
    <mergeCell ref="BK12:BK14"/>
    <mergeCell ref="BL12:BL14"/>
    <mergeCell ref="BM12:BM14"/>
    <mergeCell ref="BN12:BN14"/>
    <mergeCell ref="BO12:BO14"/>
    <mergeCell ref="BU12:BV12"/>
    <mergeCell ref="BR13:BS13"/>
    <mergeCell ref="BU13:BV13"/>
    <mergeCell ref="BU14:BV14"/>
    <mergeCell ref="BF12:BF14"/>
    <mergeCell ref="BG12:BG14"/>
    <mergeCell ref="BH12:BH14"/>
    <mergeCell ref="BI12:BI14"/>
    <mergeCell ref="BJ12:BJ14"/>
    <mergeCell ref="AV15:AV17"/>
    <mergeCell ref="AW15:AW17"/>
    <mergeCell ref="AL15:AL17"/>
    <mergeCell ref="AM15:AM17"/>
    <mergeCell ref="AN15:AN17"/>
    <mergeCell ref="AO15:AO17"/>
    <mergeCell ref="AP15:AP17"/>
    <mergeCell ref="AQ15:AQ17"/>
    <mergeCell ref="AR12:AR14"/>
    <mergeCell ref="AK12:AK14"/>
    <mergeCell ref="AL12:AL14"/>
    <mergeCell ref="AF12:AF14"/>
    <mergeCell ref="AS12:AS14"/>
    <mergeCell ref="AT12:AT14"/>
    <mergeCell ref="AU12:AU14"/>
    <mergeCell ref="AV12:AV14"/>
    <mergeCell ref="AW12:AW14"/>
    <mergeCell ref="BU15:BV15"/>
    <mergeCell ref="BU16:BV16"/>
    <mergeCell ref="T18:T20"/>
    <mergeCell ref="U18:U20"/>
    <mergeCell ref="V18:V20"/>
    <mergeCell ref="W18:W20"/>
    <mergeCell ref="X18:X20"/>
    <mergeCell ref="Y18:Y20"/>
    <mergeCell ref="Z18:Z20"/>
    <mergeCell ref="AA18:AA20"/>
    <mergeCell ref="BJ15:BJ17"/>
    <mergeCell ref="BK15:BK17"/>
    <mergeCell ref="BL15:BL17"/>
    <mergeCell ref="BM15:BM17"/>
    <mergeCell ref="BN15:BN17"/>
    <mergeCell ref="BO15:BO17"/>
    <mergeCell ref="BF15:BF17"/>
    <mergeCell ref="BG15:BG17"/>
    <mergeCell ref="BH15:BH17"/>
    <mergeCell ref="BI15:BI17"/>
    <mergeCell ref="AR15:AR17"/>
    <mergeCell ref="AS15:AS17"/>
    <mergeCell ref="AT15:AT17"/>
    <mergeCell ref="AU15:AU17"/>
    <mergeCell ref="BM18:BM20"/>
    <mergeCell ref="BN18:BN20"/>
    <mergeCell ref="BO18:BO20"/>
    <mergeCell ref="T21:T23"/>
    <mergeCell ref="U21:U23"/>
    <mergeCell ref="V21:V23"/>
    <mergeCell ref="W21:W23"/>
    <mergeCell ref="X21:X23"/>
    <mergeCell ref="Y21:Y23"/>
    <mergeCell ref="BF18:BF20"/>
    <mergeCell ref="BG18:BG20"/>
    <mergeCell ref="BH18:BH20"/>
    <mergeCell ref="BI18:BI20"/>
    <mergeCell ref="BJ18:BJ20"/>
    <mergeCell ref="BK18:BK20"/>
    <mergeCell ref="AT18:AT20"/>
    <mergeCell ref="AU18:AU20"/>
    <mergeCell ref="AV18:AV20"/>
    <mergeCell ref="AW18:AW20"/>
    <mergeCell ref="AN18:AN20"/>
    <mergeCell ref="AO18:AO20"/>
    <mergeCell ref="AP18:AP20"/>
    <mergeCell ref="AQ18:AQ20"/>
    <mergeCell ref="AR18:AR20"/>
    <mergeCell ref="AN21:AN23"/>
    <mergeCell ref="AO21:AO23"/>
    <mergeCell ref="AP21:AP23"/>
    <mergeCell ref="AQ21:AQ23"/>
    <mergeCell ref="AF21:AF23"/>
    <mergeCell ref="AG21:AG23"/>
    <mergeCell ref="AH21:AH23"/>
    <mergeCell ref="AI21:AI23"/>
    <mergeCell ref="AJ21:AJ23"/>
    <mergeCell ref="AK21:AK23"/>
    <mergeCell ref="Z21:Z23"/>
    <mergeCell ref="AA21:AA23"/>
    <mergeCell ref="AB21:AB23"/>
    <mergeCell ref="AC21:AC23"/>
    <mergeCell ref="AD21:AD23"/>
    <mergeCell ref="AE21:AE23"/>
    <mergeCell ref="BL18:BL20"/>
    <mergeCell ref="AS18:AS20"/>
    <mergeCell ref="AH18:AH20"/>
    <mergeCell ref="AI18:AI20"/>
    <mergeCell ref="AJ18:AJ20"/>
    <mergeCell ref="AK18:AK20"/>
    <mergeCell ref="AL18:AL20"/>
    <mergeCell ref="AM18:AM20"/>
    <mergeCell ref="AB18:AB20"/>
    <mergeCell ref="AC18:AC20"/>
    <mergeCell ref="AD18:AD20"/>
    <mergeCell ref="AE18:AE20"/>
    <mergeCell ref="AF18:AF20"/>
    <mergeCell ref="AG18:AG20"/>
    <mergeCell ref="T24:T26"/>
    <mergeCell ref="U24:U26"/>
    <mergeCell ref="V24:V26"/>
    <mergeCell ref="W24:W26"/>
    <mergeCell ref="X24:X26"/>
    <mergeCell ref="Y24:Y26"/>
    <mergeCell ref="BJ21:BJ23"/>
    <mergeCell ref="BK21:BK23"/>
    <mergeCell ref="BL21:BL23"/>
    <mergeCell ref="BM21:BM23"/>
    <mergeCell ref="BN21:BN23"/>
    <mergeCell ref="BO21:BO23"/>
    <mergeCell ref="BF21:BF23"/>
    <mergeCell ref="BG21:BG23"/>
    <mergeCell ref="BH21:BH23"/>
    <mergeCell ref="BI21:BI23"/>
    <mergeCell ref="AR21:AR23"/>
    <mergeCell ref="AS21:AS23"/>
    <mergeCell ref="AT21:AT23"/>
    <mergeCell ref="AU21:AU23"/>
    <mergeCell ref="AV21:AV23"/>
    <mergeCell ref="AW21:AW23"/>
    <mergeCell ref="AL21:AL23"/>
    <mergeCell ref="AM21:AM23"/>
    <mergeCell ref="BO24:BO26"/>
    <mergeCell ref="BF24:BF26"/>
    <mergeCell ref="BG24:BG26"/>
    <mergeCell ref="BH24:BH26"/>
    <mergeCell ref="BI24:BI26"/>
    <mergeCell ref="AR24:AR26"/>
    <mergeCell ref="AS24:AS26"/>
    <mergeCell ref="AT24:AT26"/>
    <mergeCell ref="AU24:AU26"/>
    <mergeCell ref="AV24:AV26"/>
    <mergeCell ref="AW24:AW26"/>
    <mergeCell ref="AC27:AC29"/>
    <mergeCell ref="AD27:AD29"/>
    <mergeCell ref="AE27:AE29"/>
    <mergeCell ref="T27:T29"/>
    <mergeCell ref="U27:U29"/>
    <mergeCell ref="V27:V29"/>
    <mergeCell ref="W27:W29"/>
    <mergeCell ref="X27:X29"/>
    <mergeCell ref="Y27:Y29"/>
    <mergeCell ref="BJ24:BJ26"/>
    <mergeCell ref="BK24:BK26"/>
    <mergeCell ref="BL24:BL26"/>
    <mergeCell ref="BM24:BM26"/>
    <mergeCell ref="BN24:BN26"/>
    <mergeCell ref="AL24:AL26"/>
    <mergeCell ref="AM24:AM26"/>
    <mergeCell ref="AN24:AN26"/>
    <mergeCell ref="AO24:AO26"/>
    <mergeCell ref="AP24:AP26"/>
    <mergeCell ref="AQ24:AQ26"/>
    <mergeCell ref="AF24:AF26"/>
    <mergeCell ref="AG24:AG26"/>
    <mergeCell ref="AH24:AH26"/>
    <mergeCell ref="AI24:AI26"/>
    <mergeCell ref="AJ24:AJ26"/>
    <mergeCell ref="AK24:AK26"/>
    <mergeCell ref="Z24:Z26"/>
    <mergeCell ref="AA24:AA26"/>
    <mergeCell ref="AB24:AB26"/>
    <mergeCell ref="AC24:AC26"/>
    <mergeCell ref="AD24:AD26"/>
    <mergeCell ref="AE24:AE26"/>
    <mergeCell ref="BO27:BO29"/>
    <mergeCell ref="BF27:BF29"/>
    <mergeCell ref="BG27:BG29"/>
    <mergeCell ref="BH27:BH29"/>
    <mergeCell ref="BI27:BI29"/>
    <mergeCell ref="AR27:AR29"/>
    <mergeCell ref="AS27:AS29"/>
    <mergeCell ref="AT27:AT29"/>
    <mergeCell ref="AU27:AU29"/>
    <mergeCell ref="AV27:AV29"/>
    <mergeCell ref="AW27:AW29"/>
    <mergeCell ref="Z30:Z32"/>
    <mergeCell ref="AA30:AA32"/>
    <mergeCell ref="AB30:AB32"/>
    <mergeCell ref="AC30:AC32"/>
    <mergeCell ref="AD30:AD32"/>
    <mergeCell ref="AE30:AE32"/>
    <mergeCell ref="AL30:AL32"/>
    <mergeCell ref="AM30:AM32"/>
    <mergeCell ref="AN30:AN32"/>
    <mergeCell ref="AO30:AO32"/>
    <mergeCell ref="AP30:AP32"/>
    <mergeCell ref="AQ30:AQ32"/>
    <mergeCell ref="AF30:AF32"/>
    <mergeCell ref="AG30:AG32"/>
    <mergeCell ref="AH30:AH32"/>
    <mergeCell ref="AI30:AI32"/>
    <mergeCell ref="AJ30:AJ32"/>
    <mergeCell ref="AK30:AK32"/>
    <mergeCell ref="T30:T32"/>
    <mergeCell ref="U30:U32"/>
    <mergeCell ref="V30:V32"/>
    <mergeCell ref="W30:W32"/>
    <mergeCell ref="X30:X32"/>
    <mergeCell ref="Y30:Y32"/>
    <mergeCell ref="BJ27:BJ29"/>
    <mergeCell ref="BK27:BK29"/>
    <mergeCell ref="BL27:BL29"/>
    <mergeCell ref="BM27:BM29"/>
    <mergeCell ref="BN27:BN29"/>
    <mergeCell ref="AL27:AL29"/>
    <mergeCell ref="AM27:AM29"/>
    <mergeCell ref="AN27:AN29"/>
    <mergeCell ref="AO27:AO29"/>
    <mergeCell ref="AP27:AP29"/>
    <mergeCell ref="AQ27:AQ29"/>
    <mergeCell ref="AF27:AF29"/>
    <mergeCell ref="AG27:AG29"/>
    <mergeCell ref="AH27:AH29"/>
    <mergeCell ref="AI27:AI29"/>
    <mergeCell ref="AJ27:AJ29"/>
    <mergeCell ref="AK27:AK29"/>
    <mergeCell ref="Z27:Z29"/>
    <mergeCell ref="AA27:AA29"/>
    <mergeCell ref="AB27:AB29"/>
    <mergeCell ref="AR30:AR32"/>
    <mergeCell ref="AS30:AS32"/>
    <mergeCell ref="AT30:AT32"/>
    <mergeCell ref="AU30:AU32"/>
    <mergeCell ref="AV30:AV32"/>
    <mergeCell ref="AW30:AW32"/>
    <mergeCell ref="BJ30:BJ32"/>
    <mergeCell ref="BK30:BK32"/>
    <mergeCell ref="BL30:BL32"/>
    <mergeCell ref="BM30:BM32"/>
    <mergeCell ref="BN30:BN32"/>
    <mergeCell ref="BO30:BO32"/>
    <mergeCell ref="BF30:BF32"/>
    <mergeCell ref="BG30:BG32"/>
    <mergeCell ref="BH30:BH32"/>
    <mergeCell ref="BI30:BI32"/>
    <mergeCell ref="AN33:AN35"/>
    <mergeCell ref="AO33:AO35"/>
    <mergeCell ref="AP33:AP35"/>
    <mergeCell ref="AQ33:AQ35"/>
    <mergeCell ref="AF33:AF35"/>
    <mergeCell ref="AG33:AG35"/>
    <mergeCell ref="AH33:AH35"/>
    <mergeCell ref="AI33:AI35"/>
    <mergeCell ref="AJ33:AJ35"/>
    <mergeCell ref="AK33:AK35"/>
    <mergeCell ref="BJ33:BJ35"/>
    <mergeCell ref="BK33:BK35"/>
    <mergeCell ref="BL33:BL35"/>
    <mergeCell ref="BM33:BM35"/>
    <mergeCell ref="BN33:BN35"/>
    <mergeCell ref="BO33:BO35"/>
    <mergeCell ref="BF33:BF35"/>
    <mergeCell ref="BG33:BG35"/>
    <mergeCell ref="BH33:BH35"/>
    <mergeCell ref="BI33:BI35"/>
    <mergeCell ref="AR33:AR35"/>
    <mergeCell ref="AS33:AS35"/>
    <mergeCell ref="Z33:Z35"/>
    <mergeCell ref="AA33:AA35"/>
    <mergeCell ref="AB33:AB35"/>
    <mergeCell ref="AC33:AC35"/>
    <mergeCell ref="AD33:AD35"/>
    <mergeCell ref="AE33:AE35"/>
    <mergeCell ref="T33:T35"/>
    <mergeCell ref="U33:U35"/>
    <mergeCell ref="V33:V35"/>
    <mergeCell ref="W33:W35"/>
    <mergeCell ref="X33:X35"/>
    <mergeCell ref="Y33:Y35"/>
    <mergeCell ref="T36:T38"/>
    <mergeCell ref="U36:U38"/>
    <mergeCell ref="V36:V38"/>
    <mergeCell ref="W36:W38"/>
    <mergeCell ref="X36:X38"/>
    <mergeCell ref="Y36:Y38"/>
    <mergeCell ref="AT33:AT35"/>
    <mergeCell ref="AU33:AU35"/>
    <mergeCell ref="AV33:AV35"/>
    <mergeCell ref="AW33:AW35"/>
    <mergeCell ref="AL33:AL35"/>
    <mergeCell ref="AM33:AM35"/>
    <mergeCell ref="BO36:BO38"/>
    <mergeCell ref="BF36:BF38"/>
    <mergeCell ref="BG36:BG38"/>
    <mergeCell ref="BH36:BH38"/>
    <mergeCell ref="BI36:BI38"/>
    <mergeCell ref="AR36:AR38"/>
    <mergeCell ref="AS36:AS38"/>
    <mergeCell ref="AT36:AT38"/>
    <mergeCell ref="AU36:AU38"/>
    <mergeCell ref="AV36:AV38"/>
    <mergeCell ref="AW36:AW38"/>
    <mergeCell ref="AC39:AC41"/>
    <mergeCell ref="AD39:AD41"/>
    <mergeCell ref="AE39:AE41"/>
    <mergeCell ref="T39:T41"/>
    <mergeCell ref="U39:U41"/>
    <mergeCell ref="V39:V41"/>
    <mergeCell ref="W39:W41"/>
    <mergeCell ref="X39:X41"/>
    <mergeCell ref="Y39:Y41"/>
    <mergeCell ref="BJ36:BJ38"/>
    <mergeCell ref="BK36:BK38"/>
    <mergeCell ref="BL36:BL38"/>
    <mergeCell ref="BM36:BM38"/>
    <mergeCell ref="BN36:BN38"/>
    <mergeCell ref="AL36:AL38"/>
    <mergeCell ref="AM36:AM38"/>
    <mergeCell ref="AN36:AN38"/>
    <mergeCell ref="AO36:AO38"/>
    <mergeCell ref="AP36:AP38"/>
    <mergeCell ref="AQ36:AQ38"/>
    <mergeCell ref="AF36:AF38"/>
    <mergeCell ref="AG36:AG38"/>
    <mergeCell ref="AH36:AH38"/>
    <mergeCell ref="AI36:AI38"/>
    <mergeCell ref="AJ36:AJ38"/>
    <mergeCell ref="AK36:AK38"/>
    <mergeCell ref="Z36:Z38"/>
    <mergeCell ref="AA36:AA38"/>
    <mergeCell ref="AB36:AB38"/>
    <mergeCell ref="AC36:AC38"/>
    <mergeCell ref="AD36:AD38"/>
    <mergeCell ref="AE36:AE38"/>
    <mergeCell ref="BO39:BO41"/>
    <mergeCell ref="BF39:BF41"/>
    <mergeCell ref="BG39:BG41"/>
    <mergeCell ref="BH39:BH41"/>
    <mergeCell ref="BI39:BI41"/>
    <mergeCell ref="AR39:AR41"/>
    <mergeCell ref="AS39:AS41"/>
    <mergeCell ref="AT39:AT41"/>
    <mergeCell ref="AU39:AU41"/>
    <mergeCell ref="AV39:AV41"/>
    <mergeCell ref="AW39:AW41"/>
    <mergeCell ref="Z42:Z44"/>
    <mergeCell ref="AA42:AA44"/>
    <mergeCell ref="AB42:AB44"/>
    <mergeCell ref="AC42:AC44"/>
    <mergeCell ref="AD42:AD44"/>
    <mergeCell ref="AE42:AE44"/>
    <mergeCell ref="AL42:AL44"/>
    <mergeCell ref="AM42:AM44"/>
    <mergeCell ref="AN42:AN44"/>
    <mergeCell ref="AO42:AO44"/>
    <mergeCell ref="AP42:AP44"/>
    <mergeCell ref="AQ42:AQ44"/>
    <mergeCell ref="AF42:AF44"/>
    <mergeCell ref="AG42:AG44"/>
    <mergeCell ref="AH42:AH44"/>
    <mergeCell ref="AI42:AI44"/>
    <mergeCell ref="AJ42:AJ44"/>
    <mergeCell ref="AK42:AK44"/>
    <mergeCell ref="BJ42:BJ44"/>
    <mergeCell ref="BK42:BK44"/>
    <mergeCell ref="BL42:BL44"/>
    <mergeCell ref="T42:T44"/>
    <mergeCell ref="U42:U44"/>
    <mergeCell ref="V42:V44"/>
    <mergeCell ref="W42:W44"/>
    <mergeCell ref="X42:X44"/>
    <mergeCell ref="Y42:Y44"/>
    <mergeCell ref="BJ39:BJ41"/>
    <mergeCell ref="BK39:BK41"/>
    <mergeCell ref="BL39:BL41"/>
    <mergeCell ref="BM39:BM41"/>
    <mergeCell ref="BN39:BN41"/>
    <mergeCell ref="AL39:AL41"/>
    <mergeCell ref="AM39:AM41"/>
    <mergeCell ref="AN39:AN41"/>
    <mergeCell ref="AO39:AO41"/>
    <mergeCell ref="AP39:AP41"/>
    <mergeCell ref="AQ39:AQ41"/>
    <mergeCell ref="AF39:AF41"/>
    <mergeCell ref="AG39:AG41"/>
    <mergeCell ref="AH39:AH41"/>
    <mergeCell ref="AI39:AI41"/>
    <mergeCell ref="AJ39:AJ41"/>
    <mergeCell ref="AK39:AK41"/>
    <mergeCell ref="Z39:Z41"/>
    <mergeCell ref="AA39:AA41"/>
    <mergeCell ref="AB39:AB41"/>
    <mergeCell ref="AR42:AR44"/>
    <mergeCell ref="AS42:AS44"/>
    <mergeCell ref="AT42:AT44"/>
    <mergeCell ref="AU42:AU44"/>
    <mergeCell ref="AV42:AV44"/>
    <mergeCell ref="AW42:AW44"/>
    <mergeCell ref="BM42:BM44"/>
    <mergeCell ref="BN42:BN44"/>
    <mergeCell ref="BO42:BO44"/>
    <mergeCell ref="BF42:BF44"/>
    <mergeCell ref="BG42:BG44"/>
    <mergeCell ref="BH42:BH44"/>
    <mergeCell ref="BI42:BI44"/>
    <mergeCell ref="AN45:AN47"/>
    <mergeCell ref="AO45:AO47"/>
    <mergeCell ref="AP45:AP47"/>
    <mergeCell ref="AQ45:AQ47"/>
    <mergeCell ref="AF45:AF47"/>
    <mergeCell ref="AG45:AG47"/>
    <mergeCell ref="AH45:AH47"/>
    <mergeCell ref="AI45:AI47"/>
    <mergeCell ref="AJ45:AJ47"/>
    <mergeCell ref="AK45:AK47"/>
    <mergeCell ref="BJ45:BJ47"/>
    <mergeCell ref="BK45:BK47"/>
    <mergeCell ref="BL45:BL47"/>
    <mergeCell ref="BM45:BM47"/>
    <mergeCell ref="BN45:BN47"/>
    <mergeCell ref="BO45:BO47"/>
    <mergeCell ref="BF45:BF47"/>
    <mergeCell ref="BG45:BG47"/>
    <mergeCell ref="BH45:BH47"/>
    <mergeCell ref="BI45:BI47"/>
    <mergeCell ref="AR45:AR47"/>
    <mergeCell ref="AS45:AS47"/>
    <mergeCell ref="AT45:AT47"/>
    <mergeCell ref="AU45:AU47"/>
    <mergeCell ref="AV45:AV47"/>
    <mergeCell ref="Z45:Z47"/>
    <mergeCell ref="AA45:AA47"/>
    <mergeCell ref="AB45:AB47"/>
    <mergeCell ref="AC45:AC47"/>
    <mergeCell ref="AD45:AD47"/>
    <mergeCell ref="AE45:AE47"/>
    <mergeCell ref="T45:T47"/>
    <mergeCell ref="U45:U47"/>
    <mergeCell ref="V45:V47"/>
    <mergeCell ref="W45:W47"/>
    <mergeCell ref="X45:X47"/>
    <mergeCell ref="Y45:Y47"/>
    <mergeCell ref="T48:T50"/>
    <mergeCell ref="U48:U50"/>
    <mergeCell ref="V48:V50"/>
    <mergeCell ref="W48:W50"/>
    <mergeCell ref="X48:X50"/>
    <mergeCell ref="Y48:Y50"/>
    <mergeCell ref="AW45:AW47"/>
    <mergeCell ref="AL45:AL47"/>
    <mergeCell ref="AM45:AM47"/>
    <mergeCell ref="BO48:BO50"/>
    <mergeCell ref="BF48:BF50"/>
    <mergeCell ref="BG48:BG50"/>
    <mergeCell ref="BH48:BH50"/>
    <mergeCell ref="BI48:BI50"/>
    <mergeCell ref="AR48:AR50"/>
    <mergeCell ref="AS48:AS50"/>
    <mergeCell ref="AT48:AT50"/>
    <mergeCell ref="AU48:AU50"/>
    <mergeCell ref="AV48:AV50"/>
    <mergeCell ref="AW48:AW50"/>
    <mergeCell ref="AC51:AC53"/>
    <mergeCell ref="AD51:AD53"/>
    <mergeCell ref="AE51:AE53"/>
    <mergeCell ref="BO51:BO53"/>
    <mergeCell ref="BI51:BI53"/>
    <mergeCell ref="AR51:AR53"/>
    <mergeCell ref="AS51:AS53"/>
    <mergeCell ref="AT51:AT53"/>
    <mergeCell ref="AU51:AU53"/>
    <mergeCell ref="AV51:AV53"/>
    <mergeCell ref="AW51:AW53"/>
    <mergeCell ref="T51:T53"/>
    <mergeCell ref="U51:U53"/>
    <mergeCell ref="V51:V53"/>
    <mergeCell ref="W51:W53"/>
    <mergeCell ref="X51:X53"/>
    <mergeCell ref="Y51:Y53"/>
    <mergeCell ref="BJ48:BJ50"/>
    <mergeCell ref="BK48:BK50"/>
    <mergeCell ref="BL48:BL50"/>
    <mergeCell ref="BM48:BM50"/>
    <mergeCell ref="BN48:BN50"/>
    <mergeCell ref="AL48:AL50"/>
    <mergeCell ref="AM48:AM50"/>
    <mergeCell ref="AN48:AN50"/>
    <mergeCell ref="AO48:AO50"/>
    <mergeCell ref="AP48:AP50"/>
    <mergeCell ref="AQ48:AQ50"/>
    <mergeCell ref="AF48:AF50"/>
    <mergeCell ref="AG48:AG50"/>
    <mergeCell ref="AH48:AH50"/>
    <mergeCell ref="AI48:AI50"/>
    <mergeCell ref="AJ48:AJ50"/>
    <mergeCell ref="AK48:AK50"/>
    <mergeCell ref="Z48:Z50"/>
    <mergeCell ref="AA48:AA50"/>
    <mergeCell ref="AB48:AB50"/>
    <mergeCell ref="AC48:AC50"/>
    <mergeCell ref="AD48:AD50"/>
    <mergeCell ref="AE48:AE50"/>
    <mergeCell ref="BF51:BF53"/>
    <mergeCell ref="BG51:BG53"/>
    <mergeCell ref="BH51:BH53"/>
    <mergeCell ref="Z54:Z56"/>
    <mergeCell ref="AA54:AA56"/>
    <mergeCell ref="AB54:AB56"/>
    <mergeCell ref="AC54:AC56"/>
    <mergeCell ref="AD54:AD56"/>
    <mergeCell ref="AE54:AE56"/>
    <mergeCell ref="T54:T56"/>
    <mergeCell ref="U54:U56"/>
    <mergeCell ref="V54:V56"/>
    <mergeCell ref="W54:W56"/>
    <mergeCell ref="X54:X56"/>
    <mergeCell ref="Y54:Y56"/>
    <mergeCell ref="BJ51:BJ53"/>
    <mergeCell ref="BK51:BK53"/>
    <mergeCell ref="BL51:BL53"/>
    <mergeCell ref="BM51:BM53"/>
    <mergeCell ref="BN51:BN53"/>
    <mergeCell ref="AL51:AL53"/>
    <mergeCell ref="AM51:AM53"/>
    <mergeCell ref="AN51:AN53"/>
    <mergeCell ref="AO51:AO53"/>
    <mergeCell ref="AP51:AP53"/>
    <mergeCell ref="AQ51:AQ53"/>
    <mergeCell ref="AF51:AF53"/>
    <mergeCell ref="AG51:AG53"/>
    <mergeCell ref="AH51:AH53"/>
    <mergeCell ref="AI51:AI53"/>
    <mergeCell ref="AJ51:AJ53"/>
    <mergeCell ref="AK51:AK53"/>
    <mergeCell ref="Z51:Z53"/>
    <mergeCell ref="AA51:AA53"/>
    <mergeCell ref="AB51:AB53"/>
    <mergeCell ref="AR54:AR56"/>
    <mergeCell ref="AS54:AS56"/>
    <mergeCell ref="AT54:AT56"/>
    <mergeCell ref="AU54:AU56"/>
    <mergeCell ref="AV54:AV56"/>
    <mergeCell ref="AW54:AW56"/>
    <mergeCell ref="AL54:AL56"/>
    <mergeCell ref="AM54:AM56"/>
    <mergeCell ref="AN54:AN56"/>
    <mergeCell ref="AO54:AO56"/>
    <mergeCell ref="AP54:AP56"/>
    <mergeCell ref="AQ54:AQ56"/>
    <mergeCell ref="AF54:AF56"/>
    <mergeCell ref="AG54:AG56"/>
    <mergeCell ref="AH54:AH56"/>
    <mergeCell ref="AI54:AI56"/>
    <mergeCell ref="AJ54:AJ56"/>
    <mergeCell ref="AK54:AK56"/>
    <mergeCell ref="BJ54:BJ56"/>
    <mergeCell ref="BK54:BK56"/>
    <mergeCell ref="BL54:BL56"/>
    <mergeCell ref="BM54:BM56"/>
    <mergeCell ref="BN54:BN56"/>
    <mergeCell ref="BO54:BO56"/>
    <mergeCell ref="BF54:BF56"/>
    <mergeCell ref="BG54:BG56"/>
    <mergeCell ref="BH54:BH56"/>
    <mergeCell ref="BI54:BI56"/>
    <mergeCell ref="AN57:AN59"/>
    <mergeCell ref="AO57:AO59"/>
    <mergeCell ref="AP57:AP59"/>
    <mergeCell ref="AQ57:AQ59"/>
    <mergeCell ref="AF57:AF59"/>
    <mergeCell ref="AG57:AG59"/>
    <mergeCell ref="AH57:AH59"/>
    <mergeCell ref="AI57:AI59"/>
    <mergeCell ref="AJ57:AJ59"/>
    <mergeCell ref="AK57:AK59"/>
    <mergeCell ref="BJ57:BJ59"/>
    <mergeCell ref="BK57:BK59"/>
    <mergeCell ref="BL57:BL59"/>
    <mergeCell ref="BM57:BM59"/>
    <mergeCell ref="BN57:BN59"/>
    <mergeCell ref="BO57:BO59"/>
    <mergeCell ref="BF57:BF59"/>
    <mergeCell ref="BG57:BG59"/>
    <mergeCell ref="BH57:BH59"/>
    <mergeCell ref="BI57:BI59"/>
    <mergeCell ref="AR57:AR59"/>
    <mergeCell ref="AS57:AS59"/>
    <mergeCell ref="Z57:Z59"/>
    <mergeCell ref="AA57:AA59"/>
    <mergeCell ref="AB57:AB59"/>
    <mergeCell ref="AC57:AC59"/>
    <mergeCell ref="AD57:AD59"/>
    <mergeCell ref="AE57:AE59"/>
    <mergeCell ref="T57:T59"/>
    <mergeCell ref="U57:U59"/>
    <mergeCell ref="V57:V59"/>
    <mergeCell ref="W57:W59"/>
    <mergeCell ref="X57:X59"/>
    <mergeCell ref="Y57:Y59"/>
    <mergeCell ref="T60:T62"/>
    <mergeCell ref="U60:U62"/>
    <mergeCell ref="V60:V62"/>
    <mergeCell ref="W60:W62"/>
    <mergeCell ref="X60:X62"/>
    <mergeCell ref="Y60:Y62"/>
    <mergeCell ref="AT57:AT59"/>
    <mergeCell ref="AU57:AU59"/>
    <mergeCell ref="AV57:AV59"/>
    <mergeCell ref="AW57:AW59"/>
    <mergeCell ref="AL57:AL59"/>
    <mergeCell ref="AM57:AM59"/>
    <mergeCell ref="BO60:BO62"/>
    <mergeCell ref="BF60:BF62"/>
    <mergeCell ref="BG60:BG62"/>
    <mergeCell ref="BH60:BH62"/>
    <mergeCell ref="BI60:BI62"/>
    <mergeCell ref="AR60:AR62"/>
    <mergeCell ref="AS60:AS62"/>
    <mergeCell ref="AT60:AT62"/>
    <mergeCell ref="AU60:AU62"/>
    <mergeCell ref="AV60:AV62"/>
    <mergeCell ref="AW60:AW62"/>
    <mergeCell ref="AC63:AC65"/>
    <mergeCell ref="AD63:AD65"/>
    <mergeCell ref="AE63:AE65"/>
    <mergeCell ref="T63:T65"/>
    <mergeCell ref="U63:U65"/>
    <mergeCell ref="V63:V65"/>
    <mergeCell ref="W63:W65"/>
    <mergeCell ref="X63:X65"/>
    <mergeCell ref="Y63:Y65"/>
    <mergeCell ref="BJ60:BJ62"/>
    <mergeCell ref="BK60:BK62"/>
    <mergeCell ref="BL60:BL62"/>
    <mergeCell ref="BM60:BM62"/>
    <mergeCell ref="BN60:BN62"/>
    <mergeCell ref="AL60:AL62"/>
    <mergeCell ref="AM60:AM62"/>
    <mergeCell ref="AN60:AN62"/>
    <mergeCell ref="AO60:AO62"/>
    <mergeCell ref="AP60:AP62"/>
    <mergeCell ref="AQ60:AQ62"/>
    <mergeCell ref="AF60:AF62"/>
    <mergeCell ref="AG60:AG62"/>
    <mergeCell ref="AH60:AH62"/>
    <mergeCell ref="AI60:AI62"/>
    <mergeCell ref="AJ60:AJ62"/>
    <mergeCell ref="AK60:AK62"/>
    <mergeCell ref="Z60:Z62"/>
    <mergeCell ref="AA60:AA62"/>
    <mergeCell ref="AB60:AB62"/>
    <mergeCell ref="AC60:AC62"/>
    <mergeCell ref="AD60:AD62"/>
    <mergeCell ref="AE60:AE62"/>
    <mergeCell ref="BO63:BO65"/>
    <mergeCell ref="BF63:BF65"/>
    <mergeCell ref="BG63:BG65"/>
    <mergeCell ref="BH63:BH65"/>
    <mergeCell ref="BI63:BI65"/>
    <mergeCell ref="AR63:AR65"/>
    <mergeCell ref="AS63:AS65"/>
    <mergeCell ref="AT63:AT65"/>
    <mergeCell ref="AU63:AU65"/>
    <mergeCell ref="AV63:AV65"/>
    <mergeCell ref="AW63:AW65"/>
    <mergeCell ref="Z66:Z68"/>
    <mergeCell ref="AA66:AA68"/>
    <mergeCell ref="AB66:AB68"/>
    <mergeCell ref="AC66:AC68"/>
    <mergeCell ref="AD66:AD68"/>
    <mergeCell ref="AE66:AE68"/>
    <mergeCell ref="AL66:AL68"/>
    <mergeCell ref="AM66:AM68"/>
    <mergeCell ref="AN66:AN68"/>
    <mergeCell ref="AO66:AO68"/>
    <mergeCell ref="AP66:AP68"/>
    <mergeCell ref="AQ66:AQ68"/>
    <mergeCell ref="AF66:AF68"/>
    <mergeCell ref="AG66:AG68"/>
    <mergeCell ref="AH66:AH68"/>
    <mergeCell ref="AI66:AI68"/>
    <mergeCell ref="AJ66:AJ68"/>
    <mergeCell ref="AK66:AK68"/>
    <mergeCell ref="BJ66:BJ68"/>
    <mergeCell ref="BK66:BK68"/>
    <mergeCell ref="BL66:BL68"/>
    <mergeCell ref="T66:T68"/>
    <mergeCell ref="U66:U68"/>
    <mergeCell ref="V66:V68"/>
    <mergeCell ref="W66:W68"/>
    <mergeCell ref="X66:X68"/>
    <mergeCell ref="Y66:Y68"/>
    <mergeCell ref="BJ63:BJ65"/>
    <mergeCell ref="BK63:BK65"/>
    <mergeCell ref="BL63:BL65"/>
    <mergeCell ref="BM63:BM65"/>
    <mergeCell ref="BN63:BN65"/>
    <mergeCell ref="AL63:AL65"/>
    <mergeCell ref="AM63:AM65"/>
    <mergeCell ref="AN63:AN65"/>
    <mergeCell ref="AO63:AO65"/>
    <mergeCell ref="AP63:AP65"/>
    <mergeCell ref="AQ63:AQ65"/>
    <mergeCell ref="AF63:AF65"/>
    <mergeCell ref="AG63:AG65"/>
    <mergeCell ref="AH63:AH65"/>
    <mergeCell ref="AI63:AI65"/>
    <mergeCell ref="AJ63:AJ65"/>
    <mergeCell ref="AK63:AK65"/>
    <mergeCell ref="Z63:Z65"/>
    <mergeCell ref="AA63:AA65"/>
    <mergeCell ref="AB63:AB65"/>
    <mergeCell ref="AR66:AR68"/>
    <mergeCell ref="AS66:AS68"/>
    <mergeCell ref="AT66:AT68"/>
    <mergeCell ref="AU66:AU68"/>
    <mergeCell ref="AV66:AV68"/>
    <mergeCell ref="AW66:AW68"/>
    <mergeCell ref="BM66:BM68"/>
    <mergeCell ref="BN66:BN68"/>
    <mergeCell ref="BO66:BO68"/>
    <mergeCell ref="BF66:BF68"/>
    <mergeCell ref="BG66:BG68"/>
    <mergeCell ref="BH66:BH68"/>
    <mergeCell ref="BI66:BI68"/>
    <mergeCell ref="AN69:AN71"/>
    <mergeCell ref="AO69:AO71"/>
    <mergeCell ref="AP69:AP71"/>
    <mergeCell ref="AQ69:AQ71"/>
    <mergeCell ref="AF69:AF71"/>
    <mergeCell ref="AG69:AG71"/>
    <mergeCell ref="AH69:AH71"/>
    <mergeCell ref="AI69:AI71"/>
    <mergeCell ref="AJ69:AJ71"/>
    <mergeCell ref="AK69:AK71"/>
    <mergeCell ref="BJ69:BJ71"/>
    <mergeCell ref="BK69:BK71"/>
    <mergeCell ref="BL69:BL71"/>
    <mergeCell ref="BM69:BM71"/>
    <mergeCell ref="BN69:BN71"/>
    <mergeCell ref="BO69:BO71"/>
    <mergeCell ref="BF69:BF71"/>
    <mergeCell ref="BG69:BG71"/>
    <mergeCell ref="BH69:BH71"/>
    <mergeCell ref="BI69:BI71"/>
    <mergeCell ref="AR69:AR71"/>
    <mergeCell ref="AS69:AS71"/>
    <mergeCell ref="AT69:AT71"/>
    <mergeCell ref="AU69:AU71"/>
    <mergeCell ref="AV69:AV71"/>
    <mergeCell ref="Z69:Z71"/>
    <mergeCell ref="AA69:AA71"/>
    <mergeCell ref="AB69:AB71"/>
    <mergeCell ref="AC69:AC71"/>
    <mergeCell ref="AD69:AD71"/>
    <mergeCell ref="AE69:AE71"/>
    <mergeCell ref="T69:T71"/>
    <mergeCell ref="U69:U71"/>
    <mergeCell ref="V69:V71"/>
    <mergeCell ref="W69:W71"/>
    <mergeCell ref="X69:X71"/>
    <mergeCell ref="Y69:Y71"/>
    <mergeCell ref="T72:T74"/>
    <mergeCell ref="U72:U74"/>
    <mergeCell ref="V72:V74"/>
    <mergeCell ref="W72:W74"/>
    <mergeCell ref="X72:X74"/>
    <mergeCell ref="Y72:Y74"/>
    <mergeCell ref="AW69:AW71"/>
    <mergeCell ref="AL69:AL71"/>
    <mergeCell ref="AM69:AM71"/>
    <mergeCell ref="BO72:BO74"/>
    <mergeCell ref="BF72:BF74"/>
    <mergeCell ref="BG72:BG74"/>
    <mergeCell ref="BH72:BH74"/>
    <mergeCell ref="BI72:BI74"/>
    <mergeCell ref="AR72:AR74"/>
    <mergeCell ref="AS72:AS74"/>
    <mergeCell ref="AT72:AT74"/>
    <mergeCell ref="AU72:AU74"/>
    <mergeCell ref="AV72:AV74"/>
    <mergeCell ref="AW72:AW74"/>
    <mergeCell ref="AC75:AC77"/>
    <mergeCell ref="AD75:AD77"/>
    <mergeCell ref="AE75:AE77"/>
    <mergeCell ref="BO75:BO77"/>
    <mergeCell ref="BI75:BI77"/>
    <mergeCell ref="AR75:AR77"/>
    <mergeCell ref="AS75:AS77"/>
    <mergeCell ref="AT75:AT77"/>
    <mergeCell ref="AU75:AU77"/>
    <mergeCell ref="AV75:AV77"/>
    <mergeCell ref="AW75:AW77"/>
    <mergeCell ref="T75:T77"/>
    <mergeCell ref="U75:U77"/>
    <mergeCell ref="V75:V77"/>
    <mergeCell ref="W75:W77"/>
    <mergeCell ref="X75:X77"/>
    <mergeCell ref="Y75:Y77"/>
    <mergeCell ref="BJ72:BJ74"/>
    <mergeCell ref="BK72:BK74"/>
    <mergeCell ref="BL72:BL74"/>
    <mergeCell ref="BM72:BM74"/>
    <mergeCell ref="BN72:BN74"/>
    <mergeCell ref="AL72:AL74"/>
    <mergeCell ref="AM72:AM74"/>
    <mergeCell ref="AN72:AN74"/>
    <mergeCell ref="AO72:AO74"/>
    <mergeCell ref="AP72:AP74"/>
    <mergeCell ref="AQ72:AQ74"/>
    <mergeCell ref="AF72:AF74"/>
    <mergeCell ref="AG72:AG74"/>
    <mergeCell ref="AH72:AH74"/>
    <mergeCell ref="AI72:AI74"/>
    <mergeCell ref="AJ72:AJ74"/>
    <mergeCell ref="AK72:AK74"/>
    <mergeCell ref="Z72:Z74"/>
    <mergeCell ref="AA72:AA74"/>
    <mergeCell ref="AB72:AB74"/>
    <mergeCell ref="AC72:AC74"/>
    <mergeCell ref="AD72:AD74"/>
    <mergeCell ref="AE72:AE74"/>
    <mergeCell ref="BF75:BF77"/>
    <mergeCell ref="BG75:BG77"/>
    <mergeCell ref="BH75:BH77"/>
    <mergeCell ref="Z78:Z80"/>
    <mergeCell ref="AA78:AA80"/>
    <mergeCell ref="AB78:AB80"/>
    <mergeCell ref="AC78:AC80"/>
    <mergeCell ref="AD78:AD80"/>
    <mergeCell ref="AE78:AE80"/>
    <mergeCell ref="T78:T80"/>
    <mergeCell ref="U78:U80"/>
    <mergeCell ref="V78:V80"/>
    <mergeCell ref="W78:W80"/>
    <mergeCell ref="X78:X80"/>
    <mergeCell ref="Y78:Y80"/>
    <mergeCell ref="BJ75:BJ77"/>
    <mergeCell ref="BK75:BK77"/>
    <mergeCell ref="BL75:BL77"/>
    <mergeCell ref="BM75:BM77"/>
    <mergeCell ref="BN75:BN77"/>
    <mergeCell ref="AL75:AL77"/>
    <mergeCell ref="AM75:AM77"/>
    <mergeCell ref="AN75:AN77"/>
    <mergeCell ref="AO75:AO77"/>
    <mergeCell ref="AP75:AP77"/>
    <mergeCell ref="AQ75:AQ77"/>
    <mergeCell ref="AF75:AF77"/>
    <mergeCell ref="AG75:AG77"/>
    <mergeCell ref="AH75:AH77"/>
    <mergeCell ref="AI75:AI77"/>
    <mergeCell ref="AJ75:AJ77"/>
    <mergeCell ref="AK75:AK77"/>
    <mergeCell ref="Z75:Z77"/>
    <mergeCell ref="AA75:AA77"/>
    <mergeCell ref="AB75:AB77"/>
    <mergeCell ref="AR78:AR80"/>
    <mergeCell ref="AS78:AS80"/>
    <mergeCell ref="AT78:AT80"/>
    <mergeCell ref="AU78:AU80"/>
    <mergeCell ref="AV78:AV80"/>
    <mergeCell ref="AW78:AW80"/>
    <mergeCell ref="AL78:AL80"/>
    <mergeCell ref="AM78:AM80"/>
    <mergeCell ref="AN78:AN80"/>
    <mergeCell ref="AO78:AO80"/>
    <mergeCell ref="AP78:AP80"/>
    <mergeCell ref="AQ78:AQ80"/>
    <mergeCell ref="AF78:AF80"/>
    <mergeCell ref="AG78:AG80"/>
    <mergeCell ref="AH78:AH80"/>
    <mergeCell ref="AI78:AI80"/>
    <mergeCell ref="AJ78:AJ80"/>
    <mergeCell ref="AK78:AK80"/>
    <mergeCell ref="BJ78:BJ80"/>
    <mergeCell ref="BK78:BK80"/>
    <mergeCell ref="BL78:BL80"/>
    <mergeCell ref="BM78:BM80"/>
    <mergeCell ref="BN78:BN80"/>
    <mergeCell ref="BO78:BO80"/>
    <mergeCell ref="BF78:BF80"/>
    <mergeCell ref="BG78:BG80"/>
    <mergeCell ref="BH78:BH80"/>
    <mergeCell ref="BI78:BI80"/>
    <mergeCell ref="AN81:AN83"/>
    <mergeCell ref="AO81:AO83"/>
    <mergeCell ref="AP81:AP83"/>
    <mergeCell ref="AQ81:AQ83"/>
    <mergeCell ref="AF81:AF83"/>
    <mergeCell ref="AG81:AG83"/>
    <mergeCell ref="AH81:AH83"/>
    <mergeCell ref="AI81:AI83"/>
    <mergeCell ref="AJ81:AJ83"/>
    <mergeCell ref="AK81:AK83"/>
    <mergeCell ref="BJ81:BJ83"/>
    <mergeCell ref="BK81:BK83"/>
    <mergeCell ref="BL81:BL83"/>
    <mergeCell ref="BM81:BM83"/>
    <mergeCell ref="BN81:BN83"/>
    <mergeCell ref="BO81:BO83"/>
    <mergeCell ref="BF81:BF83"/>
    <mergeCell ref="BG81:BG83"/>
    <mergeCell ref="BH81:BH83"/>
    <mergeCell ref="BI81:BI83"/>
    <mergeCell ref="AR81:AR83"/>
    <mergeCell ref="AS81:AS83"/>
    <mergeCell ref="Z81:Z83"/>
    <mergeCell ref="AA81:AA83"/>
    <mergeCell ref="AB81:AB83"/>
    <mergeCell ref="AC81:AC83"/>
    <mergeCell ref="AD81:AD83"/>
    <mergeCell ref="AE81:AE83"/>
    <mergeCell ref="T81:T83"/>
    <mergeCell ref="U81:U83"/>
    <mergeCell ref="V81:V83"/>
    <mergeCell ref="W81:W83"/>
    <mergeCell ref="X81:X83"/>
    <mergeCell ref="Y81:Y83"/>
    <mergeCell ref="T84:T86"/>
    <mergeCell ref="U84:U86"/>
    <mergeCell ref="V84:V86"/>
    <mergeCell ref="W84:W86"/>
    <mergeCell ref="X84:X86"/>
    <mergeCell ref="Y84:Y86"/>
    <mergeCell ref="AT81:AT83"/>
    <mergeCell ref="AU81:AU83"/>
    <mergeCell ref="AV81:AV83"/>
    <mergeCell ref="AW81:AW83"/>
    <mergeCell ref="AL81:AL83"/>
    <mergeCell ref="AM81:AM83"/>
    <mergeCell ref="BO84:BO86"/>
    <mergeCell ref="BF84:BF86"/>
    <mergeCell ref="BG84:BG86"/>
    <mergeCell ref="BH84:BH86"/>
    <mergeCell ref="BI84:BI86"/>
    <mergeCell ref="AR84:AR86"/>
    <mergeCell ref="AS84:AS86"/>
    <mergeCell ref="AT84:AT86"/>
    <mergeCell ref="AU84:AU86"/>
    <mergeCell ref="AV84:AV86"/>
    <mergeCell ref="AW84:AW86"/>
    <mergeCell ref="AC87:AC89"/>
    <mergeCell ref="AD87:AD89"/>
    <mergeCell ref="AE87:AE89"/>
    <mergeCell ref="T87:T89"/>
    <mergeCell ref="U87:U89"/>
    <mergeCell ref="V87:V89"/>
    <mergeCell ref="W87:W89"/>
    <mergeCell ref="X87:X89"/>
    <mergeCell ref="Y87:Y89"/>
    <mergeCell ref="BJ84:BJ86"/>
    <mergeCell ref="BK84:BK86"/>
    <mergeCell ref="BL84:BL86"/>
    <mergeCell ref="BM84:BM86"/>
    <mergeCell ref="BN84:BN86"/>
    <mergeCell ref="AL84:AL86"/>
    <mergeCell ref="AM84:AM86"/>
    <mergeCell ref="AN84:AN86"/>
    <mergeCell ref="AO84:AO86"/>
    <mergeCell ref="AP84:AP86"/>
    <mergeCell ref="AQ84:AQ86"/>
    <mergeCell ref="AF84:AF86"/>
    <mergeCell ref="AG84:AG86"/>
    <mergeCell ref="AH84:AH86"/>
    <mergeCell ref="AI84:AI86"/>
    <mergeCell ref="AJ84:AJ86"/>
    <mergeCell ref="AK84:AK86"/>
    <mergeCell ref="Z84:Z86"/>
    <mergeCell ref="AA84:AA86"/>
    <mergeCell ref="AB84:AB86"/>
    <mergeCell ref="AC84:AC86"/>
    <mergeCell ref="AD84:AD86"/>
    <mergeCell ref="AE84:AE86"/>
    <mergeCell ref="BO87:BO89"/>
    <mergeCell ref="BF87:BF89"/>
    <mergeCell ref="BG87:BG89"/>
    <mergeCell ref="BH87:BH89"/>
    <mergeCell ref="BI87:BI89"/>
    <mergeCell ref="AR87:AR89"/>
    <mergeCell ref="AS87:AS89"/>
    <mergeCell ref="AT87:AT89"/>
    <mergeCell ref="AU87:AU89"/>
    <mergeCell ref="AV87:AV89"/>
    <mergeCell ref="AW87:AW89"/>
    <mergeCell ref="Z90:Z92"/>
    <mergeCell ref="AA90:AA92"/>
    <mergeCell ref="AB90:AB92"/>
    <mergeCell ref="AC90:AC92"/>
    <mergeCell ref="AD90:AD92"/>
    <mergeCell ref="AE90:AE92"/>
    <mergeCell ref="AL90:AL92"/>
    <mergeCell ref="AM90:AM92"/>
    <mergeCell ref="AN90:AN92"/>
    <mergeCell ref="AO90:AO92"/>
    <mergeCell ref="AP90:AP92"/>
    <mergeCell ref="AQ90:AQ92"/>
    <mergeCell ref="AF90:AF92"/>
    <mergeCell ref="AG90:AG92"/>
    <mergeCell ref="AH90:AH92"/>
    <mergeCell ref="AI90:AI92"/>
    <mergeCell ref="AJ90:AJ92"/>
    <mergeCell ref="AK90:AK92"/>
    <mergeCell ref="BJ90:BJ92"/>
    <mergeCell ref="BK90:BK92"/>
    <mergeCell ref="BL90:BL92"/>
    <mergeCell ref="T90:T92"/>
    <mergeCell ref="U90:U92"/>
    <mergeCell ref="V90:V92"/>
    <mergeCell ref="W90:W92"/>
    <mergeCell ref="X90:X92"/>
    <mergeCell ref="Y90:Y92"/>
    <mergeCell ref="BJ87:BJ89"/>
    <mergeCell ref="BK87:BK89"/>
    <mergeCell ref="BL87:BL89"/>
    <mergeCell ref="BM87:BM89"/>
    <mergeCell ref="BN87:BN89"/>
    <mergeCell ref="AL87:AL89"/>
    <mergeCell ref="AM87:AM89"/>
    <mergeCell ref="AN87:AN89"/>
    <mergeCell ref="AO87:AO89"/>
    <mergeCell ref="AP87:AP89"/>
    <mergeCell ref="AQ87:AQ89"/>
    <mergeCell ref="AF87:AF89"/>
    <mergeCell ref="AG87:AG89"/>
    <mergeCell ref="AH87:AH89"/>
    <mergeCell ref="AI87:AI89"/>
    <mergeCell ref="AJ87:AJ89"/>
    <mergeCell ref="AK87:AK89"/>
    <mergeCell ref="Z87:Z89"/>
    <mergeCell ref="AA87:AA89"/>
    <mergeCell ref="AB87:AB89"/>
    <mergeCell ref="AR90:AR92"/>
    <mergeCell ref="AS90:AS92"/>
    <mergeCell ref="AT90:AT92"/>
    <mergeCell ref="AU90:AU92"/>
    <mergeCell ref="AV90:AV92"/>
    <mergeCell ref="AW90:AW92"/>
    <mergeCell ref="BM90:BM92"/>
    <mergeCell ref="BN90:BN92"/>
    <mergeCell ref="BO90:BO92"/>
    <mergeCell ref="BF90:BF92"/>
    <mergeCell ref="BG90:BG92"/>
    <mergeCell ref="BH90:BH92"/>
    <mergeCell ref="BI90:BI92"/>
    <mergeCell ref="AN93:AN95"/>
    <mergeCell ref="AO93:AO95"/>
    <mergeCell ref="AP93:AP95"/>
    <mergeCell ref="AQ93:AQ95"/>
    <mergeCell ref="AF93:AF95"/>
    <mergeCell ref="AG93:AG95"/>
    <mergeCell ref="AH93:AH95"/>
    <mergeCell ref="AI93:AI95"/>
    <mergeCell ref="AJ93:AJ95"/>
    <mergeCell ref="AK93:AK95"/>
    <mergeCell ref="BJ93:BJ95"/>
    <mergeCell ref="BK93:BK95"/>
    <mergeCell ref="BL93:BL95"/>
    <mergeCell ref="BM93:BM95"/>
    <mergeCell ref="BN93:BN95"/>
    <mergeCell ref="BO93:BO95"/>
    <mergeCell ref="BF93:BF95"/>
    <mergeCell ref="BG93:BG95"/>
    <mergeCell ref="BH93:BH95"/>
    <mergeCell ref="BI93:BI95"/>
    <mergeCell ref="AR93:AR95"/>
    <mergeCell ref="AS93:AS95"/>
    <mergeCell ref="AT93:AT95"/>
    <mergeCell ref="AU93:AU95"/>
    <mergeCell ref="AV93:AV95"/>
    <mergeCell ref="Z93:Z95"/>
    <mergeCell ref="AA93:AA95"/>
    <mergeCell ref="AB93:AB95"/>
    <mergeCell ref="AC93:AC95"/>
    <mergeCell ref="AD93:AD95"/>
    <mergeCell ref="AE93:AE95"/>
    <mergeCell ref="T93:T95"/>
    <mergeCell ref="U93:U95"/>
    <mergeCell ref="V93:V95"/>
    <mergeCell ref="W93:W95"/>
    <mergeCell ref="X93:X95"/>
    <mergeCell ref="Y93:Y95"/>
    <mergeCell ref="T96:T98"/>
    <mergeCell ref="U96:U98"/>
    <mergeCell ref="V96:V98"/>
    <mergeCell ref="W96:W98"/>
    <mergeCell ref="X96:X98"/>
    <mergeCell ref="Y96:Y98"/>
    <mergeCell ref="AW93:AW95"/>
    <mergeCell ref="AL93:AL95"/>
    <mergeCell ref="AM93:AM95"/>
    <mergeCell ref="BO96:BO98"/>
    <mergeCell ref="BF96:BF98"/>
    <mergeCell ref="BG96:BG98"/>
    <mergeCell ref="BH96:BH98"/>
    <mergeCell ref="BI96:BI98"/>
    <mergeCell ref="AR96:AR98"/>
    <mergeCell ref="AS96:AS98"/>
    <mergeCell ref="AT96:AT98"/>
    <mergeCell ref="AU96:AU98"/>
    <mergeCell ref="AV96:AV98"/>
    <mergeCell ref="AW96:AW98"/>
    <mergeCell ref="AC99:AC101"/>
    <mergeCell ref="AD99:AD101"/>
    <mergeCell ref="AE99:AE101"/>
    <mergeCell ref="BO99:BO101"/>
    <mergeCell ref="BF99:BF101"/>
    <mergeCell ref="BG99:BG101"/>
    <mergeCell ref="BH99:BH101"/>
    <mergeCell ref="BI99:BI101"/>
    <mergeCell ref="AR99:AR101"/>
    <mergeCell ref="AS99:AS101"/>
    <mergeCell ref="AT99:AT101"/>
    <mergeCell ref="AU99:AU101"/>
    <mergeCell ref="AV99:AV101"/>
    <mergeCell ref="AW99:AW101"/>
    <mergeCell ref="T99:T101"/>
    <mergeCell ref="U99:U101"/>
    <mergeCell ref="V99:V101"/>
    <mergeCell ref="W99:W101"/>
    <mergeCell ref="X99:X101"/>
    <mergeCell ref="Y99:Y101"/>
    <mergeCell ref="BJ96:BJ98"/>
    <mergeCell ref="BK96:BK98"/>
    <mergeCell ref="BL96:BL98"/>
    <mergeCell ref="BM96:BM98"/>
    <mergeCell ref="BN96:BN98"/>
    <mergeCell ref="AL96:AL98"/>
    <mergeCell ref="AM96:AM98"/>
    <mergeCell ref="AN96:AN98"/>
    <mergeCell ref="AO96:AO98"/>
    <mergeCell ref="AP96:AP98"/>
    <mergeCell ref="AQ96:AQ98"/>
    <mergeCell ref="AF96:AF98"/>
    <mergeCell ref="AG96:AG98"/>
    <mergeCell ref="AH96:AH98"/>
    <mergeCell ref="AI96:AI98"/>
    <mergeCell ref="AJ96:AJ98"/>
    <mergeCell ref="AK96:AK98"/>
    <mergeCell ref="Z96:Z98"/>
    <mergeCell ref="AA96:AA98"/>
    <mergeCell ref="AB96:AB98"/>
    <mergeCell ref="AC96:AC98"/>
    <mergeCell ref="AD96:AD98"/>
    <mergeCell ref="AE96:AE98"/>
    <mergeCell ref="BL99:BL101"/>
    <mergeCell ref="BM99:BM101"/>
    <mergeCell ref="BN99:BN101"/>
    <mergeCell ref="Y102:Y104"/>
    <mergeCell ref="BJ99:BJ101"/>
    <mergeCell ref="BK99:BK101"/>
    <mergeCell ref="AL99:AL101"/>
    <mergeCell ref="AM99:AM101"/>
    <mergeCell ref="AN99:AN101"/>
    <mergeCell ref="AO99:AO101"/>
    <mergeCell ref="AP99:AP101"/>
    <mergeCell ref="AQ99:AQ101"/>
    <mergeCell ref="AF99:AF101"/>
    <mergeCell ref="AG99:AG101"/>
    <mergeCell ref="AH99:AH101"/>
    <mergeCell ref="AI99:AI101"/>
    <mergeCell ref="AJ99:AJ101"/>
    <mergeCell ref="AK99:AK101"/>
    <mergeCell ref="Z99:Z101"/>
    <mergeCell ref="AA99:AA101"/>
    <mergeCell ref="AB99:AB101"/>
    <mergeCell ref="BK102:BK104"/>
    <mergeCell ref="BM102:BM104"/>
    <mergeCell ref="BN102:BN104"/>
    <mergeCell ref="BO102:BO104"/>
    <mergeCell ref="BF102:BF104"/>
    <mergeCell ref="BG102:BG104"/>
    <mergeCell ref="BH102:BH104"/>
    <mergeCell ref="BI102:BI104"/>
    <mergeCell ref="AH105:AH107"/>
    <mergeCell ref="AI105:AI107"/>
    <mergeCell ref="AJ105:AJ107"/>
    <mergeCell ref="AK105:AK107"/>
    <mergeCell ref="Z105:Z107"/>
    <mergeCell ref="AA105:AA107"/>
    <mergeCell ref="AB105:AB107"/>
    <mergeCell ref="AC105:AC107"/>
    <mergeCell ref="AD105:AD107"/>
    <mergeCell ref="AE105:AE107"/>
    <mergeCell ref="AI102:AI104"/>
    <mergeCell ref="AJ102:AJ104"/>
    <mergeCell ref="AK102:AK104"/>
    <mergeCell ref="Z102:Z104"/>
    <mergeCell ref="AA102:AA104"/>
    <mergeCell ref="AB102:AB104"/>
    <mergeCell ref="AC102:AC104"/>
    <mergeCell ref="AD102:AD104"/>
    <mergeCell ref="AE102:AE104"/>
    <mergeCell ref="T105:T107"/>
    <mergeCell ref="U105:U107"/>
    <mergeCell ref="V105:V107"/>
    <mergeCell ref="W105:W107"/>
    <mergeCell ref="X105:X107"/>
    <mergeCell ref="Y105:Y107"/>
    <mergeCell ref="BJ102:BJ104"/>
    <mergeCell ref="AR102:AR104"/>
    <mergeCell ref="AS102:AS104"/>
    <mergeCell ref="AT102:AT104"/>
    <mergeCell ref="AU102:AU104"/>
    <mergeCell ref="AV102:AV104"/>
    <mergeCell ref="AW102:AW104"/>
    <mergeCell ref="AL102:AL104"/>
    <mergeCell ref="AM102:AM104"/>
    <mergeCell ref="AN102:AN104"/>
    <mergeCell ref="AO102:AO104"/>
    <mergeCell ref="AP102:AP104"/>
    <mergeCell ref="AQ102:AQ104"/>
    <mergeCell ref="AF102:AF104"/>
    <mergeCell ref="AG102:AG104"/>
    <mergeCell ref="AH102:AH104"/>
    <mergeCell ref="AO105:AO107"/>
    <mergeCell ref="AP105:AP107"/>
    <mergeCell ref="AQ105:AQ107"/>
    <mergeCell ref="AF105:AF107"/>
    <mergeCell ref="AG105:AG107"/>
    <mergeCell ref="T102:T104"/>
    <mergeCell ref="U102:U104"/>
    <mergeCell ref="V102:V104"/>
    <mergeCell ref="W102:W104"/>
    <mergeCell ref="X102:X104"/>
    <mergeCell ref="T108:T110"/>
    <mergeCell ref="U108:U110"/>
    <mergeCell ref="V108:V110"/>
    <mergeCell ref="W108:W110"/>
    <mergeCell ref="X108:X110"/>
    <mergeCell ref="Y108:Y110"/>
    <mergeCell ref="BJ105:BJ107"/>
    <mergeCell ref="BK105:BK107"/>
    <mergeCell ref="BL105:BL107"/>
    <mergeCell ref="BM105:BM107"/>
    <mergeCell ref="BN105:BN107"/>
    <mergeCell ref="BO105:BO107"/>
    <mergeCell ref="BF105:BF107"/>
    <mergeCell ref="BG105:BG107"/>
    <mergeCell ref="BH105:BH107"/>
    <mergeCell ref="BI105:BI107"/>
    <mergeCell ref="AR105:AR107"/>
    <mergeCell ref="AS105:AS107"/>
    <mergeCell ref="AT105:AT107"/>
    <mergeCell ref="AU105:AU107"/>
    <mergeCell ref="AV105:AV107"/>
    <mergeCell ref="AW105:AW107"/>
    <mergeCell ref="AL105:AL107"/>
    <mergeCell ref="AM105:AM107"/>
    <mergeCell ref="BM108:BM110"/>
    <mergeCell ref="BN108:BN110"/>
    <mergeCell ref="BO108:BO110"/>
    <mergeCell ref="BF108:BF110"/>
    <mergeCell ref="BG108:BG110"/>
    <mergeCell ref="BH108:BH110"/>
    <mergeCell ref="BI108:BI110"/>
    <mergeCell ref="AR108:AR110"/>
    <mergeCell ref="AS108:AS110"/>
    <mergeCell ref="AT108:AT110"/>
    <mergeCell ref="AU108:AU110"/>
    <mergeCell ref="AV108:AV110"/>
    <mergeCell ref="AW108:AW110"/>
    <mergeCell ref="Z108:Z110"/>
    <mergeCell ref="AA108:AA110"/>
    <mergeCell ref="AB108:AB110"/>
    <mergeCell ref="AA3:AB3"/>
    <mergeCell ref="AA1:AC1"/>
    <mergeCell ref="AD1:AI1"/>
    <mergeCell ref="AD2:AH2"/>
    <mergeCell ref="BJ108:BJ110"/>
    <mergeCell ref="BK108:BK110"/>
    <mergeCell ref="BL108:BL110"/>
    <mergeCell ref="AL108:AL110"/>
    <mergeCell ref="AM108:AM110"/>
    <mergeCell ref="AN108:AN110"/>
    <mergeCell ref="AO108:AO110"/>
    <mergeCell ref="AP108:AP110"/>
    <mergeCell ref="AQ108:AQ110"/>
    <mergeCell ref="AF108:AF110"/>
    <mergeCell ref="AG108:AG110"/>
    <mergeCell ref="AH108:AH110"/>
    <mergeCell ref="AI108:AI110"/>
    <mergeCell ref="AJ108:AJ110"/>
    <mergeCell ref="AK108:AK110"/>
    <mergeCell ref="AC108:AC110"/>
    <mergeCell ref="AD108:AD110"/>
    <mergeCell ref="AE108:AE110"/>
    <mergeCell ref="AN105:AN107"/>
    <mergeCell ref="BL102:BL104"/>
  </mergeCells>
  <conditionalFormatting sqref="BW6:BW7 BW15">
    <cfRule type="colorScale" priority="58">
      <colorScale>
        <cfvo type="num" val="0"/>
        <cfvo type="num" val="1"/>
        <color rgb="FFFF0000"/>
        <color rgb="FF92D050"/>
      </colorScale>
    </cfRule>
  </conditionalFormatting>
  <conditionalFormatting sqref="BW15">
    <cfRule type="colorScale" priority="57">
      <colorScale>
        <cfvo type="num" val="0"/>
        <cfvo type="num" val="1"/>
        <color rgb="FFFF0000"/>
        <color rgb="FF92D050"/>
      </colorScale>
    </cfRule>
  </conditionalFormatting>
  <conditionalFormatting sqref="BJ6:BL6 BJ9:BN9 BJ12:BN12 BJ15:BN15 BJ18:BN18 BJ21:BN21 BJ24:BN24 BJ27:BN27 BJ30:BN30 BJ33:BN33 BJ36:BN36 BJ39:BN39 BJ42:BN42 BJ45:BN45 BJ48:BN48 BJ51:BN51 BJ54:BN54 BJ57:BN57 BJ60:BN60 BJ63:BN63 BJ66:BN66 BJ69:BN69 BJ72:BN72 BJ75:BN75 BJ78:BN78 BJ81:BN81 BJ84:BN84 BJ87:BN87 BJ90:BN90 BJ93:BN93 BJ96:BN96">
    <cfRule type="cellIs" dxfId="31" priority="51" operator="greaterThan">
      <formula>#REF!</formula>
    </cfRule>
  </conditionalFormatting>
  <conditionalFormatting sqref="AR99:AT99 AR102:AT102 AR105:AT105 AR108:AT108">
    <cfRule type="cellIs" dxfId="30" priority="47" operator="greaterThan">
      <formula>#REF!</formula>
    </cfRule>
  </conditionalFormatting>
  <conditionalFormatting sqref="BJ99:BN99 BJ102:BN102 BJ105:BN105 BJ108:BN108">
    <cfRule type="cellIs" dxfId="29" priority="44" operator="greaterThan">
      <formula>#REF!</formula>
    </cfRule>
  </conditionalFormatting>
  <conditionalFormatting sqref="BF99:BI99 BF102:BI102 BF105:BI105 BF108:BI108">
    <cfRule type="cellIs" dxfId="28" priority="43" operator="greaterThan">
      <formula>#REF!</formula>
    </cfRule>
  </conditionalFormatting>
  <conditionalFormatting sqref="AC6:AC110">
    <cfRule type="cellIs" dxfId="27" priority="1" operator="equal">
      <formula>""</formula>
    </cfRule>
    <cfRule type="cellIs" dxfId="26" priority="80" operator="lessThan">
      <formula>$AC$2</formula>
    </cfRule>
    <cfRule type="cellIs" dxfId="25" priority="81" operator="greaterThan">
      <formula>$AC$3</formula>
    </cfRule>
    <cfRule type="cellIs" dxfId="24" priority="82" operator="lessThan">
      <formula>$AB$2</formula>
    </cfRule>
  </conditionalFormatting>
  <conditionalFormatting sqref="AD6:AI110">
    <cfRule type="cellIs" dxfId="23" priority="92" operator="equal">
      <formula>""</formula>
    </cfRule>
    <cfRule type="cellIs" dxfId="22" priority="93" operator="lessThan">
      <formula>$AI$2</formula>
    </cfRule>
    <cfRule type="cellIs" dxfId="21" priority="94" operator="greaterThan">
      <formula>$AI$3</formula>
    </cfRule>
  </conditionalFormatting>
  <conditionalFormatting sqref="Y6:AA110">
    <cfRule type="cellIs" dxfId="20" priority="98" operator="equal">
      <formula>""</formula>
    </cfRule>
    <cfRule type="cellIs" dxfId="19" priority="99" operator="lessThan">
      <formula>$Z$2</formula>
    </cfRule>
    <cfRule type="cellIs" dxfId="18" priority="100" operator="greaterThan">
      <formula>$Z$3</formula>
    </cfRule>
  </conditionalFormatting>
  <conditionalFormatting sqref="AJ6:AJ110 AL6:AL110 AN6:AN110 AP6:AP110">
    <cfRule type="cellIs" dxfId="17" priority="104" operator="equal">
      <formula>""</formula>
    </cfRule>
    <cfRule type="cellIs" dxfId="16" priority="105" operator="lessThan">
      <formula>$AQ$1</formula>
    </cfRule>
    <cfRule type="cellIs" dxfId="15" priority="106" operator="greaterThan">
      <formula>$AP$1</formula>
    </cfRule>
  </conditionalFormatting>
  <conditionalFormatting sqref="AV6">
    <cfRule type="cellIs" dxfId="14" priority="28" operator="greaterThan">
      <formula>#REF!</formula>
    </cfRule>
  </conditionalFormatting>
  <conditionalFormatting sqref="BM6">
    <cfRule type="cellIs" dxfId="13" priority="27" operator="greaterThan">
      <formula>#REF!</formula>
    </cfRule>
  </conditionalFormatting>
  <conditionalFormatting sqref="U6:U110">
    <cfRule type="expression" dxfId="12" priority="24">
      <formula>$U6&lt;&gt;""</formula>
    </cfRule>
    <cfRule type="expression" dxfId="11" priority="25">
      <formula>$T6&lt;&gt;""</formula>
    </cfRule>
  </conditionalFormatting>
  <conditionalFormatting sqref="AB6:AB110">
    <cfRule type="cellIs" dxfId="10" priority="23" operator="greaterThan">
      <formula>1</formula>
    </cfRule>
  </conditionalFormatting>
  <conditionalFormatting sqref="AK6:AK110">
    <cfRule type="cellIs" dxfId="9" priority="19" operator="greaterThan">
      <formula>2</formula>
    </cfRule>
    <cfRule type="cellIs" dxfId="8" priority="20" operator="lessThan">
      <formula>-2</formula>
    </cfRule>
  </conditionalFormatting>
  <conditionalFormatting sqref="AR6:AR110">
    <cfRule type="cellIs" dxfId="7" priority="15" operator="greaterThan">
      <formula>40</formula>
    </cfRule>
  </conditionalFormatting>
  <conditionalFormatting sqref="AS6:AS110">
    <cfRule type="cellIs" dxfId="6" priority="14" operator="greaterThan">
      <formula>40</formula>
    </cfRule>
  </conditionalFormatting>
  <conditionalFormatting sqref="AT6:AW110 BN6:BN110">
    <cfRule type="cellIs" dxfId="5" priority="13" operator="notEqual">
      <formula>"OK"</formula>
    </cfRule>
  </conditionalFormatting>
  <conditionalFormatting sqref="BI6:BI110 BM6:BM110">
    <cfRule type="cellIs" dxfId="4" priority="9" operator="greaterThanOrEqual">
      <formula>2</formula>
    </cfRule>
    <cfRule type="cellIs" dxfId="3" priority="10" operator="between">
      <formula>1</formula>
      <formula>1.99</formula>
    </cfRule>
    <cfRule type="cellIs" dxfId="2" priority="11" operator="between">
      <formula>0</formula>
      <formula>0.99</formula>
    </cfRule>
  </conditionalFormatting>
  <conditionalFormatting sqref="AT6:AW110 BI6:BI110 BM6:BN110">
    <cfRule type="cellIs" dxfId="1" priority="8" stopIfTrue="1" operator="equal">
      <formula>$AT$4</formula>
    </cfRule>
  </conditionalFormatting>
  <conditionalFormatting sqref="BD111:BD120">
    <cfRule type="cellIs" dxfId="0" priority="3" operator="notBetween">
      <formula>$AX$1</formula>
      <formula>$AY$1</formula>
    </cfRule>
  </conditionalFormatting>
  <printOptions horizontalCentered="1"/>
  <pageMargins left="0" right="0" top="0.35433070866141736" bottom="0" header="0" footer="0"/>
  <pageSetup paperSize="8" scale="24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Data!$A$2:$A$76</xm:f>
          </x14:formula1>
          <xm:sqref>F6:S6 F9:S9 F12:S12 F18:S18 F24:S24 F30:S30 F36:S36 F42:S42 F48:S48 F54:S54 F60:S60 F66:S66 F72:S72 F78:S78 F84:S84 F90:S90 F96:S96 F102:S102 F15:S15 F21:S21 F27:S27 F33:S33 F39:S39 F45:S45 F51:S51 F57:S57 F63:S63 F69:S69 F75:S75 F81:S81 F87:S87 F93:S93 F99:S99 F105:S105 F108:S108</xm:sqref>
        </x14:dataValidation>
        <x14:dataValidation type="list" allowBlank="1" showInputMessage="1" showErrorMessage="1">
          <x14:formula1>
            <xm:f>Data!$F$17:$F$35</xm:f>
          </x14:formula1>
          <xm:sqref>T6 T9:T110</xm:sqref>
        </x14:dataValidation>
        <x14:dataValidation type="list" allowBlank="1" showInputMessage="1" showErrorMessage="1">
          <x14:formula1>
            <xm:f>Data!$F$17:$F$36</xm:f>
          </x14:formula1>
          <xm:sqref>U6:U110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Base</vt:lpstr>
      <vt:lpstr>CT - Vierge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CAZEAUX</dc:creator>
  <cp:lastModifiedBy>Jeremie SPEICH</cp:lastModifiedBy>
  <cp:lastPrinted>2017-01-30T13:08:27Z</cp:lastPrinted>
  <dcterms:created xsi:type="dcterms:W3CDTF">2015-07-01T06:57:21Z</dcterms:created>
  <dcterms:modified xsi:type="dcterms:W3CDTF">2017-10-17T09:29:35Z</dcterms:modified>
</cp:coreProperties>
</file>