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5" yWindow="6255" windowWidth="19230" windowHeight="6315" activeTab="1"/>
  </bookViews>
  <sheets>
    <sheet name="Cheptel" sheetId="1" r:id="rId1"/>
    <sheet name="Prod Sanit" sheetId="2" r:id="rId2"/>
    <sheet name="Carnet Sanitaire" sheetId="3" r:id="rId3"/>
  </sheets>
  <definedNames>
    <definedName name="_xlnm._FilterDatabase" localSheetId="2" hidden="1">'Carnet Sanitaire'!$A:$J</definedName>
    <definedName name="_xlnm._FilterDatabase" localSheetId="0" hidden="1">Cheptel!$A:$I</definedName>
    <definedName name="Date_Fin_TTT">Tableau4[[#Headers],[Date Fin TTT]]</definedName>
    <definedName name="DateDébut_TTT">Tableau4[[#Headers],[DateDébut TTT]]</definedName>
    <definedName name="_xlnm.Print_Titles" localSheetId="2">'Carnet Sanitaire'!$1:$1</definedName>
    <definedName name="Monte">#REF!</definedName>
    <definedName name="n°_Ordonnance">Tableau4[[#Headers],[n° Ordonnance]]</definedName>
    <definedName name="n°_travail">Tableau4[[#Headers],[N° travail]]</definedName>
    <definedName name="Nom">Cheptel!$I$1</definedName>
    <definedName name="Produit">Tableau4[[#Headers],[Produit]]</definedName>
    <definedName name="Remarques">Tableau4[[#Headers],[Remarques]]</definedName>
    <definedName name="Voie_Admi.">Tableau4[[#Headers],[Voie Admi.]]</definedName>
    <definedName name="_xlnm.Print_Area" localSheetId="2">'Carnet Sanitaire'!#REF!</definedName>
    <definedName name="_xlnm.Print_Area" localSheetId="1">'Prod Sanit'!$A$1:$P$71</definedName>
  </definedNames>
  <calcPr calcId="145621"/>
</workbook>
</file>

<file path=xl/calcChain.xml><?xml version="1.0" encoding="utf-8"?>
<calcChain xmlns="http://schemas.openxmlformats.org/spreadsheetml/2006/main">
  <c r="L2" i="1" l="1"/>
  <c r="K2" i="1" s="1"/>
  <c r="L3" i="1"/>
  <c r="K3" i="1" s="1"/>
  <c r="L4" i="1"/>
  <c r="K4" i="1" s="1"/>
  <c r="L5" i="1"/>
  <c r="K5" i="1" s="1"/>
  <c r="L6" i="1"/>
  <c r="K6" i="1" s="1"/>
  <c r="L7" i="1"/>
  <c r="K7" i="1" s="1"/>
  <c r="L8" i="1"/>
  <c r="K8" i="1" s="1"/>
  <c r="J2" i="1" l="1"/>
  <c r="J3" i="1"/>
  <c r="J4" i="1"/>
  <c r="J5" i="1"/>
  <c r="J6" i="1"/>
  <c r="J7" i="1"/>
  <c r="J8" i="1"/>
  <c r="J5" i="3" l="1"/>
  <c r="J9" i="3"/>
  <c r="J7" i="3"/>
  <c r="J3" i="3"/>
  <c r="H5" i="3"/>
  <c r="H9" i="3"/>
  <c r="H7" i="3"/>
  <c r="H3" i="3"/>
  <c r="H4" i="3"/>
  <c r="H8" i="3"/>
  <c r="H6" i="3"/>
  <c r="H2" i="3"/>
  <c r="J4" i="3"/>
  <c r="J8" i="3"/>
  <c r="J6" i="3"/>
  <c r="J2" i="3"/>
</calcChain>
</file>

<file path=xl/sharedStrings.xml><?xml version="1.0" encoding="utf-8"?>
<sst xmlns="http://schemas.openxmlformats.org/spreadsheetml/2006/main" count="380" uniqueCount="210">
  <si>
    <t>n° travail</t>
  </si>
  <si>
    <t>Nom</t>
  </si>
  <si>
    <t>Délai attente</t>
  </si>
  <si>
    <t>1er rappel</t>
  </si>
  <si>
    <t>2ème rappel</t>
  </si>
  <si>
    <t>HISTACLINE</t>
  </si>
  <si>
    <t>BUTOX 50 %</t>
  </si>
  <si>
    <t>RISPOVAL 3 RS BVD PI3</t>
  </si>
  <si>
    <t>HEMODIARH</t>
  </si>
  <si>
    <t>Produit</t>
  </si>
  <si>
    <t>Rythme</t>
  </si>
  <si>
    <t>Intervenant</t>
  </si>
  <si>
    <t>Délai d'attente</t>
  </si>
  <si>
    <t>DateDébut TTT</t>
  </si>
  <si>
    <t>Date Fin TTT</t>
  </si>
  <si>
    <t>Motif</t>
  </si>
  <si>
    <t>n° Ordonnance</t>
  </si>
  <si>
    <t>Voie Admi.</t>
  </si>
  <si>
    <t>Remarques</t>
  </si>
  <si>
    <t>SC</t>
  </si>
  <si>
    <t>IM</t>
  </si>
  <si>
    <t>B</t>
  </si>
  <si>
    <t>D</t>
  </si>
  <si>
    <t>Laurent</t>
  </si>
  <si>
    <t>2 x jr / 3 jr</t>
  </si>
  <si>
    <t>Admi.</t>
  </si>
  <si>
    <t>Dose</t>
  </si>
  <si>
    <t>1/2 sachet</t>
  </si>
  <si>
    <t>4 ml</t>
  </si>
  <si>
    <t>2 doses / 3 ou 4 sem. Interv / 6 mois</t>
  </si>
  <si>
    <t>1 ml / 10 kg</t>
  </si>
  <si>
    <t>1 x / jr pd 3 à 5 jr</t>
  </si>
  <si>
    <t>CYDECTINE TRICLAMOX POUR ON</t>
  </si>
  <si>
    <t>1ml / 10 kg</t>
  </si>
  <si>
    <t>COVEXIN 10</t>
  </si>
  <si>
    <t>2 ml</t>
  </si>
  <si>
    <t>RISPOVAL PASTEURELLA</t>
  </si>
  <si>
    <t>SHOTAPEN</t>
  </si>
  <si>
    <t>10 ml / 100 kg</t>
  </si>
  <si>
    <t>BAYCOX BOVIS</t>
  </si>
  <si>
    <t>GENIXINE</t>
  </si>
  <si>
    <t>2 ml / 50 kg</t>
  </si>
  <si>
    <t>pendant 1 à 5 jours</t>
  </si>
  <si>
    <t>DIURISONE</t>
  </si>
  <si>
    <t>20 ml</t>
  </si>
  <si>
    <t>PEN-HISTA-STREP</t>
  </si>
  <si>
    <t>pendant 5 jours</t>
  </si>
  <si>
    <t>pendant 2 jours 10 ml le 3 ème jour</t>
  </si>
  <si>
    <t>25 ml adulte</t>
  </si>
  <si>
    <t>10 ml veau</t>
  </si>
  <si>
    <t>COLOSTRUM PLUS</t>
  </si>
  <si>
    <t>1 sachet dans 500 ml d'eau</t>
  </si>
  <si>
    <t>SELECTAN</t>
  </si>
  <si>
    <t>1ml / 15 kg</t>
  </si>
  <si>
    <t>2 fois à 48 h</t>
  </si>
  <si>
    <t>ALUMINAL</t>
  </si>
  <si>
    <t>2 à 3 cuill à soupe/jour</t>
  </si>
  <si>
    <t>SEPTOTRYL COLISTINE</t>
  </si>
  <si>
    <t>matin et soir pendant 3 jours</t>
  </si>
  <si>
    <t>VO</t>
  </si>
  <si>
    <t>1 bolus / 40 kg</t>
  </si>
  <si>
    <t>PHYTO VST</t>
  </si>
  <si>
    <t xml:space="preserve">50 g / jr </t>
  </si>
  <si>
    <t>pendant 6 jours</t>
  </si>
  <si>
    <t>-</t>
  </si>
  <si>
    <t>déjà imprimé</t>
  </si>
  <si>
    <t>X</t>
  </si>
  <si>
    <t>n° ordonnance</t>
  </si>
  <si>
    <t>nbre de dose</t>
  </si>
  <si>
    <t>NEMISOL</t>
  </si>
  <si>
    <t>5 ml / 100 kg</t>
  </si>
  <si>
    <t>VIRBAMEC POUR ON</t>
  </si>
  <si>
    <t>25 ml</t>
  </si>
  <si>
    <t>BIODYL</t>
  </si>
  <si>
    <t>10 ml / jour</t>
  </si>
  <si>
    <t>pendant 3 jours</t>
  </si>
  <si>
    <t>DRAXXIN</t>
  </si>
  <si>
    <t>1 ml / 40 kg</t>
  </si>
  <si>
    <t>2 plaquettes</t>
  </si>
  <si>
    <t>RISPOVAL INTRANASAL</t>
  </si>
  <si>
    <t>2 flacons</t>
  </si>
  <si>
    <t>BRAVOXIN</t>
  </si>
  <si>
    <t>2 inj. À 4 semaines d'intervalle</t>
  </si>
  <si>
    <t>AIMANT</t>
  </si>
  <si>
    <t>ASPIRINE 50</t>
  </si>
  <si>
    <t>voir posologie</t>
  </si>
  <si>
    <t>BUTOX POUR ON</t>
  </si>
  <si>
    <t>2,5 l</t>
  </si>
  <si>
    <t>CITRATE ACETYLTRIBUTYLE</t>
  </si>
  <si>
    <t>1 flacon p/veau de 250 Kg</t>
  </si>
  <si>
    <t>TRANSITONYL</t>
  </si>
  <si>
    <t>3 sachets/jour</t>
  </si>
  <si>
    <t>4 sachets</t>
  </si>
  <si>
    <t>RUMIDIGEST</t>
  </si>
  <si>
    <t>1 ou 2 sachets/jour</t>
  </si>
  <si>
    <t>pendant 2-3 jours</t>
  </si>
  <si>
    <t>2 sachets</t>
  </si>
  <si>
    <t>ORNIPURAL</t>
  </si>
  <si>
    <t>20 ml / jour</t>
  </si>
  <si>
    <t>pendant 4 jours</t>
  </si>
  <si>
    <t>1/2 sachet dans 1 L d'eau</t>
  </si>
  <si>
    <t>matin et soir pendant 2 jours</t>
  </si>
  <si>
    <t>GRAINES DE LIN</t>
  </si>
  <si>
    <t>BESORTYL</t>
  </si>
  <si>
    <t>2xjr pendant 2 à 3 jours</t>
  </si>
  <si>
    <t>Date naissance</t>
  </si>
  <si>
    <t>F</t>
  </si>
  <si>
    <t>LIMOUSINE</t>
  </si>
  <si>
    <t>Date sortie</t>
  </si>
  <si>
    <t>Sexe</t>
  </si>
  <si>
    <t>Race</t>
  </si>
  <si>
    <t>Père</t>
  </si>
  <si>
    <t>Mère</t>
  </si>
  <si>
    <t>Type</t>
  </si>
  <si>
    <t>IA</t>
  </si>
  <si>
    <t>LINCO SPECTIN</t>
  </si>
  <si>
    <t xml:space="preserve">10 ml/100 Kg  </t>
  </si>
  <si>
    <t>matin/soir le 1er jr puis 1/jr pd 3jr</t>
  </si>
  <si>
    <t>MARBOCYL</t>
  </si>
  <si>
    <t>DEXALONE</t>
  </si>
  <si>
    <t>ANCCESOL</t>
  </si>
  <si>
    <t>HISTABIOSONE</t>
  </si>
  <si>
    <t>50ml/jr</t>
  </si>
  <si>
    <t>5 jrs</t>
  </si>
  <si>
    <t>DEXAFORT</t>
  </si>
  <si>
    <t>4ml</t>
  </si>
  <si>
    <t>1 inj puis 5 jrs après</t>
  </si>
  <si>
    <t>5 ml</t>
  </si>
  <si>
    <t>CORTEXILINE</t>
  </si>
  <si>
    <t>10 ml/100 Kg pd 5 jrs</t>
  </si>
  <si>
    <t>CYDECTINE POUR ON</t>
  </si>
  <si>
    <t>1ml/10 Kg</t>
  </si>
  <si>
    <t>BORGAL</t>
  </si>
  <si>
    <t>15 ml/100 Kg</t>
  </si>
  <si>
    <t>pendnat 3 jours</t>
  </si>
  <si>
    <t>100 ml</t>
  </si>
  <si>
    <t>250 ml</t>
  </si>
  <si>
    <t>2,5 L</t>
  </si>
  <si>
    <t>DOVENIX 25%</t>
  </si>
  <si>
    <t>4 ml/100Kg</t>
  </si>
  <si>
    <t>CLEANOMBYL</t>
  </si>
  <si>
    <t>500 ML</t>
  </si>
  <si>
    <t>Nbr jr détention</t>
  </si>
  <si>
    <t>RUMIBIO</t>
  </si>
  <si>
    <t>250 ML</t>
  </si>
  <si>
    <t>CENTRAUREO</t>
  </si>
  <si>
    <t>1 à 4 OBLETS</t>
  </si>
  <si>
    <t>UTERIN</t>
  </si>
  <si>
    <t>IVOMEC</t>
  </si>
  <si>
    <t>2 ml / 100 Kg</t>
  </si>
  <si>
    <t>30 ml / 100 Kg</t>
  </si>
  <si>
    <t>TONARSYL SOL</t>
  </si>
  <si>
    <t>10 ml / jr</t>
  </si>
  <si>
    <t>50 ml</t>
  </si>
  <si>
    <t>WOMBYL GA</t>
  </si>
  <si>
    <t>1 amp. Matin soir</t>
  </si>
  <si>
    <t>6 jr</t>
  </si>
  <si>
    <t>12 AMP</t>
  </si>
  <si>
    <t>REPROSTENOL</t>
  </si>
  <si>
    <t>12 comprimés</t>
  </si>
  <si>
    <t>BOVILIS BOVIGRIP</t>
  </si>
  <si>
    <t>20 CPS</t>
  </si>
  <si>
    <t>COLIBOLUS</t>
  </si>
  <si>
    <t>MATIN ET SOIR /3JRS</t>
  </si>
  <si>
    <t>1 Kg</t>
  </si>
  <si>
    <t>PHOSCARGIL</t>
  </si>
  <si>
    <t>20 ml matin soir</t>
  </si>
  <si>
    <t>pendant 2 à 3 jours</t>
  </si>
  <si>
    <t>60 ml</t>
  </si>
  <si>
    <t>OLIGOVET FLORE</t>
  </si>
  <si>
    <t>APRALAN</t>
  </si>
  <si>
    <t>20 à 40 mg/Kg</t>
  </si>
  <si>
    <t>STIMULYNE</t>
  </si>
  <si>
    <t>1 sachet dans de l'eau</t>
  </si>
  <si>
    <t>ORODINE</t>
  </si>
  <si>
    <t>1 CP</t>
  </si>
  <si>
    <t>OROSEL</t>
  </si>
  <si>
    <t>6 comprimés</t>
  </si>
  <si>
    <t>PAROFOR</t>
  </si>
  <si>
    <t>10 g/10 Kg</t>
  </si>
  <si>
    <t>DYSPEPTIL</t>
  </si>
  <si>
    <t>GASTROGARD</t>
  </si>
  <si>
    <t>6 sachets</t>
  </si>
  <si>
    <t>Nbr mois/naissance</t>
  </si>
  <si>
    <t>Colonne1</t>
  </si>
  <si>
    <t>SYNULOX OGIVETTE</t>
  </si>
  <si>
    <t>1 ogivette matin et soir</t>
  </si>
  <si>
    <t>O</t>
  </si>
  <si>
    <t>VALBAZEN 5%</t>
  </si>
  <si>
    <t>20 ml/100Kg</t>
  </si>
  <si>
    <t>5 L</t>
  </si>
  <si>
    <t>1 L</t>
  </si>
  <si>
    <t>ASMYAN</t>
  </si>
  <si>
    <t>20 cp</t>
  </si>
  <si>
    <t>MULTIBIO</t>
  </si>
  <si>
    <t>1 ml/10 Kg X2 / jr</t>
  </si>
  <si>
    <t>OMNIDIAR</t>
  </si>
  <si>
    <t>N° travail</t>
  </si>
  <si>
    <t>Q admi</t>
  </si>
  <si>
    <t>BOVELA</t>
  </si>
  <si>
    <t>EKYRENAL</t>
  </si>
  <si>
    <t>DIMAZON</t>
  </si>
  <si>
    <t>CARBESIA</t>
  </si>
  <si>
    <t>ORNIPURAL VETO</t>
  </si>
  <si>
    <t>VETRIMOXIN</t>
  </si>
  <si>
    <t>DECTOMAX POUR ON</t>
  </si>
  <si>
    <t>DUPHACYCLINE</t>
  </si>
  <si>
    <t>RUMITONYL</t>
  </si>
  <si>
    <t>ROTAVEC CORONA</t>
  </si>
  <si>
    <t>TOLTRANIL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</si>
</sst>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#,##0.00\ &quot;€&quot;;[Red]\-#,##0.00\ &quot;€&quot;"/>
    <numFmt numFmtId="164" formatCode="0000"/>
    <numFmt numFmtId="165" formatCode="dd/mm/yy;@"/>
  </numFmts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9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1" xfId="0" applyBorder="1"/>
    <xf numFmtId="0" fontId="0" fillId="0" borderId="2" xfId="0" applyBorder="1"/>
    <xf numFmtId="0" fontId="0" fillId="0" borderId="2" xfId="0" applyBorder="1" applyAlignment="1">
      <alignment wrapText="1" shrinkToFit="1"/>
    </xf>
    <xf numFmtId="0" fontId="0" fillId="0" borderId="0" xfId="0" applyAlignment="1">
      <alignment wrapText="1" shrinkToFit="1"/>
    </xf>
    <xf numFmtId="0" fontId="0" fillId="0" borderId="0" xfId="0" applyNumberFormat="1" applyAlignment="1">
      <alignment horizontal="center"/>
    </xf>
    <xf numFmtId="8" fontId="0" fillId="0" borderId="2" xfId="0" applyNumberFormat="1" applyFont="1" applyBorder="1"/>
    <xf numFmtId="164" fontId="0" fillId="0" borderId="0" xfId="0" applyNumberFormat="1" applyAlignment="1">
      <alignment horizontal="center"/>
    </xf>
    <xf numFmtId="165" fontId="0" fillId="0" borderId="0" xfId="0" applyNumberFormat="1"/>
    <xf numFmtId="16" fontId="0" fillId="0" borderId="0" xfId="0" applyNumberFormat="1"/>
    <xf numFmtId="0" fontId="1" fillId="0" borderId="2" xfId="0" applyFont="1" applyBorder="1"/>
    <xf numFmtId="0" fontId="0" fillId="0" borderId="0" xfId="0" applyBorder="1" applyAlignment="1">
      <alignment horizontal="center" wrapText="1" shrinkToFit="1"/>
    </xf>
    <xf numFmtId="0" fontId="0" fillId="2" borderId="0" xfId="0" applyFill="1" applyBorder="1" applyAlignment="1">
      <alignment horizontal="center" wrapText="1" shrinkToFit="1"/>
    </xf>
    <xf numFmtId="0" fontId="0" fillId="2" borderId="0" xfId="0" applyFill="1" applyAlignment="1">
      <alignment wrapText="1" shrinkToFit="1"/>
    </xf>
    <xf numFmtId="0" fontId="0" fillId="2" borderId="0" xfId="0" applyFill="1" applyAlignment="1">
      <alignment horizontal="center"/>
    </xf>
    <xf numFmtId="0" fontId="0" fillId="2" borderId="0" xfId="0" applyFill="1"/>
    <xf numFmtId="0" fontId="0" fillId="2" borderId="0" xfId="0" applyFill="1" applyBorder="1" applyAlignment="1">
      <alignment horizontal="center"/>
    </xf>
    <xf numFmtId="164" fontId="0" fillId="3" borderId="0" xfId="0" applyNumberFormat="1" applyFill="1" applyAlignment="1">
      <alignment horizontal="center"/>
    </xf>
    <xf numFmtId="0" fontId="0" fillId="4" borderId="0" xfId="0" applyFill="1" applyAlignment="1">
      <alignment horizontal="center"/>
    </xf>
    <xf numFmtId="0" fontId="0" fillId="4" borderId="0" xfId="0" applyFill="1"/>
    <xf numFmtId="0" fontId="0" fillId="2" borderId="1" xfId="0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1" fontId="0" fillId="0" borderId="0" xfId="0" applyNumberFormat="1" applyAlignment="1">
      <alignment horizontal="center"/>
    </xf>
    <xf numFmtId="1" fontId="0" fillId="0" borderId="0" xfId="0" applyNumberFormat="1"/>
    <xf numFmtId="0" fontId="0" fillId="0" borderId="0" xfId="0" applyFill="1"/>
    <xf numFmtId="0" fontId="0" fillId="0" borderId="0" xfId="0" applyNumberFormat="1"/>
    <xf numFmtId="0" fontId="0" fillId="0" borderId="0" xfId="0" applyBorder="1" applyAlignment="1">
      <alignment wrapText="1" shrinkToFit="1"/>
    </xf>
    <xf numFmtId="0" fontId="0" fillId="0" borderId="0" xfId="0" applyBorder="1"/>
    <xf numFmtId="8" fontId="0" fillId="0" borderId="0" xfId="0" applyNumberFormat="1" applyFont="1" applyBorder="1"/>
    <xf numFmtId="164" fontId="0" fillId="0" borderId="0" xfId="0" applyNumberFormat="1" applyAlignment="1">
      <alignment wrapText="1"/>
    </xf>
    <xf numFmtId="14" fontId="0" fillId="0" borderId="0" xfId="0" applyNumberFormat="1" applyAlignment="1">
      <alignment horizontal="center" wrapText="1"/>
    </xf>
    <xf numFmtId="0" fontId="0" fillId="0" borderId="0" xfId="0" applyAlignment="1">
      <alignment horizontal="center" wrapText="1"/>
    </xf>
    <xf numFmtId="0" fontId="0" fillId="0" borderId="0" xfId="0" applyAlignment="1">
      <alignment wrapText="1"/>
    </xf>
    <xf numFmtId="0" fontId="2" fillId="0" borderId="2" xfId="0" applyFont="1" applyBorder="1"/>
    <xf numFmtId="0" fontId="0" fillId="0" borderId="1" xfId="0" applyFill="1" applyBorder="1"/>
    <xf numFmtId="0" fontId="2" fillId="0" borderId="1" xfId="0" applyFont="1" applyFill="1" applyBorder="1"/>
  </cellXfs>
  <cellStyles count="1">
    <cellStyle name="Normal" xfId="0" builtinId="0"/>
  </cellStyles>
  <dxfs count="23">
    <dxf>
      <alignment horizontal="center" vertical="bottom" textRotation="0" wrapText="0" indent="0" justifyLastLine="0" shrinkToFit="0" readingOrder="0"/>
    </dxf>
    <dxf>
      <numFmt numFmtId="19" formatCode="dd/mm/yyyy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164" formatCode="0000"/>
      <alignment horizontal="center" vertical="bottom" textRotation="0" wrapText="0" indent="0" justifyLastLine="0" shrinkToFit="0" readingOrder="0"/>
    </dxf>
    <dxf>
      <alignment horizontal="general" vertical="bottom" textRotation="0" wrapText="1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164" formatCode="000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C13200"/>
      <color rgb="FFCC0000"/>
      <color rgb="FFCC33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L8" totalsRowShown="0" headerRowDxfId="22" dataDxfId="21">
  <sortState ref="A2:L473">
    <sortCondition ref="H2:H473"/>
    <sortCondition ref="A2:A473"/>
  </sortState>
  <tableColumns count="12">
    <tableColumn id="1" name="n° travail" dataDxfId="20"/>
    <tableColumn id="2" name="Date naissance" dataDxfId="19"/>
    <tableColumn id="3" name="Sexe" dataDxfId="18"/>
    <tableColumn id="4" name="Race" dataDxfId="17"/>
    <tableColumn id="5" name="Père" dataDxfId="16"/>
    <tableColumn id="6" name="Mère" dataDxfId="15"/>
    <tableColumn id="7" name="Type" dataDxfId="14"/>
    <tableColumn id="8" name="Date sortie" dataDxfId="13"/>
    <tableColumn id="9" name="Nom" dataDxfId="12"/>
    <tableColumn id="10" name="Nbr jr détention">
      <calculatedColumnFormula>DAYS360(B2,H2)</calculatedColumnFormula>
    </tableColumn>
    <tableColumn id="11" name="Nbr mois/naissance" dataDxfId="11">
      <calculatedColumnFormula>IF(Tableau1[[#This Row],[Date sortie]]="",DAYS360(Tableau1[[#This Row],[Date naissance]],Tableau1[[#This Row],[Colonne1]],)/365*12,"")</calculatedColumnFormula>
    </tableColumn>
    <tableColumn id="12" name="Colonne1" dataDxfId="10">
      <calculatedColumnFormula>TODAY()</calculatedColumnFormula>
    </tableColumn>
  </tableColumns>
  <tableStyleInfo name="TableStyleDark10" showFirstColumn="0" showLastColumn="0" showRowStripes="1" showColumnStripes="0"/>
</table>
</file>

<file path=xl/tables/table2.xml><?xml version="1.0" encoding="utf-8"?>
<table xmlns="http://schemas.openxmlformats.org/spreadsheetml/2006/main" id="4" name="Tableau4" displayName="Tableau4" ref="A1:L9" totalsRowShown="0" headerRowDxfId="9">
  <autoFilter ref="A1:L9"/>
  <sortState ref="A2:L1650">
    <sortCondition ref="B2:B1650"/>
  </sortState>
  <tableColumns count="12">
    <tableColumn id="1" name="N° travail" dataDxfId="8"/>
    <tableColumn id="2" name="DateDébut TTT" dataDxfId="7"/>
    <tableColumn id="3" name="Date Fin TTT" dataDxfId="6"/>
    <tableColumn id="4" name="Motif" dataDxfId="5"/>
    <tableColumn id="5" name="Produit"/>
    <tableColumn id="9" name="Q admi"/>
    <tableColumn id="6" name="n° Ordonnance" dataDxfId="4"/>
    <tableColumn id="7" name="Voie Admi." dataDxfId="3">
      <calculatedColumnFormula>IF(Tableau4[[#This Row],[Date Fin TTT]]="","",VLOOKUP(Tableau4[[#This Row],[Produit]],'Prod Sanit'!A2:G71,7,FALSE))</calculatedColumnFormula>
    </tableColumn>
    <tableColumn id="11" name="Intervenant" dataDxfId="2"/>
    <tableColumn id="12" name="Délai d'attente" dataDxfId="1">
      <calculatedColumnFormula>IF(Tableau4[[#This Row],[Date Fin TTT]]="","",VLOOKUP(Tableau4[[#This Row],[Produit]],'Prod Sanit'!$A$1:$G$72,2,FALSE)+Tableau4[[#This Row],[Date Fin TTT]])</calculatedColumnFormula>
    </tableColumn>
    <tableColumn id="13" name="Remarques"/>
    <tableColumn id="8" name="déjà imprimé" dataDxfId="0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8"/>
  <sheetViews>
    <sheetView workbookViewId="0">
      <pane ySplit="1" topLeftCell="A2" activePane="bottomLeft" state="frozen"/>
      <selection pane="bottomLeft" activeCell="F15" sqref="F15"/>
    </sheetView>
  </sheetViews>
  <sheetFormatPr baseColWidth="10" defaultRowHeight="15" x14ac:dyDescent="0.25"/>
  <cols>
    <col min="1" max="1" width="11.42578125" style="10"/>
    <col min="2" max="2" width="16.28515625" style="3" customWidth="1"/>
    <col min="3" max="3" width="7.42578125" style="2" customWidth="1"/>
    <col min="4" max="7" width="11.42578125" style="2"/>
    <col min="8" max="8" width="12.85546875" style="3" customWidth="1"/>
    <col min="9" max="9" width="11.42578125" style="2"/>
    <col min="10" max="10" width="17.42578125" customWidth="1"/>
    <col min="11" max="11" width="11.42578125" style="26"/>
  </cols>
  <sheetData>
    <row r="1" spans="1:12" ht="25.5" customHeight="1" x14ac:dyDescent="0.25">
      <c r="A1" s="10" t="s">
        <v>0</v>
      </c>
      <c r="B1" s="3" t="s">
        <v>105</v>
      </c>
      <c r="C1" s="2" t="s">
        <v>109</v>
      </c>
      <c r="D1" s="2" t="s">
        <v>110</v>
      </c>
      <c r="E1" s="2" t="s">
        <v>111</v>
      </c>
      <c r="F1" s="2" t="s">
        <v>112</v>
      </c>
      <c r="G1" s="2" t="s">
        <v>113</v>
      </c>
      <c r="H1" s="3" t="s">
        <v>108</v>
      </c>
      <c r="I1" s="2" t="s">
        <v>1</v>
      </c>
      <c r="J1" s="2" t="s">
        <v>142</v>
      </c>
      <c r="K1" s="25" t="s">
        <v>183</v>
      </c>
      <c r="L1" s="2" t="s">
        <v>184</v>
      </c>
    </row>
    <row r="2" spans="1:12" x14ac:dyDescent="0.25">
      <c r="A2" s="20">
        <v>2496</v>
      </c>
      <c r="B2" s="3">
        <v>41881</v>
      </c>
      <c r="C2" s="2" t="s">
        <v>106</v>
      </c>
      <c r="D2" s="2" t="s">
        <v>107</v>
      </c>
      <c r="E2" s="2">
        <v>34</v>
      </c>
      <c r="F2" s="2">
        <v>34</v>
      </c>
      <c r="G2" s="2">
        <v>34</v>
      </c>
      <c r="J2">
        <f t="shared" ref="J2:J8" si="0">DAYS360(B2,H2)</f>
        <v>-41280</v>
      </c>
      <c r="K2" s="25">
        <f ca="1">IF(Tableau1[[#This Row],[Date sortie]]="",DAYS360(Tableau1[[#This Row],[Date naissance]],Tableau1[[#This Row],[Colonne1]],)/365*12,"")</f>
        <v>37.052054794520551</v>
      </c>
      <c r="L2" s="3">
        <f t="shared" ref="L2:L8" ca="1" si="1">TODAY()</f>
        <v>43025</v>
      </c>
    </row>
    <row r="3" spans="1:12" x14ac:dyDescent="0.25">
      <c r="A3" s="20">
        <v>2529</v>
      </c>
      <c r="B3" s="3">
        <v>41910</v>
      </c>
      <c r="C3" s="2" t="s">
        <v>106</v>
      </c>
      <c r="D3" s="2" t="s">
        <v>107</v>
      </c>
      <c r="E3" s="2">
        <v>34</v>
      </c>
      <c r="F3" s="2">
        <v>34</v>
      </c>
      <c r="G3" s="2">
        <v>34</v>
      </c>
      <c r="J3">
        <f t="shared" si="0"/>
        <v>-41308</v>
      </c>
      <c r="K3" s="25">
        <f ca="1">IF(Tableau1[[#This Row],[Date sortie]]="",DAYS360(Tableau1[[#This Row],[Date naissance]],Tableau1[[#This Row],[Colonne1]],)/365*12,"")</f>
        <v>36.131506849315066</v>
      </c>
      <c r="L3" s="3">
        <f t="shared" ca="1" si="1"/>
        <v>43025</v>
      </c>
    </row>
    <row r="4" spans="1:12" x14ac:dyDescent="0.25">
      <c r="A4" s="20">
        <v>2532</v>
      </c>
      <c r="B4" s="3">
        <v>41918</v>
      </c>
      <c r="C4" s="2" t="s">
        <v>106</v>
      </c>
      <c r="D4" s="2" t="s">
        <v>107</v>
      </c>
      <c r="E4" s="2">
        <v>34</v>
      </c>
      <c r="F4" s="2">
        <v>34</v>
      </c>
      <c r="G4" s="2">
        <v>34</v>
      </c>
      <c r="J4">
        <f t="shared" si="0"/>
        <v>-41316</v>
      </c>
      <c r="K4" s="25">
        <f ca="1">IF(Tableau1[[#This Row],[Date sortie]]="",DAYS360(Tableau1[[#This Row],[Date naissance]],Tableau1[[#This Row],[Colonne1]],)/365*12,"")</f>
        <v>35.868493150684934</v>
      </c>
      <c r="L4" s="3">
        <f t="shared" ca="1" si="1"/>
        <v>43025</v>
      </c>
    </row>
    <row r="5" spans="1:12" x14ac:dyDescent="0.25">
      <c r="A5" s="20">
        <v>2533</v>
      </c>
      <c r="B5" s="3">
        <v>41919</v>
      </c>
      <c r="C5" s="2" t="s">
        <v>106</v>
      </c>
      <c r="D5" s="2" t="s">
        <v>107</v>
      </c>
      <c r="E5" s="2">
        <v>34</v>
      </c>
      <c r="F5" s="2">
        <v>34</v>
      </c>
      <c r="G5" s="2">
        <v>34</v>
      </c>
      <c r="J5">
        <f t="shared" si="0"/>
        <v>-41317</v>
      </c>
      <c r="K5" s="25">
        <f ca="1">IF(Tableau1[[#This Row],[Date sortie]]="",DAYS360(Tableau1[[#This Row],[Date naissance]],Tableau1[[#This Row],[Colonne1]],)/365*12,"")</f>
        <v>35.835616438356162</v>
      </c>
      <c r="L5" s="3">
        <f t="shared" ca="1" si="1"/>
        <v>43025</v>
      </c>
    </row>
    <row r="6" spans="1:12" x14ac:dyDescent="0.25">
      <c r="A6" s="20">
        <v>2550</v>
      </c>
      <c r="B6" s="3">
        <v>42027</v>
      </c>
      <c r="C6" s="2" t="s">
        <v>106</v>
      </c>
      <c r="D6" s="2" t="s">
        <v>107</v>
      </c>
      <c r="E6" s="2">
        <v>34</v>
      </c>
      <c r="F6" s="2">
        <v>34</v>
      </c>
      <c r="G6" s="2">
        <v>34</v>
      </c>
      <c r="J6">
        <f t="shared" si="0"/>
        <v>-41423</v>
      </c>
      <c r="K6" s="25">
        <f ca="1">IF(Tableau1[[#This Row],[Date sortie]]="",DAYS360(Tableau1[[#This Row],[Date naissance]],Tableau1[[#This Row],[Colonne1]],)/365*12,"")</f>
        <v>32.350684931506848</v>
      </c>
      <c r="L6" s="3">
        <f t="shared" ca="1" si="1"/>
        <v>43025</v>
      </c>
    </row>
    <row r="7" spans="1:12" x14ac:dyDescent="0.25">
      <c r="A7" s="20">
        <v>2553</v>
      </c>
      <c r="B7" s="3">
        <v>42086</v>
      </c>
      <c r="C7" s="2" t="s">
        <v>106</v>
      </c>
      <c r="D7" s="2" t="s">
        <v>107</v>
      </c>
      <c r="E7" s="2">
        <v>34</v>
      </c>
      <c r="F7" s="2">
        <v>34</v>
      </c>
      <c r="G7" s="2">
        <v>34</v>
      </c>
      <c r="J7">
        <f t="shared" si="0"/>
        <v>-41483</v>
      </c>
      <c r="K7" s="25">
        <f ca="1">IF(Tableau1[[#This Row],[Date sortie]]="",DAYS360(Tableau1[[#This Row],[Date naissance]],Tableau1[[#This Row],[Colonne1]],)/365*12,"")</f>
        <v>30.37808219178082</v>
      </c>
      <c r="L7" s="3">
        <f t="shared" ca="1" si="1"/>
        <v>43025</v>
      </c>
    </row>
    <row r="8" spans="1:12" x14ac:dyDescent="0.25">
      <c r="A8" s="20">
        <v>2555</v>
      </c>
      <c r="B8" s="3">
        <v>42091</v>
      </c>
      <c r="C8" s="2" t="s">
        <v>106</v>
      </c>
      <c r="D8" s="2" t="s">
        <v>107</v>
      </c>
      <c r="E8" s="2">
        <v>34</v>
      </c>
      <c r="F8" s="2">
        <v>34</v>
      </c>
      <c r="G8" s="2">
        <v>34</v>
      </c>
      <c r="J8">
        <f t="shared" si="0"/>
        <v>-41488</v>
      </c>
      <c r="K8" s="25">
        <f ca="1">IF(Tableau1[[#This Row],[Date sortie]]="",DAYS360(Tableau1[[#This Row],[Date naissance]],Tableau1[[#This Row],[Colonne1]],)/365*12,"")</f>
        <v>30.213698630136989</v>
      </c>
      <c r="L8" s="3">
        <f t="shared" ca="1" si="1"/>
        <v>43025</v>
      </c>
    </row>
  </sheetData>
  <sortState ref="A2:A182">
    <sortCondition ref="A179"/>
  </sortState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BG79"/>
  <sheetViews>
    <sheetView tabSelected="1" topLeftCell="G1" workbookViewId="0">
      <pane ySplit="1" topLeftCell="A2" activePane="bottomLeft" state="frozen"/>
      <selection pane="bottomLeft" activeCell="K29" sqref="K29"/>
    </sheetView>
  </sheetViews>
  <sheetFormatPr baseColWidth="10" defaultRowHeight="15" outlineLevelCol="1" x14ac:dyDescent="0.25"/>
  <cols>
    <col min="1" max="1" width="30.42578125" customWidth="1"/>
    <col min="2" max="2" width="8.28515625" customWidth="1" outlineLevel="1"/>
    <col min="3" max="4" width="11.42578125" customWidth="1" outlineLevel="1"/>
    <col min="5" max="5" width="24.42578125" customWidth="1" outlineLevel="1"/>
    <col min="6" max="6" width="32.85546875" customWidth="1" outlineLevel="1"/>
    <col min="7" max="7" width="11.42578125" customWidth="1" outlineLevel="1"/>
    <col min="8" max="8" width="2.28515625" customWidth="1"/>
    <col min="9" max="9" width="11.42578125" style="17" customWidth="1" outlineLevel="1"/>
    <col min="10" max="10" width="11.42578125" style="18" customWidth="1" outlineLevel="1"/>
    <col min="11" max="11" width="12.5703125" customWidth="1" outlineLevel="1"/>
    <col min="12" max="12" width="11.42578125" customWidth="1" outlineLevel="1"/>
    <col min="13" max="14" width="11.42578125" style="18" customWidth="1" outlineLevel="1"/>
    <col min="15" max="16" width="11.42578125" customWidth="1" outlineLevel="1"/>
    <col min="17" max="18" width="11.42578125" style="18" customWidth="1" outlineLevel="1"/>
    <col min="19" max="19" width="2.85546875" style="18" customWidth="1"/>
  </cols>
  <sheetData>
    <row r="1" spans="1:59" s="7" customFormat="1" ht="45" x14ac:dyDescent="0.25">
      <c r="A1" s="6" t="s">
        <v>1</v>
      </c>
      <c r="B1" s="6" t="s">
        <v>2</v>
      </c>
      <c r="C1" s="6" t="s">
        <v>3</v>
      </c>
      <c r="D1" s="6" t="s">
        <v>4</v>
      </c>
      <c r="E1" s="6" t="s">
        <v>26</v>
      </c>
      <c r="F1" s="6" t="s">
        <v>10</v>
      </c>
      <c r="G1" s="6" t="s">
        <v>25</v>
      </c>
      <c r="H1" s="29"/>
      <c r="I1" s="15" t="s">
        <v>67</v>
      </c>
      <c r="J1" s="16" t="s">
        <v>68</v>
      </c>
      <c r="K1" s="14" t="s">
        <v>67</v>
      </c>
      <c r="L1" s="7" t="s">
        <v>68</v>
      </c>
      <c r="M1" s="15" t="s">
        <v>67</v>
      </c>
      <c r="N1" s="16" t="s">
        <v>68</v>
      </c>
      <c r="O1" s="14" t="s">
        <v>67</v>
      </c>
      <c r="P1" s="7" t="s">
        <v>68</v>
      </c>
      <c r="Q1" s="14" t="s">
        <v>67</v>
      </c>
      <c r="R1" s="7" t="s">
        <v>68</v>
      </c>
      <c r="T1" s="14" t="s">
        <v>67</v>
      </c>
      <c r="U1" s="7" t="s">
        <v>68</v>
      </c>
      <c r="V1" s="14" t="s">
        <v>67</v>
      </c>
      <c r="W1" s="7" t="s">
        <v>68</v>
      </c>
      <c r="X1" s="14" t="s">
        <v>67</v>
      </c>
      <c r="Y1" s="7" t="s">
        <v>68</v>
      </c>
      <c r="Z1" s="14" t="s">
        <v>67</v>
      </c>
      <c r="AA1" s="7" t="s">
        <v>68</v>
      </c>
      <c r="AB1" s="14" t="s">
        <v>67</v>
      </c>
      <c r="AC1" s="7" t="s">
        <v>68</v>
      </c>
      <c r="AD1" s="14" t="s">
        <v>67</v>
      </c>
      <c r="AE1" s="7" t="s">
        <v>68</v>
      </c>
      <c r="AF1" s="14" t="s">
        <v>67</v>
      </c>
      <c r="AG1" s="7" t="s">
        <v>68</v>
      </c>
      <c r="AH1" s="14" t="s">
        <v>67</v>
      </c>
      <c r="AI1" s="7" t="s">
        <v>68</v>
      </c>
      <c r="AJ1" s="14" t="s">
        <v>67</v>
      </c>
      <c r="AK1" s="7" t="s">
        <v>68</v>
      </c>
      <c r="AL1" s="14" t="s">
        <v>67</v>
      </c>
      <c r="AM1" s="7" t="s">
        <v>68</v>
      </c>
      <c r="AN1" s="14" t="s">
        <v>67</v>
      </c>
      <c r="AO1" s="7" t="s">
        <v>68</v>
      </c>
      <c r="AP1" s="14" t="s">
        <v>67</v>
      </c>
      <c r="AQ1" s="7" t="s">
        <v>68</v>
      </c>
      <c r="AR1" s="14" t="s">
        <v>67</v>
      </c>
      <c r="AS1" s="7" t="s">
        <v>68</v>
      </c>
      <c r="AT1" s="14" t="s">
        <v>67</v>
      </c>
      <c r="AU1" s="7" t="s">
        <v>68</v>
      </c>
      <c r="AV1" s="14" t="s">
        <v>67</v>
      </c>
      <c r="AW1" s="7" t="s">
        <v>68</v>
      </c>
      <c r="AX1" s="14" t="s">
        <v>67</v>
      </c>
      <c r="AY1" s="7" t="s">
        <v>68</v>
      </c>
      <c r="AZ1" s="14" t="s">
        <v>67</v>
      </c>
      <c r="BA1" s="7" t="s">
        <v>68</v>
      </c>
      <c r="BB1" s="14" t="s">
        <v>67</v>
      </c>
      <c r="BC1" s="7" t="s">
        <v>68</v>
      </c>
      <c r="BD1" s="14" t="s">
        <v>67</v>
      </c>
      <c r="BE1" s="7" t="s">
        <v>68</v>
      </c>
      <c r="BF1" s="14" t="s">
        <v>67</v>
      </c>
      <c r="BG1" s="7" t="s">
        <v>68</v>
      </c>
    </row>
    <row r="2" spans="1:59" x14ac:dyDescent="0.25">
      <c r="A2" s="13" t="s">
        <v>83</v>
      </c>
      <c r="B2" s="5">
        <v>0</v>
      </c>
      <c r="C2" s="5"/>
      <c r="D2" s="5"/>
      <c r="E2" s="5"/>
      <c r="F2" s="5"/>
      <c r="G2" s="5" t="s">
        <v>21</v>
      </c>
      <c r="H2" s="30"/>
    </row>
    <row r="3" spans="1:59" x14ac:dyDescent="0.25">
      <c r="A3" s="5" t="s">
        <v>55</v>
      </c>
      <c r="B3" s="5">
        <v>0</v>
      </c>
      <c r="C3" s="5"/>
      <c r="D3" s="5"/>
      <c r="E3" s="5" t="s">
        <v>56</v>
      </c>
      <c r="F3" s="5"/>
      <c r="G3" s="5" t="s">
        <v>59</v>
      </c>
      <c r="H3" s="30"/>
      <c r="I3" s="17">
        <v>512004811</v>
      </c>
      <c r="K3">
        <v>612004832</v>
      </c>
      <c r="L3" t="s">
        <v>164</v>
      </c>
      <c r="M3" s="18">
        <v>612004941</v>
      </c>
      <c r="N3" s="18" t="s">
        <v>164</v>
      </c>
      <c r="O3">
        <v>612005171</v>
      </c>
      <c r="P3" t="s">
        <v>164</v>
      </c>
    </row>
    <row r="4" spans="1:59" x14ac:dyDescent="0.25">
      <c r="A4" s="5" t="s">
        <v>120</v>
      </c>
      <c r="B4" s="5">
        <v>1</v>
      </c>
      <c r="C4" s="5"/>
      <c r="D4" s="5"/>
      <c r="E4" s="5"/>
      <c r="F4" s="5"/>
      <c r="G4" s="5"/>
      <c r="H4" s="30"/>
      <c r="K4">
        <v>12932</v>
      </c>
      <c r="L4">
        <v>1</v>
      </c>
    </row>
    <row r="5" spans="1:59" x14ac:dyDescent="0.25">
      <c r="A5" s="36" t="s">
        <v>170</v>
      </c>
      <c r="B5" s="5">
        <v>42</v>
      </c>
      <c r="C5" s="5"/>
      <c r="D5" s="5"/>
      <c r="E5" s="5" t="s">
        <v>171</v>
      </c>
      <c r="F5" s="5" t="s">
        <v>46</v>
      </c>
      <c r="G5" s="5"/>
      <c r="H5" s="30"/>
      <c r="I5" s="17">
        <v>612004835</v>
      </c>
      <c r="J5" s="18">
        <v>75</v>
      </c>
      <c r="K5">
        <v>612004899</v>
      </c>
      <c r="L5">
        <v>50</v>
      </c>
    </row>
    <row r="6" spans="1:59" x14ac:dyDescent="0.25">
      <c r="A6" s="36" t="s">
        <v>192</v>
      </c>
      <c r="B6" s="5">
        <v>0</v>
      </c>
      <c r="C6" s="5"/>
      <c r="D6" s="5"/>
      <c r="E6" s="5"/>
      <c r="F6" s="5" t="s">
        <v>75</v>
      </c>
      <c r="G6" s="5" t="s">
        <v>20</v>
      </c>
      <c r="H6" s="30"/>
      <c r="I6" s="17">
        <v>612005171</v>
      </c>
      <c r="J6" s="18" t="s">
        <v>135</v>
      </c>
    </row>
    <row r="7" spans="1:59" x14ac:dyDescent="0.25">
      <c r="A7" s="36" t="s">
        <v>84</v>
      </c>
      <c r="B7" s="5">
        <v>7</v>
      </c>
      <c r="C7" s="5"/>
      <c r="D7" s="5"/>
      <c r="E7" s="5"/>
      <c r="F7" s="5" t="s">
        <v>85</v>
      </c>
      <c r="G7" s="5"/>
      <c r="H7" s="30"/>
      <c r="I7" s="17">
        <v>601000413</v>
      </c>
    </row>
    <row r="8" spans="1:59" x14ac:dyDescent="0.25">
      <c r="A8" s="36" t="s">
        <v>39</v>
      </c>
      <c r="B8" s="5">
        <v>63</v>
      </c>
      <c r="C8" s="5"/>
      <c r="D8" s="5"/>
      <c r="E8" s="5" t="s">
        <v>150</v>
      </c>
      <c r="F8" s="5"/>
      <c r="G8" s="5"/>
      <c r="H8" s="30"/>
      <c r="I8" s="21">
        <v>512004495</v>
      </c>
      <c r="K8">
        <v>609003643</v>
      </c>
      <c r="L8">
        <v>1000</v>
      </c>
      <c r="M8" s="18">
        <v>612004941</v>
      </c>
      <c r="N8" s="18">
        <v>250</v>
      </c>
    </row>
    <row r="9" spans="1:59" x14ac:dyDescent="0.25">
      <c r="A9" s="36" t="s">
        <v>103</v>
      </c>
      <c r="B9" s="5">
        <v>0</v>
      </c>
      <c r="C9" s="5"/>
      <c r="D9" s="5"/>
      <c r="E9" s="5" t="s">
        <v>51</v>
      </c>
      <c r="F9" s="5" t="s">
        <v>104</v>
      </c>
      <c r="G9" s="5" t="s">
        <v>21</v>
      </c>
      <c r="H9" s="30"/>
      <c r="I9" s="17">
        <v>12690</v>
      </c>
      <c r="J9" s="18" t="s">
        <v>92</v>
      </c>
      <c r="K9">
        <v>612005251</v>
      </c>
      <c r="L9" t="s">
        <v>182</v>
      </c>
    </row>
    <row r="10" spans="1:59" x14ac:dyDescent="0.25">
      <c r="A10" s="5" t="s">
        <v>73</v>
      </c>
      <c r="B10" s="5">
        <v>4</v>
      </c>
      <c r="C10" s="5"/>
      <c r="D10" s="5"/>
      <c r="E10" s="5" t="s">
        <v>74</v>
      </c>
      <c r="F10" s="5" t="s">
        <v>75</v>
      </c>
      <c r="G10" s="5" t="s">
        <v>20</v>
      </c>
      <c r="H10" s="30"/>
      <c r="I10" s="17">
        <v>601000181</v>
      </c>
      <c r="J10" s="18">
        <v>5</v>
      </c>
      <c r="K10">
        <v>610004178</v>
      </c>
      <c r="L10" t="s">
        <v>153</v>
      </c>
    </row>
    <row r="11" spans="1:59" x14ac:dyDescent="0.25">
      <c r="A11" s="36" t="s">
        <v>132</v>
      </c>
      <c r="B11" s="5">
        <v>14</v>
      </c>
      <c r="C11" s="5"/>
      <c r="D11" s="5"/>
      <c r="E11" s="5" t="s">
        <v>133</v>
      </c>
      <c r="F11" s="5" t="s">
        <v>134</v>
      </c>
      <c r="G11" s="5" t="s">
        <v>20</v>
      </c>
      <c r="H11" s="30"/>
      <c r="I11" s="17">
        <v>604001917</v>
      </c>
      <c r="J11" s="18" t="s">
        <v>135</v>
      </c>
    </row>
    <row r="12" spans="1:59" x14ac:dyDescent="0.25">
      <c r="A12" s="36" t="s">
        <v>199</v>
      </c>
      <c r="B12" s="5">
        <v>0</v>
      </c>
      <c r="C12" s="5">
        <v>365</v>
      </c>
      <c r="D12" s="5"/>
      <c r="E12" s="5" t="s">
        <v>35</v>
      </c>
      <c r="F12" s="5"/>
      <c r="G12" s="5" t="s">
        <v>20</v>
      </c>
      <c r="H12" s="30"/>
      <c r="I12" s="21">
        <v>511004194</v>
      </c>
      <c r="J12" s="22">
        <v>55</v>
      </c>
      <c r="K12" s="22">
        <v>601000375</v>
      </c>
      <c r="L12" s="22">
        <v>5</v>
      </c>
      <c r="M12" s="18">
        <v>610004274</v>
      </c>
      <c r="N12" s="18">
        <v>75</v>
      </c>
      <c r="O12" s="27">
        <v>612005259</v>
      </c>
      <c r="P12" s="27">
        <v>5</v>
      </c>
    </row>
    <row r="13" spans="1:59" x14ac:dyDescent="0.25">
      <c r="A13" s="5" t="s">
        <v>160</v>
      </c>
      <c r="B13" s="5">
        <v>0</v>
      </c>
      <c r="C13" s="5">
        <v>28</v>
      </c>
      <c r="D13" s="5"/>
      <c r="E13" s="5" t="s">
        <v>127</v>
      </c>
      <c r="F13" s="5"/>
      <c r="G13" s="5" t="s">
        <v>19</v>
      </c>
      <c r="H13" s="30"/>
      <c r="I13" s="17">
        <v>611004407</v>
      </c>
      <c r="J13" s="18">
        <v>100</v>
      </c>
      <c r="K13">
        <v>701000413</v>
      </c>
      <c r="L13">
        <v>100</v>
      </c>
      <c r="M13" s="18">
        <v>703001096</v>
      </c>
      <c r="N13" s="18">
        <v>50</v>
      </c>
    </row>
    <row r="14" spans="1:59" x14ac:dyDescent="0.25">
      <c r="A14" s="36" t="s">
        <v>81</v>
      </c>
      <c r="B14" s="5">
        <v>0</v>
      </c>
      <c r="C14" s="5">
        <v>28</v>
      </c>
      <c r="D14" s="5"/>
      <c r="E14" s="5" t="s">
        <v>35</v>
      </c>
      <c r="F14" s="5" t="s">
        <v>82</v>
      </c>
      <c r="G14" s="5" t="s">
        <v>19</v>
      </c>
      <c r="H14" s="30"/>
      <c r="I14" s="17">
        <v>601000375</v>
      </c>
      <c r="J14" s="18">
        <v>100</v>
      </c>
      <c r="K14">
        <v>170200010</v>
      </c>
      <c r="L14">
        <v>400</v>
      </c>
    </row>
    <row r="15" spans="1:59" x14ac:dyDescent="0.25">
      <c r="A15" s="36" t="s">
        <v>6</v>
      </c>
      <c r="B15" s="5">
        <v>3</v>
      </c>
      <c r="C15" s="5"/>
      <c r="D15" s="5"/>
      <c r="E15" s="5"/>
      <c r="F15" s="5"/>
      <c r="G15" s="5"/>
      <c r="H15" s="30"/>
      <c r="I15" s="17">
        <v>601000004</v>
      </c>
      <c r="J15" s="18">
        <v>10</v>
      </c>
      <c r="K15">
        <v>612004941</v>
      </c>
      <c r="L15" t="s">
        <v>153</v>
      </c>
    </row>
    <row r="16" spans="1:59" x14ac:dyDescent="0.25">
      <c r="A16" s="36" t="s">
        <v>86</v>
      </c>
      <c r="B16" s="5">
        <v>0</v>
      </c>
      <c r="C16" s="5"/>
      <c r="D16" s="5"/>
      <c r="E16" s="5"/>
      <c r="F16" s="5" t="s">
        <v>85</v>
      </c>
      <c r="G16" s="5"/>
      <c r="H16" s="30"/>
      <c r="I16" s="17">
        <v>601000472</v>
      </c>
      <c r="J16" s="18" t="s">
        <v>87</v>
      </c>
      <c r="K16">
        <v>701000413</v>
      </c>
      <c r="L16">
        <v>2500</v>
      </c>
    </row>
    <row r="17" spans="1:21" x14ac:dyDescent="0.25">
      <c r="A17" s="36" t="s">
        <v>145</v>
      </c>
      <c r="B17" s="5">
        <v>7</v>
      </c>
      <c r="C17" s="5"/>
      <c r="D17" s="5"/>
      <c r="E17" s="5" t="s">
        <v>146</v>
      </c>
      <c r="F17" s="5"/>
      <c r="G17" s="5" t="s">
        <v>147</v>
      </c>
      <c r="H17" s="30"/>
      <c r="I17" s="17">
        <v>608003399</v>
      </c>
      <c r="J17" s="18">
        <v>10</v>
      </c>
      <c r="K17" s="12"/>
    </row>
    <row r="18" spans="1:21" x14ac:dyDescent="0.25">
      <c r="A18" s="5" t="s">
        <v>88</v>
      </c>
      <c r="B18" s="5">
        <v>0</v>
      </c>
      <c r="C18" s="5"/>
      <c r="D18" s="5"/>
      <c r="E18" s="5" t="s">
        <v>89</v>
      </c>
      <c r="F18" s="5"/>
      <c r="G18" s="5" t="s">
        <v>21</v>
      </c>
      <c r="H18" s="30"/>
      <c r="I18" s="17">
        <v>602000659</v>
      </c>
      <c r="J18" s="18" t="s">
        <v>80</v>
      </c>
      <c r="K18" s="12"/>
    </row>
    <row r="19" spans="1:21" x14ac:dyDescent="0.25">
      <c r="A19" s="5" t="s">
        <v>140</v>
      </c>
      <c r="B19" s="5"/>
      <c r="C19" s="5"/>
      <c r="D19" s="5"/>
      <c r="E19" s="5"/>
      <c r="F19" s="5"/>
      <c r="G19" s="5"/>
      <c r="H19" s="30"/>
      <c r="I19" s="17">
        <v>607002935</v>
      </c>
      <c r="J19" s="18" t="s">
        <v>141</v>
      </c>
      <c r="K19" s="12"/>
    </row>
    <row r="20" spans="1:21" x14ac:dyDescent="0.25">
      <c r="A20" s="36" t="s">
        <v>162</v>
      </c>
      <c r="B20" s="5">
        <v>7</v>
      </c>
      <c r="C20" s="5"/>
      <c r="D20" s="5"/>
      <c r="E20" s="5" t="s">
        <v>60</v>
      </c>
      <c r="F20" s="5" t="s">
        <v>163</v>
      </c>
      <c r="G20" s="5" t="s">
        <v>21</v>
      </c>
      <c r="H20" s="30"/>
      <c r="I20" s="17">
        <v>612004832</v>
      </c>
      <c r="J20" s="18" t="s">
        <v>161</v>
      </c>
      <c r="K20" s="28">
        <v>612005171</v>
      </c>
      <c r="L20" t="s">
        <v>193</v>
      </c>
    </row>
    <row r="21" spans="1:21" x14ac:dyDescent="0.25">
      <c r="A21" s="5" t="s">
        <v>50</v>
      </c>
      <c r="B21" s="5">
        <v>0</v>
      </c>
      <c r="C21" s="5"/>
      <c r="D21" s="5"/>
      <c r="E21" s="5" t="s">
        <v>51</v>
      </c>
      <c r="F21" s="5"/>
      <c r="G21" s="5" t="s">
        <v>59</v>
      </c>
      <c r="H21" s="4"/>
      <c r="I21" s="23">
        <v>512004553</v>
      </c>
    </row>
    <row r="22" spans="1:21" x14ac:dyDescent="0.25">
      <c r="A22" s="36" t="s">
        <v>128</v>
      </c>
      <c r="B22" s="5">
        <v>60</v>
      </c>
      <c r="C22" s="5"/>
      <c r="D22" s="5"/>
      <c r="E22" s="5" t="s">
        <v>129</v>
      </c>
      <c r="F22" s="5"/>
      <c r="G22" s="5" t="s">
        <v>20</v>
      </c>
      <c r="H22" s="30"/>
      <c r="I22" s="24">
        <v>603001700</v>
      </c>
      <c r="K22">
        <v>604001917</v>
      </c>
      <c r="L22" t="s">
        <v>136</v>
      </c>
      <c r="M22" s="18">
        <v>701000511</v>
      </c>
      <c r="N22" s="18">
        <v>250</v>
      </c>
    </row>
    <row r="23" spans="1:21" x14ac:dyDescent="0.25">
      <c r="A23" s="36" t="s">
        <v>34</v>
      </c>
      <c r="B23" s="5">
        <v>0</v>
      </c>
      <c r="C23" s="5">
        <v>28</v>
      </c>
      <c r="D23" s="5">
        <v>365</v>
      </c>
      <c r="E23" s="5"/>
      <c r="F23" s="5" t="s">
        <v>35</v>
      </c>
      <c r="G23" s="5" t="s">
        <v>19</v>
      </c>
      <c r="H23" s="30"/>
      <c r="I23" s="21">
        <v>511004078</v>
      </c>
      <c r="J23" s="18">
        <v>50</v>
      </c>
      <c r="K23" s="22">
        <v>512004495</v>
      </c>
      <c r="L23">
        <v>50</v>
      </c>
      <c r="M23" s="18">
        <v>602001057</v>
      </c>
      <c r="N23" s="18">
        <v>50</v>
      </c>
      <c r="O23" s="18">
        <v>603001424</v>
      </c>
      <c r="P23" s="18">
        <v>50</v>
      </c>
      <c r="Q23" s="18">
        <v>611004407</v>
      </c>
      <c r="R23" s="18">
        <v>50</v>
      </c>
    </row>
    <row r="24" spans="1:21" x14ac:dyDescent="0.25">
      <c r="A24" s="36" t="s">
        <v>130</v>
      </c>
      <c r="B24" s="5">
        <v>14</v>
      </c>
      <c r="C24" s="5"/>
      <c r="D24" s="5"/>
      <c r="E24" s="5" t="s">
        <v>131</v>
      </c>
      <c r="F24" s="5"/>
      <c r="G24" s="5" t="s">
        <v>22</v>
      </c>
      <c r="H24" s="30"/>
      <c r="I24" s="21">
        <v>604001750</v>
      </c>
    </row>
    <row r="25" spans="1:21" x14ac:dyDescent="0.25">
      <c r="A25" s="36" t="s">
        <v>32</v>
      </c>
      <c r="B25" s="5">
        <v>143</v>
      </c>
      <c r="C25" s="5"/>
      <c r="D25" s="5"/>
      <c r="E25" s="5" t="s">
        <v>33</v>
      </c>
      <c r="F25" s="5"/>
      <c r="G25" s="5" t="s">
        <v>22</v>
      </c>
      <c r="H25" s="30"/>
      <c r="I25" s="24">
        <v>511004078</v>
      </c>
      <c r="K25">
        <v>611004726</v>
      </c>
      <c r="L25" t="s">
        <v>191</v>
      </c>
    </row>
    <row r="26" spans="1:21" x14ac:dyDescent="0.25">
      <c r="A26" s="36" t="s">
        <v>205</v>
      </c>
      <c r="B26" s="5">
        <v>35</v>
      </c>
      <c r="C26" s="5"/>
      <c r="D26" s="5"/>
      <c r="E26" s="5"/>
      <c r="F26" s="5"/>
      <c r="G26" s="5" t="s">
        <v>22</v>
      </c>
      <c r="H26" s="30"/>
      <c r="I26" s="24">
        <v>170400110</v>
      </c>
    </row>
    <row r="27" spans="1:21" x14ac:dyDescent="0.25">
      <c r="A27" s="36" t="s">
        <v>124</v>
      </c>
      <c r="B27" s="5">
        <v>63</v>
      </c>
      <c r="C27" s="5"/>
      <c r="D27" s="5"/>
      <c r="E27" s="5" t="s">
        <v>125</v>
      </c>
      <c r="F27" s="5" t="s">
        <v>126</v>
      </c>
      <c r="G27" s="5"/>
      <c r="H27" s="30"/>
      <c r="I27" s="17">
        <v>12933</v>
      </c>
    </row>
    <row r="28" spans="1:21" x14ac:dyDescent="0.25">
      <c r="A28" s="36" t="s">
        <v>119</v>
      </c>
      <c r="B28" s="5">
        <v>6</v>
      </c>
      <c r="C28" s="5"/>
      <c r="D28" s="5"/>
      <c r="E28" s="5"/>
      <c r="F28" s="5"/>
      <c r="G28" s="5"/>
      <c r="H28" s="30"/>
      <c r="K28">
        <v>12932</v>
      </c>
      <c r="L28">
        <v>1</v>
      </c>
    </row>
    <row r="29" spans="1:21" x14ac:dyDescent="0.25">
      <c r="A29" s="36" t="s">
        <v>43</v>
      </c>
      <c r="B29" s="5">
        <v>3</v>
      </c>
      <c r="C29" s="5"/>
      <c r="D29" s="5"/>
      <c r="E29" s="5" t="s">
        <v>44</v>
      </c>
      <c r="F29" s="5" t="s">
        <v>47</v>
      </c>
      <c r="G29" s="5" t="s">
        <v>20</v>
      </c>
      <c r="H29" s="30"/>
      <c r="I29" s="19">
        <v>512004553</v>
      </c>
      <c r="J29" s="18">
        <v>1</v>
      </c>
      <c r="K29">
        <v>12932</v>
      </c>
      <c r="L29">
        <v>1</v>
      </c>
      <c r="M29" s="18">
        <v>611004726</v>
      </c>
      <c r="N29" s="18" t="s">
        <v>153</v>
      </c>
      <c r="T29">
        <v>701000175</v>
      </c>
      <c r="U29" t="s">
        <v>153</v>
      </c>
    </row>
    <row r="30" spans="1:21" x14ac:dyDescent="0.25">
      <c r="A30" s="36" t="s">
        <v>138</v>
      </c>
      <c r="B30" s="5">
        <v>66</v>
      </c>
      <c r="C30" s="5"/>
      <c r="D30" s="5"/>
      <c r="E30" s="5" t="s">
        <v>139</v>
      </c>
      <c r="F30" s="5"/>
      <c r="G30" s="5"/>
      <c r="H30" s="30"/>
      <c r="I30" s="19">
        <v>607002930</v>
      </c>
      <c r="J30" s="18" t="s">
        <v>136</v>
      </c>
    </row>
    <row r="31" spans="1:21" x14ac:dyDescent="0.25">
      <c r="A31" s="36" t="s">
        <v>76</v>
      </c>
      <c r="B31" s="5">
        <v>49</v>
      </c>
      <c r="C31" s="5"/>
      <c r="D31" s="5"/>
      <c r="E31" s="5" t="s">
        <v>77</v>
      </c>
      <c r="F31" s="5"/>
      <c r="G31" s="5" t="s">
        <v>19</v>
      </c>
      <c r="H31" s="30"/>
      <c r="I31" s="19">
        <v>601000181</v>
      </c>
      <c r="J31" s="18" t="s">
        <v>135</v>
      </c>
    </row>
    <row r="32" spans="1:21" x14ac:dyDescent="0.25">
      <c r="A32" s="36" t="s">
        <v>180</v>
      </c>
      <c r="B32" s="5"/>
      <c r="C32" s="5"/>
      <c r="D32" s="5"/>
      <c r="E32" s="5"/>
      <c r="F32" s="5"/>
      <c r="G32" s="5"/>
      <c r="H32" s="30"/>
      <c r="I32" s="17">
        <v>612005251</v>
      </c>
      <c r="J32" s="18" t="s">
        <v>136</v>
      </c>
    </row>
    <row r="33" spans="1:21" x14ac:dyDescent="0.25">
      <c r="A33" s="36" t="s">
        <v>181</v>
      </c>
      <c r="B33" s="5"/>
      <c r="C33" s="5"/>
      <c r="D33" s="5"/>
      <c r="E33" s="5"/>
      <c r="F33" s="5"/>
      <c r="G33" s="5"/>
      <c r="H33" s="30"/>
      <c r="I33" s="17">
        <v>612005251</v>
      </c>
    </row>
    <row r="34" spans="1:21" x14ac:dyDescent="0.25">
      <c r="A34" s="36" t="s">
        <v>40</v>
      </c>
      <c r="B34" s="5">
        <v>31</v>
      </c>
      <c r="C34" s="5"/>
      <c r="D34" s="5"/>
      <c r="E34" s="5" t="s">
        <v>41</v>
      </c>
      <c r="F34" s="5" t="s">
        <v>42</v>
      </c>
      <c r="G34" s="5" t="s">
        <v>20</v>
      </c>
      <c r="H34" s="30"/>
      <c r="I34" s="17">
        <v>512004553</v>
      </c>
      <c r="K34">
        <v>604001917</v>
      </c>
      <c r="M34" s="18">
        <v>701000511</v>
      </c>
      <c r="T34">
        <v>701000175</v>
      </c>
      <c r="U34" t="s">
        <v>135</v>
      </c>
    </row>
    <row r="35" spans="1:21" x14ac:dyDescent="0.25">
      <c r="A35" s="5" t="s">
        <v>102</v>
      </c>
      <c r="B35" s="5">
        <v>0</v>
      </c>
      <c r="C35" s="5"/>
      <c r="D35" s="5"/>
      <c r="E35" s="5" t="s">
        <v>100</v>
      </c>
      <c r="F35" s="5" t="s">
        <v>101</v>
      </c>
      <c r="G35" s="5" t="s">
        <v>21</v>
      </c>
      <c r="H35" s="30"/>
      <c r="I35" s="17">
        <v>602000686</v>
      </c>
    </row>
    <row r="36" spans="1:21" x14ac:dyDescent="0.25">
      <c r="A36" s="5" t="s">
        <v>200</v>
      </c>
      <c r="B36" s="5"/>
      <c r="C36" s="5"/>
      <c r="D36" s="5"/>
      <c r="E36" s="5"/>
      <c r="F36" s="5"/>
      <c r="G36" s="5" t="s">
        <v>187</v>
      </c>
      <c r="H36" s="30"/>
    </row>
    <row r="37" spans="1:21" ht="15.75" customHeight="1" x14ac:dyDescent="0.25">
      <c r="A37" s="36" t="s">
        <v>8</v>
      </c>
      <c r="B37" s="5">
        <v>12</v>
      </c>
      <c r="C37" s="5"/>
      <c r="D37" s="5"/>
      <c r="E37" s="5" t="s">
        <v>27</v>
      </c>
      <c r="F37" s="5" t="s">
        <v>24</v>
      </c>
      <c r="G37" s="5"/>
      <c r="H37" s="30"/>
      <c r="I37" s="19">
        <v>512004811</v>
      </c>
      <c r="K37">
        <v>612004899</v>
      </c>
      <c r="L37">
        <v>18</v>
      </c>
      <c r="M37" s="18">
        <v>612004941</v>
      </c>
      <c r="N37" s="18">
        <v>12</v>
      </c>
      <c r="O37" s="27">
        <v>611004726</v>
      </c>
      <c r="P37" s="27">
        <v>12</v>
      </c>
      <c r="T37">
        <v>701000081</v>
      </c>
      <c r="U37" t="s">
        <v>182</v>
      </c>
    </row>
    <row r="38" spans="1:21" x14ac:dyDescent="0.25">
      <c r="A38" s="36" t="s">
        <v>121</v>
      </c>
      <c r="B38" s="5">
        <v>30</v>
      </c>
      <c r="C38" s="5"/>
      <c r="D38" s="5"/>
      <c r="E38" s="5" t="s">
        <v>122</v>
      </c>
      <c r="F38" s="5" t="s">
        <v>123</v>
      </c>
      <c r="G38" s="5"/>
      <c r="H38" s="30"/>
      <c r="I38" s="17">
        <v>12932</v>
      </c>
    </row>
    <row r="39" spans="1:21" x14ac:dyDescent="0.25">
      <c r="A39" s="36" t="s">
        <v>5</v>
      </c>
      <c r="B39" s="5">
        <v>0</v>
      </c>
      <c r="C39" s="5"/>
      <c r="D39" s="5"/>
      <c r="E39" s="5" t="s">
        <v>30</v>
      </c>
      <c r="F39" s="5" t="s">
        <v>31</v>
      </c>
      <c r="G39" s="5" t="s">
        <v>20</v>
      </c>
      <c r="H39" s="30"/>
      <c r="I39" s="19">
        <v>601000004</v>
      </c>
    </row>
    <row r="40" spans="1:21" x14ac:dyDescent="0.25">
      <c r="A40" s="36" t="s">
        <v>114</v>
      </c>
      <c r="B40" s="5"/>
      <c r="C40" s="5"/>
      <c r="D40" s="5"/>
      <c r="E40" s="5"/>
      <c r="F40" s="5"/>
      <c r="G40" s="5"/>
      <c r="H40" s="30"/>
      <c r="I40" s="19"/>
    </row>
    <row r="41" spans="1:21" x14ac:dyDescent="0.25">
      <c r="A41" s="36" t="s">
        <v>148</v>
      </c>
      <c r="B41" s="5">
        <v>28</v>
      </c>
      <c r="C41" s="5"/>
      <c r="D41" s="5"/>
      <c r="E41" s="5" t="s">
        <v>149</v>
      </c>
      <c r="F41" s="5"/>
      <c r="G41" s="5" t="s">
        <v>19</v>
      </c>
      <c r="H41" s="30"/>
      <c r="I41" s="19">
        <v>609003643</v>
      </c>
      <c r="J41" s="18" t="s">
        <v>135</v>
      </c>
    </row>
    <row r="42" spans="1:21" x14ac:dyDescent="0.25">
      <c r="A42" s="36" t="s">
        <v>115</v>
      </c>
      <c r="B42" s="5">
        <v>14</v>
      </c>
      <c r="C42" s="5"/>
      <c r="D42" s="5"/>
      <c r="E42" s="5" t="s">
        <v>116</v>
      </c>
      <c r="F42" s="5" t="s">
        <v>117</v>
      </c>
      <c r="G42" s="5" t="s">
        <v>20</v>
      </c>
      <c r="H42" s="30"/>
      <c r="I42" s="17">
        <v>603001424</v>
      </c>
    </row>
    <row r="43" spans="1:21" x14ac:dyDescent="0.25">
      <c r="A43" s="36" t="s">
        <v>118</v>
      </c>
      <c r="B43" s="5"/>
      <c r="C43" s="5"/>
      <c r="D43" s="5"/>
      <c r="E43" s="5"/>
      <c r="F43" s="5"/>
      <c r="G43" s="5"/>
      <c r="H43" s="30"/>
      <c r="K43">
        <v>12932</v>
      </c>
      <c r="L43">
        <v>1</v>
      </c>
    </row>
    <row r="44" spans="1:21" x14ac:dyDescent="0.25">
      <c r="A44" s="36" t="s">
        <v>194</v>
      </c>
      <c r="B44" s="5">
        <v>21</v>
      </c>
      <c r="C44" s="5"/>
      <c r="D44" s="5"/>
      <c r="E44" s="5" t="s">
        <v>195</v>
      </c>
      <c r="F44" s="5" t="s">
        <v>75</v>
      </c>
      <c r="G44" s="5" t="s">
        <v>20</v>
      </c>
      <c r="H44" s="30"/>
      <c r="I44" s="17">
        <v>612005171</v>
      </c>
      <c r="J44" s="18" t="s">
        <v>135</v>
      </c>
    </row>
    <row r="45" spans="1:21" x14ac:dyDescent="0.25">
      <c r="A45" s="36" t="s">
        <v>69</v>
      </c>
      <c r="B45" s="5">
        <v>3</v>
      </c>
      <c r="C45" s="5"/>
      <c r="D45" s="5"/>
      <c r="E45" s="5" t="s">
        <v>70</v>
      </c>
      <c r="F45" s="5"/>
      <c r="G45" s="5" t="s">
        <v>20</v>
      </c>
      <c r="H45" s="30"/>
      <c r="I45" s="19">
        <v>512004343</v>
      </c>
      <c r="K45">
        <v>607002930</v>
      </c>
      <c r="L45" t="s">
        <v>136</v>
      </c>
    </row>
    <row r="46" spans="1:21" x14ac:dyDescent="0.25">
      <c r="A46" s="5" t="s">
        <v>169</v>
      </c>
      <c r="B46" s="5">
        <v>0</v>
      </c>
      <c r="C46" s="5"/>
      <c r="D46" s="5"/>
      <c r="E46" s="5"/>
      <c r="F46" s="5"/>
      <c r="G46" s="5" t="s">
        <v>21</v>
      </c>
      <c r="H46" s="30"/>
      <c r="I46" s="19">
        <v>612004835</v>
      </c>
    </row>
    <row r="47" spans="1:21" x14ac:dyDescent="0.25">
      <c r="A47" s="5" t="s">
        <v>196</v>
      </c>
      <c r="B47" s="5">
        <v>0</v>
      </c>
      <c r="C47" s="5"/>
      <c r="D47" s="5"/>
      <c r="E47" s="5"/>
      <c r="F47" s="5"/>
      <c r="G47" s="5" t="s">
        <v>21</v>
      </c>
      <c r="H47" s="30"/>
      <c r="I47" s="19">
        <v>612005171</v>
      </c>
      <c r="J47" s="18" t="s">
        <v>92</v>
      </c>
    </row>
    <row r="48" spans="1:21" x14ac:dyDescent="0.25">
      <c r="A48" s="36" t="s">
        <v>97</v>
      </c>
      <c r="B48" s="5">
        <v>1</v>
      </c>
      <c r="C48" s="5"/>
      <c r="D48" s="5"/>
      <c r="E48" s="5" t="s">
        <v>98</v>
      </c>
      <c r="F48" s="5" t="s">
        <v>99</v>
      </c>
      <c r="G48" s="5" t="s">
        <v>20</v>
      </c>
      <c r="H48" s="30"/>
      <c r="I48" s="17">
        <v>602000686</v>
      </c>
      <c r="J48" s="18">
        <v>5</v>
      </c>
    </row>
    <row r="49" spans="1:16" x14ac:dyDescent="0.25">
      <c r="A49" s="5" t="s">
        <v>174</v>
      </c>
      <c r="B49" s="5">
        <v>0</v>
      </c>
      <c r="C49" s="5"/>
      <c r="D49" s="5"/>
      <c r="E49" s="5" t="s">
        <v>175</v>
      </c>
      <c r="F49" s="5"/>
      <c r="G49" s="5" t="s">
        <v>21</v>
      </c>
      <c r="H49" s="30"/>
      <c r="I49" s="17">
        <v>612004941</v>
      </c>
      <c r="J49" s="18">
        <v>9</v>
      </c>
      <c r="K49">
        <v>611004726</v>
      </c>
      <c r="L49">
        <v>10</v>
      </c>
    </row>
    <row r="50" spans="1:16" x14ac:dyDescent="0.25">
      <c r="A50" s="5" t="s">
        <v>176</v>
      </c>
      <c r="B50" s="5">
        <v>0</v>
      </c>
      <c r="C50" s="5"/>
      <c r="D50" s="5"/>
      <c r="E50" s="5" t="s">
        <v>175</v>
      </c>
      <c r="F50" s="5"/>
      <c r="G50" s="5" t="s">
        <v>21</v>
      </c>
      <c r="H50" s="30"/>
      <c r="I50" s="17">
        <v>612004941</v>
      </c>
      <c r="J50" s="18">
        <v>9</v>
      </c>
      <c r="K50">
        <v>611004726</v>
      </c>
      <c r="L50">
        <v>10</v>
      </c>
    </row>
    <row r="51" spans="1:16" x14ac:dyDescent="0.25">
      <c r="A51" s="36" t="s">
        <v>178</v>
      </c>
      <c r="B51" s="5">
        <v>20</v>
      </c>
      <c r="C51" s="5"/>
      <c r="D51" s="5"/>
      <c r="E51" s="5" t="s">
        <v>179</v>
      </c>
      <c r="F51" s="5"/>
      <c r="G51" s="5"/>
      <c r="H51" s="30"/>
      <c r="I51" s="17">
        <v>612005244</v>
      </c>
      <c r="J51" s="18" t="s">
        <v>164</v>
      </c>
    </row>
    <row r="52" spans="1:16" x14ac:dyDescent="0.25">
      <c r="A52" s="36" t="s">
        <v>45</v>
      </c>
      <c r="B52" s="5">
        <v>30</v>
      </c>
      <c r="C52" s="5"/>
      <c r="D52" s="5"/>
      <c r="E52" s="5" t="s">
        <v>48</v>
      </c>
      <c r="F52" s="5" t="s">
        <v>46</v>
      </c>
      <c r="G52" s="5" t="s">
        <v>20</v>
      </c>
      <c r="H52" s="30"/>
      <c r="I52" s="19">
        <v>512004553</v>
      </c>
      <c r="J52" s="18">
        <v>10</v>
      </c>
    </row>
    <row r="53" spans="1:16" x14ac:dyDescent="0.25">
      <c r="A53" s="36" t="s">
        <v>45</v>
      </c>
      <c r="B53" s="5">
        <v>30</v>
      </c>
      <c r="C53" s="5"/>
      <c r="D53" s="5"/>
      <c r="E53" s="5" t="s">
        <v>49</v>
      </c>
      <c r="F53" s="5" t="s">
        <v>46</v>
      </c>
      <c r="G53" s="5" t="s">
        <v>20</v>
      </c>
      <c r="H53" s="30"/>
      <c r="I53" s="19">
        <v>512004553</v>
      </c>
    </row>
    <row r="54" spans="1:16" x14ac:dyDescent="0.25">
      <c r="A54" s="5" t="s">
        <v>165</v>
      </c>
      <c r="B54" s="5">
        <v>0</v>
      </c>
      <c r="C54" s="5"/>
      <c r="D54" s="5"/>
      <c r="E54" s="5" t="s">
        <v>166</v>
      </c>
      <c r="F54" s="5" t="s">
        <v>167</v>
      </c>
      <c r="G54" s="5" t="s">
        <v>21</v>
      </c>
      <c r="H54" s="30"/>
      <c r="I54" s="19">
        <v>612004832</v>
      </c>
      <c r="J54" s="18" t="s">
        <v>168</v>
      </c>
    </row>
    <row r="55" spans="1:16" x14ac:dyDescent="0.25">
      <c r="A55" s="5" t="s">
        <v>61</v>
      </c>
      <c r="B55" s="5">
        <v>0</v>
      </c>
      <c r="C55" s="5"/>
      <c r="D55" s="5"/>
      <c r="E55" s="5" t="s">
        <v>62</v>
      </c>
      <c r="F55" s="5" t="s">
        <v>63</v>
      </c>
      <c r="G55" s="5" t="s">
        <v>59</v>
      </c>
      <c r="H55" s="30"/>
      <c r="I55" s="19" t="s">
        <v>64</v>
      </c>
    </row>
    <row r="56" spans="1:16" x14ac:dyDescent="0.25">
      <c r="A56" s="36" t="s">
        <v>158</v>
      </c>
      <c r="B56" s="5">
        <v>0</v>
      </c>
      <c r="C56" s="5"/>
      <c r="D56" s="5"/>
      <c r="E56" s="5" t="s">
        <v>35</v>
      </c>
      <c r="F56" s="5"/>
      <c r="G56" s="5" t="s">
        <v>20</v>
      </c>
      <c r="H56" s="30"/>
      <c r="I56" s="19">
        <v>610004211</v>
      </c>
      <c r="J56" s="18" t="s">
        <v>35</v>
      </c>
      <c r="K56">
        <v>612005061</v>
      </c>
    </row>
    <row r="57" spans="1:16" x14ac:dyDescent="0.25">
      <c r="A57" s="36" t="s">
        <v>7</v>
      </c>
      <c r="B57" s="5">
        <v>0</v>
      </c>
      <c r="C57" s="5">
        <v>28</v>
      </c>
      <c r="D57" s="5">
        <v>182</v>
      </c>
      <c r="E57" s="5" t="s">
        <v>28</v>
      </c>
      <c r="F57" s="5" t="s">
        <v>29</v>
      </c>
      <c r="G57" s="5" t="s">
        <v>20</v>
      </c>
      <c r="H57" s="30"/>
      <c r="I57" s="21">
        <v>511004193</v>
      </c>
      <c r="J57" s="22">
        <v>50</v>
      </c>
      <c r="K57" s="22">
        <v>512004811</v>
      </c>
      <c r="L57" s="22">
        <v>50</v>
      </c>
    </row>
    <row r="58" spans="1:16" x14ac:dyDescent="0.25">
      <c r="A58" s="36" t="s">
        <v>79</v>
      </c>
      <c r="B58" s="5">
        <v>0</v>
      </c>
      <c r="C58" s="5"/>
      <c r="D58" s="5"/>
      <c r="E58" s="5" t="s">
        <v>35</v>
      </c>
      <c r="F58" s="5"/>
      <c r="G58" s="5"/>
      <c r="H58" s="30"/>
      <c r="I58" s="19">
        <v>601000375</v>
      </c>
      <c r="J58" s="18" t="s">
        <v>80</v>
      </c>
    </row>
    <row r="59" spans="1:16" x14ac:dyDescent="0.25">
      <c r="A59" s="36" t="s">
        <v>36</v>
      </c>
      <c r="B59" s="5">
        <v>0</v>
      </c>
      <c r="C59" s="5"/>
      <c r="D59" s="5"/>
      <c r="E59" s="5" t="s">
        <v>35</v>
      </c>
      <c r="F59" s="5"/>
      <c r="G59" s="9" t="s">
        <v>20</v>
      </c>
      <c r="H59" s="31"/>
      <c r="I59" s="17">
        <v>512004343</v>
      </c>
      <c r="J59" s="18">
        <v>50</v>
      </c>
      <c r="K59">
        <v>601000375</v>
      </c>
      <c r="L59">
        <v>10</v>
      </c>
    </row>
    <row r="60" spans="1:16" x14ac:dyDescent="0.25">
      <c r="A60" s="5" t="s">
        <v>143</v>
      </c>
      <c r="B60" s="5">
        <v>0</v>
      </c>
      <c r="C60" s="5"/>
      <c r="D60" s="5"/>
      <c r="E60" s="5"/>
      <c r="F60" s="5"/>
      <c r="G60" s="9" t="s">
        <v>21</v>
      </c>
      <c r="H60" s="31"/>
      <c r="I60" s="17">
        <v>608003351</v>
      </c>
      <c r="J60" s="18">
        <v>6</v>
      </c>
    </row>
    <row r="61" spans="1:16" x14ac:dyDescent="0.25">
      <c r="A61" s="5" t="s">
        <v>93</v>
      </c>
      <c r="B61" s="5">
        <v>0</v>
      </c>
      <c r="C61" s="5"/>
      <c r="D61" s="5"/>
      <c r="E61" s="5" t="s">
        <v>94</v>
      </c>
      <c r="F61" s="5" t="s">
        <v>95</v>
      </c>
      <c r="G61" s="5" t="s">
        <v>21</v>
      </c>
      <c r="H61" s="30"/>
      <c r="I61" s="17">
        <v>602000659</v>
      </c>
      <c r="J61" s="18" t="s">
        <v>96</v>
      </c>
      <c r="K61">
        <v>602000686</v>
      </c>
      <c r="L61">
        <v>2</v>
      </c>
      <c r="M61" s="18">
        <v>12690</v>
      </c>
      <c r="N61" s="18">
        <v>1</v>
      </c>
    </row>
    <row r="62" spans="1:16" x14ac:dyDescent="0.25">
      <c r="A62" s="36" t="s">
        <v>52</v>
      </c>
      <c r="B62" s="5">
        <v>30</v>
      </c>
      <c r="C62" s="5"/>
      <c r="D62" s="5"/>
      <c r="E62" s="5" t="s">
        <v>53</v>
      </c>
      <c r="F62" s="5" t="s">
        <v>54</v>
      </c>
      <c r="G62" s="5" t="s">
        <v>20</v>
      </c>
      <c r="H62" s="30"/>
      <c r="I62" s="17">
        <v>512004811</v>
      </c>
      <c r="K62" s="11"/>
    </row>
    <row r="63" spans="1:16" x14ac:dyDescent="0.25">
      <c r="A63" s="36" t="s">
        <v>57</v>
      </c>
      <c r="B63" s="5">
        <v>12</v>
      </c>
      <c r="C63" s="5"/>
      <c r="D63" s="5"/>
      <c r="E63" s="5" t="s">
        <v>60</v>
      </c>
      <c r="F63" s="5" t="s">
        <v>58</v>
      </c>
      <c r="G63" s="5" t="s">
        <v>59</v>
      </c>
      <c r="H63" s="30"/>
      <c r="I63" s="17">
        <v>512004811</v>
      </c>
      <c r="K63">
        <v>601000375</v>
      </c>
      <c r="L63" t="s">
        <v>78</v>
      </c>
      <c r="M63" s="18">
        <v>611004336</v>
      </c>
      <c r="N63" s="18" t="s">
        <v>159</v>
      </c>
      <c r="O63">
        <v>612005061</v>
      </c>
      <c r="P63" t="s">
        <v>177</v>
      </c>
    </row>
    <row r="64" spans="1:16" x14ac:dyDescent="0.25">
      <c r="A64" s="36" t="s">
        <v>37</v>
      </c>
      <c r="B64" s="5">
        <v>64</v>
      </c>
      <c r="C64" s="5">
        <v>3</v>
      </c>
      <c r="D64" s="5"/>
      <c r="E64" s="5" t="s">
        <v>38</v>
      </c>
      <c r="F64" s="5"/>
      <c r="G64" s="5" t="s">
        <v>20</v>
      </c>
      <c r="H64" s="30"/>
      <c r="I64" s="17">
        <v>512004343</v>
      </c>
      <c r="K64">
        <v>608003399</v>
      </c>
      <c r="L64" t="s">
        <v>144</v>
      </c>
      <c r="M64" s="18">
        <v>610003965</v>
      </c>
      <c r="N64" s="18">
        <v>250</v>
      </c>
    </row>
    <row r="65" spans="1:12" x14ac:dyDescent="0.25">
      <c r="A65" s="5" t="s">
        <v>172</v>
      </c>
      <c r="B65" s="5"/>
      <c r="C65" s="5"/>
      <c r="D65" s="5"/>
      <c r="E65" s="5" t="s">
        <v>173</v>
      </c>
      <c r="F65" s="5"/>
      <c r="G65" s="5" t="s">
        <v>21</v>
      </c>
      <c r="H65" s="30"/>
      <c r="I65" s="17">
        <v>612004903</v>
      </c>
    </row>
    <row r="66" spans="1:12" x14ac:dyDescent="0.25">
      <c r="A66" s="36" t="s">
        <v>185</v>
      </c>
      <c r="B66" s="5">
        <v>10</v>
      </c>
      <c r="C66" s="5"/>
      <c r="D66" s="5"/>
      <c r="E66" s="5" t="s">
        <v>186</v>
      </c>
      <c r="F66" s="5" t="s">
        <v>134</v>
      </c>
      <c r="G66" s="5" t="s">
        <v>187</v>
      </c>
      <c r="H66" s="30"/>
      <c r="I66" s="17">
        <v>611004635</v>
      </c>
      <c r="J66" s="18">
        <v>4</v>
      </c>
    </row>
    <row r="67" spans="1:12" x14ac:dyDescent="0.25">
      <c r="A67" s="36" t="s">
        <v>151</v>
      </c>
      <c r="B67" s="5">
        <v>0</v>
      </c>
      <c r="C67" s="5"/>
      <c r="D67" s="5"/>
      <c r="E67" s="5" t="s">
        <v>152</v>
      </c>
      <c r="F67" s="5" t="s">
        <v>123</v>
      </c>
      <c r="G67" s="5" t="s">
        <v>20</v>
      </c>
      <c r="H67" s="30"/>
      <c r="I67" s="17">
        <v>610004178</v>
      </c>
      <c r="J67" s="18" t="s">
        <v>153</v>
      </c>
    </row>
    <row r="68" spans="1:12" x14ac:dyDescent="0.25">
      <c r="A68" s="36" t="s">
        <v>90</v>
      </c>
      <c r="B68" s="5">
        <v>0</v>
      </c>
      <c r="C68" s="5"/>
      <c r="D68" s="5"/>
      <c r="E68" s="5" t="s">
        <v>91</v>
      </c>
      <c r="F68" s="5" t="s">
        <v>75</v>
      </c>
      <c r="G68" s="5" t="s">
        <v>21</v>
      </c>
      <c r="H68" s="30"/>
      <c r="I68" s="17">
        <v>602000659</v>
      </c>
      <c r="J68" s="18" t="s">
        <v>92</v>
      </c>
      <c r="K68" s="12"/>
    </row>
    <row r="69" spans="1:12" x14ac:dyDescent="0.25">
      <c r="A69" s="36" t="s">
        <v>188</v>
      </c>
      <c r="B69" s="5">
        <v>5</v>
      </c>
      <c r="C69" s="5"/>
      <c r="D69" s="5"/>
      <c r="E69" s="5" t="s">
        <v>189</v>
      </c>
      <c r="F69" s="5"/>
      <c r="G69" s="5" t="s">
        <v>187</v>
      </c>
      <c r="H69" s="30"/>
      <c r="I69" s="17">
        <v>611004726</v>
      </c>
      <c r="J69" s="18" t="s">
        <v>190</v>
      </c>
      <c r="K69" s="12"/>
    </row>
    <row r="70" spans="1:12" x14ac:dyDescent="0.25">
      <c r="A70" s="36" t="s">
        <v>71</v>
      </c>
      <c r="B70" s="5">
        <v>28</v>
      </c>
      <c r="C70" s="5"/>
      <c r="D70" s="5"/>
      <c r="E70" s="5" t="s">
        <v>30</v>
      </c>
      <c r="F70" s="5"/>
      <c r="G70" s="5" t="s">
        <v>22</v>
      </c>
      <c r="H70" s="30"/>
      <c r="I70" s="21">
        <v>512004811</v>
      </c>
      <c r="J70" s="22"/>
      <c r="K70">
        <v>607002825</v>
      </c>
      <c r="L70" t="s">
        <v>137</v>
      </c>
    </row>
    <row r="71" spans="1:12" x14ac:dyDescent="0.25">
      <c r="A71" s="36" t="s">
        <v>154</v>
      </c>
      <c r="B71" s="5">
        <v>0</v>
      </c>
      <c r="C71" s="5"/>
      <c r="D71" s="5"/>
      <c r="E71" s="5" t="s">
        <v>155</v>
      </c>
      <c r="F71" s="5" t="s">
        <v>156</v>
      </c>
      <c r="G71" s="5" t="s">
        <v>20</v>
      </c>
      <c r="H71" s="30"/>
      <c r="I71" s="17">
        <v>610004211</v>
      </c>
      <c r="J71" s="18" t="s">
        <v>157</v>
      </c>
    </row>
    <row r="72" spans="1:12" x14ac:dyDescent="0.25">
      <c r="A72" s="38" t="s">
        <v>204</v>
      </c>
      <c r="B72" s="37">
        <v>18</v>
      </c>
    </row>
    <row r="73" spans="1:12" x14ac:dyDescent="0.25">
      <c r="A73" s="38" t="s">
        <v>202</v>
      </c>
      <c r="B73" s="37">
        <v>213</v>
      </c>
    </row>
    <row r="74" spans="1:12" x14ac:dyDescent="0.25">
      <c r="A74" s="38" t="s">
        <v>201</v>
      </c>
      <c r="B74">
        <v>7</v>
      </c>
    </row>
    <row r="75" spans="1:12" x14ac:dyDescent="0.25">
      <c r="A75" s="38" t="s">
        <v>203</v>
      </c>
      <c r="B75">
        <v>1</v>
      </c>
    </row>
    <row r="76" spans="1:12" x14ac:dyDescent="0.25">
      <c r="A76" s="38" t="s">
        <v>206</v>
      </c>
    </row>
    <row r="77" spans="1:12" x14ac:dyDescent="0.25">
      <c r="A77" s="38" t="s">
        <v>207</v>
      </c>
    </row>
    <row r="78" spans="1:12" x14ac:dyDescent="0.25">
      <c r="A78" s="38" t="s">
        <v>208</v>
      </c>
      <c r="B78">
        <v>0</v>
      </c>
      <c r="G78" t="s">
        <v>20</v>
      </c>
    </row>
    <row r="79" spans="1:12" x14ac:dyDescent="0.25">
      <c r="A79" s="38" t="s">
        <v>209</v>
      </c>
      <c r="B79">
        <v>63</v>
      </c>
    </row>
  </sheetData>
  <sortState ref="A2:O46">
    <sortCondition ref="A2:A46"/>
  </sortState>
  <pageMargins left="0.11811023622047245" right="0.11811023622047245" top="0.74803149606299213" bottom="0.74803149606299213" header="0.31496062992125984" footer="0.31496062992125984"/>
  <pageSetup paperSize="9" scale="69" orientation="portrait" horizontalDpi="4294967293" vertic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L9"/>
  <sheetViews>
    <sheetView zoomScaleNormal="100" workbookViewId="0">
      <pane ySplit="1" topLeftCell="A2" activePane="bottomLeft" state="frozen"/>
      <selection activeCell="B1" sqref="B1"/>
      <selection pane="bottomLeft" activeCell="C27" sqref="C27"/>
    </sheetView>
  </sheetViews>
  <sheetFormatPr baseColWidth="10" defaultRowHeight="15" x14ac:dyDescent="0.25"/>
  <cols>
    <col min="1" max="1" width="11" style="10" customWidth="1"/>
    <col min="2" max="3" width="19" style="3" customWidth="1"/>
    <col min="4" max="4" width="14.7109375" style="1" customWidth="1"/>
    <col min="5" max="5" width="26.5703125" customWidth="1"/>
    <col min="6" max="6" width="11.85546875" customWidth="1"/>
    <col min="7" max="7" width="16.28515625" style="2" customWidth="1"/>
    <col min="8" max="8" width="15.42578125" style="2" customWidth="1"/>
    <col min="9" max="9" width="13.5703125" style="2" customWidth="1"/>
    <col min="10" max="10" width="16.28515625" style="1" customWidth="1"/>
    <col min="11" max="11" width="21" bestFit="1" customWidth="1"/>
    <col min="12" max="12" width="11.42578125" style="2"/>
  </cols>
  <sheetData>
    <row r="1" spans="1:12" s="35" customFormat="1" ht="30" x14ac:dyDescent="0.25">
      <c r="A1" s="32" t="s">
        <v>197</v>
      </c>
      <c r="B1" s="33" t="s">
        <v>13</v>
      </c>
      <c r="C1" s="33" t="s">
        <v>14</v>
      </c>
      <c r="D1" s="33" t="s">
        <v>15</v>
      </c>
      <c r="E1" s="34" t="s">
        <v>9</v>
      </c>
      <c r="F1" s="34" t="s">
        <v>198</v>
      </c>
      <c r="G1" s="33" t="s">
        <v>16</v>
      </c>
      <c r="H1" s="34" t="s">
        <v>17</v>
      </c>
      <c r="I1" s="34" t="s">
        <v>11</v>
      </c>
      <c r="J1" s="33" t="s">
        <v>12</v>
      </c>
      <c r="K1" s="34" t="s">
        <v>18</v>
      </c>
      <c r="L1" s="34" t="s">
        <v>65</v>
      </c>
    </row>
    <row r="2" spans="1:12" ht="15" customHeight="1" x14ac:dyDescent="0.25">
      <c r="A2" s="10">
        <v>2496</v>
      </c>
      <c r="B2" s="3">
        <v>42336</v>
      </c>
      <c r="C2" s="3">
        <v>42336</v>
      </c>
      <c r="E2" t="s">
        <v>34</v>
      </c>
      <c r="F2">
        <v>2</v>
      </c>
      <c r="G2" s="2">
        <v>511004078</v>
      </c>
      <c r="H2" s="8" t="str">
        <f>IF(Tableau4[[#This Row],[Produit]]="","",VLOOKUP(Tableau4[[#This Row],[Produit]],'Prod Sanit'!$A$1:$G$71,7,FALSE))</f>
        <v>SC</v>
      </c>
      <c r="I2" s="2" t="s">
        <v>23</v>
      </c>
      <c r="J2" s="1">
        <f>IF(Tableau4[[#This Row],[Date Fin TTT]]="","",VLOOKUP(Tableau4[[#This Row],[Produit]],'Prod Sanit'!$A$1:$G$72,2,FALSE)+Tableau4[[#This Row],[Date Fin TTT]])</f>
        <v>42336</v>
      </c>
      <c r="L2" s="2" t="s">
        <v>66</v>
      </c>
    </row>
    <row r="3" spans="1:12" ht="15" customHeight="1" x14ac:dyDescent="0.25">
      <c r="A3" s="10">
        <v>2496</v>
      </c>
      <c r="B3" s="3">
        <v>42336</v>
      </c>
      <c r="C3" s="3">
        <v>42336</v>
      </c>
      <c r="E3" t="s">
        <v>32</v>
      </c>
      <c r="F3">
        <v>25</v>
      </c>
      <c r="G3" s="2">
        <v>511004078</v>
      </c>
      <c r="H3" s="8" t="str">
        <f>IF(Tableau4[[#This Row],[Produit]]="","",VLOOKUP(Tableau4[[#This Row],[Produit]],'Prod Sanit'!$A$1:$G$71,7,FALSE))</f>
        <v>D</v>
      </c>
      <c r="I3" s="2" t="s">
        <v>23</v>
      </c>
      <c r="J3" s="1">
        <f>IF(Tableau4[[#This Row],[Date Fin TTT]]="","",VLOOKUP(Tableau4[[#This Row],[Produit]],'Prod Sanit'!$A$1:$G$72,2,FALSE)+Tableau4[[#This Row],[Date Fin TTT]])</f>
        <v>42479</v>
      </c>
      <c r="K3" t="s">
        <v>72</v>
      </c>
      <c r="L3" s="2" t="s">
        <v>66</v>
      </c>
    </row>
    <row r="4" spans="1:12" ht="15" customHeight="1" x14ac:dyDescent="0.25">
      <c r="A4" s="10">
        <v>2529</v>
      </c>
      <c r="B4" s="3">
        <v>42336</v>
      </c>
      <c r="C4" s="3">
        <v>42336</v>
      </c>
      <c r="E4" t="s">
        <v>34</v>
      </c>
      <c r="F4">
        <v>2</v>
      </c>
      <c r="G4" s="2">
        <v>511004078</v>
      </c>
      <c r="H4" s="8" t="str">
        <f>IF(Tableau4[[#This Row],[Produit]]="","",VLOOKUP(Tableau4[[#This Row],[Produit]],'Prod Sanit'!$A$1:$G$71,7,FALSE))</f>
        <v>SC</v>
      </c>
      <c r="I4" s="2" t="s">
        <v>23</v>
      </c>
      <c r="J4" s="1">
        <f>IF(Tableau4[[#This Row],[Date Fin TTT]]="","",VLOOKUP(Tableau4[[#This Row],[Produit]],'Prod Sanit'!$A$1:$G$72,2,FALSE)+Tableau4[[#This Row],[Date Fin TTT]])</f>
        <v>42336</v>
      </c>
      <c r="L4" s="2" t="s">
        <v>66</v>
      </c>
    </row>
    <row r="5" spans="1:12" ht="15" customHeight="1" x14ac:dyDescent="0.25">
      <c r="A5" s="10">
        <v>2529</v>
      </c>
      <c r="B5" s="3">
        <v>42336</v>
      </c>
      <c r="C5" s="3">
        <v>42336</v>
      </c>
      <c r="E5" t="s">
        <v>32</v>
      </c>
      <c r="F5">
        <v>25</v>
      </c>
      <c r="G5" s="2">
        <v>511004078</v>
      </c>
      <c r="H5" s="8" t="str">
        <f>IF(Tableau4[[#This Row],[Produit]]="","",VLOOKUP(Tableau4[[#This Row],[Produit]],'Prod Sanit'!$A$1:$G$71,7,FALSE))</f>
        <v>D</v>
      </c>
      <c r="I5" s="2" t="s">
        <v>23</v>
      </c>
      <c r="J5" s="1">
        <f>IF(Tableau4[[#This Row],[Date Fin TTT]]="","",VLOOKUP(Tableau4[[#This Row],[Produit]],'Prod Sanit'!$A$1:$G$72,2,FALSE)+Tableau4[[#This Row],[Date Fin TTT]])</f>
        <v>42479</v>
      </c>
      <c r="K5" t="s">
        <v>72</v>
      </c>
      <c r="L5" s="2" t="s">
        <v>66</v>
      </c>
    </row>
    <row r="6" spans="1:12" ht="15" customHeight="1" x14ac:dyDescent="0.25">
      <c r="A6" s="10">
        <v>2532</v>
      </c>
      <c r="B6" s="3">
        <v>42336</v>
      </c>
      <c r="C6" s="3">
        <v>42336</v>
      </c>
      <c r="E6" t="s">
        <v>34</v>
      </c>
      <c r="F6">
        <v>2</v>
      </c>
      <c r="G6" s="2">
        <v>511004078</v>
      </c>
      <c r="H6" s="8" t="str">
        <f>IF(Tableau4[[#This Row],[Produit]]="","",VLOOKUP(Tableau4[[#This Row],[Produit]],'Prod Sanit'!$A$1:$G$71,7,FALSE))</f>
        <v>SC</v>
      </c>
      <c r="I6" s="2" t="s">
        <v>23</v>
      </c>
      <c r="J6" s="1">
        <f>IF(Tableau4[[#This Row],[Date Fin TTT]]="","",VLOOKUP(Tableau4[[#This Row],[Produit]],'Prod Sanit'!$A$1:$G$72,2,FALSE)+Tableau4[[#This Row],[Date Fin TTT]])</f>
        <v>42336</v>
      </c>
      <c r="L6" s="2" t="s">
        <v>66</v>
      </c>
    </row>
    <row r="7" spans="1:12" ht="15" customHeight="1" x14ac:dyDescent="0.25">
      <c r="A7" s="10">
        <v>2532</v>
      </c>
      <c r="B7" s="3">
        <v>42336</v>
      </c>
      <c r="C7" s="3">
        <v>42336</v>
      </c>
      <c r="E7" t="s">
        <v>32</v>
      </c>
      <c r="F7">
        <v>25</v>
      </c>
      <c r="G7" s="2">
        <v>511004078</v>
      </c>
      <c r="H7" s="8" t="str">
        <f>IF(Tableau4[[#This Row],[Produit]]="","",VLOOKUP(Tableau4[[#This Row],[Produit]],'Prod Sanit'!$A$1:$G$71,7,FALSE))</f>
        <v>D</v>
      </c>
      <c r="I7" s="2" t="s">
        <v>23</v>
      </c>
      <c r="J7" s="1">
        <f>IF(Tableau4[[#This Row],[Date Fin TTT]]="","",VLOOKUP(Tableau4[[#This Row],[Produit]],'Prod Sanit'!$A$1:$G$72,2,FALSE)+Tableau4[[#This Row],[Date Fin TTT]])</f>
        <v>42479</v>
      </c>
      <c r="K7" t="s">
        <v>72</v>
      </c>
      <c r="L7" s="2" t="s">
        <v>66</v>
      </c>
    </row>
    <row r="8" spans="1:12" ht="15" customHeight="1" x14ac:dyDescent="0.25">
      <c r="A8" s="10">
        <v>2533</v>
      </c>
      <c r="B8" s="3">
        <v>42336</v>
      </c>
      <c r="C8" s="3">
        <v>42336</v>
      </c>
      <c r="E8" t="s">
        <v>34</v>
      </c>
      <c r="F8">
        <v>2</v>
      </c>
      <c r="G8" s="2">
        <v>511004078</v>
      </c>
      <c r="H8" s="8" t="str">
        <f>IF(Tableau4[[#This Row],[Produit]]="","",VLOOKUP(Tableau4[[#This Row],[Produit]],'Prod Sanit'!$A$1:$G$71,7,FALSE))</f>
        <v>SC</v>
      </c>
      <c r="I8" s="2" t="s">
        <v>23</v>
      </c>
      <c r="J8" s="1">
        <f>IF(Tableau4[[#This Row],[Date Fin TTT]]="","",VLOOKUP(Tableau4[[#This Row],[Produit]],'Prod Sanit'!$A$1:$G$72,2,FALSE)+Tableau4[[#This Row],[Date Fin TTT]])</f>
        <v>42336</v>
      </c>
      <c r="L8" s="2" t="s">
        <v>66</v>
      </c>
    </row>
    <row r="9" spans="1:12" ht="15" customHeight="1" x14ac:dyDescent="0.25">
      <c r="A9" s="10">
        <v>2533</v>
      </c>
      <c r="B9" s="3">
        <v>42336</v>
      </c>
      <c r="C9" s="3">
        <v>42336</v>
      </c>
      <c r="E9" t="s">
        <v>32</v>
      </c>
      <c r="F9">
        <v>25</v>
      </c>
      <c r="G9" s="2">
        <v>511004078</v>
      </c>
      <c r="H9" s="8" t="str">
        <f>IF(Tableau4[[#This Row],[Produit]]="","",VLOOKUP(Tableau4[[#This Row],[Produit]],'Prod Sanit'!$A$1:$G$71,7,FALSE))</f>
        <v>D</v>
      </c>
      <c r="I9" s="2" t="s">
        <v>23</v>
      </c>
      <c r="J9" s="1">
        <f>IF(Tableau4[[#This Row],[Date Fin TTT]]="","",VLOOKUP(Tableau4[[#This Row],[Produit]],'Prod Sanit'!$A$1:$G$72,2,FALSE)+Tableau4[[#This Row],[Date Fin TTT]])</f>
        <v>42479</v>
      </c>
      <c r="K9" t="s">
        <v>72</v>
      </c>
      <c r="L9" s="2" t="s">
        <v>66</v>
      </c>
    </row>
  </sheetData>
  <dataValidations count="1">
    <dataValidation type="decimal" allowBlank="1" showInputMessage="1" showErrorMessage="1" sqref="F2:F1048576">
      <formula1>0</formula1>
      <formula2>3000</formula2>
    </dataValidation>
  </dataValidations>
  <printOptions horizontalCentered="1"/>
  <pageMargins left="0.31496062992125984" right="0.31496062992125984" top="0.35433070866141736" bottom="0.35433070866141736" header="0" footer="0"/>
  <pageSetup paperSize="9" scale="81" firstPageNumber="17" fitToHeight="11" orientation="landscape" useFirstPageNumber="1" horizontalDpi="4294967293" verticalDpi="4294967293" r:id="rId1"/>
  <headerFooter>
    <oddFooter>&amp;R&amp;P</oddFooter>
  </headerFooter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I1:I1048576</xm:sqref>
        </x14:dataValidation>
        <x14:dataValidation type="list" allowBlank="1" showInputMessage="1" showErrorMessage="1">
          <x14:formula1>
            <xm:f>#REF!</xm:f>
          </x14:formula1>
          <xm:sqref>D1:D1048576</xm:sqref>
        </x14:dataValidation>
        <x14:dataValidation type="list" allowBlank="1" showInputMessage="1" showErrorMessage="1">
          <x14:formula1>
            <xm:f>#REF!</xm:f>
          </x14:formula1>
          <xm:sqref>H1:H1048576</xm:sqref>
        </x14:dataValidation>
        <x14:dataValidation type="list" allowBlank="1" showInputMessage="1" showErrorMessage="1">
          <x14:formula1>
            <xm:f>'Prod Sanit'!$A$2:$A$249</xm:f>
          </x14:formula1>
          <xm:sqref>E2:E1048576</xm:sqref>
        </x14:dataValidation>
        <x14:dataValidation type="list" allowBlank="1" showInputMessage="1" showErrorMessage="1">
          <x14:formula1>
            <xm:f>Cheptel!$A$2:$A$439</xm:f>
          </x14:formula1>
          <xm:sqref>A2:A807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10</vt:i4>
      </vt:variant>
    </vt:vector>
  </HeadingPairs>
  <TitlesOfParts>
    <vt:vector size="13" baseType="lpstr">
      <vt:lpstr>Cheptel</vt:lpstr>
      <vt:lpstr>Prod Sanit</vt:lpstr>
      <vt:lpstr>Carnet Sanitaire</vt:lpstr>
      <vt:lpstr>Date_Fin_TTT</vt:lpstr>
      <vt:lpstr>DateDébut_TTT</vt:lpstr>
      <vt:lpstr>'Carnet Sanitaire'!Impression_des_titres</vt:lpstr>
      <vt:lpstr>n°_Ordonnance</vt:lpstr>
      <vt:lpstr>n°_travail</vt:lpstr>
      <vt:lpstr>Nom</vt:lpstr>
      <vt:lpstr>Produit</vt:lpstr>
      <vt:lpstr>Remarques</vt:lpstr>
      <vt:lpstr>Voie_Admi.</vt:lpstr>
      <vt:lpstr>'Prod Sanit'!Zone_d_impression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cp:lastPrinted>2017-05-15T05:52:15Z</cp:lastPrinted>
  <dcterms:created xsi:type="dcterms:W3CDTF">2016-01-05T20:28:47Z</dcterms:created>
  <dcterms:modified xsi:type="dcterms:W3CDTF">2017-10-17T08:18:18Z</dcterms:modified>
</cp:coreProperties>
</file>