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55" windowWidth="19230" windowHeight="6315" activeTab="2"/>
  </bookViews>
  <sheets>
    <sheet name="Cheptel" sheetId="1" r:id="rId1"/>
    <sheet name="Prod Sanit" sheetId="2" r:id="rId2"/>
    <sheet name="Carnet Sanitaire" sheetId="3" r:id="rId3"/>
    <sheet name="ANCCESOL" sheetId="26" r:id="rId4"/>
    <sheet name="APRALAN" sheetId="27" r:id="rId5"/>
    <sheet name="ASMYAN" sheetId="28" r:id="rId6"/>
    <sheet name="ASPIRINE 50" sheetId="29" r:id="rId7"/>
    <sheet name="BAYCOX BOVIS" sheetId="15" r:id="rId8"/>
    <sheet name="BESORTYL" sheetId="30" r:id="rId9"/>
    <sheet name="BORGAL" sheetId="32" r:id="rId10"/>
    <sheet name="BOVELA" sheetId="12" r:id="rId11"/>
    <sheet name="BOVILIS BOVIGRIP" sheetId="11" r:id="rId12"/>
    <sheet name="BRAVOXIN" sheetId="19" r:id="rId13"/>
    <sheet name="BUTOX PO" sheetId="21" r:id="rId14"/>
    <sheet name="CENTRAUREO" sheetId="31" r:id="rId15"/>
    <sheet name="COLIBOLUS" sheetId="10" r:id="rId16"/>
    <sheet name="CORTEXILINE" sheetId="16" r:id="rId17"/>
    <sheet name="COVEXIN 10" sheetId="13" r:id="rId18"/>
    <sheet name="CYDECTINE PO" sheetId="36" r:id="rId19"/>
    <sheet name="CYDECTINE TRICLAMOX PO" sheetId="37" r:id="rId20"/>
    <sheet name="DECTOMAX POUR ON" sheetId="51" r:id="rId21"/>
    <sheet name="DEXAFORT" sheetId="38" r:id="rId22"/>
    <sheet name="DEXALONE" sheetId="39" r:id="rId23"/>
    <sheet name="DIURISONE" sheetId="33" r:id="rId24"/>
    <sheet name="DOVENIX 25%" sheetId="34" r:id="rId25"/>
    <sheet name="DRAXXIN" sheetId="35" r:id="rId26"/>
    <sheet name="DYSPEPTIL" sheetId="40" r:id="rId27"/>
    <sheet name="GASTROGARD" sheetId="41" r:id="rId28"/>
    <sheet name="GENIXINE" sheetId="17" r:id="rId29"/>
    <sheet name="HEMODIARH" sheetId="14" r:id="rId30"/>
    <sheet name="HISTABIOSONE" sheetId="42" r:id="rId31"/>
    <sheet name="HISTACLINE" sheetId="43" r:id="rId32"/>
    <sheet name="IVOMEC" sheetId="44" r:id="rId33"/>
    <sheet name="LINCO SPECTIN" sheetId="45" r:id="rId34"/>
    <sheet name="MARBOCYL" sheetId="46" r:id="rId35"/>
    <sheet name="MULTIBIO" sheetId="47" r:id="rId36"/>
    <sheet name="NEMISOL" sheetId="48" r:id="rId37"/>
    <sheet name="ORNIPURAL" sheetId="50" r:id="rId38"/>
    <sheet name="PAROFOR" sheetId="49" r:id="rId39"/>
    <sheet name="PEN HISTA STREP" sheetId="24" r:id="rId40"/>
    <sheet name="REPROSTENOL" sheetId="25" r:id="rId41"/>
    <sheet name="RISPOVAL 3RS BVD P13" sheetId="52" r:id="rId42"/>
    <sheet name="ROTAVEC" sheetId="54" r:id="rId43"/>
    <sheet name="TOLTRANIL" sheetId="55" r:id="rId44"/>
    <sheet name="SHOTAPEN" sheetId="53" r:id="rId45"/>
    <sheet name="MODELE" sheetId="22" r:id="rId46"/>
    <sheet name="Inventaire" sheetId="8" r:id="rId47"/>
    <sheet name="Feuil3" sheetId="7" r:id="rId48"/>
    <sheet name="Cases 2017" sheetId="9" r:id="rId49"/>
    <sheet name="IA" sheetId="5" r:id="rId50"/>
    <sheet name="IA2" sheetId="6" r:id="rId51"/>
    <sheet name="Données" sheetId="4" r:id="rId52"/>
  </sheets>
  <externalReferences>
    <externalReference r:id="rId53"/>
    <externalReference r:id="rId54"/>
  </externalReferences>
  <definedNames>
    <definedName name="_xlnm._FilterDatabase" localSheetId="2" hidden="1">'Carnet Sanitaire'!$A:$J</definedName>
    <definedName name="_xlnm._FilterDatabase" localSheetId="0" hidden="1">Cheptel!$A:$I</definedName>
    <definedName name="_xlnm._FilterDatabase" localSheetId="49" hidden="1">IA!$A:$E</definedName>
    <definedName name="_xlnm._FilterDatabase" localSheetId="50" hidden="1">'IA2'!$A$1:$C$2</definedName>
    <definedName name="_xlnm.Criteria" localSheetId="47">Feuil3!$A$1:$A$2</definedName>
    <definedName name="_xlnm.Criteria" localSheetId="50">'IA2'!$A$1:$A$2</definedName>
    <definedName name="Date_Fin_TTT" localSheetId="20">Tableau4[[#Headers],[Date Fin TTT]]</definedName>
    <definedName name="Date_Fin_TTT" localSheetId="45">Tableau4[[#Headers],[Date Fin TTT]]</definedName>
    <definedName name="Date_Fin_TTT" localSheetId="37">Tableau4[[#Headers],[Date Fin TTT]]</definedName>
    <definedName name="Date_Fin_TTT" localSheetId="38">Tableau4[[#Headers],[Date Fin TTT]]</definedName>
    <definedName name="Date_Fin_TTT" localSheetId="39">Tableau4[[#Headers],[Date Fin TTT]]</definedName>
    <definedName name="Date_Fin_TTT" localSheetId="41">Tableau4[[#Headers],[Date Fin TTT]]</definedName>
    <definedName name="Date_Fin_TTT" localSheetId="42">Tableau4[[#Headers],[Date Fin TTT]]</definedName>
    <definedName name="Date_Fin_TTT" localSheetId="44">Tableau4[[#Headers],[Date Fin TTT]]</definedName>
    <definedName name="Date_Fin_TTT" localSheetId="43">Tableau4[[#Headers],[Date Fin TTT]]</definedName>
    <definedName name="Date_Fin_TTT">Tableau4[[#Headers],[Date Fin TTT]]</definedName>
    <definedName name="DateDébut_TTT" localSheetId="20">Tableau4[[#Headers],[DateDébut TTT]]</definedName>
    <definedName name="DateDébut_TTT" localSheetId="45">Tableau4[[#Headers],[DateDébut TTT]]</definedName>
    <definedName name="DateDébut_TTT" localSheetId="37">Tableau4[[#Headers],[DateDébut TTT]]</definedName>
    <definedName name="DateDébut_TTT" localSheetId="38">Tableau4[[#Headers],[DateDébut TTT]]</definedName>
    <definedName name="DateDébut_TTT" localSheetId="39">Tableau4[[#Headers],[DateDébut TTT]]</definedName>
    <definedName name="DateDébut_TTT" localSheetId="41">Tableau4[[#Headers],[DateDébut TTT]]</definedName>
    <definedName name="DateDébut_TTT" localSheetId="42">Tableau4[[#Headers],[DateDébut TTT]]</definedName>
    <definedName name="DateDébut_TTT" localSheetId="44">Tableau4[[#Headers],[DateDébut TTT]]</definedName>
    <definedName name="DateDébut_TTT" localSheetId="43">Tableau4[[#Headers],[DateDébut TTT]]</definedName>
    <definedName name="DateDébut_TTT">Tableau4[[#Headers],[DateDébut TTT]]</definedName>
    <definedName name="_xlnm.Extract" localSheetId="47">Feuil3!$C$4:$F$21</definedName>
    <definedName name="_xlnm.Extract" localSheetId="50">'IA2'!$B$1:$E$11</definedName>
    <definedName name="_xlnm.Print_Titles" localSheetId="2">'Carnet Sanitaire'!$1:$1</definedName>
    <definedName name="Monte">IA!$D$1</definedName>
    <definedName name="n°_Ordonnance" localSheetId="20">Tableau4[[#Headers],[n° Ordonnance]]</definedName>
    <definedName name="n°_Ordonnance" localSheetId="45">Tableau4[[#Headers],[n° Ordonnance]]</definedName>
    <definedName name="n°_Ordonnance" localSheetId="37">Tableau4[[#Headers],[n° Ordonnance]]</definedName>
    <definedName name="n°_Ordonnance" localSheetId="38">Tableau4[[#Headers],[n° Ordonnance]]</definedName>
    <definedName name="n°_Ordonnance" localSheetId="39">Tableau4[[#Headers],[n° Ordonnance]]</definedName>
    <definedName name="n°_Ordonnance" localSheetId="41">Tableau4[[#Headers],[n° Ordonnance]]</definedName>
    <definedName name="n°_Ordonnance" localSheetId="42">Tableau4[[#Headers],[n° Ordonnance]]</definedName>
    <definedName name="n°_Ordonnance" localSheetId="44">Tableau4[[#Headers],[n° Ordonnance]]</definedName>
    <definedName name="n°_Ordonnance" localSheetId="43">Tableau4[[#Headers],[n° Ordonnance]]</definedName>
    <definedName name="n°_Ordonnance">Tableau4[[#Headers],[n° Ordonnance]]</definedName>
    <definedName name="n°_travail" localSheetId="20">Tableau4[[#Headers],[N° travail]]</definedName>
    <definedName name="n°_travail" localSheetId="45">Tableau4[[#Headers],[N° travail]]</definedName>
    <definedName name="n°_travail" localSheetId="37">Tableau4[[#Headers],[N° travail]]</definedName>
    <definedName name="n°_travail" localSheetId="38">Tableau4[[#Headers],[N° travail]]</definedName>
    <definedName name="n°_travail" localSheetId="39">Tableau4[[#Headers],[N° travail]]</definedName>
    <definedName name="n°_travail" localSheetId="41">Tableau4[[#Headers],[N° travail]]</definedName>
    <definedName name="n°_travail" localSheetId="42">Tableau4[[#Headers],[N° travail]]</definedName>
    <definedName name="n°_travail" localSheetId="44">Tableau4[[#Headers],[N° travail]]</definedName>
    <definedName name="n°_travail" localSheetId="43">Tableau4[[#Headers],[N° travail]]</definedName>
    <definedName name="n°_travail">Tableau4[[#Headers],[N° travail]]</definedName>
    <definedName name="Nom">Cheptel!$I$1</definedName>
    <definedName name="Produit" localSheetId="20">Tableau4[[#Headers],[Produit]]</definedName>
    <definedName name="Produit" localSheetId="45">Tableau4[[#Headers],[Produit]]</definedName>
    <definedName name="Produit" localSheetId="37">Tableau4[[#Headers],[Produit]]</definedName>
    <definedName name="Produit" localSheetId="38">Tableau4[[#Headers],[Produit]]</definedName>
    <definedName name="Produit" localSheetId="39">Tableau4[[#Headers],[Produit]]</definedName>
    <definedName name="Produit" localSheetId="41">Tableau4[[#Headers],[Produit]]</definedName>
    <definedName name="Produit" localSheetId="42">Tableau4[[#Headers],[Produit]]</definedName>
    <definedName name="Produit" localSheetId="44">Tableau4[[#Headers],[Produit]]</definedName>
    <definedName name="Produit" localSheetId="43">Tableau4[[#Headers],[Produit]]</definedName>
    <definedName name="Produit">Tableau4[[#Headers],[Produit]]</definedName>
    <definedName name="Remarques" localSheetId="20">Tableau4[[#Headers],[Remarques]]</definedName>
    <definedName name="Remarques" localSheetId="45">Tableau4[[#Headers],[Remarques]]</definedName>
    <definedName name="Remarques" localSheetId="37">Tableau4[[#Headers],[Remarques]]</definedName>
    <definedName name="Remarques" localSheetId="38">Tableau4[[#Headers],[Remarques]]</definedName>
    <definedName name="Remarques" localSheetId="39">Tableau4[[#Headers],[Remarques]]</definedName>
    <definedName name="Remarques" localSheetId="41">Tableau4[[#Headers],[Remarques]]</definedName>
    <definedName name="Remarques" localSheetId="42">Tableau4[[#Headers],[Remarques]]</definedName>
    <definedName name="Remarques" localSheetId="44">Tableau4[[#Headers],[Remarques]]</definedName>
    <definedName name="Remarques" localSheetId="43">Tableau4[[#Headers],[Remarques]]</definedName>
    <definedName name="Remarques">Tableau4[[#Headers],[Remarques]]</definedName>
    <definedName name="Voie_Admi." localSheetId="20">Tableau4[[#Headers],[Voie Admi.]]</definedName>
    <definedName name="Voie_Admi." localSheetId="45">Tableau4[[#Headers],[Voie Admi.]]</definedName>
    <definedName name="Voie_Admi." localSheetId="37">Tableau4[[#Headers],[Voie Admi.]]</definedName>
    <definedName name="Voie_Admi." localSheetId="38">Tableau4[[#Headers],[Voie Admi.]]</definedName>
    <definedName name="Voie_Admi." localSheetId="39">Tableau4[[#Headers],[Voie Admi.]]</definedName>
    <definedName name="Voie_Admi." localSheetId="41">Tableau4[[#Headers],[Voie Admi.]]</definedName>
    <definedName name="Voie_Admi." localSheetId="42">Tableau4[[#Headers],[Voie Admi.]]</definedName>
    <definedName name="Voie_Admi." localSheetId="44">Tableau4[[#Headers],[Voie Admi.]]</definedName>
    <definedName name="Voie_Admi." localSheetId="43">Tableau4[[#Headers],[Voie Admi.]]</definedName>
    <definedName name="Voie_Admi.">Tableau4[[#Headers],[Voie Admi.]]</definedName>
    <definedName name="_xlnm.Print_Area" localSheetId="2">'Carnet Sanitaire'!$A$809:$K$1163</definedName>
    <definedName name="_xlnm.Print_Area" localSheetId="1">'Prod Sanit'!$A$1:$P$71</definedName>
  </definedNames>
  <calcPr calcId="145621"/>
</workbook>
</file>

<file path=xl/calcChain.xml><?xml version="1.0" encoding="utf-8"?>
<calcChain xmlns="http://schemas.openxmlformats.org/spreadsheetml/2006/main">
  <c r="G289" i="1" l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280" i="1"/>
  <c r="G281" i="1"/>
  <c r="G282" i="1"/>
  <c r="G283" i="1"/>
  <c r="G284" i="1"/>
  <c r="G285" i="1"/>
  <c r="G286" i="1"/>
  <c r="G287" i="1"/>
  <c r="G288" i="1"/>
  <c r="G279" i="1"/>
  <c r="G274" i="1"/>
  <c r="G275" i="1"/>
  <c r="G276" i="1"/>
  <c r="G278" i="1"/>
  <c r="G273" i="1"/>
  <c r="F1" i="33" l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L269" i="1"/>
  <c r="K269" i="1" s="1"/>
  <c r="L270" i="1"/>
  <c r="K270" i="1" s="1"/>
  <c r="L271" i="1"/>
  <c r="K271" i="1" s="1"/>
  <c r="L272" i="1"/>
  <c r="K272" i="1" s="1"/>
  <c r="L273" i="1"/>
  <c r="K273" i="1" s="1"/>
  <c r="L274" i="1"/>
  <c r="K274" i="1" s="1"/>
  <c r="L275" i="1"/>
  <c r="K275" i="1" s="1"/>
  <c r="L276" i="1"/>
  <c r="K276" i="1" s="1"/>
  <c r="L277" i="1"/>
  <c r="K277" i="1" s="1"/>
  <c r="L278" i="1"/>
  <c r="K278" i="1" s="1"/>
  <c r="L279" i="1"/>
  <c r="K279" i="1" s="1"/>
  <c r="L280" i="1"/>
  <c r="K280" i="1" s="1"/>
  <c r="L281" i="1"/>
  <c r="K281" i="1" s="1"/>
  <c r="L282" i="1"/>
  <c r="K282" i="1" s="1"/>
  <c r="L283" i="1"/>
  <c r="K283" i="1" s="1"/>
  <c r="L284" i="1"/>
  <c r="K284" i="1" s="1"/>
  <c r="J289" i="1"/>
  <c r="L289" i="1"/>
  <c r="K289" i="1" s="1"/>
  <c r="J290" i="1"/>
  <c r="J291" i="1"/>
  <c r="L290" i="1"/>
  <c r="K290" i="1" s="1"/>
  <c r="L291" i="1"/>
  <c r="K291" i="1" s="1"/>
  <c r="J292" i="1"/>
  <c r="L292" i="1"/>
  <c r="K292" i="1" s="1"/>
  <c r="J293" i="1"/>
  <c r="L293" i="1"/>
  <c r="K293" i="1" s="1"/>
  <c r="J1540" i="3" l="1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K73" i="4"/>
  <c r="K72" i="4"/>
  <c r="E12" i="55"/>
  <c r="G12" i="55" s="1"/>
  <c r="E13" i="55" s="1"/>
  <c r="H1522" i="3"/>
  <c r="H1525" i="3"/>
  <c r="H1526" i="3"/>
  <c r="H1528" i="3"/>
  <c r="H1532" i="3"/>
  <c r="H1533" i="3"/>
  <c r="H1534" i="3"/>
  <c r="H1536" i="3"/>
  <c r="H1538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539" i="3"/>
  <c r="H1521" i="3"/>
  <c r="H1523" i="3"/>
  <c r="H1524" i="3"/>
  <c r="H1527" i="3"/>
  <c r="H1529" i="3"/>
  <c r="H1530" i="3"/>
  <c r="H1531" i="3"/>
  <c r="H1535" i="3"/>
  <c r="H1537" i="3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L294" i="1"/>
  <c r="K294" i="1" s="1"/>
  <c r="L295" i="1"/>
  <c r="K295" i="1" s="1"/>
  <c r="L296" i="1"/>
  <c r="K296" i="1" s="1"/>
  <c r="L297" i="1"/>
  <c r="K297" i="1" s="1"/>
  <c r="L298" i="1"/>
  <c r="K298" i="1" s="1"/>
  <c r="L299" i="1"/>
  <c r="K299" i="1" s="1"/>
  <c r="L300" i="1"/>
  <c r="K300" i="1" s="1"/>
  <c r="L301" i="1"/>
  <c r="K301" i="1" s="1"/>
  <c r="L302" i="1"/>
  <c r="K302" i="1" s="1"/>
  <c r="L303" i="1"/>
  <c r="K303" i="1" s="1"/>
  <c r="L304" i="1"/>
  <c r="K304" i="1" s="1"/>
  <c r="L305" i="1"/>
  <c r="K305" i="1" s="1"/>
  <c r="L306" i="1"/>
  <c r="K306" i="1" s="1"/>
  <c r="L307" i="1"/>
  <c r="K307" i="1" s="1"/>
  <c r="L308" i="1"/>
  <c r="K308" i="1" s="1"/>
  <c r="L309" i="1"/>
  <c r="K309" i="1" s="1"/>
  <c r="L310" i="1"/>
  <c r="K310" i="1" s="1"/>
  <c r="L311" i="1"/>
  <c r="K311" i="1" s="1"/>
  <c r="L312" i="1"/>
  <c r="K312" i="1" s="1"/>
  <c r="L313" i="1"/>
  <c r="K313" i="1" s="1"/>
  <c r="L314" i="1"/>
  <c r="K314" i="1" s="1"/>
  <c r="L315" i="1"/>
  <c r="K315" i="1" s="1"/>
  <c r="L316" i="1"/>
  <c r="K316" i="1" s="1"/>
  <c r="L317" i="1"/>
  <c r="K317" i="1" s="1"/>
  <c r="L318" i="1"/>
  <c r="K318" i="1" s="1"/>
  <c r="L319" i="1"/>
  <c r="K319" i="1" s="1"/>
  <c r="L320" i="1"/>
  <c r="K320" i="1" s="1"/>
  <c r="L321" i="1"/>
  <c r="K321" i="1" s="1"/>
  <c r="L322" i="1"/>
  <c r="K322" i="1" s="1"/>
  <c r="L323" i="1"/>
  <c r="K323" i="1" s="1"/>
  <c r="L324" i="1"/>
  <c r="K324" i="1" s="1"/>
  <c r="L325" i="1"/>
  <c r="K325" i="1" s="1"/>
  <c r="L326" i="1"/>
  <c r="K326" i="1" s="1"/>
  <c r="L327" i="1"/>
  <c r="K327" i="1" s="1"/>
  <c r="L328" i="1"/>
  <c r="K328" i="1" s="1"/>
  <c r="L329" i="1"/>
  <c r="K329" i="1" s="1"/>
  <c r="L330" i="1"/>
  <c r="K330" i="1" s="1"/>
  <c r="L331" i="1"/>
  <c r="K331" i="1" s="1"/>
  <c r="L332" i="1"/>
  <c r="K332" i="1" s="1"/>
  <c r="L333" i="1"/>
  <c r="K333" i="1" s="1"/>
  <c r="L334" i="1"/>
  <c r="K334" i="1" s="1"/>
  <c r="L335" i="1"/>
  <c r="K335" i="1" s="1"/>
  <c r="L336" i="1"/>
  <c r="K336" i="1" s="1"/>
  <c r="L337" i="1"/>
  <c r="K337" i="1" s="1"/>
  <c r="L338" i="1"/>
  <c r="K338" i="1" s="1"/>
  <c r="L339" i="1"/>
  <c r="K339" i="1" s="1"/>
  <c r="L340" i="1"/>
  <c r="K340" i="1" s="1"/>
  <c r="L341" i="1"/>
  <c r="K341" i="1" s="1"/>
  <c r="L342" i="1"/>
  <c r="K342" i="1" s="1"/>
  <c r="L343" i="1"/>
  <c r="K343" i="1" s="1"/>
  <c r="L344" i="1"/>
  <c r="K344" i="1" s="1"/>
  <c r="L345" i="1"/>
  <c r="K345" i="1" s="1"/>
  <c r="L346" i="1"/>
  <c r="K346" i="1" s="1"/>
  <c r="L347" i="1"/>
  <c r="K347" i="1" s="1"/>
  <c r="L348" i="1"/>
  <c r="K348" i="1" s="1"/>
  <c r="L349" i="1"/>
  <c r="K349" i="1" s="1"/>
  <c r="L350" i="1"/>
  <c r="K350" i="1" s="1"/>
  <c r="L351" i="1"/>
  <c r="K351" i="1" s="1"/>
  <c r="L352" i="1"/>
  <c r="K352" i="1" s="1"/>
  <c r="L353" i="1"/>
  <c r="K353" i="1" s="1"/>
  <c r="L354" i="1"/>
  <c r="K354" i="1" s="1"/>
  <c r="L355" i="1"/>
  <c r="K355" i="1" s="1"/>
  <c r="L356" i="1"/>
  <c r="K356" i="1" s="1"/>
  <c r="L357" i="1"/>
  <c r="K357" i="1" s="1"/>
  <c r="L358" i="1"/>
  <c r="K358" i="1" s="1"/>
  <c r="L359" i="1"/>
  <c r="K359" i="1" s="1"/>
  <c r="L360" i="1"/>
  <c r="K360" i="1" s="1"/>
  <c r="L361" i="1"/>
  <c r="K361" i="1" s="1"/>
  <c r="L362" i="1"/>
  <c r="K362" i="1" s="1"/>
  <c r="L363" i="1"/>
  <c r="K363" i="1" s="1"/>
  <c r="L364" i="1"/>
  <c r="K364" i="1" s="1"/>
  <c r="L365" i="1"/>
  <c r="K365" i="1" s="1"/>
  <c r="L366" i="1"/>
  <c r="K366" i="1" s="1"/>
  <c r="L367" i="1"/>
  <c r="K367" i="1" s="1"/>
  <c r="L368" i="1"/>
  <c r="K368" i="1" s="1"/>
  <c r="L369" i="1"/>
  <c r="K369" i="1" s="1"/>
  <c r="L370" i="1"/>
  <c r="K370" i="1" s="1"/>
  <c r="L371" i="1"/>
  <c r="K371" i="1" s="1"/>
  <c r="L372" i="1"/>
  <c r="K372" i="1" s="1"/>
  <c r="L373" i="1"/>
  <c r="K373" i="1" s="1"/>
  <c r="L374" i="1"/>
  <c r="K374" i="1" s="1"/>
  <c r="L375" i="1"/>
  <c r="K375" i="1" s="1"/>
  <c r="L376" i="1"/>
  <c r="K376" i="1" s="1"/>
  <c r="L377" i="1"/>
  <c r="K377" i="1" s="1"/>
  <c r="L378" i="1"/>
  <c r="K378" i="1" s="1"/>
  <c r="L379" i="1"/>
  <c r="K379" i="1" s="1"/>
  <c r="L380" i="1"/>
  <c r="K380" i="1" s="1"/>
  <c r="L381" i="1"/>
  <c r="K381" i="1" s="1"/>
  <c r="L382" i="1"/>
  <c r="K382" i="1" s="1"/>
  <c r="L383" i="1"/>
  <c r="K383" i="1" s="1"/>
  <c r="L384" i="1"/>
  <c r="K384" i="1" s="1"/>
  <c r="L385" i="1"/>
  <c r="K385" i="1" s="1"/>
  <c r="L386" i="1"/>
  <c r="K386" i="1" s="1"/>
  <c r="L387" i="1"/>
  <c r="K387" i="1" s="1"/>
  <c r="L388" i="1"/>
  <c r="K388" i="1" s="1"/>
  <c r="L389" i="1"/>
  <c r="K389" i="1" s="1"/>
  <c r="L390" i="1"/>
  <c r="K390" i="1" s="1"/>
  <c r="L391" i="1"/>
  <c r="K391" i="1" s="1"/>
  <c r="L392" i="1"/>
  <c r="K392" i="1" s="1"/>
  <c r="L393" i="1"/>
  <c r="K393" i="1" s="1"/>
  <c r="L394" i="1"/>
  <c r="K394" i="1" s="1"/>
  <c r="L395" i="1"/>
  <c r="K395" i="1" s="1"/>
  <c r="L396" i="1"/>
  <c r="K396" i="1" s="1"/>
  <c r="L397" i="1"/>
  <c r="K397" i="1" s="1"/>
  <c r="L398" i="1"/>
  <c r="K398" i="1" s="1"/>
  <c r="L399" i="1"/>
  <c r="K399" i="1" s="1"/>
  <c r="L400" i="1"/>
  <c r="K400" i="1" s="1"/>
  <c r="L401" i="1"/>
  <c r="K401" i="1" s="1"/>
  <c r="L402" i="1"/>
  <c r="K402" i="1" s="1"/>
  <c r="L403" i="1"/>
  <c r="K403" i="1" s="1"/>
  <c r="L404" i="1"/>
  <c r="K404" i="1" s="1"/>
  <c r="L405" i="1"/>
  <c r="K405" i="1" s="1"/>
  <c r="L406" i="1"/>
  <c r="K406" i="1" s="1"/>
  <c r="L407" i="1"/>
  <c r="K407" i="1" s="1"/>
  <c r="L408" i="1"/>
  <c r="K408" i="1" s="1"/>
  <c r="L409" i="1"/>
  <c r="K409" i="1" s="1"/>
  <c r="L410" i="1"/>
  <c r="K410" i="1" s="1"/>
  <c r="L411" i="1"/>
  <c r="K411" i="1" s="1"/>
  <c r="L412" i="1"/>
  <c r="K412" i="1" s="1"/>
  <c r="L413" i="1"/>
  <c r="K413" i="1" s="1"/>
  <c r="L414" i="1"/>
  <c r="K414" i="1" s="1"/>
  <c r="L415" i="1"/>
  <c r="K415" i="1" s="1"/>
  <c r="L416" i="1"/>
  <c r="K416" i="1" s="1"/>
  <c r="L417" i="1"/>
  <c r="K417" i="1" s="1"/>
  <c r="L418" i="1"/>
  <c r="K418" i="1" s="1"/>
  <c r="L419" i="1"/>
  <c r="K419" i="1" s="1"/>
  <c r="L420" i="1"/>
  <c r="K420" i="1" s="1"/>
  <c r="L421" i="1"/>
  <c r="K421" i="1" s="1"/>
  <c r="L422" i="1"/>
  <c r="K422" i="1" s="1"/>
  <c r="L423" i="1"/>
  <c r="K423" i="1" s="1"/>
  <c r="L424" i="1"/>
  <c r="K424" i="1" s="1"/>
  <c r="L425" i="1"/>
  <c r="K425" i="1" s="1"/>
  <c r="L426" i="1"/>
  <c r="K426" i="1" s="1"/>
  <c r="L427" i="1"/>
  <c r="K427" i="1" s="1"/>
  <c r="L428" i="1"/>
  <c r="K428" i="1" s="1"/>
  <c r="L429" i="1"/>
  <c r="K429" i="1" s="1"/>
  <c r="L430" i="1"/>
  <c r="K430" i="1" s="1"/>
  <c r="L431" i="1"/>
  <c r="K431" i="1" s="1"/>
  <c r="L432" i="1"/>
  <c r="K432" i="1" s="1"/>
  <c r="L433" i="1"/>
  <c r="K433" i="1" s="1"/>
  <c r="L434" i="1"/>
  <c r="K434" i="1" s="1"/>
  <c r="L435" i="1"/>
  <c r="K435" i="1" s="1"/>
  <c r="L436" i="1"/>
  <c r="K436" i="1" s="1"/>
  <c r="L437" i="1"/>
  <c r="K437" i="1" s="1"/>
  <c r="L438" i="1"/>
  <c r="K438" i="1" s="1"/>
  <c r="L439" i="1"/>
  <c r="K439" i="1" s="1"/>
  <c r="L440" i="1"/>
  <c r="K440" i="1" s="1"/>
  <c r="L441" i="1"/>
  <c r="K441" i="1" s="1"/>
  <c r="L442" i="1"/>
  <c r="K442" i="1" s="1"/>
  <c r="L443" i="1"/>
  <c r="K443" i="1" s="1"/>
  <c r="L444" i="1"/>
  <c r="K444" i="1" s="1"/>
  <c r="L445" i="1"/>
  <c r="K445" i="1" s="1"/>
  <c r="L446" i="1"/>
  <c r="K446" i="1" s="1"/>
  <c r="J2" i="1"/>
  <c r="J196" i="1"/>
  <c r="L196" i="1"/>
  <c r="K196" i="1" s="1"/>
  <c r="J251" i="1"/>
  <c r="L251" i="1"/>
  <c r="K251" i="1" s="1"/>
  <c r="J252" i="1"/>
  <c r="L252" i="1"/>
  <c r="K252" i="1" s="1"/>
  <c r="J253" i="1"/>
  <c r="L253" i="1"/>
  <c r="K253" i="1" s="1"/>
  <c r="J254" i="1"/>
  <c r="L254" i="1"/>
  <c r="K254" i="1" s="1"/>
  <c r="J268" i="1"/>
  <c r="J287" i="1"/>
  <c r="L287" i="1"/>
  <c r="K287" i="1" s="1"/>
  <c r="J285" i="1"/>
  <c r="L285" i="1"/>
  <c r="K285" i="1" s="1"/>
  <c r="J286" i="1"/>
  <c r="L286" i="1"/>
  <c r="K286" i="1" s="1"/>
  <c r="J288" i="1"/>
  <c r="L288" i="1"/>
  <c r="K288" i="1" s="1"/>
  <c r="L268" i="1"/>
  <c r="K268" i="1" s="1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474" i="3"/>
  <c r="J1475" i="3"/>
  <c r="J1473" i="3"/>
  <c r="H1474" i="3"/>
  <c r="H1475" i="3"/>
  <c r="H1476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495" i="3"/>
  <c r="H1472" i="3"/>
  <c r="H1473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399" i="3"/>
  <c r="H1518" i="3"/>
  <c r="H1373" i="3"/>
  <c r="H13" i="55" l="1"/>
  <c r="G13" i="55"/>
  <c r="E14" i="55" s="1"/>
  <c r="H12" i="55"/>
  <c r="F1" i="55" s="1" a="1"/>
  <c r="F1" i="55" s="1"/>
  <c r="K74" i="4" s="1"/>
  <c r="J1357" i="3"/>
  <c r="J1358" i="3"/>
  <c r="J1356" i="3"/>
  <c r="G14" i="55" l="1"/>
  <c r="E15" i="55" s="1"/>
  <c r="H14" i="55"/>
  <c r="E12" i="54"/>
  <c r="G12" i="54" s="1"/>
  <c r="E13" i="54" s="1"/>
  <c r="E12" i="53"/>
  <c r="G12" i="53" s="1"/>
  <c r="E13" i="53" s="1"/>
  <c r="E12" i="52"/>
  <c r="G12" i="52" s="1"/>
  <c r="E13" i="52" s="1"/>
  <c r="H15" i="55" l="1"/>
  <c r="G15" i="55"/>
  <c r="E16" i="55" s="1"/>
  <c r="H13" i="54"/>
  <c r="G13" i="54"/>
  <c r="E14" i="54" s="1"/>
  <c r="H13" i="53"/>
  <c r="G13" i="53"/>
  <c r="E14" i="53" s="1"/>
  <c r="H12" i="54"/>
  <c r="H12" i="53"/>
  <c r="H13" i="52"/>
  <c r="G13" i="52"/>
  <c r="E14" i="52" s="1"/>
  <c r="H12" i="52"/>
  <c r="F1" i="52" s="1" a="1"/>
  <c r="F1" i="52" s="1"/>
  <c r="H1377" i="3"/>
  <c r="H1378" i="3"/>
  <c r="H1379" i="3"/>
  <c r="H1380" i="3"/>
  <c r="H1381" i="3"/>
  <c r="H1382" i="3"/>
  <c r="H1383" i="3"/>
  <c r="H1384" i="3"/>
  <c r="H1385" i="3"/>
  <c r="E12" i="51"/>
  <c r="G12" i="51" s="1"/>
  <c r="E13" i="51" s="1"/>
  <c r="G16" i="55" l="1"/>
  <c r="E17" i="55" s="1"/>
  <c r="H16" i="55"/>
  <c r="G14" i="53"/>
  <c r="E15" i="53" s="1"/>
  <c r="H14" i="53"/>
  <c r="G14" i="54"/>
  <c r="E15" i="54" s="1"/>
  <c r="H14" i="54"/>
  <c r="G14" i="52"/>
  <c r="E15" i="52" s="1"/>
  <c r="H14" i="52"/>
  <c r="H13" i="51"/>
  <c r="G13" i="51"/>
  <c r="E14" i="51" s="1"/>
  <c r="H12" i="51"/>
  <c r="F1" i="51" s="1" a="1"/>
  <c r="F1" i="51" s="1"/>
  <c r="K26" i="4" s="1"/>
  <c r="E12" i="50"/>
  <c r="G12" i="50" s="1"/>
  <c r="E13" i="50" s="1"/>
  <c r="H17" i="55" l="1"/>
  <c r="G17" i="55"/>
  <c r="E18" i="55" s="1"/>
  <c r="H15" i="54"/>
  <c r="G15" i="54"/>
  <c r="E16" i="54" s="1"/>
  <c r="H15" i="53"/>
  <c r="G15" i="53"/>
  <c r="E16" i="53" s="1"/>
  <c r="H15" i="52"/>
  <c r="G15" i="52"/>
  <c r="E16" i="52" s="1"/>
  <c r="G14" i="51"/>
  <c r="E15" i="51" s="1"/>
  <c r="H14" i="51"/>
  <c r="H13" i="50"/>
  <c r="G13" i="50"/>
  <c r="E14" i="50" s="1"/>
  <c r="H12" i="50"/>
  <c r="H12" i="25"/>
  <c r="H12" i="26"/>
  <c r="H12" i="27"/>
  <c r="H12" i="28"/>
  <c r="H12" i="29"/>
  <c r="H12" i="15"/>
  <c r="H12" i="30"/>
  <c r="H12" i="31"/>
  <c r="H12" i="32"/>
  <c r="H12" i="24"/>
  <c r="H14" i="26"/>
  <c r="H15" i="26"/>
  <c r="H16" i="26"/>
  <c r="H17" i="26"/>
  <c r="H18" i="26"/>
  <c r="H19" i="26"/>
  <c r="H20" i="26"/>
  <c r="H21" i="26"/>
  <c r="H22" i="26"/>
  <c r="H23" i="26"/>
  <c r="H14" i="27"/>
  <c r="H15" i="27"/>
  <c r="H16" i="27"/>
  <c r="H17" i="27"/>
  <c r="H18" i="27"/>
  <c r="H19" i="27"/>
  <c r="H20" i="27"/>
  <c r="H21" i="27"/>
  <c r="H22" i="27"/>
  <c r="H23" i="27"/>
  <c r="H14" i="29"/>
  <c r="H15" i="29"/>
  <c r="H16" i="29"/>
  <c r="H17" i="29"/>
  <c r="H18" i="29"/>
  <c r="H19" i="29"/>
  <c r="H20" i="29"/>
  <c r="H21" i="29"/>
  <c r="H22" i="29"/>
  <c r="H23" i="29"/>
  <c r="H14" i="31"/>
  <c r="H15" i="31"/>
  <c r="H16" i="31"/>
  <c r="H17" i="31"/>
  <c r="H18" i="31"/>
  <c r="H19" i="31"/>
  <c r="H20" i="31"/>
  <c r="H21" i="31"/>
  <c r="H22" i="31"/>
  <c r="H23" i="31"/>
  <c r="H14" i="32"/>
  <c r="H15" i="32"/>
  <c r="H16" i="32"/>
  <c r="H17" i="32"/>
  <c r="H18" i="32"/>
  <c r="H19" i="32"/>
  <c r="H20" i="32"/>
  <c r="H21" i="32"/>
  <c r="H22" i="32"/>
  <c r="H23" i="32"/>
  <c r="H13" i="26"/>
  <c r="H13" i="27"/>
  <c r="H13" i="29"/>
  <c r="H13" i="31"/>
  <c r="H13" i="32"/>
  <c r="E12" i="49"/>
  <c r="G18" i="55" l="1"/>
  <c r="E19" i="55" s="1"/>
  <c r="H18" i="55"/>
  <c r="G16" i="53"/>
  <c r="E17" i="53" s="1"/>
  <c r="H16" i="53"/>
  <c r="G16" i="54"/>
  <c r="E17" i="54" s="1"/>
  <c r="H16" i="54"/>
  <c r="G16" i="52"/>
  <c r="E17" i="52" s="1"/>
  <c r="H16" i="52"/>
  <c r="H15" i="51"/>
  <c r="G15" i="51"/>
  <c r="E16" i="51" s="1"/>
  <c r="G14" i="50"/>
  <c r="E15" i="50" s="1"/>
  <c r="H14" i="50"/>
  <c r="G12" i="49"/>
  <c r="E13" i="49" s="1"/>
  <c r="H13" i="49" s="1"/>
  <c r="H12" i="49"/>
  <c r="G13" i="49"/>
  <c r="E14" i="49" s="1"/>
  <c r="H14" i="49" s="1"/>
  <c r="E12" i="22"/>
  <c r="E12" i="48"/>
  <c r="E12" i="47"/>
  <c r="E12" i="46"/>
  <c r="E12" i="45"/>
  <c r="E12" i="44"/>
  <c r="E12" i="43"/>
  <c r="E12" i="42"/>
  <c r="E12" i="14"/>
  <c r="E12" i="41"/>
  <c r="E12" i="17"/>
  <c r="E12" i="40"/>
  <c r="E12" i="35"/>
  <c r="E12" i="34"/>
  <c r="E12" i="33"/>
  <c r="E12" i="39"/>
  <c r="E12" i="38"/>
  <c r="E12" i="37"/>
  <c r="E12" i="36"/>
  <c r="E12" i="13"/>
  <c r="E12" i="16"/>
  <c r="E12" i="10"/>
  <c r="E12" i="21"/>
  <c r="H19" i="55" l="1"/>
  <c r="G19" i="55"/>
  <c r="E20" i="55" s="1"/>
  <c r="H17" i="54"/>
  <c r="G17" i="54"/>
  <c r="E18" i="54" s="1"/>
  <c r="H17" i="53"/>
  <c r="G17" i="53"/>
  <c r="E18" i="53" s="1"/>
  <c r="H17" i="52"/>
  <c r="G17" i="52"/>
  <c r="E18" i="52" s="1"/>
  <c r="G16" i="51"/>
  <c r="E17" i="51" s="1"/>
  <c r="H16" i="51"/>
  <c r="H15" i="50"/>
  <c r="G15" i="50"/>
  <c r="E16" i="50" s="1"/>
  <c r="G12" i="21"/>
  <c r="E13" i="21" s="1"/>
  <c r="H13" i="21" s="1"/>
  <c r="H12" i="21"/>
  <c r="G12" i="36"/>
  <c r="E13" i="36" s="1"/>
  <c r="H13" i="36" s="1"/>
  <c r="H12" i="36"/>
  <c r="G12" i="33"/>
  <c r="E13" i="33" s="1"/>
  <c r="H13" i="33" s="1"/>
  <c r="H12" i="33"/>
  <c r="G12" i="35"/>
  <c r="E13" i="35" s="1"/>
  <c r="H13" i="35" s="1"/>
  <c r="H12" i="35"/>
  <c r="G12" i="17"/>
  <c r="E13" i="17" s="1"/>
  <c r="H13" i="17" s="1"/>
  <c r="H12" i="17"/>
  <c r="G12" i="14"/>
  <c r="E13" i="14" s="1"/>
  <c r="H13" i="14" s="1"/>
  <c r="H12" i="14"/>
  <c r="G12" i="43"/>
  <c r="E13" i="43" s="1"/>
  <c r="H13" i="43" s="1"/>
  <c r="H12" i="43"/>
  <c r="G12" i="45"/>
  <c r="E13" i="45" s="1"/>
  <c r="H13" i="45" s="1"/>
  <c r="H12" i="45"/>
  <c r="G12" i="47"/>
  <c r="E13" i="47" s="1"/>
  <c r="H13" i="47" s="1"/>
  <c r="H12" i="47"/>
  <c r="G12" i="22"/>
  <c r="E13" i="22" s="1"/>
  <c r="H13" i="22" s="1"/>
  <c r="H12" i="22"/>
  <c r="G12" i="16"/>
  <c r="E13" i="16" s="1"/>
  <c r="H13" i="16" s="1"/>
  <c r="H12" i="16"/>
  <c r="G12" i="38"/>
  <c r="E13" i="38" s="1"/>
  <c r="H13" i="38" s="1"/>
  <c r="H12" i="38"/>
  <c r="G12" i="10"/>
  <c r="E13" i="10" s="1"/>
  <c r="H13" i="10" s="1"/>
  <c r="H12" i="10"/>
  <c r="G12" i="13"/>
  <c r="E13" i="13" s="1"/>
  <c r="H13" i="13" s="1"/>
  <c r="H12" i="13"/>
  <c r="G12" i="37"/>
  <c r="E13" i="37" s="1"/>
  <c r="H13" i="37" s="1"/>
  <c r="H12" i="37"/>
  <c r="G12" i="39"/>
  <c r="E13" i="39" s="1"/>
  <c r="H13" i="39" s="1"/>
  <c r="H12" i="39"/>
  <c r="G12" i="34"/>
  <c r="E13" i="34" s="1"/>
  <c r="H13" i="34" s="1"/>
  <c r="H12" i="34"/>
  <c r="G12" i="40"/>
  <c r="E13" i="40" s="1"/>
  <c r="H13" i="40" s="1"/>
  <c r="H12" i="40"/>
  <c r="G12" i="41"/>
  <c r="E13" i="41" s="1"/>
  <c r="H13" i="41" s="1"/>
  <c r="H12" i="41"/>
  <c r="G12" i="42"/>
  <c r="E13" i="42" s="1"/>
  <c r="H13" i="42" s="1"/>
  <c r="H12" i="42"/>
  <c r="G12" i="44"/>
  <c r="E13" i="44" s="1"/>
  <c r="H13" i="44" s="1"/>
  <c r="H12" i="44"/>
  <c r="G12" i="46"/>
  <c r="E13" i="46" s="1"/>
  <c r="H13" i="46" s="1"/>
  <c r="H12" i="46"/>
  <c r="G12" i="48"/>
  <c r="E13" i="48" s="1"/>
  <c r="H13" i="48" s="1"/>
  <c r="H12" i="48"/>
  <c r="G14" i="49"/>
  <c r="E15" i="49" s="1"/>
  <c r="H15" i="49" s="1"/>
  <c r="G20" i="55" l="1"/>
  <c r="E21" i="55" s="1"/>
  <c r="H20" i="55"/>
  <c r="G18" i="53"/>
  <c r="E19" i="53" s="1"/>
  <c r="H18" i="53"/>
  <c r="G18" i="54"/>
  <c r="E19" i="54" s="1"/>
  <c r="H18" i="54"/>
  <c r="G18" i="52"/>
  <c r="E19" i="52" s="1"/>
  <c r="H18" i="52"/>
  <c r="H17" i="51"/>
  <c r="G17" i="51"/>
  <c r="E18" i="51" s="1"/>
  <c r="G16" i="50"/>
  <c r="E17" i="50" s="1"/>
  <c r="H16" i="50"/>
  <c r="G13" i="39"/>
  <c r="E14" i="39" s="1"/>
  <c r="H14" i="39" s="1"/>
  <c r="G13" i="10"/>
  <c r="E14" i="10" s="1"/>
  <c r="H14" i="10" s="1"/>
  <c r="G13" i="42"/>
  <c r="E14" i="42" s="1"/>
  <c r="H14" i="42" s="1"/>
  <c r="G13" i="36"/>
  <c r="E14" i="36" s="1"/>
  <c r="H14" i="36" s="1"/>
  <c r="G13" i="40"/>
  <c r="E14" i="40" s="1"/>
  <c r="H14" i="40" s="1"/>
  <c r="G13" i="46"/>
  <c r="E14" i="46" s="1"/>
  <c r="H14" i="46" s="1"/>
  <c r="G13" i="21"/>
  <c r="E14" i="21" s="1"/>
  <c r="H14" i="21" s="1"/>
  <c r="G13" i="13"/>
  <c r="E14" i="13" s="1"/>
  <c r="H14" i="13" s="1"/>
  <c r="G13" i="37"/>
  <c r="E14" i="37" s="1"/>
  <c r="H14" i="37" s="1"/>
  <c r="G13" i="34"/>
  <c r="E14" i="34" s="1"/>
  <c r="H14" i="34" s="1"/>
  <c r="G13" i="41"/>
  <c r="E14" i="41" s="1"/>
  <c r="H14" i="41" s="1"/>
  <c r="G13" i="44"/>
  <c r="E14" i="44" s="1"/>
  <c r="H14" i="44" s="1"/>
  <c r="G13" i="48"/>
  <c r="E14" i="48" s="1"/>
  <c r="H14" i="48" s="1"/>
  <c r="G13" i="16"/>
  <c r="E14" i="16" s="1"/>
  <c r="H14" i="16" s="1"/>
  <c r="G13" i="38"/>
  <c r="E14" i="38" s="1"/>
  <c r="H14" i="38" s="1"/>
  <c r="G13" i="33"/>
  <c r="E14" i="33" s="1"/>
  <c r="H14" i="33" s="1"/>
  <c r="G13" i="35"/>
  <c r="E14" i="35" s="1"/>
  <c r="H14" i="35" s="1"/>
  <c r="G13" i="17"/>
  <c r="E14" i="17" s="1"/>
  <c r="H14" i="17" s="1"/>
  <c r="G13" i="14"/>
  <c r="E14" i="14" s="1"/>
  <c r="H14" i="14" s="1"/>
  <c r="G13" i="43"/>
  <c r="E14" i="43" s="1"/>
  <c r="H14" i="43" s="1"/>
  <c r="G13" i="45"/>
  <c r="E14" i="45" s="1"/>
  <c r="H14" i="45" s="1"/>
  <c r="G13" i="47"/>
  <c r="E14" i="47" s="1"/>
  <c r="H14" i="47" s="1"/>
  <c r="G13" i="22"/>
  <c r="E14" i="22" s="1"/>
  <c r="H14" i="22" s="1"/>
  <c r="G15" i="49"/>
  <c r="E16" i="49" s="1"/>
  <c r="H16" i="49" s="1"/>
  <c r="E13" i="32"/>
  <c r="G12" i="24"/>
  <c r="E13" i="24" s="1"/>
  <c r="G12" i="25"/>
  <c r="E13" i="25" s="1"/>
  <c r="H13" i="25" s="1"/>
  <c r="G12" i="26"/>
  <c r="E13" i="26" s="1"/>
  <c r="G12" i="27"/>
  <c r="E13" i="27" s="1"/>
  <c r="G12" i="28"/>
  <c r="E13" i="28" s="1"/>
  <c r="H13" i="28" s="1"/>
  <c r="G12" i="29"/>
  <c r="E13" i="29" s="1"/>
  <c r="G12" i="15"/>
  <c r="E13" i="15" s="1"/>
  <c r="H13" i="15" s="1"/>
  <c r="G12" i="30"/>
  <c r="E13" i="30" s="1"/>
  <c r="H13" i="30" s="1"/>
  <c r="G12" i="31"/>
  <c r="E13" i="31" s="1"/>
  <c r="G13" i="32"/>
  <c r="E14" i="32" s="1"/>
  <c r="G12" i="32"/>
  <c r="G14" i="33" l="1"/>
  <c r="E15" i="33" s="1"/>
  <c r="H15" i="33" s="1"/>
  <c r="H21" i="55"/>
  <c r="G21" i="55"/>
  <c r="E22" i="55" s="1"/>
  <c r="G14" i="36"/>
  <c r="E15" i="36" s="1"/>
  <c r="H15" i="36" s="1"/>
  <c r="G14" i="16"/>
  <c r="E15" i="16" s="1"/>
  <c r="H15" i="16" s="1"/>
  <c r="G14" i="34"/>
  <c r="E15" i="34" s="1"/>
  <c r="H15" i="34" s="1"/>
  <c r="G14" i="44"/>
  <c r="E15" i="44" s="1"/>
  <c r="H15" i="44" s="1"/>
  <c r="H19" i="54"/>
  <c r="G19" i="54"/>
  <c r="E20" i="54" s="1"/>
  <c r="H19" i="53"/>
  <c r="G19" i="53"/>
  <c r="E20" i="53" s="1"/>
  <c r="H19" i="52"/>
  <c r="G19" i="52"/>
  <c r="E20" i="52" s="1"/>
  <c r="G13" i="24"/>
  <c r="E14" i="24" s="1"/>
  <c r="H13" i="24"/>
  <c r="G14" i="10"/>
  <c r="E15" i="10" s="1"/>
  <c r="H15" i="10" s="1"/>
  <c r="G14" i="13"/>
  <c r="E15" i="13" s="1"/>
  <c r="H15" i="13" s="1"/>
  <c r="G14" i="17"/>
  <c r="E15" i="17" s="1"/>
  <c r="H15" i="17" s="1"/>
  <c r="G14" i="46"/>
  <c r="E15" i="46" s="1"/>
  <c r="H15" i="46" s="1"/>
  <c r="G18" i="51"/>
  <c r="E19" i="51" s="1"/>
  <c r="H18" i="51"/>
  <c r="H17" i="50"/>
  <c r="G17" i="50"/>
  <c r="E18" i="50" s="1"/>
  <c r="G14" i="38"/>
  <c r="E15" i="38" s="1"/>
  <c r="H15" i="38" s="1"/>
  <c r="G14" i="22"/>
  <c r="E15" i="22" s="1"/>
  <c r="H15" i="22" s="1"/>
  <c r="G14" i="21"/>
  <c r="E15" i="21" s="1"/>
  <c r="H15" i="21" s="1"/>
  <c r="G14" i="35"/>
  <c r="E15" i="35" s="1"/>
  <c r="H15" i="35" s="1"/>
  <c r="G14" i="42"/>
  <c r="E15" i="42" s="1"/>
  <c r="H15" i="42" s="1"/>
  <c r="G14" i="37"/>
  <c r="E15" i="37" s="1"/>
  <c r="H15" i="37" s="1"/>
  <c r="G14" i="39"/>
  <c r="E15" i="39" s="1"/>
  <c r="H15" i="39" s="1"/>
  <c r="G14" i="40"/>
  <c r="E15" i="40" s="1"/>
  <c r="H15" i="40" s="1"/>
  <c r="G14" i="41"/>
  <c r="E15" i="41" s="1"/>
  <c r="H15" i="41" s="1"/>
  <c r="G14" i="48"/>
  <c r="E15" i="48" s="1"/>
  <c r="H15" i="48" s="1"/>
  <c r="G14" i="14"/>
  <c r="E15" i="14" s="1"/>
  <c r="H15" i="14" s="1"/>
  <c r="G14" i="45"/>
  <c r="E15" i="45" s="1"/>
  <c r="H15" i="45" s="1"/>
  <c r="G14" i="43"/>
  <c r="E15" i="43" s="1"/>
  <c r="H15" i="43" s="1"/>
  <c r="G14" i="47"/>
  <c r="E15" i="47" s="1"/>
  <c r="H15" i="47" s="1"/>
  <c r="G16" i="49"/>
  <c r="E17" i="49" s="1"/>
  <c r="H17" i="49" s="1"/>
  <c r="G15" i="22"/>
  <c r="E16" i="22" s="1"/>
  <c r="H16" i="22" s="1"/>
  <c r="G15" i="34"/>
  <c r="E16" i="34" s="1"/>
  <c r="H16" i="34" s="1"/>
  <c r="G14" i="32"/>
  <c r="E15" i="32" s="1"/>
  <c r="G13" i="30"/>
  <c r="E14" i="30" s="1"/>
  <c r="H14" i="30" s="1"/>
  <c r="G13" i="29"/>
  <c r="E14" i="29" s="1"/>
  <c r="G13" i="27"/>
  <c r="E14" i="27" s="1"/>
  <c r="G13" i="25"/>
  <c r="E14" i="25" s="1"/>
  <c r="H14" i="25" s="1"/>
  <c r="G13" i="31"/>
  <c r="E14" i="31" s="1"/>
  <c r="G13" i="28"/>
  <c r="E14" i="28" s="1"/>
  <c r="H14" i="28" s="1"/>
  <c r="G13" i="26"/>
  <c r="E14" i="26" s="1"/>
  <c r="G15" i="44" l="1"/>
  <c r="E16" i="44" s="1"/>
  <c r="H16" i="44" s="1"/>
  <c r="G15" i="33"/>
  <c r="G22" i="55"/>
  <c r="E23" i="55" s="1"/>
  <c r="H22" i="55"/>
  <c r="G15" i="36"/>
  <c r="E16" i="36" s="1"/>
  <c r="H16" i="36" s="1"/>
  <c r="G15" i="16"/>
  <c r="E16" i="16" s="1"/>
  <c r="H16" i="16" s="1"/>
  <c r="G15" i="17"/>
  <c r="E16" i="17" s="1"/>
  <c r="H16" i="17" s="1"/>
  <c r="G15" i="13"/>
  <c r="E16" i="13" s="1"/>
  <c r="H16" i="13" s="1"/>
  <c r="G15" i="42"/>
  <c r="E16" i="42" s="1"/>
  <c r="H16" i="42" s="1"/>
  <c r="G20" i="53"/>
  <c r="E21" i="53" s="1"/>
  <c r="H20" i="53"/>
  <c r="G20" i="54"/>
  <c r="E21" i="54" s="1"/>
  <c r="H20" i="54"/>
  <c r="G20" i="52"/>
  <c r="E21" i="52" s="1"/>
  <c r="H20" i="52"/>
  <c r="G14" i="24"/>
  <c r="E15" i="24" s="1"/>
  <c r="H14" i="24"/>
  <c r="G15" i="10"/>
  <c r="E16" i="10" s="1"/>
  <c r="H16" i="10" s="1"/>
  <c r="G15" i="37"/>
  <c r="E16" i="37" s="1"/>
  <c r="H16" i="37" s="1"/>
  <c r="E16" i="33"/>
  <c r="H16" i="33" s="1"/>
  <c r="G15" i="35"/>
  <c r="E16" i="35" s="1"/>
  <c r="H16" i="35" s="1"/>
  <c r="G15" i="46"/>
  <c r="E16" i="46" s="1"/>
  <c r="H16" i="46" s="1"/>
  <c r="H19" i="51"/>
  <c r="G19" i="51"/>
  <c r="E20" i="51" s="1"/>
  <c r="G18" i="50"/>
  <c r="E19" i="50" s="1"/>
  <c r="H18" i="50"/>
  <c r="G15" i="38"/>
  <c r="E16" i="38" s="1"/>
  <c r="H16" i="38" s="1"/>
  <c r="G15" i="40"/>
  <c r="E16" i="40" s="1"/>
  <c r="H16" i="40" s="1"/>
  <c r="G15" i="39"/>
  <c r="E16" i="39" s="1"/>
  <c r="H16" i="39" s="1"/>
  <c r="G15" i="41"/>
  <c r="E16" i="41" s="1"/>
  <c r="H16" i="41" s="1"/>
  <c r="G15" i="21"/>
  <c r="E16" i="21" s="1"/>
  <c r="H16" i="21" s="1"/>
  <c r="G15" i="14"/>
  <c r="E16" i="14" s="1"/>
  <c r="H16" i="14" s="1"/>
  <c r="G15" i="45"/>
  <c r="E16" i="45" s="1"/>
  <c r="H16" i="45" s="1"/>
  <c r="G15" i="47"/>
  <c r="E16" i="47" s="1"/>
  <c r="H16" i="47" s="1"/>
  <c r="G15" i="48"/>
  <c r="E16" i="48" s="1"/>
  <c r="H16" i="48" s="1"/>
  <c r="G15" i="43"/>
  <c r="E16" i="43" s="1"/>
  <c r="H16" i="43" s="1"/>
  <c r="G17" i="49"/>
  <c r="E18" i="49" s="1"/>
  <c r="H18" i="49" s="1"/>
  <c r="G16" i="22"/>
  <c r="E17" i="22" s="1"/>
  <c r="H17" i="22" s="1"/>
  <c r="G16" i="48"/>
  <c r="E17" i="48" s="1"/>
  <c r="H17" i="48" s="1"/>
  <c r="G16" i="47"/>
  <c r="E17" i="47" s="1"/>
  <c r="H17" i="47" s="1"/>
  <c r="G16" i="44"/>
  <c r="E17" i="44" s="1"/>
  <c r="H17" i="44" s="1"/>
  <c r="G16" i="34"/>
  <c r="E17" i="34" s="1"/>
  <c r="H17" i="34" s="1"/>
  <c r="G16" i="36"/>
  <c r="E17" i="36" s="1"/>
  <c r="H17" i="36" s="1"/>
  <c r="G16" i="13"/>
  <c r="E17" i="13" s="1"/>
  <c r="H17" i="13" s="1"/>
  <c r="G14" i="31"/>
  <c r="E15" i="31" s="1"/>
  <c r="G14" i="27"/>
  <c r="E15" i="27" s="1"/>
  <c r="G14" i="29"/>
  <c r="E15" i="29" s="1"/>
  <c r="G14" i="30"/>
  <c r="E15" i="30" s="1"/>
  <c r="H15" i="30" s="1"/>
  <c r="G14" i="25"/>
  <c r="E15" i="25" s="1"/>
  <c r="H15" i="25" s="1"/>
  <c r="G15" i="32"/>
  <c r="E16" i="32" s="1"/>
  <c r="G14" i="28"/>
  <c r="E15" i="28" s="1"/>
  <c r="H15" i="28" s="1"/>
  <c r="G14" i="26"/>
  <c r="E15" i="26" s="1"/>
  <c r="H23" i="55" l="1"/>
  <c r="G23" i="55"/>
  <c r="G16" i="16"/>
  <c r="E17" i="16" s="1"/>
  <c r="H17" i="16" s="1"/>
  <c r="G16" i="38"/>
  <c r="E17" i="38" s="1"/>
  <c r="H17" i="38" s="1"/>
  <c r="G16" i="17"/>
  <c r="E17" i="17" s="1"/>
  <c r="H17" i="17" s="1"/>
  <c r="G16" i="37"/>
  <c r="E17" i="37" s="1"/>
  <c r="H17" i="37" s="1"/>
  <c r="G16" i="42"/>
  <c r="E17" i="42" s="1"/>
  <c r="H17" i="42" s="1"/>
  <c r="G16" i="21"/>
  <c r="E17" i="21" s="1"/>
  <c r="H17" i="21" s="1"/>
  <c r="H21" i="54"/>
  <c r="G21" i="54"/>
  <c r="E22" i="54" s="1"/>
  <c r="H21" i="53"/>
  <c r="G21" i="53"/>
  <c r="E22" i="53" s="1"/>
  <c r="H21" i="52"/>
  <c r="G21" i="52"/>
  <c r="E22" i="52" s="1"/>
  <c r="G15" i="24"/>
  <c r="E16" i="24" s="1"/>
  <c r="H15" i="24"/>
  <c r="G16" i="14"/>
  <c r="E17" i="14" s="1"/>
  <c r="H17" i="14" s="1"/>
  <c r="G16" i="10"/>
  <c r="E17" i="10" s="1"/>
  <c r="H17" i="10" s="1"/>
  <c r="G16" i="33"/>
  <c r="E17" i="33" s="1"/>
  <c r="H17" i="33" s="1"/>
  <c r="G16" i="40"/>
  <c r="E17" i="40" s="1"/>
  <c r="H17" i="40" s="1"/>
  <c r="G16" i="41"/>
  <c r="E17" i="41" s="1"/>
  <c r="H17" i="41" s="1"/>
  <c r="G16" i="46"/>
  <c r="E17" i="46" s="1"/>
  <c r="H17" i="46" s="1"/>
  <c r="G16" i="35"/>
  <c r="E17" i="35" s="1"/>
  <c r="H17" i="35" s="1"/>
  <c r="G20" i="51"/>
  <c r="E21" i="51" s="1"/>
  <c r="H20" i="51"/>
  <c r="H19" i="50"/>
  <c r="G19" i="50"/>
  <c r="E20" i="50" s="1"/>
  <c r="G16" i="43"/>
  <c r="E17" i="43" s="1"/>
  <c r="H17" i="43" s="1"/>
  <c r="G16" i="39"/>
  <c r="E17" i="39" s="1"/>
  <c r="H17" i="39" s="1"/>
  <c r="G16" i="45"/>
  <c r="E17" i="45" s="1"/>
  <c r="H17" i="45" s="1"/>
  <c r="G18" i="49"/>
  <c r="E19" i="49" s="1"/>
  <c r="H19" i="49" s="1"/>
  <c r="G17" i="22"/>
  <c r="E18" i="22" s="1"/>
  <c r="H18" i="22" s="1"/>
  <c r="G17" i="48"/>
  <c r="E18" i="48" s="1"/>
  <c r="H18" i="48" s="1"/>
  <c r="G17" i="47"/>
  <c r="E18" i="47" s="1"/>
  <c r="H18" i="47" s="1"/>
  <c r="G17" i="44"/>
  <c r="E18" i="44" s="1"/>
  <c r="H18" i="44" s="1"/>
  <c r="G17" i="34"/>
  <c r="E18" i="34" s="1"/>
  <c r="H18" i="34" s="1"/>
  <c r="G17" i="38"/>
  <c r="E18" i="38" s="1"/>
  <c r="H18" i="38" s="1"/>
  <c r="G17" i="36"/>
  <c r="E18" i="36" s="1"/>
  <c r="H18" i="36" s="1"/>
  <c r="G17" i="13"/>
  <c r="E18" i="13" s="1"/>
  <c r="H18" i="13" s="1"/>
  <c r="G16" i="32"/>
  <c r="E17" i="32" s="1"/>
  <c r="G15" i="25"/>
  <c r="E16" i="25" s="1"/>
  <c r="H16" i="25" s="1"/>
  <c r="G15" i="30"/>
  <c r="E16" i="30" s="1"/>
  <c r="H16" i="30" s="1"/>
  <c r="G15" i="29"/>
  <c r="E16" i="29" s="1"/>
  <c r="G15" i="27"/>
  <c r="E16" i="27" s="1"/>
  <c r="G15" i="31"/>
  <c r="E16" i="31" s="1"/>
  <c r="G15" i="28"/>
  <c r="E16" i="28" s="1"/>
  <c r="H16" i="28" s="1"/>
  <c r="G15" i="26"/>
  <c r="E16" i="26" s="1"/>
  <c r="H1647" i="3"/>
  <c r="H1648" i="3"/>
  <c r="H1649" i="3"/>
  <c r="H1650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521" i="3"/>
  <c r="J1523" i="3"/>
  <c r="J1524" i="3"/>
  <c r="J1527" i="3"/>
  <c r="J1529" i="3"/>
  <c r="J1530" i="3"/>
  <c r="J1531" i="3"/>
  <c r="J1535" i="3"/>
  <c r="J1537" i="3"/>
  <c r="J1539" i="3"/>
  <c r="J1522" i="3"/>
  <c r="J1525" i="3"/>
  <c r="J1526" i="3"/>
  <c r="J1528" i="3"/>
  <c r="J1532" i="3"/>
  <c r="J1533" i="3"/>
  <c r="J1534" i="3"/>
  <c r="J1536" i="3"/>
  <c r="J1538" i="3"/>
  <c r="J1647" i="3"/>
  <c r="J1648" i="3"/>
  <c r="J1649" i="3"/>
  <c r="J1650" i="3"/>
  <c r="G1397" i="3"/>
  <c r="G1398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517" i="3"/>
  <c r="G1518" i="3"/>
  <c r="G1519" i="3"/>
  <c r="G1399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540" i="3"/>
  <c r="G1544" i="3"/>
  <c r="G1545" i="3"/>
  <c r="G1546" i="3"/>
  <c r="G1547" i="3"/>
  <c r="G1548" i="3"/>
  <c r="G1549" i="3"/>
  <c r="G1550" i="3"/>
  <c r="G1551" i="3"/>
  <c r="G1552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355" i="3"/>
  <c r="G1356" i="3"/>
  <c r="G1357" i="3"/>
  <c r="G1360" i="3"/>
  <c r="G17" i="16" l="1"/>
  <c r="E18" i="16" s="1"/>
  <c r="H18" i="16" s="1"/>
  <c r="G17" i="14"/>
  <c r="E18" i="14" s="1"/>
  <c r="H18" i="14" s="1"/>
  <c r="G17" i="17"/>
  <c r="E18" i="17" s="1"/>
  <c r="H18" i="17" s="1"/>
  <c r="G17" i="42"/>
  <c r="E18" i="42" s="1"/>
  <c r="H18" i="42" s="1"/>
  <c r="G17" i="37"/>
  <c r="E18" i="37" s="1"/>
  <c r="H18" i="37" s="1"/>
  <c r="G17" i="21"/>
  <c r="E18" i="21" s="1"/>
  <c r="H18" i="21" s="1"/>
  <c r="G17" i="10"/>
  <c r="E18" i="10" s="1"/>
  <c r="H18" i="10" s="1"/>
  <c r="G22" i="53"/>
  <c r="E23" i="53" s="1"/>
  <c r="H22" i="53"/>
  <c r="G22" i="54"/>
  <c r="E23" i="54" s="1"/>
  <c r="H22" i="54"/>
  <c r="G22" i="52"/>
  <c r="E23" i="52" s="1"/>
  <c r="H22" i="52"/>
  <c r="H16" i="24"/>
  <c r="G16" i="24"/>
  <c r="E17" i="24" s="1"/>
  <c r="G17" i="33"/>
  <c r="E18" i="33" s="1"/>
  <c r="H18" i="33" s="1"/>
  <c r="G17" i="43"/>
  <c r="E18" i="43" s="1"/>
  <c r="H18" i="43" s="1"/>
  <c r="G17" i="45"/>
  <c r="E18" i="45" s="1"/>
  <c r="H18" i="45" s="1"/>
  <c r="G17" i="39"/>
  <c r="E18" i="39" s="1"/>
  <c r="H18" i="39" s="1"/>
  <c r="G17" i="41"/>
  <c r="E18" i="41" s="1"/>
  <c r="H18" i="41" s="1"/>
  <c r="G17" i="40"/>
  <c r="E18" i="40" s="1"/>
  <c r="H18" i="40" s="1"/>
  <c r="G17" i="46"/>
  <c r="E18" i="46" s="1"/>
  <c r="H18" i="46" s="1"/>
  <c r="G17" i="35"/>
  <c r="E18" i="35" s="1"/>
  <c r="H18" i="35" s="1"/>
  <c r="H21" i="51"/>
  <c r="G21" i="51"/>
  <c r="E22" i="51" s="1"/>
  <c r="G20" i="50"/>
  <c r="E21" i="50" s="1"/>
  <c r="H20" i="50"/>
  <c r="G19" i="49"/>
  <c r="E20" i="49" s="1"/>
  <c r="H20" i="49" s="1"/>
  <c r="G18" i="22"/>
  <c r="E19" i="22" s="1"/>
  <c r="H19" i="22" s="1"/>
  <c r="G18" i="48"/>
  <c r="E19" i="48" s="1"/>
  <c r="H19" i="48" s="1"/>
  <c r="G18" i="47"/>
  <c r="E19" i="47" s="1"/>
  <c r="H19" i="47" s="1"/>
  <c r="G18" i="46"/>
  <c r="E19" i="46" s="1"/>
  <c r="H19" i="46" s="1"/>
  <c r="G18" i="44"/>
  <c r="E19" i="44" s="1"/>
  <c r="H19" i="44" s="1"/>
  <c r="G18" i="42"/>
  <c r="E19" i="42" s="1"/>
  <c r="H19" i="42" s="1"/>
  <c r="G18" i="34"/>
  <c r="E19" i="34" s="1"/>
  <c r="H19" i="34" s="1"/>
  <c r="G18" i="38"/>
  <c r="E19" i="38" s="1"/>
  <c r="H19" i="38" s="1"/>
  <c r="G18" i="37"/>
  <c r="E19" i="37" s="1"/>
  <c r="H19" i="37" s="1"/>
  <c r="G18" i="36"/>
  <c r="E19" i="36" s="1"/>
  <c r="H19" i="36" s="1"/>
  <c r="G18" i="13"/>
  <c r="E19" i="13" s="1"/>
  <c r="H19" i="13" s="1"/>
  <c r="G16" i="28"/>
  <c r="E17" i="28" s="1"/>
  <c r="H17" i="28" s="1"/>
  <c r="G16" i="29"/>
  <c r="E17" i="29" s="1"/>
  <c r="G16" i="30"/>
  <c r="E17" i="30" s="1"/>
  <c r="H17" i="30" s="1"/>
  <c r="G16" i="31"/>
  <c r="E17" i="31" s="1"/>
  <c r="G16" i="27"/>
  <c r="E17" i="27" s="1"/>
  <c r="G16" i="25"/>
  <c r="E17" i="25" s="1"/>
  <c r="H17" i="25" s="1"/>
  <c r="G17" i="32"/>
  <c r="E18" i="32" s="1"/>
  <c r="G16" i="26"/>
  <c r="E17" i="26" s="1"/>
  <c r="K6" i="4"/>
  <c r="G18" i="16" l="1"/>
  <c r="E19" i="16" s="1"/>
  <c r="H19" i="16" s="1"/>
  <c r="G18" i="14"/>
  <c r="E19" i="14" s="1"/>
  <c r="H19" i="14" s="1"/>
  <c r="G18" i="17"/>
  <c r="E19" i="17" s="1"/>
  <c r="H19" i="17" s="1"/>
  <c r="G18" i="21"/>
  <c r="E19" i="21" s="1"/>
  <c r="H19" i="21" s="1"/>
  <c r="G18" i="10"/>
  <c r="E19" i="10" s="1"/>
  <c r="H19" i="10" s="1"/>
  <c r="G18" i="43"/>
  <c r="E19" i="43" s="1"/>
  <c r="H19" i="43" s="1"/>
  <c r="G18" i="41"/>
  <c r="E19" i="41" s="1"/>
  <c r="H19" i="41" s="1"/>
  <c r="H23" i="54"/>
  <c r="F1" i="54" s="1" a="1"/>
  <c r="F1" i="54" s="1"/>
  <c r="K58" i="4" s="1"/>
  <c r="G23" i="54"/>
  <c r="H23" i="53"/>
  <c r="F1" i="53" s="1" a="1"/>
  <c r="F1" i="53" s="1"/>
  <c r="G23" i="53"/>
  <c r="H23" i="52"/>
  <c r="G23" i="52"/>
  <c r="H17" i="24"/>
  <c r="G17" i="24"/>
  <c r="E18" i="24" s="1"/>
  <c r="G18" i="33"/>
  <c r="E19" i="33" s="1"/>
  <c r="H19" i="33" s="1"/>
  <c r="G18" i="45"/>
  <c r="E19" i="45" s="1"/>
  <c r="H19" i="45" s="1"/>
  <c r="G18" i="39"/>
  <c r="E19" i="39" s="1"/>
  <c r="H19" i="39" s="1"/>
  <c r="G18" i="35"/>
  <c r="E19" i="35" s="1"/>
  <c r="H19" i="35" s="1"/>
  <c r="G18" i="40"/>
  <c r="E19" i="40" s="1"/>
  <c r="H19" i="40" s="1"/>
  <c r="G22" i="51"/>
  <c r="E23" i="51" s="1"/>
  <c r="H22" i="51"/>
  <c r="H21" i="50"/>
  <c r="G21" i="50"/>
  <c r="E22" i="50" s="1"/>
  <c r="G20" i="49"/>
  <c r="E21" i="49" s="1"/>
  <c r="H21" i="49" s="1"/>
  <c r="G19" i="22"/>
  <c r="E20" i="22" s="1"/>
  <c r="H20" i="22" s="1"/>
  <c r="G19" i="48"/>
  <c r="E20" i="48" s="1"/>
  <c r="H20" i="48" s="1"/>
  <c r="G19" i="47"/>
  <c r="E20" i="47" s="1"/>
  <c r="H20" i="47" s="1"/>
  <c r="G19" i="46"/>
  <c r="E20" i="46" s="1"/>
  <c r="H20" i="46" s="1"/>
  <c r="G19" i="44"/>
  <c r="E20" i="44" s="1"/>
  <c r="H20" i="44" s="1"/>
  <c r="G19" i="42"/>
  <c r="E20" i="42" s="1"/>
  <c r="H20" i="42" s="1"/>
  <c r="G19" i="14"/>
  <c r="E20" i="14" s="1"/>
  <c r="H20" i="14" s="1"/>
  <c r="G19" i="17"/>
  <c r="E20" i="17" s="1"/>
  <c r="H20" i="17" s="1"/>
  <c r="G19" i="34"/>
  <c r="E20" i="34" s="1"/>
  <c r="H20" i="34" s="1"/>
  <c r="G19" i="38"/>
  <c r="E20" i="38" s="1"/>
  <c r="H20" i="38" s="1"/>
  <c r="G19" i="37"/>
  <c r="E20" i="37" s="1"/>
  <c r="H20" i="37" s="1"/>
  <c r="G19" i="36"/>
  <c r="E20" i="36" s="1"/>
  <c r="H20" i="36" s="1"/>
  <c r="G19" i="13"/>
  <c r="E20" i="13" s="1"/>
  <c r="H20" i="13" s="1"/>
  <c r="G19" i="16"/>
  <c r="E20" i="16" s="1"/>
  <c r="H20" i="16" s="1"/>
  <c r="G17" i="29"/>
  <c r="E18" i="29" s="1"/>
  <c r="G17" i="28"/>
  <c r="E18" i="28" s="1"/>
  <c r="H18" i="28" s="1"/>
  <c r="G18" i="32"/>
  <c r="E19" i="32" s="1"/>
  <c r="G17" i="25"/>
  <c r="E18" i="25" s="1"/>
  <c r="H18" i="25" s="1"/>
  <c r="G17" i="27"/>
  <c r="E18" i="27" s="1"/>
  <c r="G17" i="31"/>
  <c r="E18" i="31" s="1"/>
  <c r="G17" i="30"/>
  <c r="E18" i="30" s="1"/>
  <c r="H18" i="30" s="1"/>
  <c r="G17" i="26"/>
  <c r="E18" i="26" s="1"/>
  <c r="F1" i="27" a="1"/>
  <c r="F1" i="27" s="1"/>
  <c r="F1" i="25" a="1"/>
  <c r="F1" i="25" s="1"/>
  <c r="E12" i="11"/>
  <c r="G1474" i="3" l="1"/>
  <c r="G1476" i="3"/>
  <c r="G1478" i="3"/>
  <c r="G1480" i="3"/>
  <c r="G1482" i="3"/>
  <c r="G1484" i="3"/>
  <c r="G1486" i="3"/>
  <c r="G1488" i="3"/>
  <c r="G1490" i="3"/>
  <c r="G1492" i="3"/>
  <c r="G1494" i="3"/>
  <c r="G1475" i="3"/>
  <c r="G1477" i="3"/>
  <c r="G1479" i="3"/>
  <c r="G1481" i="3"/>
  <c r="G1483" i="3"/>
  <c r="G1485" i="3"/>
  <c r="G1487" i="3"/>
  <c r="G1489" i="3"/>
  <c r="G1491" i="3"/>
  <c r="G1493" i="3"/>
  <c r="G19" i="21"/>
  <c r="E20" i="21" s="1"/>
  <c r="H20" i="21" s="1"/>
  <c r="G19" i="43"/>
  <c r="E20" i="43" s="1"/>
  <c r="H20" i="43" s="1"/>
  <c r="G19" i="35"/>
  <c r="E20" i="35" s="1"/>
  <c r="H20" i="35" s="1"/>
  <c r="G19" i="41"/>
  <c r="E20" i="41" s="1"/>
  <c r="H20" i="41" s="1"/>
  <c r="G19" i="10"/>
  <c r="E20" i="10" s="1"/>
  <c r="H20" i="10" s="1"/>
  <c r="G19" i="45"/>
  <c r="E20" i="45" s="1"/>
  <c r="H20" i="45" s="1"/>
  <c r="G19" i="39"/>
  <c r="E20" i="39" s="1"/>
  <c r="H20" i="39" s="1"/>
  <c r="H18" i="24"/>
  <c r="G18" i="24"/>
  <c r="E19" i="24" s="1"/>
  <c r="G19" i="33"/>
  <c r="E20" i="33" s="1"/>
  <c r="H20" i="33" s="1"/>
  <c r="G19" i="40"/>
  <c r="E20" i="40" s="1"/>
  <c r="H20" i="40" s="1"/>
  <c r="H23" i="51"/>
  <c r="G23" i="51"/>
  <c r="G22" i="50"/>
  <c r="E23" i="50" s="1"/>
  <c r="H22" i="50"/>
  <c r="G12" i="11"/>
  <c r="E13" i="11" s="1"/>
  <c r="H13" i="11" s="1"/>
  <c r="H12" i="11"/>
  <c r="G21" i="49"/>
  <c r="E22" i="49" s="1"/>
  <c r="H22" i="49" s="1"/>
  <c r="G20" i="22"/>
  <c r="E21" i="22" s="1"/>
  <c r="H21" i="22" s="1"/>
  <c r="G20" i="48"/>
  <c r="E21" i="48" s="1"/>
  <c r="H21" i="48" s="1"/>
  <c r="G20" i="47"/>
  <c r="E21" i="47" s="1"/>
  <c r="H21" i="47" s="1"/>
  <c r="G20" i="46"/>
  <c r="E21" i="46" s="1"/>
  <c r="H21" i="46" s="1"/>
  <c r="G20" i="44"/>
  <c r="E21" i="44" s="1"/>
  <c r="H21" i="44" s="1"/>
  <c r="G20" i="43"/>
  <c r="E21" i="43" s="1"/>
  <c r="H21" i="43" s="1"/>
  <c r="G20" i="42"/>
  <c r="E21" i="42" s="1"/>
  <c r="H21" i="42" s="1"/>
  <c r="G20" i="14"/>
  <c r="E21" i="14" s="1"/>
  <c r="H21" i="14" s="1"/>
  <c r="G20" i="17"/>
  <c r="E21" i="17" s="1"/>
  <c r="H21" i="17" s="1"/>
  <c r="G20" i="34"/>
  <c r="E21" i="34" s="1"/>
  <c r="H21" i="34" s="1"/>
  <c r="G20" i="38"/>
  <c r="E21" i="38" s="1"/>
  <c r="H21" i="38" s="1"/>
  <c r="G20" i="37"/>
  <c r="E21" i="37" s="1"/>
  <c r="H21" i="37" s="1"/>
  <c r="G20" i="36"/>
  <c r="E21" i="36" s="1"/>
  <c r="H21" i="36" s="1"/>
  <c r="G20" i="13"/>
  <c r="E21" i="13" s="1"/>
  <c r="H21" i="13" s="1"/>
  <c r="G20" i="16"/>
  <c r="E21" i="16" s="1"/>
  <c r="H21" i="16" s="1"/>
  <c r="G18" i="31"/>
  <c r="E19" i="31" s="1"/>
  <c r="G19" i="32"/>
  <c r="E20" i="32" s="1"/>
  <c r="G18" i="27"/>
  <c r="E19" i="27" s="1"/>
  <c r="G18" i="28"/>
  <c r="E19" i="28" s="1"/>
  <c r="H19" i="28" s="1"/>
  <c r="G18" i="29"/>
  <c r="E19" i="29" s="1"/>
  <c r="G18" i="30"/>
  <c r="E19" i="30" s="1"/>
  <c r="H19" i="30" s="1"/>
  <c r="G18" i="25"/>
  <c r="E19" i="25" s="1"/>
  <c r="H19" i="25" s="1"/>
  <c r="G18" i="26"/>
  <c r="E19" i="26" s="1"/>
  <c r="G13" i="15"/>
  <c r="E14" i="15" s="1"/>
  <c r="H14" i="15" s="1"/>
  <c r="K4" i="4"/>
  <c r="K2" i="4"/>
  <c r="H1334" i="3"/>
  <c r="J1334" i="3"/>
  <c r="H1335" i="3"/>
  <c r="J1335" i="3"/>
  <c r="H1336" i="3"/>
  <c r="J1336" i="3"/>
  <c r="H1337" i="3"/>
  <c r="J1337" i="3"/>
  <c r="H1338" i="3"/>
  <c r="J1338" i="3"/>
  <c r="H1339" i="3"/>
  <c r="J1339" i="3"/>
  <c r="H1340" i="3"/>
  <c r="J1340" i="3"/>
  <c r="H1341" i="3"/>
  <c r="J1341" i="3"/>
  <c r="H1342" i="3"/>
  <c r="J1342" i="3"/>
  <c r="H1343" i="3"/>
  <c r="J1343" i="3"/>
  <c r="H1344" i="3"/>
  <c r="J1344" i="3"/>
  <c r="H1345" i="3"/>
  <c r="J1345" i="3"/>
  <c r="H1346" i="3"/>
  <c r="J1346" i="3"/>
  <c r="H1347" i="3"/>
  <c r="J1347" i="3"/>
  <c r="H1348" i="3"/>
  <c r="J1348" i="3"/>
  <c r="H1349" i="3"/>
  <c r="J1349" i="3"/>
  <c r="H1350" i="3"/>
  <c r="J1350" i="3"/>
  <c r="H1351" i="3"/>
  <c r="J1351" i="3"/>
  <c r="H1352" i="3"/>
  <c r="J1352" i="3"/>
  <c r="H1353" i="3"/>
  <c r="J1353" i="3"/>
  <c r="H1282" i="3"/>
  <c r="J1282" i="3"/>
  <c r="H1283" i="3"/>
  <c r="J1283" i="3"/>
  <c r="H1284" i="3"/>
  <c r="J1284" i="3"/>
  <c r="H1285" i="3"/>
  <c r="J1285" i="3"/>
  <c r="H1286" i="3"/>
  <c r="J1286" i="3"/>
  <c r="H1287" i="3"/>
  <c r="J1287" i="3"/>
  <c r="H1288" i="3"/>
  <c r="J1288" i="3"/>
  <c r="H1289" i="3"/>
  <c r="J1289" i="3"/>
  <c r="H1290" i="3"/>
  <c r="J1290" i="3"/>
  <c r="H1291" i="3"/>
  <c r="J1291" i="3"/>
  <c r="H1292" i="3"/>
  <c r="J1292" i="3"/>
  <c r="H1293" i="3"/>
  <c r="J1293" i="3"/>
  <c r="H1294" i="3"/>
  <c r="J1294" i="3"/>
  <c r="H1295" i="3"/>
  <c r="J1295" i="3"/>
  <c r="H1296" i="3"/>
  <c r="J1296" i="3"/>
  <c r="H1297" i="3"/>
  <c r="J1297" i="3"/>
  <c r="H1298" i="3"/>
  <c r="J1298" i="3"/>
  <c r="H1299" i="3"/>
  <c r="J1299" i="3"/>
  <c r="H1300" i="3"/>
  <c r="J1300" i="3"/>
  <c r="H1301" i="3"/>
  <c r="J1301" i="3"/>
  <c r="H1302" i="3"/>
  <c r="J1302" i="3"/>
  <c r="H1303" i="3"/>
  <c r="J1303" i="3"/>
  <c r="H1304" i="3"/>
  <c r="J1304" i="3"/>
  <c r="H1305" i="3"/>
  <c r="J1305" i="3"/>
  <c r="H1306" i="3"/>
  <c r="J1306" i="3"/>
  <c r="H1307" i="3"/>
  <c r="J1307" i="3"/>
  <c r="H1308" i="3"/>
  <c r="J1308" i="3"/>
  <c r="H1309" i="3"/>
  <c r="J1309" i="3"/>
  <c r="H1310" i="3"/>
  <c r="J1310" i="3"/>
  <c r="H1311" i="3"/>
  <c r="J1311" i="3"/>
  <c r="H1312" i="3"/>
  <c r="J1312" i="3"/>
  <c r="H1313" i="3"/>
  <c r="J1313" i="3"/>
  <c r="H1314" i="3"/>
  <c r="J1314" i="3"/>
  <c r="H1315" i="3"/>
  <c r="J1315" i="3"/>
  <c r="H1316" i="3"/>
  <c r="J1316" i="3"/>
  <c r="H1317" i="3"/>
  <c r="J1317" i="3"/>
  <c r="H1318" i="3"/>
  <c r="J1318" i="3"/>
  <c r="H1319" i="3"/>
  <c r="J1319" i="3"/>
  <c r="H1320" i="3"/>
  <c r="J1320" i="3"/>
  <c r="H1321" i="3"/>
  <c r="J1321" i="3"/>
  <c r="H1322" i="3"/>
  <c r="J1322" i="3"/>
  <c r="H1323" i="3"/>
  <c r="J1323" i="3"/>
  <c r="H1324" i="3"/>
  <c r="J1324" i="3"/>
  <c r="H1325" i="3"/>
  <c r="J1325" i="3"/>
  <c r="H1326" i="3"/>
  <c r="J1326" i="3"/>
  <c r="H1327" i="3"/>
  <c r="J1327" i="3"/>
  <c r="H1328" i="3"/>
  <c r="J1328" i="3"/>
  <c r="H1329" i="3"/>
  <c r="J1329" i="3"/>
  <c r="H1330" i="3"/>
  <c r="J1330" i="3"/>
  <c r="H1331" i="3"/>
  <c r="J1331" i="3"/>
  <c r="H1332" i="3"/>
  <c r="J1332" i="3"/>
  <c r="H1333" i="3"/>
  <c r="J1333" i="3"/>
  <c r="J1354" i="3"/>
  <c r="J1355" i="3"/>
  <c r="J1360" i="3"/>
  <c r="J1359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515" i="3"/>
  <c r="J1520" i="3"/>
  <c r="J1516" i="3"/>
  <c r="J1517" i="3"/>
  <c r="J1518" i="3"/>
  <c r="J1519" i="3"/>
  <c r="J1399" i="3"/>
  <c r="J1418" i="3"/>
  <c r="J1419" i="3"/>
  <c r="J1420" i="3"/>
  <c r="J1281" i="3"/>
  <c r="H1281" i="3"/>
  <c r="G20" i="21" l="1"/>
  <c r="E21" i="21" s="1"/>
  <c r="H21" i="21" s="1"/>
  <c r="G20" i="35"/>
  <c r="E21" i="35" s="1"/>
  <c r="H21" i="35" s="1"/>
  <c r="G20" i="33"/>
  <c r="E21" i="33" s="1"/>
  <c r="H21" i="33" s="1"/>
  <c r="G20" i="41"/>
  <c r="E21" i="41" s="1"/>
  <c r="H21" i="41" s="1"/>
  <c r="G20" i="10"/>
  <c r="E21" i="10" s="1"/>
  <c r="H21" i="10" s="1"/>
  <c r="G20" i="39"/>
  <c r="E21" i="39" s="1"/>
  <c r="H21" i="39" s="1"/>
  <c r="G20" i="45"/>
  <c r="E21" i="45" s="1"/>
  <c r="H21" i="45" s="1"/>
  <c r="H19" i="24"/>
  <c r="G19" i="24"/>
  <c r="E20" i="24" s="1"/>
  <c r="G20" i="40"/>
  <c r="E21" i="40" s="1"/>
  <c r="H21" i="40" s="1"/>
  <c r="H23" i="50"/>
  <c r="F1" i="50" s="1" a="1"/>
  <c r="F1" i="50" s="1"/>
  <c r="K46" i="4" s="1"/>
  <c r="G23" i="50"/>
  <c r="G22" i="49"/>
  <c r="E23" i="49" s="1"/>
  <c r="H23" i="49" s="1"/>
  <c r="G21" i="22"/>
  <c r="E22" i="22" s="1"/>
  <c r="H22" i="22" s="1"/>
  <c r="G21" i="48"/>
  <c r="E22" i="48" s="1"/>
  <c r="H22" i="48" s="1"/>
  <c r="G21" i="47"/>
  <c r="E22" i="47" s="1"/>
  <c r="H22" i="47" s="1"/>
  <c r="G21" i="46"/>
  <c r="E22" i="46" s="1"/>
  <c r="H22" i="46" s="1"/>
  <c r="G21" i="44"/>
  <c r="E22" i="44" s="1"/>
  <c r="H22" i="44" s="1"/>
  <c r="G21" i="43"/>
  <c r="E22" i="43" s="1"/>
  <c r="H22" i="43" s="1"/>
  <c r="G21" i="42"/>
  <c r="E22" i="42" s="1"/>
  <c r="H22" i="42" s="1"/>
  <c r="G21" i="14"/>
  <c r="E22" i="14" s="1"/>
  <c r="H22" i="14" s="1"/>
  <c r="G21" i="41"/>
  <c r="E22" i="41" s="1"/>
  <c r="H22" i="41" s="1"/>
  <c r="G21" i="17"/>
  <c r="E22" i="17" s="1"/>
  <c r="H22" i="17" s="1"/>
  <c r="G21" i="35"/>
  <c r="E22" i="35" s="1"/>
  <c r="H22" i="35" s="1"/>
  <c r="G21" i="34"/>
  <c r="E22" i="34" s="1"/>
  <c r="H22" i="34" s="1"/>
  <c r="G21" i="38"/>
  <c r="E22" i="38" s="1"/>
  <c r="H22" i="38" s="1"/>
  <c r="G21" i="37"/>
  <c r="E22" i="37" s="1"/>
  <c r="H22" i="37" s="1"/>
  <c r="G21" i="36"/>
  <c r="E22" i="36" s="1"/>
  <c r="H22" i="36" s="1"/>
  <c r="G21" i="13"/>
  <c r="E22" i="13" s="1"/>
  <c r="H22" i="13" s="1"/>
  <c r="G21" i="16"/>
  <c r="E22" i="16" s="1"/>
  <c r="H22" i="16" s="1"/>
  <c r="G21" i="21"/>
  <c r="E22" i="21" s="1"/>
  <c r="H22" i="21" s="1"/>
  <c r="G19" i="25"/>
  <c r="E20" i="25" s="1"/>
  <c r="H20" i="25" s="1"/>
  <c r="G19" i="29"/>
  <c r="E20" i="29" s="1"/>
  <c r="G19" i="28"/>
  <c r="E20" i="28" s="1"/>
  <c r="H20" i="28" s="1"/>
  <c r="G19" i="30"/>
  <c r="E20" i="30" s="1"/>
  <c r="H20" i="30" s="1"/>
  <c r="G19" i="27"/>
  <c r="E20" i="27" s="1"/>
  <c r="G20" i="32"/>
  <c r="E21" i="32" s="1"/>
  <c r="G19" i="31"/>
  <c r="E20" i="31" s="1"/>
  <c r="G19" i="26"/>
  <c r="E20" i="26" s="1"/>
  <c r="G13" i="11"/>
  <c r="E14" i="11" s="1"/>
  <c r="H14" i="11" s="1"/>
  <c r="G14" i="15"/>
  <c r="E15" i="15" s="1"/>
  <c r="H15" i="15" s="1"/>
  <c r="E12" i="19"/>
  <c r="G21" i="33" l="1"/>
  <c r="E22" i="33" s="1"/>
  <c r="H22" i="33" s="1"/>
  <c r="G21" i="10"/>
  <c r="E22" i="10" s="1"/>
  <c r="H22" i="10" s="1"/>
  <c r="G21" i="39"/>
  <c r="E22" i="39" s="1"/>
  <c r="H22" i="39" s="1"/>
  <c r="G21" i="45"/>
  <c r="E22" i="45" s="1"/>
  <c r="H22" i="45" s="1"/>
  <c r="H20" i="24"/>
  <c r="G20" i="24"/>
  <c r="E21" i="24" s="1"/>
  <c r="G21" i="40"/>
  <c r="E22" i="40" s="1"/>
  <c r="H22" i="40" s="1"/>
  <c r="G12" i="19"/>
  <c r="E13" i="19" s="1"/>
  <c r="H13" i="19" s="1"/>
  <c r="H12" i="19"/>
  <c r="G23" i="49"/>
  <c r="F1" i="49" a="1"/>
  <c r="F1" i="49" s="1"/>
  <c r="K34" i="4" s="1"/>
  <c r="G1354" i="3" s="1"/>
  <c r="G22" i="22"/>
  <c r="E23" i="22" s="1"/>
  <c r="H23" i="22" s="1"/>
  <c r="G22" i="48"/>
  <c r="E23" i="48" s="1"/>
  <c r="H23" i="48" s="1"/>
  <c r="G22" i="47"/>
  <c r="E23" i="47" s="1"/>
  <c r="H23" i="47" s="1"/>
  <c r="G22" i="46"/>
  <c r="E23" i="46" s="1"/>
  <c r="H23" i="46" s="1"/>
  <c r="G22" i="45"/>
  <c r="E23" i="45" s="1"/>
  <c r="H23" i="45" s="1"/>
  <c r="G22" i="44"/>
  <c r="E23" i="44" s="1"/>
  <c r="H23" i="44" s="1"/>
  <c r="G22" i="43"/>
  <c r="E23" i="43" s="1"/>
  <c r="H23" i="43" s="1"/>
  <c r="G22" i="42"/>
  <c r="E23" i="42" s="1"/>
  <c r="H23" i="42" s="1"/>
  <c r="G22" i="14"/>
  <c r="E23" i="14" s="1"/>
  <c r="H23" i="14" s="1"/>
  <c r="G22" i="41"/>
  <c r="E23" i="41" s="1"/>
  <c r="H23" i="41" s="1"/>
  <c r="G22" i="17"/>
  <c r="E23" i="17" s="1"/>
  <c r="H23" i="17" s="1"/>
  <c r="G22" i="40"/>
  <c r="E23" i="40" s="1"/>
  <c r="H23" i="40" s="1"/>
  <c r="G22" i="35"/>
  <c r="E23" i="35" s="1"/>
  <c r="H23" i="35" s="1"/>
  <c r="G22" i="34"/>
  <c r="E23" i="34" s="1"/>
  <c r="H23" i="34" s="1"/>
  <c r="G22" i="38"/>
  <c r="E23" i="38" s="1"/>
  <c r="H23" i="38" s="1"/>
  <c r="G22" i="37"/>
  <c r="E23" i="37" s="1"/>
  <c r="H23" i="37" s="1"/>
  <c r="G22" i="36"/>
  <c r="E23" i="36" s="1"/>
  <c r="H23" i="36" s="1"/>
  <c r="G22" i="13"/>
  <c r="E23" i="13" s="1"/>
  <c r="H23" i="13" s="1"/>
  <c r="G22" i="16"/>
  <c r="E23" i="16" s="1"/>
  <c r="H23" i="16" s="1"/>
  <c r="G22" i="21"/>
  <c r="E23" i="21" s="1"/>
  <c r="H23" i="21" s="1"/>
  <c r="G20" i="27"/>
  <c r="E21" i="27" s="1"/>
  <c r="G20" i="30"/>
  <c r="E21" i="30" s="1"/>
  <c r="H21" i="30" s="1"/>
  <c r="G20" i="28"/>
  <c r="E21" i="28" s="1"/>
  <c r="H21" i="28" s="1"/>
  <c r="G20" i="25"/>
  <c r="E21" i="25" s="1"/>
  <c r="H21" i="25" s="1"/>
  <c r="G20" i="31"/>
  <c r="E21" i="31" s="1"/>
  <c r="G21" i="32"/>
  <c r="E22" i="32" s="1"/>
  <c r="G20" i="29"/>
  <c r="E21" i="29" s="1"/>
  <c r="G20" i="26"/>
  <c r="E21" i="26" s="1"/>
  <c r="G15" i="15"/>
  <c r="E16" i="15" s="1"/>
  <c r="H16" i="15" s="1"/>
  <c r="G14" i="11"/>
  <c r="E15" i="11" s="1"/>
  <c r="H15" i="11" s="1"/>
  <c r="H1219" i="3"/>
  <c r="H1218" i="3"/>
  <c r="H1217" i="3"/>
  <c r="H1216" i="3"/>
  <c r="H1215" i="3"/>
  <c r="H1214" i="3"/>
  <c r="H1213" i="3"/>
  <c r="H1212" i="3"/>
  <c r="H1211" i="3"/>
  <c r="G22" i="39" l="1"/>
  <c r="E23" i="39" s="1"/>
  <c r="H23" i="39" s="1"/>
  <c r="G22" i="33"/>
  <c r="E23" i="33" s="1"/>
  <c r="H23" i="33" s="1"/>
  <c r="G22" i="10"/>
  <c r="E23" i="10" s="1"/>
  <c r="H23" i="10" s="1"/>
  <c r="H21" i="24"/>
  <c r="G21" i="24"/>
  <c r="E22" i="24" s="1"/>
  <c r="G13" i="19"/>
  <c r="E14" i="19" s="1"/>
  <c r="H14" i="19" s="1"/>
  <c r="G23" i="22"/>
  <c r="F1" i="22" a="1"/>
  <c r="F1" i="22" s="1"/>
  <c r="G23" i="48"/>
  <c r="F1" i="48" a="1"/>
  <c r="F1" i="48" s="1"/>
  <c r="K45" i="4" s="1"/>
  <c r="G23" i="47"/>
  <c r="F1" i="47" a="1"/>
  <c r="F1" i="47" s="1"/>
  <c r="K44" i="4" s="1"/>
  <c r="G23" i="46"/>
  <c r="F1" i="46" a="1"/>
  <c r="F1" i="46" s="1"/>
  <c r="K43" i="4" s="1"/>
  <c r="G23" i="45"/>
  <c r="F1" i="45" a="1"/>
  <c r="F1" i="45" s="1"/>
  <c r="K42" i="4" s="1"/>
  <c r="G23" i="44"/>
  <c r="F1" i="44" a="1"/>
  <c r="F1" i="44" s="1"/>
  <c r="K41" i="4" s="1"/>
  <c r="G23" i="43"/>
  <c r="F1" i="43" a="1"/>
  <c r="F1" i="43" s="1"/>
  <c r="K40" i="4" s="1"/>
  <c r="G23" i="42"/>
  <c r="F1" i="42" a="1"/>
  <c r="F1" i="42" s="1"/>
  <c r="K39" i="4" s="1"/>
  <c r="G23" i="14"/>
  <c r="G23" i="41"/>
  <c r="F1" i="41" a="1"/>
  <c r="F1" i="41" s="1"/>
  <c r="K35" i="4" s="1"/>
  <c r="G23" i="17"/>
  <c r="G23" i="40"/>
  <c r="F1" i="40" a="1"/>
  <c r="F1" i="40" s="1"/>
  <c r="K33" i="4" s="1"/>
  <c r="G23" i="35"/>
  <c r="F1" i="35" a="1"/>
  <c r="F1" i="35" s="1"/>
  <c r="K32" i="4" s="1"/>
  <c r="G23" i="34"/>
  <c r="F1" i="34" a="1"/>
  <c r="F1" i="34" s="1"/>
  <c r="K30" i="4"/>
  <c r="G1543" i="3" s="1"/>
  <c r="F1" i="39" a="1"/>
  <c r="F1" i="39" s="1"/>
  <c r="K28" i="4" s="1"/>
  <c r="G23" i="38"/>
  <c r="F1" i="38" a="1"/>
  <c r="F1" i="38" s="1"/>
  <c r="K27" i="4" s="1"/>
  <c r="G23" i="37"/>
  <c r="F1" i="37" a="1"/>
  <c r="F1" i="37" s="1"/>
  <c r="G23" i="36"/>
  <c r="F1" i="36" a="1"/>
  <c r="F1" i="36" s="1"/>
  <c r="K24" i="4" s="1"/>
  <c r="G23" i="13"/>
  <c r="G23" i="16"/>
  <c r="G23" i="21"/>
  <c r="G22" i="32"/>
  <c r="E23" i="32" s="1"/>
  <c r="G21" i="31"/>
  <c r="E22" i="31" s="1"/>
  <c r="G21" i="25"/>
  <c r="E22" i="25" s="1"/>
  <c r="H22" i="25" s="1"/>
  <c r="G21" i="29"/>
  <c r="E22" i="29" s="1"/>
  <c r="G21" i="28"/>
  <c r="E22" i="28" s="1"/>
  <c r="H22" i="28" s="1"/>
  <c r="G21" i="30"/>
  <c r="E22" i="30" s="1"/>
  <c r="H22" i="30" s="1"/>
  <c r="G21" i="27"/>
  <c r="E22" i="27" s="1"/>
  <c r="G21" i="26"/>
  <c r="E22" i="26" s="1"/>
  <c r="G16" i="15"/>
  <c r="E17" i="15" s="1"/>
  <c r="H17" i="15" s="1"/>
  <c r="F1" i="26" a="1"/>
  <c r="F1" i="26" s="1"/>
  <c r="K3" i="4" s="1"/>
  <c r="G15" i="11"/>
  <c r="E16" i="11" s="1"/>
  <c r="H16" i="11" s="1"/>
  <c r="J551" i="3"/>
  <c r="J552" i="3"/>
  <c r="J553" i="3"/>
  <c r="E12" i="12"/>
  <c r="H12" i="12" s="1"/>
  <c r="G1553" i="3" l="1"/>
  <c r="G1555" i="3"/>
  <c r="G1557" i="3"/>
  <c r="G1559" i="3"/>
  <c r="G1561" i="3"/>
  <c r="G1554" i="3"/>
  <c r="G1556" i="3"/>
  <c r="G1558" i="3"/>
  <c r="G1560" i="3"/>
  <c r="G1521" i="3"/>
  <c r="G1523" i="3"/>
  <c r="G1527" i="3"/>
  <c r="G1530" i="3"/>
  <c r="G1535" i="3"/>
  <c r="G1539" i="3"/>
  <c r="G1524" i="3"/>
  <c r="G1529" i="3"/>
  <c r="G1531" i="3"/>
  <c r="G1537" i="3"/>
  <c r="G23" i="10"/>
  <c r="G23" i="39"/>
  <c r="G23" i="33"/>
  <c r="G1515" i="3"/>
  <c r="G1520" i="3"/>
  <c r="H22" i="24"/>
  <c r="G22" i="24"/>
  <c r="E23" i="24" s="1"/>
  <c r="G14" i="19"/>
  <c r="E15" i="19" s="1"/>
  <c r="H15" i="19" s="1"/>
  <c r="G12" i="12"/>
  <c r="E13" i="12" s="1"/>
  <c r="H13" i="12" s="1"/>
  <c r="G22" i="30"/>
  <c r="E23" i="30" s="1"/>
  <c r="H23" i="30" s="1"/>
  <c r="G22" i="28"/>
  <c r="E23" i="28" s="1"/>
  <c r="H23" i="28" s="1"/>
  <c r="G22" i="25"/>
  <c r="E23" i="25" s="1"/>
  <c r="H23" i="25" s="1"/>
  <c r="G22" i="31"/>
  <c r="E23" i="31" s="1"/>
  <c r="G22" i="27"/>
  <c r="E23" i="27" s="1"/>
  <c r="G22" i="29"/>
  <c r="E23" i="29" s="1"/>
  <c r="G23" i="32"/>
  <c r="F1" i="32" a="1"/>
  <c r="F1" i="32" s="1"/>
  <c r="K10" i="4" s="1"/>
  <c r="G22" i="26"/>
  <c r="E23" i="26" s="1"/>
  <c r="G17" i="15"/>
  <c r="E18" i="15" s="1"/>
  <c r="H18" i="15" s="1"/>
  <c r="G16" i="11"/>
  <c r="E17" i="11" s="1"/>
  <c r="H17" i="11" s="1"/>
  <c r="H1272" i="3"/>
  <c r="H1273" i="3"/>
  <c r="H1274" i="3"/>
  <c r="H1275" i="3"/>
  <c r="H1276" i="3"/>
  <c r="H1263" i="3"/>
  <c r="H1264" i="3"/>
  <c r="H1265" i="3"/>
  <c r="H1266" i="3"/>
  <c r="H1267" i="3"/>
  <c r="H1268" i="3"/>
  <c r="H1269" i="3"/>
  <c r="H1270" i="3"/>
  <c r="H1271" i="3"/>
  <c r="H1257" i="3"/>
  <c r="H1258" i="3"/>
  <c r="H1259" i="3"/>
  <c r="H1260" i="3"/>
  <c r="H1261" i="3"/>
  <c r="H1262" i="3"/>
  <c r="J1250" i="3"/>
  <c r="H1250" i="3"/>
  <c r="J1249" i="3"/>
  <c r="H1249" i="3"/>
  <c r="J1248" i="3"/>
  <c r="H1248" i="3"/>
  <c r="J1247" i="3"/>
  <c r="H1247" i="3"/>
  <c r="J1246" i="3"/>
  <c r="H1246" i="3"/>
  <c r="J1245" i="3"/>
  <c r="H1245" i="3"/>
  <c r="J1244" i="3"/>
  <c r="H1244" i="3"/>
  <c r="J1243" i="3"/>
  <c r="H1243" i="3"/>
  <c r="J1242" i="3"/>
  <c r="H1242" i="3"/>
  <c r="J1241" i="3"/>
  <c r="H1241" i="3"/>
  <c r="H1240" i="3"/>
  <c r="J1240" i="3"/>
  <c r="J1239" i="3"/>
  <c r="H1239" i="3"/>
  <c r="J1238" i="3"/>
  <c r="H1238" i="3"/>
  <c r="J1237" i="3"/>
  <c r="H1237" i="3"/>
  <c r="J1236" i="3"/>
  <c r="H1236" i="3"/>
  <c r="J1235" i="3"/>
  <c r="H1235" i="3"/>
  <c r="J1234" i="3"/>
  <c r="H1234" i="3"/>
  <c r="J1233" i="3"/>
  <c r="H1233" i="3"/>
  <c r="J1232" i="3"/>
  <c r="H1232" i="3"/>
  <c r="J1231" i="3"/>
  <c r="H1231" i="3"/>
  <c r="J1230" i="3"/>
  <c r="H1230" i="3"/>
  <c r="J1229" i="3"/>
  <c r="H1229" i="3"/>
  <c r="J1228" i="3"/>
  <c r="H1228" i="3"/>
  <c r="J1227" i="3"/>
  <c r="H1227" i="3"/>
  <c r="J1226" i="3"/>
  <c r="H1226" i="3"/>
  <c r="J1225" i="3"/>
  <c r="H1225" i="3"/>
  <c r="J1224" i="3"/>
  <c r="H1224" i="3"/>
  <c r="H1223" i="3"/>
  <c r="H1253" i="3"/>
  <c r="H1254" i="3"/>
  <c r="H1256" i="3"/>
  <c r="H1277" i="3"/>
  <c r="H1278" i="3"/>
  <c r="H1279" i="3"/>
  <c r="H1280" i="3"/>
  <c r="H1354" i="3"/>
  <c r="H1359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4" i="3"/>
  <c r="H1375" i="3"/>
  <c r="H1376" i="3"/>
  <c r="J1252" i="3"/>
  <c r="H1252" i="3"/>
  <c r="J1251" i="3"/>
  <c r="H1251" i="3"/>
  <c r="J1221" i="3"/>
  <c r="H1221" i="3"/>
  <c r="J1220" i="3"/>
  <c r="H1220" i="3"/>
  <c r="J1210" i="3"/>
  <c r="H1210" i="3"/>
  <c r="J1209" i="3"/>
  <c r="H1209" i="3"/>
  <c r="J1207" i="3"/>
  <c r="H1207" i="3"/>
  <c r="J1206" i="3"/>
  <c r="H1206" i="3"/>
  <c r="J1205" i="3"/>
  <c r="H1205" i="3"/>
  <c r="J1204" i="3"/>
  <c r="H1204" i="3"/>
  <c r="J1166" i="3"/>
  <c r="H1166" i="3"/>
  <c r="J1165" i="3"/>
  <c r="H1165" i="3"/>
  <c r="H1222" i="3"/>
  <c r="H1163" i="3"/>
  <c r="H1164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183" i="3"/>
  <c r="H1182" i="3"/>
  <c r="H1181" i="3"/>
  <c r="H1180" i="3"/>
  <c r="H1179" i="3"/>
  <c r="H1178" i="3"/>
  <c r="H1177" i="3"/>
  <c r="H1176" i="3"/>
  <c r="H1175" i="3"/>
  <c r="H1174" i="3"/>
  <c r="H1173" i="3"/>
  <c r="H1172" i="3"/>
  <c r="H1171" i="3"/>
  <c r="H1170" i="3"/>
  <c r="H1169" i="3"/>
  <c r="H1168" i="3"/>
  <c r="H1167" i="3"/>
  <c r="J1069" i="3"/>
  <c r="H1069" i="3"/>
  <c r="J1068" i="3"/>
  <c r="H1068" i="3"/>
  <c r="J1067" i="3"/>
  <c r="H1067" i="3"/>
  <c r="J1066" i="3"/>
  <c r="H1066" i="3"/>
  <c r="J1065" i="3"/>
  <c r="H1065" i="3"/>
  <c r="J1064" i="3"/>
  <c r="H1064" i="3"/>
  <c r="J1063" i="3"/>
  <c r="H1063" i="3"/>
  <c r="J1062" i="3"/>
  <c r="H1062" i="3"/>
  <c r="J1061" i="3"/>
  <c r="H1061" i="3"/>
  <c r="J1060" i="3"/>
  <c r="H1060" i="3"/>
  <c r="J1059" i="3"/>
  <c r="H1059" i="3"/>
  <c r="J1058" i="3"/>
  <c r="H1058" i="3"/>
  <c r="J1057" i="3"/>
  <c r="H1057" i="3"/>
  <c r="J1056" i="3"/>
  <c r="H1056" i="3"/>
  <c r="J1055" i="3"/>
  <c r="H1055" i="3"/>
  <c r="J1054" i="3"/>
  <c r="H1054" i="3"/>
  <c r="J1053" i="3"/>
  <c r="H1053" i="3"/>
  <c r="J1052" i="3"/>
  <c r="H1052" i="3"/>
  <c r="J1051" i="3"/>
  <c r="H1051" i="3"/>
  <c r="J1050" i="3"/>
  <c r="H1050" i="3"/>
  <c r="J1049" i="3"/>
  <c r="H1049" i="3"/>
  <c r="J1048" i="3"/>
  <c r="H1048" i="3"/>
  <c r="J1047" i="3"/>
  <c r="H1047" i="3"/>
  <c r="J1046" i="3"/>
  <c r="H1046" i="3"/>
  <c r="J1094" i="3"/>
  <c r="H1094" i="3"/>
  <c r="J1093" i="3"/>
  <c r="H1093" i="3"/>
  <c r="J1092" i="3"/>
  <c r="H1092" i="3"/>
  <c r="J1091" i="3"/>
  <c r="H1091" i="3"/>
  <c r="J1090" i="3"/>
  <c r="H1090" i="3"/>
  <c r="J1089" i="3"/>
  <c r="H1089" i="3"/>
  <c r="J1088" i="3"/>
  <c r="H1088" i="3"/>
  <c r="J1087" i="3"/>
  <c r="H1087" i="3"/>
  <c r="J1086" i="3"/>
  <c r="H1086" i="3"/>
  <c r="J1085" i="3"/>
  <c r="H1085" i="3"/>
  <c r="J1084" i="3"/>
  <c r="H1084" i="3"/>
  <c r="J1083" i="3"/>
  <c r="H1083" i="3"/>
  <c r="J1082" i="3"/>
  <c r="H1082" i="3"/>
  <c r="J1081" i="3"/>
  <c r="H1081" i="3"/>
  <c r="J1080" i="3"/>
  <c r="H1080" i="3"/>
  <c r="J1079" i="3"/>
  <c r="H1079" i="3"/>
  <c r="J1078" i="3"/>
  <c r="H1078" i="3"/>
  <c r="J1077" i="3"/>
  <c r="H1077" i="3"/>
  <c r="J1076" i="3"/>
  <c r="H1076" i="3"/>
  <c r="J1075" i="3"/>
  <c r="H1075" i="3"/>
  <c r="J1074" i="3"/>
  <c r="H1074" i="3"/>
  <c r="J1073" i="3"/>
  <c r="H1073" i="3"/>
  <c r="J1072" i="3"/>
  <c r="H1072" i="3"/>
  <c r="J1071" i="3"/>
  <c r="H1071" i="3"/>
  <c r="J1070" i="3"/>
  <c r="H1070" i="3"/>
  <c r="H23" i="24" l="1"/>
  <c r="F1" i="24" s="1" a="1"/>
  <c r="F1" i="24" s="1"/>
  <c r="G23" i="24"/>
  <c r="G15" i="19"/>
  <c r="G13" i="12"/>
  <c r="E14" i="12" s="1"/>
  <c r="H14" i="12" s="1"/>
  <c r="F1" i="29" a="1"/>
  <c r="F1" i="29" s="1"/>
  <c r="G23" i="29"/>
  <c r="G23" i="25"/>
  <c r="G23" i="30"/>
  <c r="F1" i="30" a="1"/>
  <c r="F1" i="30" s="1"/>
  <c r="K8" i="4" s="1"/>
  <c r="G23" i="27"/>
  <c r="G23" i="31"/>
  <c r="F1" i="31" a="1"/>
  <c r="F1" i="31" s="1"/>
  <c r="K9" i="4" s="1"/>
  <c r="G23" i="28"/>
  <c r="F1" i="28" a="1"/>
  <c r="F1" i="28" s="1"/>
  <c r="K5" i="4" s="1"/>
  <c r="G23" i="26"/>
  <c r="G18" i="15"/>
  <c r="E19" i="15" s="1"/>
  <c r="H19" i="15" s="1"/>
  <c r="G17" i="11"/>
  <c r="E18" i="11" s="1"/>
  <c r="H18" i="11" s="1"/>
  <c r="F1" i="17" a="1"/>
  <c r="F1" i="17" s="1"/>
  <c r="K36" i="4" s="1"/>
  <c r="G1516" i="3" s="1"/>
  <c r="F1" i="16" a="1"/>
  <c r="F1" i="16" s="1"/>
  <c r="K22" i="4" s="1"/>
  <c r="F1" i="14" a="1"/>
  <c r="F1" i="14" s="1"/>
  <c r="F1" i="10" a="1"/>
  <c r="F1" i="10" s="1"/>
  <c r="K20" i="4" s="1"/>
  <c r="J165" i="1"/>
  <c r="J166" i="1"/>
  <c r="J167" i="1"/>
  <c r="J176" i="1"/>
  <c r="J125" i="1"/>
  <c r="J262" i="1"/>
  <c r="J263" i="1"/>
  <c r="J264" i="1"/>
  <c r="J265" i="1"/>
  <c r="J266" i="1"/>
  <c r="J267" i="1"/>
  <c r="L165" i="1"/>
  <c r="K165" i="1" s="1"/>
  <c r="L166" i="1"/>
  <c r="K166" i="1" s="1"/>
  <c r="L167" i="1"/>
  <c r="K167" i="1" s="1"/>
  <c r="L176" i="1"/>
  <c r="K176" i="1" s="1"/>
  <c r="L125" i="1"/>
  <c r="K125" i="1" s="1"/>
  <c r="L262" i="1"/>
  <c r="K262" i="1" s="1"/>
  <c r="L263" i="1"/>
  <c r="K263" i="1" s="1"/>
  <c r="L264" i="1"/>
  <c r="K264" i="1" s="1"/>
  <c r="L265" i="1"/>
  <c r="K265" i="1" s="1"/>
  <c r="L266" i="1"/>
  <c r="K266" i="1" s="1"/>
  <c r="L267" i="1"/>
  <c r="K267" i="1" s="1"/>
  <c r="G19" i="15" l="1"/>
  <c r="E20" i="15" s="1"/>
  <c r="H20" i="15" s="1"/>
  <c r="G14" i="12"/>
  <c r="E15" i="12" s="1"/>
  <c r="H15" i="12" s="1"/>
  <c r="G18" i="11"/>
  <c r="E19" i="11" s="1"/>
  <c r="H19" i="11" s="1"/>
  <c r="E16" i="19"/>
  <c r="H16" i="19" s="1"/>
  <c r="K38" i="4"/>
  <c r="K48" i="4"/>
  <c r="K50" i="4"/>
  <c r="K52" i="4"/>
  <c r="K54" i="4"/>
  <c r="K56" i="4"/>
  <c r="K59" i="4"/>
  <c r="K61" i="4"/>
  <c r="K63" i="4"/>
  <c r="G1542" i="3" s="1"/>
  <c r="K65" i="4"/>
  <c r="K67" i="4"/>
  <c r="K70" i="4"/>
  <c r="K49" i="4"/>
  <c r="K51" i="4"/>
  <c r="K53" i="4"/>
  <c r="K55" i="4"/>
  <c r="K57" i="4"/>
  <c r="K60" i="4"/>
  <c r="K62" i="4"/>
  <c r="K64" i="4"/>
  <c r="K66" i="4"/>
  <c r="K68" i="4"/>
  <c r="K71" i="4"/>
  <c r="H1041" i="3"/>
  <c r="H1042" i="3"/>
  <c r="H1043" i="3"/>
  <c r="H1044" i="3"/>
  <c r="H1040" i="3"/>
  <c r="H1096" i="3"/>
  <c r="H1097" i="3"/>
  <c r="H1154" i="3"/>
  <c r="H1045" i="3"/>
  <c r="H915" i="3"/>
  <c r="H991" i="3"/>
  <c r="H1011" i="3"/>
  <c r="H1015" i="3"/>
  <c r="H1023" i="3"/>
  <c r="H1025" i="3"/>
  <c r="H1038" i="3"/>
  <c r="H1039" i="3"/>
  <c r="H1095" i="3"/>
  <c r="H1158" i="3"/>
  <c r="H1159" i="3"/>
  <c r="H1160" i="3"/>
  <c r="H885" i="3"/>
  <c r="J885" i="3"/>
  <c r="J889" i="3"/>
  <c r="H801" i="3"/>
  <c r="H811" i="3"/>
  <c r="H813" i="3"/>
  <c r="H815" i="3"/>
  <c r="H882" i="3"/>
  <c r="H884" i="3"/>
  <c r="H888" i="3"/>
  <c r="H889" i="3"/>
  <c r="H912" i="3"/>
  <c r="H913" i="3"/>
  <c r="H914" i="3"/>
  <c r="J915" i="3"/>
  <c r="J991" i="3"/>
  <c r="J1011" i="3"/>
  <c r="J1015" i="3"/>
  <c r="J1023" i="3"/>
  <c r="J1025" i="3"/>
  <c r="J1038" i="3"/>
  <c r="J1039" i="3"/>
  <c r="J1095" i="3"/>
  <c r="J1158" i="3"/>
  <c r="J1159" i="3"/>
  <c r="J1160" i="3"/>
  <c r="J1041" i="3"/>
  <c r="J1042" i="3"/>
  <c r="J1043" i="3"/>
  <c r="J1044" i="3"/>
  <c r="J1040" i="3"/>
  <c r="J1096" i="3"/>
  <c r="J1097" i="3"/>
  <c r="J1154" i="3"/>
  <c r="J1045" i="3"/>
  <c r="J1222" i="3"/>
  <c r="J1163" i="3"/>
  <c r="J1164" i="3"/>
  <c r="J1223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11" i="3"/>
  <c r="J1212" i="3"/>
  <c r="J1213" i="3"/>
  <c r="J1214" i="3"/>
  <c r="J1215" i="3"/>
  <c r="J1216" i="3"/>
  <c r="J1217" i="3"/>
  <c r="J1218" i="3"/>
  <c r="J1219" i="3"/>
  <c r="H1519" i="3"/>
  <c r="J1421" i="3"/>
  <c r="J914" i="3"/>
  <c r="J912" i="3"/>
  <c r="J913" i="3"/>
  <c r="J1422" i="3"/>
  <c r="G1456" i="3" l="1"/>
  <c r="G1541" i="3"/>
  <c r="G1358" i="3"/>
  <c r="G1359" i="3"/>
  <c r="G20" i="15"/>
  <c r="E21" i="15" s="1"/>
  <c r="H21" i="15" s="1"/>
  <c r="G15" i="12"/>
  <c r="E16" i="12" s="1"/>
  <c r="H16" i="12" s="1"/>
  <c r="G19" i="11"/>
  <c r="E20" i="11" s="1"/>
  <c r="H20" i="11" s="1"/>
  <c r="G16" i="19"/>
  <c r="E17" i="19" s="1"/>
  <c r="H17" i="19" s="1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1208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5" i="3"/>
  <c r="H1156" i="3"/>
  <c r="H1157" i="3"/>
  <c r="H1161" i="3"/>
  <c r="H1162" i="3"/>
  <c r="H816" i="3"/>
  <c r="H714" i="3"/>
  <c r="H716" i="3"/>
  <c r="H718" i="3"/>
  <c r="H719" i="3"/>
  <c r="H726" i="3"/>
  <c r="H728" i="3"/>
  <c r="H730" i="3"/>
  <c r="H732" i="3"/>
  <c r="H734" i="3"/>
  <c r="H735" i="3"/>
  <c r="H736" i="3"/>
  <c r="H740" i="3"/>
  <c r="H741" i="3"/>
  <c r="H742" i="3"/>
  <c r="H746" i="3"/>
  <c r="H747" i="3"/>
  <c r="H748" i="3"/>
  <c r="H752" i="3"/>
  <c r="H753" i="3"/>
  <c r="H756" i="3"/>
  <c r="H757" i="3"/>
  <c r="H760" i="3"/>
  <c r="H762" i="3"/>
  <c r="H763" i="3"/>
  <c r="H764" i="3"/>
  <c r="H765" i="3"/>
  <c r="H770" i="3"/>
  <c r="H771" i="3"/>
  <c r="H774" i="3"/>
  <c r="H777" i="3"/>
  <c r="H779" i="3"/>
  <c r="H780" i="3"/>
  <c r="H784" i="3"/>
  <c r="H786" i="3"/>
  <c r="H788" i="3"/>
  <c r="H792" i="3"/>
  <c r="H794" i="3"/>
  <c r="H795" i="3"/>
  <c r="H798" i="3"/>
  <c r="H799" i="3"/>
  <c r="H810" i="3"/>
  <c r="H812" i="3"/>
  <c r="H814" i="3"/>
  <c r="H881" i="3"/>
  <c r="H883" i="3"/>
  <c r="H886" i="3"/>
  <c r="H887" i="3"/>
  <c r="H909" i="3"/>
  <c r="H910" i="3"/>
  <c r="H911" i="3"/>
  <c r="H715" i="3"/>
  <c r="H717" i="3"/>
  <c r="H720" i="3"/>
  <c r="H721" i="3"/>
  <c r="H727" i="3"/>
  <c r="H729" i="3"/>
  <c r="H731" i="3"/>
  <c r="H733" i="3"/>
  <c r="H737" i="3"/>
  <c r="H738" i="3"/>
  <c r="H739" i="3"/>
  <c r="H743" i="3"/>
  <c r="H744" i="3"/>
  <c r="H745" i="3"/>
  <c r="H749" i="3"/>
  <c r="H750" i="3"/>
  <c r="H751" i="3"/>
  <c r="H754" i="3"/>
  <c r="H755" i="3"/>
  <c r="H758" i="3"/>
  <c r="H759" i="3"/>
  <c r="H761" i="3"/>
  <c r="H766" i="3"/>
  <c r="H767" i="3"/>
  <c r="H768" i="3"/>
  <c r="H769" i="3"/>
  <c r="H772" i="3"/>
  <c r="H773" i="3"/>
  <c r="H775" i="3"/>
  <c r="H778" i="3"/>
  <c r="H781" i="3"/>
  <c r="H782" i="3"/>
  <c r="H785" i="3"/>
  <c r="H787" i="3"/>
  <c r="H789" i="3"/>
  <c r="H793" i="3"/>
  <c r="H796" i="3"/>
  <c r="H797" i="3"/>
  <c r="H800" i="3"/>
  <c r="J1155" i="3"/>
  <c r="J1156" i="3"/>
  <c r="J1157" i="3"/>
  <c r="J1161" i="3"/>
  <c r="J1162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1208" i="3"/>
  <c r="J714" i="3"/>
  <c r="J716" i="3"/>
  <c r="J718" i="3"/>
  <c r="J719" i="3"/>
  <c r="J726" i="3"/>
  <c r="J728" i="3"/>
  <c r="J730" i="3"/>
  <c r="J732" i="3"/>
  <c r="J734" i="3"/>
  <c r="J735" i="3"/>
  <c r="J736" i="3"/>
  <c r="J740" i="3"/>
  <c r="J741" i="3"/>
  <c r="J742" i="3"/>
  <c r="J746" i="3"/>
  <c r="J747" i="3"/>
  <c r="J748" i="3"/>
  <c r="J752" i="3"/>
  <c r="J753" i="3"/>
  <c r="J756" i="3"/>
  <c r="J757" i="3"/>
  <c r="J760" i="3"/>
  <c r="J762" i="3"/>
  <c r="J763" i="3"/>
  <c r="J764" i="3"/>
  <c r="J765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770" i="3"/>
  <c r="J771" i="3"/>
  <c r="J774" i="3"/>
  <c r="J777" i="3"/>
  <c r="J779" i="3"/>
  <c r="J780" i="3"/>
  <c r="J784" i="3"/>
  <c r="J786" i="3"/>
  <c r="J788" i="3"/>
  <c r="J792" i="3"/>
  <c r="J794" i="3"/>
  <c r="J795" i="3"/>
  <c r="J798" i="3"/>
  <c r="J799" i="3"/>
  <c r="J810" i="3"/>
  <c r="J812" i="3"/>
  <c r="J814" i="3"/>
  <c r="J881" i="3"/>
  <c r="J883" i="3"/>
  <c r="J886" i="3"/>
  <c r="J887" i="3"/>
  <c r="J909" i="3"/>
  <c r="J910" i="3"/>
  <c r="J911" i="3"/>
  <c r="J715" i="3"/>
  <c r="J717" i="3"/>
  <c r="J720" i="3"/>
  <c r="J721" i="3"/>
  <c r="J727" i="3"/>
  <c r="J729" i="3"/>
  <c r="J731" i="3"/>
  <c r="J733" i="3"/>
  <c r="J737" i="3"/>
  <c r="J738" i="3"/>
  <c r="J739" i="3"/>
  <c r="J743" i="3"/>
  <c r="J744" i="3"/>
  <c r="J745" i="3"/>
  <c r="J749" i="3"/>
  <c r="J750" i="3"/>
  <c r="J751" i="3"/>
  <c r="J754" i="3"/>
  <c r="J755" i="3"/>
  <c r="J758" i="3"/>
  <c r="J759" i="3"/>
  <c r="J761" i="3"/>
  <c r="J766" i="3"/>
  <c r="J767" i="3"/>
  <c r="J768" i="3"/>
  <c r="J769" i="3"/>
  <c r="J772" i="3"/>
  <c r="J773" i="3"/>
  <c r="J775" i="3"/>
  <c r="J778" i="3"/>
  <c r="J781" i="3"/>
  <c r="J782" i="3"/>
  <c r="J785" i="3"/>
  <c r="J787" i="3"/>
  <c r="J789" i="3"/>
  <c r="J793" i="3"/>
  <c r="J796" i="3"/>
  <c r="J797" i="3"/>
  <c r="J800" i="3"/>
  <c r="H1034" i="3"/>
  <c r="H1035" i="3"/>
  <c r="H1036" i="3"/>
  <c r="H1037" i="3"/>
  <c r="H1026" i="3"/>
  <c r="H1027" i="3"/>
  <c r="H1028" i="3"/>
  <c r="H1029" i="3"/>
  <c r="H1030" i="3"/>
  <c r="H1031" i="3"/>
  <c r="H1032" i="3"/>
  <c r="H1033" i="3"/>
  <c r="H1020" i="3"/>
  <c r="H1021" i="3"/>
  <c r="H1022" i="3"/>
  <c r="H1024" i="3"/>
  <c r="H1008" i="3"/>
  <c r="H1009" i="3"/>
  <c r="H1010" i="3"/>
  <c r="H1012" i="3"/>
  <c r="H1013" i="3"/>
  <c r="H1014" i="3"/>
  <c r="H1016" i="3"/>
  <c r="H1017" i="3"/>
  <c r="H1018" i="3"/>
  <c r="H1019" i="3"/>
  <c r="H1002" i="3"/>
  <c r="H1003" i="3"/>
  <c r="H1004" i="3"/>
  <c r="H1005" i="3"/>
  <c r="H1006" i="3"/>
  <c r="H1007" i="3"/>
  <c r="H992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88" i="3"/>
  <c r="H989" i="3"/>
  <c r="H990" i="3"/>
  <c r="H993" i="3"/>
  <c r="H994" i="3"/>
  <c r="H995" i="3"/>
  <c r="H996" i="3"/>
  <c r="H997" i="3"/>
  <c r="H998" i="3"/>
  <c r="H999" i="3"/>
  <c r="H1000" i="3"/>
  <c r="H1001" i="3"/>
  <c r="J992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88" i="3"/>
  <c r="J989" i="3"/>
  <c r="J990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2" i="3"/>
  <c r="J1013" i="3"/>
  <c r="J1014" i="3"/>
  <c r="J1016" i="3"/>
  <c r="J1017" i="3"/>
  <c r="J1018" i="3"/>
  <c r="J1019" i="3"/>
  <c r="J1020" i="3"/>
  <c r="J1021" i="3"/>
  <c r="J1022" i="3"/>
  <c r="J1024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801" i="3"/>
  <c r="J811" i="3"/>
  <c r="J813" i="3"/>
  <c r="J815" i="3"/>
  <c r="J882" i="3"/>
  <c r="J884" i="3"/>
  <c r="J888" i="3"/>
  <c r="J987" i="3"/>
  <c r="H987" i="3"/>
  <c r="J986" i="3"/>
  <c r="H986" i="3"/>
  <c r="J985" i="3"/>
  <c r="H985" i="3"/>
  <c r="J984" i="3"/>
  <c r="H984" i="3"/>
  <c r="J983" i="3"/>
  <c r="H983" i="3"/>
  <c r="J982" i="3"/>
  <c r="H982" i="3"/>
  <c r="J981" i="3"/>
  <c r="H981" i="3"/>
  <c r="J980" i="3"/>
  <c r="H980" i="3"/>
  <c r="J979" i="3"/>
  <c r="H979" i="3"/>
  <c r="J978" i="3"/>
  <c r="H978" i="3"/>
  <c r="J977" i="3"/>
  <c r="H977" i="3"/>
  <c r="J976" i="3"/>
  <c r="H976" i="3"/>
  <c r="J975" i="3"/>
  <c r="H975" i="3"/>
  <c r="J974" i="3"/>
  <c r="H974" i="3"/>
  <c r="J973" i="3"/>
  <c r="H973" i="3"/>
  <c r="J972" i="3"/>
  <c r="H972" i="3"/>
  <c r="J971" i="3"/>
  <c r="H971" i="3"/>
  <c r="J970" i="3"/>
  <c r="H970" i="3"/>
  <c r="J969" i="3"/>
  <c r="H969" i="3"/>
  <c r="J968" i="3"/>
  <c r="H968" i="3"/>
  <c r="J967" i="3"/>
  <c r="H967" i="3"/>
  <c r="J966" i="3"/>
  <c r="H966" i="3"/>
  <c r="J965" i="3"/>
  <c r="H965" i="3"/>
  <c r="H964" i="3"/>
  <c r="J964" i="3"/>
  <c r="J963" i="3"/>
  <c r="H963" i="3"/>
  <c r="J962" i="3"/>
  <c r="H962" i="3"/>
  <c r="J961" i="3"/>
  <c r="H961" i="3"/>
  <c r="J960" i="3"/>
  <c r="H960" i="3"/>
  <c r="J959" i="3"/>
  <c r="H959" i="3"/>
  <c r="J958" i="3"/>
  <c r="H958" i="3"/>
  <c r="J957" i="3"/>
  <c r="H957" i="3"/>
  <c r="J956" i="3"/>
  <c r="H956" i="3"/>
  <c r="J955" i="3"/>
  <c r="H955" i="3"/>
  <c r="J954" i="3"/>
  <c r="H954" i="3"/>
  <c r="J953" i="3"/>
  <c r="H953" i="3"/>
  <c r="J952" i="3"/>
  <c r="H952" i="3"/>
  <c r="J951" i="3"/>
  <c r="H951" i="3"/>
  <c r="J950" i="3"/>
  <c r="H950" i="3"/>
  <c r="J949" i="3"/>
  <c r="H949" i="3"/>
  <c r="J948" i="3"/>
  <c r="H948" i="3"/>
  <c r="J947" i="3"/>
  <c r="H947" i="3"/>
  <c r="J946" i="3"/>
  <c r="H946" i="3"/>
  <c r="J945" i="3"/>
  <c r="H945" i="3"/>
  <c r="J944" i="3"/>
  <c r="H944" i="3"/>
  <c r="J943" i="3"/>
  <c r="H943" i="3"/>
  <c r="J942" i="3"/>
  <c r="H942" i="3"/>
  <c r="J941" i="3"/>
  <c r="H941" i="3"/>
  <c r="H940" i="3"/>
  <c r="J940" i="3"/>
  <c r="J939" i="3"/>
  <c r="H939" i="3"/>
  <c r="J938" i="3"/>
  <c r="H938" i="3"/>
  <c r="J937" i="3"/>
  <c r="H937" i="3"/>
  <c r="J936" i="3"/>
  <c r="H936" i="3"/>
  <c r="J935" i="3"/>
  <c r="H935" i="3"/>
  <c r="J934" i="3"/>
  <c r="H934" i="3"/>
  <c r="J933" i="3"/>
  <c r="H933" i="3"/>
  <c r="J932" i="3"/>
  <c r="H932" i="3"/>
  <c r="J931" i="3"/>
  <c r="H931" i="3"/>
  <c r="J930" i="3"/>
  <c r="H930" i="3"/>
  <c r="J929" i="3"/>
  <c r="H929" i="3"/>
  <c r="J928" i="3"/>
  <c r="H928" i="3"/>
  <c r="J927" i="3"/>
  <c r="H927" i="3"/>
  <c r="J926" i="3"/>
  <c r="H926" i="3"/>
  <c r="J925" i="3"/>
  <c r="H925" i="3"/>
  <c r="J924" i="3"/>
  <c r="H924" i="3"/>
  <c r="J923" i="3"/>
  <c r="H923" i="3"/>
  <c r="J922" i="3"/>
  <c r="H922" i="3"/>
  <c r="J921" i="3"/>
  <c r="H921" i="3"/>
  <c r="J920" i="3"/>
  <c r="H920" i="3"/>
  <c r="J919" i="3"/>
  <c r="H919" i="3"/>
  <c r="J918" i="3"/>
  <c r="H918" i="3"/>
  <c r="J917" i="3"/>
  <c r="H917" i="3"/>
  <c r="H916" i="3"/>
  <c r="G21" i="15" l="1"/>
  <c r="E22" i="15" s="1"/>
  <c r="H22" i="15" s="1"/>
  <c r="G16" i="12"/>
  <c r="E17" i="12" s="1"/>
  <c r="H17" i="12" s="1"/>
  <c r="G20" i="11"/>
  <c r="E21" i="11" s="1"/>
  <c r="H21" i="11" s="1"/>
  <c r="G17" i="19"/>
  <c r="E18" i="19" s="1"/>
  <c r="H18" i="19" s="1"/>
  <c r="K66" i="1"/>
  <c r="K12" i="1"/>
  <c r="K13" i="1"/>
  <c r="K50" i="1"/>
  <c r="K61" i="1"/>
  <c r="K18" i="1"/>
  <c r="K19" i="1"/>
  <c r="K47" i="1"/>
  <c r="K59" i="1"/>
  <c r="K48" i="1"/>
  <c r="K60" i="1"/>
  <c r="K14" i="1"/>
  <c r="K15" i="1"/>
  <c r="K17" i="1"/>
  <c r="K2" i="1"/>
  <c r="K69" i="1"/>
  <c r="K70" i="1"/>
  <c r="K22" i="1"/>
  <c r="K32" i="1"/>
  <c r="K24" i="1"/>
  <c r="K25" i="1"/>
  <c r="K26" i="1"/>
  <c r="K27" i="1"/>
  <c r="K28" i="1"/>
  <c r="K29" i="1"/>
  <c r="K21" i="1"/>
  <c r="K34" i="1"/>
  <c r="K35" i="1"/>
  <c r="K36" i="1"/>
  <c r="K51" i="1"/>
  <c r="K30" i="1"/>
  <c r="K37" i="1"/>
  <c r="K31" i="1"/>
  <c r="K52" i="1"/>
  <c r="K38" i="1"/>
  <c r="K39" i="1"/>
  <c r="K40" i="1"/>
  <c r="K41" i="1"/>
  <c r="K42" i="1"/>
  <c r="K62" i="1"/>
  <c r="K63" i="1"/>
  <c r="K43" i="1"/>
  <c r="K44" i="1"/>
  <c r="K53" i="1"/>
  <c r="K45" i="1"/>
  <c r="K64" i="1"/>
  <c r="K54" i="1"/>
  <c r="K55" i="1"/>
  <c r="K65" i="1"/>
  <c r="K56" i="1"/>
  <c r="K57" i="1"/>
  <c r="K58" i="1"/>
  <c r="K3" i="1"/>
  <c r="K4" i="1"/>
  <c r="K5" i="1"/>
  <c r="K6" i="1"/>
  <c r="K7" i="1"/>
  <c r="K8" i="1"/>
  <c r="K9" i="1"/>
  <c r="K23" i="1"/>
  <c r="K46" i="1"/>
  <c r="K10" i="1"/>
  <c r="K11" i="1"/>
  <c r="K33" i="1"/>
  <c r="K67" i="1"/>
  <c r="K16" i="1"/>
  <c r="K49" i="1"/>
  <c r="K20" i="1"/>
  <c r="K68" i="1"/>
  <c r="L100" i="1"/>
  <c r="K100" i="1" s="1"/>
  <c r="L82" i="1"/>
  <c r="K82" i="1" s="1"/>
  <c r="L101" i="1"/>
  <c r="K101" i="1" s="1"/>
  <c r="L102" i="1"/>
  <c r="K102" i="1" s="1"/>
  <c r="L103" i="1"/>
  <c r="K103" i="1" s="1"/>
  <c r="L104" i="1"/>
  <c r="K104" i="1" s="1"/>
  <c r="L105" i="1"/>
  <c r="K105" i="1" s="1"/>
  <c r="L106" i="1"/>
  <c r="K106" i="1" s="1"/>
  <c r="L107" i="1"/>
  <c r="K107" i="1" s="1"/>
  <c r="L66" i="1"/>
  <c r="L108" i="1"/>
  <c r="K108" i="1" s="1"/>
  <c r="L72" i="1"/>
  <c r="K72" i="1" s="1"/>
  <c r="L109" i="1"/>
  <c r="K109" i="1" s="1"/>
  <c r="L110" i="1"/>
  <c r="K110" i="1" s="1"/>
  <c r="L12" i="1"/>
  <c r="L111" i="1"/>
  <c r="K111" i="1" s="1"/>
  <c r="L112" i="1"/>
  <c r="K112" i="1" s="1"/>
  <c r="L113" i="1"/>
  <c r="K113" i="1" s="1"/>
  <c r="L13" i="1"/>
  <c r="L114" i="1"/>
  <c r="K114" i="1" s="1"/>
  <c r="L71" i="1"/>
  <c r="K71" i="1" s="1"/>
  <c r="L50" i="1"/>
  <c r="L61" i="1"/>
  <c r="L117" i="1"/>
  <c r="K117" i="1" s="1"/>
  <c r="L118" i="1"/>
  <c r="K118" i="1" s="1"/>
  <c r="L119" i="1"/>
  <c r="K119" i="1" s="1"/>
  <c r="L120" i="1"/>
  <c r="K120" i="1" s="1"/>
  <c r="L121" i="1"/>
  <c r="K121" i="1" s="1"/>
  <c r="L122" i="1"/>
  <c r="K122" i="1" s="1"/>
  <c r="L123" i="1"/>
  <c r="K123" i="1" s="1"/>
  <c r="L74" i="1"/>
  <c r="K74" i="1" s="1"/>
  <c r="L75" i="1"/>
  <c r="K75" i="1" s="1"/>
  <c r="L18" i="1"/>
  <c r="L19" i="1"/>
  <c r="L47" i="1"/>
  <c r="L59" i="1"/>
  <c r="L48" i="1"/>
  <c r="L60" i="1"/>
  <c r="L124" i="1"/>
  <c r="K124" i="1" s="1"/>
  <c r="L168" i="1"/>
  <c r="K168" i="1" s="1"/>
  <c r="L169" i="1"/>
  <c r="K169" i="1" s="1"/>
  <c r="L170" i="1"/>
  <c r="K170" i="1" s="1"/>
  <c r="L171" i="1"/>
  <c r="K171" i="1" s="1"/>
  <c r="L172" i="1"/>
  <c r="K172" i="1" s="1"/>
  <c r="L14" i="1"/>
  <c r="L173" i="1"/>
  <c r="K173" i="1" s="1"/>
  <c r="L174" i="1"/>
  <c r="K174" i="1" s="1"/>
  <c r="L175" i="1"/>
  <c r="K175" i="1" s="1"/>
  <c r="L177" i="1"/>
  <c r="K177" i="1" s="1"/>
  <c r="L15" i="1"/>
  <c r="L178" i="1"/>
  <c r="K178" i="1" s="1"/>
  <c r="L179" i="1"/>
  <c r="K179" i="1" s="1"/>
  <c r="L17" i="1"/>
  <c r="L180" i="1"/>
  <c r="K180" i="1" s="1"/>
  <c r="L181" i="1"/>
  <c r="K181" i="1" s="1"/>
  <c r="L182" i="1"/>
  <c r="K182" i="1" s="1"/>
  <c r="L183" i="1"/>
  <c r="K183" i="1" s="1"/>
  <c r="L184" i="1"/>
  <c r="K184" i="1" s="1"/>
  <c r="L185" i="1"/>
  <c r="K185" i="1" s="1"/>
  <c r="L186" i="1"/>
  <c r="K186" i="1" s="1"/>
  <c r="L187" i="1"/>
  <c r="K187" i="1" s="1"/>
  <c r="L188" i="1"/>
  <c r="K188" i="1" s="1"/>
  <c r="L189" i="1"/>
  <c r="K189" i="1" s="1"/>
  <c r="L190" i="1"/>
  <c r="K190" i="1" s="1"/>
  <c r="L191" i="1"/>
  <c r="K191" i="1" s="1"/>
  <c r="L192" i="1"/>
  <c r="K192" i="1" s="1"/>
  <c r="L193" i="1"/>
  <c r="K193" i="1" s="1"/>
  <c r="L194" i="1"/>
  <c r="K194" i="1" s="1"/>
  <c r="L195" i="1"/>
  <c r="K195" i="1" s="1"/>
  <c r="L2" i="1"/>
  <c r="L92" i="1"/>
  <c r="K92" i="1" s="1"/>
  <c r="L197" i="1"/>
  <c r="K197" i="1" s="1"/>
  <c r="L69" i="1"/>
  <c r="L198" i="1"/>
  <c r="K198" i="1" s="1"/>
  <c r="L199" i="1"/>
  <c r="K199" i="1" s="1"/>
  <c r="L200" i="1"/>
  <c r="K200" i="1" s="1"/>
  <c r="L70" i="1"/>
  <c r="L201" i="1"/>
  <c r="K201" i="1" s="1"/>
  <c r="L73" i="1"/>
  <c r="K73" i="1" s="1"/>
  <c r="L202" i="1"/>
  <c r="K202" i="1" s="1"/>
  <c r="L203" i="1"/>
  <c r="K203" i="1" s="1"/>
  <c r="L204" i="1"/>
  <c r="K204" i="1" s="1"/>
  <c r="L205" i="1"/>
  <c r="K205" i="1" s="1"/>
  <c r="L206" i="1"/>
  <c r="K206" i="1" s="1"/>
  <c r="L207" i="1"/>
  <c r="K207" i="1" s="1"/>
  <c r="L22" i="1"/>
  <c r="L208" i="1"/>
  <c r="K208" i="1" s="1"/>
  <c r="L209" i="1"/>
  <c r="K209" i="1" s="1"/>
  <c r="L210" i="1"/>
  <c r="K210" i="1" s="1"/>
  <c r="L32" i="1"/>
  <c r="L24" i="1"/>
  <c r="L25" i="1"/>
  <c r="L211" i="1"/>
  <c r="K211" i="1" s="1"/>
  <c r="L26" i="1"/>
  <c r="L27" i="1"/>
  <c r="L212" i="1"/>
  <c r="K212" i="1" s="1"/>
  <c r="L28" i="1"/>
  <c r="L213" i="1"/>
  <c r="K213" i="1" s="1"/>
  <c r="L29" i="1"/>
  <c r="L21" i="1"/>
  <c r="L34" i="1"/>
  <c r="L214" i="1"/>
  <c r="K214" i="1" s="1"/>
  <c r="L215" i="1"/>
  <c r="K215" i="1" s="1"/>
  <c r="L35" i="1"/>
  <c r="L216" i="1"/>
  <c r="K216" i="1" s="1"/>
  <c r="L217" i="1"/>
  <c r="K217" i="1" s="1"/>
  <c r="L218" i="1"/>
  <c r="K218" i="1" s="1"/>
  <c r="L36" i="1"/>
  <c r="L51" i="1"/>
  <c r="L30" i="1"/>
  <c r="L37" i="1"/>
  <c r="L219" i="1"/>
  <c r="K219" i="1" s="1"/>
  <c r="L220" i="1"/>
  <c r="K220" i="1" s="1"/>
  <c r="L221" i="1"/>
  <c r="K221" i="1" s="1"/>
  <c r="L222" i="1"/>
  <c r="K222" i="1" s="1"/>
  <c r="L223" i="1"/>
  <c r="K223" i="1" s="1"/>
  <c r="L31" i="1"/>
  <c r="L52" i="1"/>
  <c r="L38" i="1"/>
  <c r="L224" i="1"/>
  <c r="K224" i="1" s="1"/>
  <c r="L39" i="1"/>
  <c r="L225" i="1"/>
  <c r="K225" i="1" s="1"/>
  <c r="L226" i="1"/>
  <c r="K226" i="1" s="1"/>
  <c r="L227" i="1"/>
  <c r="K227" i="1" s="1"/>
  <c r="L228" i="1"/>
  <c r="K228" i="1" s="1"/>
  <c r="L40" i="1"/>
  <c r="L229" i="1"/>
  <c r="K229" i="1" s="1"/>
  <c r="L41" i="1"/>
  <c r="L42" i="1"/>
  <c r="L230" i="1"/>
  <c r="K230" i="1" s="1"/>
  <c r="L231" i="1"/>
  <c r="K231" i="1" s="1"/>
  <c r="L62" i="1"/>
  <c r="L63" i="1"/>
  <c r="L43" i="1"/>
  <c r="L232" i="1"/>
  <c r="K232" i="1" s="1"/>
  <c r="L233" i="1"/>
  <c r="K233" i="1" s="1"/>
  <c r="L44" i="1"/>
  <c r="L53" i="1"/>
  <c r="L45" i="1"/>
  <c r="L64" i="1"/>
  <c r="L54" i="1"/>
  <c r="L234" i="1"/>
  <c r="K234" i="1" s="1"/>
  <c r="L55" i="1"/>
  <c r="L65" i="1"/>
  <c r="L235" i="1"/>
  <c r="K235" i="1" s="1"/>
  <c r="L56" i="1"/>
  <c r="L57" i="1"/>
  <c r="L58" i="1"/>
  <c r="L3" i="1"/>
  <c r="L236" i="1"/>
  <c r="K236" i="1" s="1"/>
  <c r="L237" i="1"/>
  <c r="K237" i="1" s="1"/>
  <c r="L238" i="1"/>
  <c r="K238" i="1" s="1"/>
  <c r="L239" i="1"/>
  <c r="K239" i="1" s="1"/>
  <c r="L240" i="1"/>
  <c r="K240" i="1" s="1"/>
  <c r="L4" i="1"/>
  <c r="L241" i="1"/>
  <c r="K241" i="1" s="1"/>
  <c r="L242" i="1"/>
  <c r="K242" i="1" s="1"/>
  <c r="L243" i="1"/>
  <c r="K243" i="1" s="1"/>
  <c r="L5" i="1"/>
  <c r="L6" i="1"/>
  <c r="L244" i="1"/>
  <c r="K244" i="1" s="1"/>
  <c r="L245" i="1"/>
  <c r="K245" i="1" s="1"/>
  <c r="L7" i="1"/>
  <c r="L8" i="1"/>
  <c r="L9" i="1"/>
  <c r="L246" i="1"/>
  <c r="K246" i="1" s="1"/>
  <c r="L23" i="1"/>
  <c r="L247" i="1"/>
  <c r="K247" i="1" s="1"/>
  <c r="L46" i="1"/>
  <c r="L248" i="1"/>
  <c r="K248" i="1" s="1"/>
  <c r="L10" i="1"/>
  <c r="L11" i="1"/>
  <c r="L249" i="1"/>
  <c r="K249" i="1" s="1"/>
  <c r="L250" i="1"/>
  <c r="K250" i="1" s="1"/>
  <c r="L255" i="1"/>
  <c r="K255" i="1" s="1"/>
  <c r="L33" i="1"/>
  <c r="L256" i="1"/>
  <c r="K256" i="1" s="1"/>
  <c r="L67" i="1"/>
  <c r="L93" i="1"/>
  <c r="K93" i="1" s="1"/>
  <c r="L257" i="1"/>
  <c r="K257" i="1" s="1"/>
  <c r="L258" i="1"/>
  <c r="K258" i="1" s="1"/>
  <c r="L16" i="1"/>
  <c r="L259" i="1"/>
  <c r="K259" i="1" s="1"/>
  <c r="L260" i="1"/>
  <c r="K260" i="1" s="1"/>
  <c r="L49" i="1"/>
  <c r="L261" i="1"/>
  <c r="K261" i="1" s="1"/>
  <c r="L20" i="1"/>
  <c r="L115" i="1"/>
  <c r="K115" i="1" s="1"/>
  <c r="L116" i="1"/>
  <c r="K116" i="1" s="1"/>
  <c r="L126" i="1"/>
  <c r="K126" i="1" s="1"/>
  <c r="L83" i="1"/>
  <c r="K83" i="1" s="1"/>
  <c r="L127" i="1"/>
  <c r="K127" i="1" s="1"/>
  <c r="L76" i="1"/>
  <c r="K76" i="1" s="1"/>
  <c r="L128" i="1"/>
  <c r="K128" i="1" s="1"/>
  <c r="L90" i="1"/>
  <c r="K90" i="1" s="1"/>
  <c r="L129" i="1"/>
  <c r="K129" i="1" s="1"/>
  <c r="L77" i="1"/>
  <c r="K77" i="1" s="1"/>
  <c r="L130" i="1"/>
  <c r="K130" i="1" s="1"/>
  <c r="L78" i="1"/>
  <c r="K78" i="1" s="1"/>
  <c r="L131" i="1"/>
  <c r="K131" i="1" s="1"/>
  <c r="L79" i="1"/>
  <c r="K79" i="1" s="1"/>
  <c r="L132" i="1"/>
  <c r="K132" i="1" s="1"/>
  <c r="L84" i="1"/>
  <c r="K84" i="1" s="1"/>
  <c r="L85" i="1"/>
  <c r="K85" i="1" s="1"/>
  <c r="L133" i="1"/>
  <c r="K133" i="1" s="1"/>
  <c r="L94" i="1"/>
  <c r="K94" i="1" s="1"/>
  <c r="L134" i="1"/>
  <c r="K134" i="1" s="1"/>
  <c r="L86" i="1"/>
  <c r="K86" i="1" s="1"/>
  <c r="L135" i="1"/>
  <c r="K135" i="1" s="1"/>
  <c r="L136" i="1"/>
  <c r="K136" i="1" s="1"/>
  <c r="L137" i="1"/>
  <c r="K137" i="1" s="1"/>
  <c r="L138" i="1"/>
  <c r="K138" i="1" s="1"/>
  <c r="L87" i="1"/>
  <c r="K87" i="1" s="1"/>
  <c r="L139" i="1"/>
  <c r="K139" i="1" s="1"/>
  <c r="L80" i="1"/>
  <c r="K80" i="1" s="1"/>
  <c r="L140" i="1"/>
  <c r="K140" i="1" s="1"/>
  <c r="L141" i="1"/>
  <c r="K141" i="1" s="1"/>
  <c r="L142" i="1"/>
  <c r="K142" i="1" s="1"/>
  <c r="L88" i="1"/>
  <c r="K88" i="1" s="1"/>
  <c r="L143" i="1"/>
  <c r="K143" i="1" s="1"/>
  <c r="L81" i="1"/>
  <c r="K81" i="1" s="1"/>
  <c r="L144" i="1"/>
  <c r="K144" i="1" s="1"/>
  <c r="L145" i="1"/>
  <c r="K145" i="1" s="1"/>
  <c r="L95" i="1"/>
  <c r="K95" i="1" s="1"/>
  <c r="L146" i="1"/>
  <c r="K146" i="1" s="1"/>
  <c r="L89" i="1"/>
  <c r="K89" i="1" s="1"/>
  <c r="L147" i="1"/>
  <c r="K147" i="1" s="1"/>
  <c r="L148" i="1"/>
  <c r="K148" i="1" s="1"/>
  <c r="L96" i="1"/>
  <c r="K96" i="1" s="1"/>
  <c r="L97" i="1"/>
  <c r="K97" i="1" s="1"/>
  <c r="L98" i="1"/>
  <c r="K98" i="1" s="1"/>
  <c r="L91" i="1"/>
  <c r="K91" i="1" s="1"/>
  <c r="L68" i="1"/>
  <c r="L149" i="1"/>
  <c r="K149" i="1" s="1"/>
  <c r="L150" i="1"/>
  <c r="K150" i="1" s="1"/>
  <c r="L151" i="1"/>
  <c r="K151" i="1" s="1"/>
  <c r="L152" i="1"/>
  <c r="K152" i="1" s="1"/>
  <c r="L153" i="1"/>
  <c r="K153" i="1" s="1"/>
  <c r="L154" i="1"/>
  <c r="K154" i="1" s="1"/>
  <c r="L155" i="1"/>
  <c r="K155" i="1" s="1"/>
  <c r="L156" i="1"/>
  <c r="K156" i="1" s="1"/>
  <c r="L157" i="1"/>
  <c r="K157" i="1" s="1"/>
  <c r="L158" i="1"/>
  <c r="K158" i="1" s="1"/>
  <c r="L99" i="1"/>
  <c r="K99" i="1" s="1"/>
  <c r="L159" i="1"/>
  <c r="K159" i="1" s="1"/>
  <c r="L160" i="1"/>
  <c r="K160" i="1" s="1"/>
  <c r="L161" i="1"/>
  <c r="K161" i="1" s="1"/>
  <c r="L162" i="1"/>
  <c r="K162" i="1" s="1"/>
  <c r="L163" i="1"/>
  <c r="K163" i="1" s="1"/>
  <c r="L164" i="1"/>
  <c r="K164" i="1" s="1"/>
  <c r="G22" i="15" l="1"/>
  <c r="E23" i="15" s="1"/>
  <c r="H23" i="15" s="1"/>
  <c r="F1" i="15" s="1" a="1"/>
  <c r="F1" i="15" s="1"/>
  <c r="K7" i="4" s="1"/>
  <c r="G17" i="12"/>
  <c r="E18" i="12" s="1"/>
  <c r="H18" i="12" s="1"/>
  <c r="G21" i="11"/>
  <c r="E22" i="11" s="1"/>
  <c r="H22" i="11" s="1"/>
  <c r="G18" i="19"/>
  <c r="E19" i="19" s="1"/>
  <c r="H19" i="19" s="1"/>
  <c r="J164" i="1"/>
  <c r="J163" i="1"/>
  <c r="J162" i="1"/>
  <c r="G1528" i="3" l="1"/>
  <c r="G1536" i="3"/>
  <c r="G1522" i="3"/>
  <c r="G1532" i="3"/>
  <c r="G1538" i="3"/>
  <c r="G1525" i="3"/>
  <c r="G1533" i="3"/>
  <c r="G1526" i="3"/>
  <c r="G1534" i="3"/>
  <c r="G23" i="15"/>
  <c r="G18" i="12"/>
  <c r="E19" i="12" s="1"/>
  <c r="H19" i="12" s="1"/>
  <c r="G22" i="11"/>
  <c r="E23" i="11" s="1"/>
  <c r="H23" i="11" s="1"/>
  <c r="G19" i="19"/>
  <c r="E20" i="19" s="1"/>
  <c r="H20" i="19" s="1"/>
  <c r="J161" i="1"/>
  <c r="J160" i="1"/>
  <c r="J159" i="1"/>
  <c r="G19" i="12" l="1"/>
  <c r="E20" i="12" s="1"/>
  <c r="H20" i="12" s="1"/>
  <c r="G23" i="11"/>
  <c r="F1" i="11" a="1"/>
  <c r="F1" i="11" s="1"/>
  <c r="K12" i="4" s="1"/>
  <c r="G20" i="19"/>
  <c r="E21" i="19" s="1"/>
  <c r="H21" i="19" s="1"/>
  <c r="J99" i="1"/>
  <c r="J158" i="1"/>
  <c r="G20" i="12" l="1"/>
  <c r="E21" i="12" s="1"/>
  <c r="H21" i="12" s="1"/>
  <c r="G21" i="19"/>
  <c r="E22" i="19" s="1"/>
  <c r="H22" i="19" s="1"/>
  <c r="J157" i="1"/>
  <c r="J156" i="1"/>
  <c r="J155" i="1"/>
  <c r="G21" i="12" l="1"/>
  <c r="E22" i="12" s="1"/>
  <c r="H22" i="12" s="1"/>
  <c r="G22" i="19"/>
  <c r="E23" i="19" s="1"/>
  <c r="H23" i="19" s="1"/>
  <c r="F1" i="21" a="1"/>
  <c r="F1" i="21" s="1"/>
  <c r="K15" i="4" s="1"/>
  <c r="J154" i="1"/>
  <c r="J153" i="1"/>
  <c r="J152" i="1"/>
  <c r="J151" i="1"/>
  <c r="J150" i="1"/>
  <c r="J149" i="1"/>
  <c r="J68" i="1"/>
  <c r="J91" i="1"/>
  <c r="J98" i="1"/>
  <c r="G22" i="12" l="1"/>
  <c r="E23" i="12" s="1"/>
  <c r="H23" i="12" s="1"/>
  <c r="G23" i="19"/>
  <c r="F1" i="19" s="1" a="1"/>
  <c r="F1" i="19" s="1"/>
  <c r="H879" i="3"/>
  <c r="H880" i="3"/>
  <c r="J97" i="1"/>
  <c r="J96" i="1"/>
  <c r="J148" i="1"/>
  <c r="J147" i="1"/>
  <c r="J89" i="1"/>
  <c r="J146" i="1"/>
  <c r="J95" i="1"/>
  <c r="J145" i="1"/>
  <c r="J144" i="1"/>
  <c r="J81" i="1"/>
  <c r="J143" i="1"/>
  <c r="J88" i="1"/>
  <c r="J142" i="1"/>
  <c r="J141" i="1"/>
  <c r="J140" i="1"/>
  <c r="J80" i="1"/>
  <c r="J139" i="1"/>
  <c r="J87" i="1"/>
  <c r="J138" i="1"/>
  <c r="J137" i="1"/>
  <c r="J136" i="1"/>
  <c r="J135" i="1"/>
  <c r="J86" i="1"/>
  <c r="J134" i="1"/>
  <c r="J94" i="1"/>
  <c r="J133" i="1"/>
  <c r="J85" i="1"/>
  <c r="J84" i="1"/>
  <c r="J132" i="1"/>
  <c r="J79" i="1"/>
  <c r="J131" i="1"/>
  <c r="J78" i="1"/>
  <c r="J130" i="1"/>
  <c r="J77" i="1"/>
  <c r="J129" i="1"/>
  <c r="J90" i="1"/>
  <c r="J128" i="1"/>
  <c r="J76" i="1"/>
  <c r="J127" i="1"/>
  <c r="J83" i="1"/>
  <c r="J126" i="1"/>
  <c r="J116" i="1"/>
  <c r="J115" i="1"/>
  <c r="G23" i="12" l="1"/>
  <c r="K21" i="4"/>
  <c r="K17" i="4"/>
  <c r="K19" i="4"/>
  <c r="K13" i="4"/>
  <c r="K18" i="4"/>
  <c r="F1" i="12" a="1"/>
  <c r="F1" i="12" s="1"/>
  <c r="K11" i="4" s="1"/>
  <c r="F1" i="13" a="1"/>
  <c r="F1" i="13" s="1"/>
  <c r="K23" i="4" s="1"/>
  <c r="H803" i="3"/>
  <c r="J803" i="3"/>
  <c r="H709" i="3"/>
  <c r="J709" i="3"/>
  <c r="H710" i="3"/>
  <c r="J710" i="3"/>
  <c r="H711" i="3"/>
  <c r="J711" i="3"/>
  <c r="H712" i="3"/>
  <c r="J712" i="3"/>
  <c r="H713" i="3"/>
  <c r="J713" i="3"/>
  <c r="H681" i="3"/>
  <c r="J681" i="3"/>
  <c r="H682" i="3"/>
  <c r="J682" i="3"/>
  <c r="H683" i="3"/>
  <c r="J683" i="3"/>
  <c r="H684" i="3"/>
  <c r="J684" i="3"/>
  <c r="H685" i="3"/>
  <c r="J685" i="3"/>
  <c r="H686" i="3"/>
  <c r="J686" i="3"/>
  <c r="H687" i="3"/>
  <c r="J687" i="3"/>
  <c r="H688" i="3"/>
  <c r="J688" i="3"/>
  <c r="H689" i="3"/>
  <c r="J689" i="3"/>
  <c r="H690" i="3"/>
  <c r="J690" i="3"/>
  <c r="H691" i="3"/>
  <c r="J691" i="3"/>
  <c r="H692" i="3"/>
  <c r="J692" i="3"/>
  <c r="H693" i="3"/>
  <c r="J693" i="3"/>
  <c r="H694" i="3"/>
  <c r="J694" i="3"/>
  <c r="H695" i="3"/>
  <c r="J695" i="3"/>
  <c r="H696" i="3"/>
  <c r="J696" i="3"/>
  <c r="H697" i="3"/>
  <c r="J697" i="3"/>
  <c r="H698" i="3"/>
  <c r="J698" i="3"/>
  <c r="H676" i="3"/>
  <c r="J676" i="3"/>
  <c r="H677" i="3"/>
  <c r="J677" i="3"/>
  <c r="H673" i="3"/>
  <c r="J673" i="3"/>
  <c r="H674" i="3"/>
  <c r="J674" i="3"/>
  <c r="H670" i="3"/>
  <c r="J670" i="3"/>
  <c r="H671" i="3"/>
  <c r="J671" i="3"/>
  <c r="J82" i="1" l="1"/>
  <c r="J101" i="1"/>
  <c r="J102" i="1"/>
  <c r="J103" i="1"/>
  <c r="J104" i="1"/>
  <c r="J105" i="1"/>
  <c r="J106" i="1"/>
  <c r="J107" i="1"/>
  <c r="J66" i="1"/>
  <c r="J108" i="1"/>
  <c r="J72" i="1"/>
  <c r="J109" i="1"/>
  <c r="J110" i="1"/>
  <c r="J12" i="1"/>
  <c r="J111" i="1"/>
  <c r="J112" i="1"/>
  <c r="J113" i="1"/>
  <c r="J13" i="1"/>
  <c r="J114" i="1"/>
  <c r="J71" i="1"/>
  <c r="J50" i="1"/>
  <c r="J61" i="1"/>
  <c r="J117" i="1"/>
  <c r="J118" i="1"/>
  <c r="J119" i="1"/>
  <c r="J120" i="1"/>
  <c r="J121" i="1"/>
  <c r="J122" i="1"/>
  <c r="J123" i="1"/>
  <c r="J74" i="1"/>
  <c r="J75" i="1"/>
  <c r="J18" i="1"/>
  <c r="J19" i="1"/>
  <c r="J47" i="1"/>
  <c r="J59" i="1"/>
  <c r="J48" i="1"/>
  <c r="J60" i="1"/>
  <c r="J124" i="1"/>
  <c r="J168" i="1"/>
  <c r="J169" i="1"/>
  <c r="J170" i="1"/>
  <c r="J171" i="1"/>
  <c r="J172" i="1"/>
  <c r="J14" i="1"/>
  <c r="J173" i="1"/>
  <c r="J174" i="1"/>
  <c r="J175" i="1"/>
  <c r="J177" i="1"/>
  <c r="J15" i="1"/>
  <c r="J178" i="1"/>
  <c r="J179" i="1"/>
  <c r="J17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92" i="1"/>
  <c r="J197" i="1"/>
  <c r="J69" i="1"/>
  <c r="J198" i="1"/>
  <c r="J199" i="1"/>
  <c r="J200" i="1"/>
  <c r="J70" i="1"/>
  <c r="J201" i="1"/>
  <c r="J73" i="1"/>
  <c r="J202" i="1"/>
  <c r="J203" i="1"/>
  <c r="J204" i="1"/>
  <c r="J205" i="1"/>
  <c r="J206" i="1"/>
  <c r="J207" i="1"/>
  <c r="J22" i="1"/>
  <c r="J208" i="1"/>
  <c r="J209" i="1"/>
  <c r="J210" i="1"/>
  <c r="J32" i="1"/>
  <c r="J24" i="1"/>
  <c r="J25" i="1"/>
  <c r="J211" i="1"/>
  <c r="J26" i="1"/>
  <c r="J27" i="1"/>
  <c r="J212" i="1"/>
  <c r="J28" i="1"/>
  <c r="J213" i="1"/>
  <c r="J29" i="1"/>
  <c r="J21" i="1"/>
  <c r="J34" i="1"/>
  <c r="J214" i="1"/>
  <c r="J215" i="1"/>
  <c r="J35" i="1"/>
  <c r="J216" i="1"/>
  <c r="J217" i="1"/>
  <c r="J218" i="1"/>
  <c r="J36" i="1"/>
  <c r="J51" i="1"/>
  <c r="J30" i="1"/>
  <c r="J37" i="1"/>
  <c r="J219" i="1"/>
  <c r="J220" i="1"/>
  <c r="J221" i="1"/>
  <c r="J222" i="1"/>
  <c r="J223" i="1"/>
  <c r="J31" i="1"/>
  <c r="J52" i="1"/>
  <c r="J38" i="1"/>
  <c r="J224" i="1"/>
  <c r="J39" i="1"/>
  <c r="J225" i="1"/>
  <c r="J226" i="1"/>
  <c r="J227" i="1"/>
  <c r="J228" i="1"/>
  <c r="J40" i="1"/>
  <c r="J229" i="1"/>
  <c r="J41" i="1"/>
  <c r="J42" i="1"/>
  <c r="J230" i="1"/>
  <c r="J231" i="1"/>
  <c r="J62" i="1"/>
  <c r="J63" i="1"/>
  <c r="J43" i="1"/>
  <c r="J232" i="1"/>
  <c r="J233" i="1"/>
  <c r="J44" i="1"/>
  <c r="J53" i="1"/>
  <c r="J45" i="1"/>
  <c r="J64" i="1"/>
  <c r="J54" i="1"/>
  <c r="J234" i="1"/>
  <c r="J55" i="1"/>
  <c r="J65" i="1"/>
  <c r="J235" i="1"/>
  <c r="J56" i="1"/>
  <c r="J57" i="1"/>
  <c r="J58" i="1"/>
  <c r="J3" i="1"/>
  <c r="J236" i="1"/>
  <c r="J237" i="1"/>
  <c r="J238" i="1"/>
  <c r="J239" i="1"/>
  <c r="J240" i="1"/>
  <c r="J4" i="1"/>
  <c r="J241" i="1"/>
  <c r="J242" i="1"/>
  <c r="J243" i="1"/>
  <c r="J5" i="1"/>
  <c r="J6" i="1"/>
  <c r="J244" i="1"/>
  <c r="J245" i="1"/>
  <c r="J7" i="1"/>
  <c r="J8" i="1"/>
  <c r="J9" i="1"/>
  <c r="J246" i="1"/>
  <c r="J23" i="1"/>
  <c r="J247" i="1"/>
  <c r="J46" i="1"/>
  <c r="J248" i="1"/>
  <c r="J10" i="1"/>
  <c r="J11" i="1"/>
  <c r="J249" i="1"/>
  <c r="J250" i="1"/>
  <c r="J255" i="1"/>
  <c r="J33" i="1"/>
  <c r="J256" i="1"/>
  <c r="J67" i="1"/>
  <c r="J93" i="1"/>
  <c r="J257" i="1"/>
  <c r="J258" i="1"/>
  <c r="J16" i="1"/>
  <c r="J259" i="1"/>
  <c r="J260" i="1"/>
  <c r="J49" i="1"/>
  <c r="J261" i="1"/>
  <c r="J20" i="1"/>
  <c r="J100" i="1"/>
  <c r="C4" i="8" l="1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47" i="3"/>
  <c r="H648" i="3"/>
  <c r="H649" i="3"/>
  <c r="H650" i="3"/>
  <c r="H651" i="3"/>
  <c r="H652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06" i="3"/>
  <c r="H607" i="3"/>
  <c r="H608" i="3"/>
  <c r="H609" i="3"/>
  <c r="H610" i="3"/>
  <c r="H611" i="3"/>
  <c r="H612" i="3"/>
  <c r="H613" i="3"/>
  <c r="H614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576" i="3"/>
  <c r="J576" i="3"/>
  <c r="H577" i="3"/>
  <c r="J577" i="3"/>
  <c r="H578" i="3"/>
  <c r="J578" i="3"/>
  <c r="H579" i="3"/>
  <c r="J579" i="3"/>
  <c r="H580" i="3"/>
  <c r="J580" i="3"/>
  <c r="H581" i="3"/>
  <c r="J581" i="3"/>
  <c r="H582" i="3"/>
  <c r="J582" i="3"/>
  <c r="H583" i="3"/>
  <c r="J583" i="3"/>
  <c r="H584" i="3"/>
  <c r="J584" i="3"/>
  <c r="H585" i="3"/>
  <c r="J585" i="3"/>
  <c r="H586" i="3"/>
  <c r="J586" i="3"/>
  <c r="H587" i="3"/>
  <c r="J587" i="3"/>
  <c r="H588" i="3"/>
  <c r="J588" i="3"/>
  <c r="H589" i="3"/>
  <c r="J589" i="3"/>
  <c r="H590" i="3"/>
  <c r="J590" i="3"/>
  <c r="H553" i="3" l="1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47" i="3"/>
  <c r="H548" i="3"/>
  <c r="H567" i="3"/>
  <c r="H568" i="3"/>
  <c r="H549" i="3"/>
  <c r="H550" i="3"/>
  <c r="H569" i="3"/>
  <c r="H570" i="3"/>
  <c r="H571" i="3"/>
  <c r="H572" i="3"/>
  <c r="H573" i="3"/>
  <c r="H574" i="3"/>
  <c r="H633" i="3"/>
  <c r="H634" i="3"/>
  <c r="H575" i="3"/>
  <c r="H635" i="3"/>
  <c r="H637" i="3"/>
  <c r="H638" i="3"/>
  <c r="H636" i="3"/>
  <c r="H639" i="3"/>
  <c r="H640" i="3"/>
  <c r="H641" i="3"/>
  <c r="H642" i="3"/>
  <c r="H643" i="3"/>
  <c r="H644" i="3"/>
  <c r="H645" i="3"/>
  <c r="H646" i="3"/>
  <c r="H669" i="3"/>
  <c r="H672" i="3"/>
  <c r="H675" i="3"/>
  <c r="H678" i="3"/>
  <c r="H679" i="3"/>
  <c r="H680" i="3"/>
  <c r="H699" i="3"/>
  <c r="H700" i="3"/>
  <c r="H701" i="3"/>
  <c r="H702" i="3"/>
  <c r="H703" i="3"/>
  <c r="H704" i="3"/>
  <c r="H705" i="3"/>
  <c r="H706" i="3"/>
  <c r="H707" i="3"/>
  <c r="H708" i="3"/>
  <c r="H722" i="3"/>
  <c r="H723" i="3"/>
  <c r="H724" i="3"/>
  <c r="H725" i="3"/>
  <c r="H776" i="3"/>
  <c r="H783" i="3"/>
  <c r="H790" i="3"/>
  <c r="H791" i="3"/>
  <c r="H802" i="3"/>
  <c r="H804" i="3"/>
  <c r="H805" i="3"/>
  <c r="H806" i="3"/>
  <c r="H807" i="3"/>
  <c r="H808" i="3"/>
  <c r="H809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552" i="3"/>
  <c r="H551" i="3"/>
  <c r="H539" i="3"/>
  <c r="H540" i="3"/>
  <c r="H541" i="3"/>
  <c r="H542" i="3"/>
  <c r="H543" i="3"/>
  <c r="H544" i="3"/>
  <c r="H545" i="3"/>
  <c r="H546" i="3"/>
  <c r="H538" i="3"/>
  <c r="H530" i="3"/>
  <c r="H531" i="3"/>
  <c r="H532" i="3"/>
  <c r="H533" i="3"/>
  <c r="H534" i="3"/>
  <c r="H535" i="3"/>
  <c r="H536" i="3"/>
  <c r="H537" i="3"/>
  <c r="H515" i="3" l="1"/>
  <c r="J515" i="3"/>
  <c r="H516" i="3"/>
  <c r="J516" i="3"/>
  <c r="H517" i="3"/>
  <c r="J517" i="3"/>
  <c r="H518" i="3"/>
  <c r="J518" i="3"/>
  <c r="H519" i="3"/>
  <c r="J519" i="3"/>
  <c r="H520" i="3"/>
  <c r="J520" i="3"/>
  <c r="H521" i="3"/>
  <c r="J521" i="3"/>
  <c r="H522" i="3"/>
  <c r="J522" i="3"/>
  <c r="H523" i="3"/>
  <c r="J523" i="3"/>
  <c r="H524" i="3"/>
  <c r="J524" i="3"/>
  <c r="H525" i="3"/>
  <c r="J525" i="3"/>
  <c r="H526" i="3"/>
  <c r="J526" i="3"/>
  <c r="H527" i="3"/>
  <c r="J527" i="3"/>
  <c r="H528" i="3"/>
  <c r="J528" i="3"/>
  <c r="H512" i="3"/>
  <c r="J512" i="3"/>
  <c r="H513" i="3"/>
  <c r="J513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461" i="3"/>
  <c r="H464" i="3"/>
  <c r="E7" i="5" l="1"/>
  <c r="E6" i="5"/>
  <c r="E12" i="5"/>
  <c r="E13" i="5"/>
  <c r="E16" i="5"/>
  <c r="E15" i="5"/>
  <c r="E21" i="5"/>
  <c r="E20" i="5"/>
  <c r="E22" i="5"/>
  <c r="E25" i="5"/>
  <c r="E30" i="5"/>
  <c r="E29" i="5"/>
  <c r="E31" i="5"/>
  <c r="E33" i="5"/>
  <c r="E32" i="5"/>
  <c r="E37" i="5"/>
  <c r="E41" i="5"/>
  <c r="E42" i="5"/>
  <c r="E45" i="5"/>
  <c r="E48" i="5"/>
  <c r="E49" i="5"/>
  <c r="E3" i="5"/>
  <c r="E4" i="5"/>
  <c r="E2" i="5"/>
  <c r="E8" i="5"/>
  <c r="E9" i="5"/>
  <c r="E10" i="5"/>
  <c r="E11" i="5"/>
  <c r="E14" i="5"/>
  <c r="E18" i="5"/>
  <c r="E17" i="5"/>
  <c r="E19" i="5"/>
  <c r="E24" i="5"/>
  <c r="E23" i="5"/>
  <c r="E27" i="5"/>
  <c r="E26" i="5"/>
  <c r="E28" i="5"/>
  <c r="E34" i="5"/>
  <c r="E35" i="5"/>
  <c r="E36" i="5"/>
  <c r="E38" i="5"/>
  <c r="E39" i="5"/>
  <c r="E40" i="5"/>
  <c r="E43" i="5"/>
  <c r="E44" i="5"/>
  <c r="E46" i="5"/>
  <c r="E47" i="5"/>
  <c r="E50" i="5"/>
  <c r="E51" i="5"/>
  <c r="E52" i="5"/>
  <c r="E53" i="5"/>
  <c r="E54" i="5"/>
  <c r="E55" i="5"/>
  <c r="E56" i="5"/>
  <c r="E58" i="5"/>
  <c r="E57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5" i="5"/>
  <c r="J455" i="3" l="1"/>
  <c r="J458" i="3"/>
  <c r="J459" i="3"/>
  <c r="J460" i="3"/>
  <c r="J463" i="3"/>
  <c r="J462" i="3"/>
  <c r="J461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4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47" i="3"/>
  <c r="J548" i="3"/>
  <c r="J567" i="3"/>
  <c r="J568" i="3"/>
  <c r="J549" i="3"/>
  <c r="J550" i="3"/>
  <c r="J569" i="3"/>
  <c r="J570" i="3"/>
  <c r="J571" i="3"/>
  <c r="J572" i="3"/>
  <c r="J573" i="3"/>
  <c r="J574" i="3"/>
  <c r="J633" i="3"/>
  <c r="J634" i="3"/>
  <c r="J575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5" i="3"/>
  <c r="J637" i="3"/>
  <c r="J638" i="3"/>
  <c r="J636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2" i="3"/>
  <c r="J675" i="3"/>
  <c r="J678" i="3"/>
  <c r="J679" i="3"/>
  <c r="J680" i="3"/>
  <c r="J699" i="3"/>
  <c r="J700" i="3"/>
  <c r="J701" i="3"/>
  <c r="J702" i="3"/>
  <c r="J703" i="3"/>
  <c r="J704" i="3"/>
  <c r="J705" i="3"/>
  <c r="J706" i="3"/>
  <c r="J707" i="3"/>
  <c r="J708" i="3"/>
  <c r="J722" i="3"/>
  <c r="J723" i="3"/>
  <c r="J724" i="3"/>
  <c r="J725" i="3"/>
  <c r="J776" i="3"/>
  <c r="J783" i="3"/>
  <c r="J790" i="3"/>
  <c r="J791" i="3"/>
  <c r="J802" i="3"/>
  <c r="J804" i="3"/>
  <c r="J805" i="3"/>
  <c r="J806" i="3"/>
  <c r="J807" i="3"/>
  <c r="J808" i="3"/>
  <c r="J809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916" i="3"/>
  <c r="J445" i="3"/>
  <c r="J446" i="3"/>
  <c r="J447" i="3"/>
  <c r="J448" i="3"/>
  <c r="J449" i="3"/>
  <c r="J450" i="3"/>
  <c r="J451" i="3"/>
  <c r="J452" i="3"/>
  <c r="J453" i="3"/>
  <c r="J444" i="3"/>
  <c r="J443" i="3"/>
  <c r="J454" i="3"/>
  <c r="J457" i="3"/>
  <c r="J456" i="3"/>
  <c r="J439" i="3"/>
  <c r="J438" i="3"/>
  <c r="J440" i="3"/>
  <c r="J442" i="3"/>
  <c r="J441" i="3"/>
  <c r="H439" i="3"/>
  <c r="H438" i="3"/>
  <c r="H440" i="3"/>
  <c r="H441" i="3"/>
  <c r="H445" i="3"/>
  <c r="H446" i="3"/>
  <c r="H447" i="3"/>
  <c r="H448" i="3"/>
  <c r="H449" i="3"/>
  <c r="H450" i="3"/>
  <c r="H451" i="3"/>
  <c r="H452" i="3"/>
  <c r="H453" i="3"/>
  <c r="H444" i="3"/>
  <c r="H443" i="3"/>
  <c r="H454" i="3"/>
  <c r="H457" i="3"/>
  <c r="H456" i="3"/>
  <c r="H455" i="3"/>
  <c r="H458" i="3"/>
  <c r="H459" i="3"/>
  <c r="H460" i="3"/>
  <c r="H463" i="3"/>
  <c r="H462" i="3"/>
  <c r="H427" i="3"/>
  <c r="J427" i="3" l="1"/>
  <c r="H412" i="3"/>
  <c r="J412" i="3"/>
  <c r="H425" i="3"/>
  <c r="J425" i="3"/>
  <c r="H428" i="3"/>
  <c r="J428" i="3"/>
  <c r="H420" i="3"/>
  <c r="J420" i="3"/>
  <c r="H421" i="3"/>
  <c r="J421" i="3"/>
  <c r="H423" i="3"/>
  <c r="J423" i="3"/>
  <c r="H422" i="3"/>
  <c r="J422" i="3"/>
  <c r="H418" i="3"/>
  <c r="J418" i="3"/>
  <c r="H424" i="3"/>
  <c r="J424" i="3"/>
  <c r="H419" i="3"/>
  <c r="J419" i="3"/>
  <c r="H400" i="3"/>
  <c r="J400" i="3"/>
  <c r="H398" i="3"/>
  <c r="J398" i="3"/>
  <c r="H411" i="3"/>
  <c r="J411" i="3"/>
  <c r="H408" i="3"/>
  <c r="J408" i="3"/>
  <c r="H417" i="3"/>
  <c r="J417" i="3"/>
  <c r="H414" i="3"/>
  <c r="J414" i="3"/>
  <c r="H401" i="3"/>
  <c r="J401" i="3"/>
  <c r="H416" i="3"/>
  <c r="J416" i="3"/>
  <c r="H404" i="3"/>
  <c r="J404" i="3"/>
  <c r="H409" i="3"/>
  <c r="J409" i="3"/>
  <c r="H410" i="3"/>
  <c r="J410" i="3"/>
  <c r="H413" i="3"/>
  <c r="J413" i="3"/>
  <c r="H403" i="3"/>
  <c r="J403" i="3"/>
  <c r="H415" i="3"/>
  <c r="J415" i="3"/>
  <c r="H402" i="3"/>
  <c r="J402" i="3"/>
  <c r="H395" i="3"/>
  <c r="J395" i="3"/>
  <c r="H393" i="3"/>
  <c r="J393" i="3"/>
  <c r="H389" i="3"/>
  <c r="J389" i="3"/>
  <c r="H391" i="3"/>
  <c r="J391" i="3"/>
  <c r="H397" i="3"/>
  <c r="J397" i="3"/>
  <c r="H437" i="3"/>
  <c r="J437" i="3"/>
  <c r="H396" i="3"/>
  <c r="J396" i="3"/>
  <c r="H407" i="3"/>
  <c r="J407" i="3"/>
  <c r="H406" i="3"/>
  <c r="J406" i="3"/>
  <c r="H394" i="3"/>
  <c r="J394" i="3"/>
  <c r="H405" i="3"/>
  <c r="J405" i="3"/>
  <c r="H390" i="3"/>
  <c r="J390" i="3"/>
  <c r="H392" i="3"/>
  <c r="J392" i="3"/>
  <c r="H431" i="3"/>
  <c r="J431" i="3"/>
  <c r="H429" i="3"/>
  <c r="J429" i="3"/>
  <c r="H430" i="3"/>
  <c r="J430" i="3"/>
  <c r="H432" i="3"/>
  <c r="J432" i="3"/>
  <c r="H433" i="3"/>
  <c r="J433" i="3"/>
  <c r="H434" i="3"/>
  <c r="J434" i="3"/>
  <c r="H374" i="3" l="1"/>
  <c r="J374" i="3"/>
  <c r="H375" i="3"/>
  <c r="J375" i="3"/>
  <c r="H376" i="3"/>
  <c r="J376" i="3"/>
  <c r="H378" i="3"/>
  <c r="J378" i="3"/>
  <c r="H379" i="3"/>
  <c r="J379" i="3"/>
  <c r="H363" i="3"/>
  <c r="J363" i="3"/>
  <c r="H372" i="3"/>
  <c r="J372" i="3"/>
  <c r="H373" i="3"/>
  <c r="J373" i="3"/>
  <c r="H366" i="3"/>
  <c r="J366" i="3"/>
  <c r="H367" i="3"/>
  <c r="J367" i="3"/>
  <c r="H369" i="3"/>
  <c r="J369" i="3"/>
  <c r="H368" i="3"/>
  <c r="J368" i="3"/>
  <c r="H364" i="3"/>
  <c r="J364" i="3"/>
  <c r="H371" i="3"/>
  <c r="J371" i="3"/>
  <c r="H370" i="3"/>
  <c r="J370" i="3"/>
  <c r="H365" i="3"/>
  <c r="J365" i="3"/>
  <c r="H381" i="3"/>
  <c r="J381" i="3"/>
  <c r="H382" i="3"/>
  <c r="J382" i="3"/>
  <c r="H383" i="3"/>
  <c r="J383" i="3"/>
  <c r="H384" i="3"/>
  <c r="J384" i="3"/>
  <c r="H385" i="3"/>
  <c r="J385" i="3"/>
  <c r="H386" i="3"/>
  <c r="J386" i="3"/>
  <c r="H387" i="3"/>
  <c r="J387" i="3"/>
  <c r="H388" i="3"/>
  <c r="J388" i="3"/>
  <c r="H348" i="3" l="1"/>
  <c r="H354" i="3"/>
  <c r="H352" i="3"/>
  <c r="H350" i="3"/>
  <c r="H356" i="3"/>
  <c r="H353" i="3"/>
  <c r="H355" i="3"/>
  <c r="H351" i="3"/>
  <c r="J337" i="3"/>
  <c r="H297" i="3" l="1"/>
  <c r="H276" i="3"/>
  <c r="H323" i="3" l="1"/>
  <c r="H324" i="3"/>
  <c r="H277" i="3"/>
  <c r="H278" i="3"/>
  <c r="H279" i="3"/>
  <c r="H280" i="3"/>
  <c r="H281" i="3"/>
  <c r="H282" i="3"/>
  <c r="H283" i="3"/>
  <c r="H310" i="3"/>
  <c r="H311" i="3"/>
  <c r="H284" i="3"/>
  <c r="H285" i="3"/>
  <c r="H286" i="3"/>
  <c r="H287" i="3"/>
  <c r="H288" i="3"/>
  <c r="H289" i="3"/>
  <c r="H290" i="3"/>
  <c r="H291" i="3"/>
  <c r="H292" i="3"/>
  <c r="H256" i="3"/>
  <c r="H257" i="3"/>
  <c r="H258" i="3"/>
  <c r="H259" i="3"/>
  <c r="H260" i="3"/>
  <c r="H261" i="3"/>
  <c r="H262" i="3"/>
  <c r="H263" i="3"/>
  <c r="H264" i="3"/>
  <c r="H265" i="3"/>
  <c r="H312" i="3"/>
  <c r="H313" i="3"/>
  <c r="H314" i="3"/>
  <c r="H315" i="3"/>
  <c r="H316" i="3"/>
  <c r="H317" i="3"/>
  <c r="H318" i="3"/>
  <c r="H319" i="3"/>
  <c r="H320" i="3"/>
  <c r="H321" i="3"/>
  <c r="H266" i="3"/>
  <c r="H267" i="3"/>
  <c r="H268" i="3"/>
  <c r="H269" i="3"/>
  <c r="H270" i="3"/>
  <c r="H271" i="3"/>
  <c r="H272" i="3"/>
  <c r="H273" i="3"/>
  <c r="H274" i="3"/>
  <c r="H275" i="3"/>
  <c r="H293" i="3"/>
  <c r="H295" i="3"/>
  <c r="H296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294" i="3"/>
  <c r="H322" i="3"/>
  <c r="H201" i="3"/>
  <c r="H63" i="3"/>
  <c r="H73" i="3"/>
  <c r="H329" i="3"/>
  <c r="H335" i="3"/>
  <c r="H336" i="3"/>
  <c r="H338" i="3"/>
  <c r="H343" i="3"/>
  <c r="H340" i="3"/>
  <c r="H342" i="3"/>
  <c r="H339" i="3"/>
  <c r="H341" i="3"/>
  <c r="H344" i="3"/>
  <c r="H345" i="3"/>
  <c r="H346" i="3"/>
  <c r="H347" i="3"/>
  <c r="H349" i="3"/>
  <c r="H358" i="3"/>
  <c r="H357" i="3"/>
  <c r="H360" i="3"/>
  <c r="H359" i="3"/>
  <c r="H361" i="3"/>
  <c r="H380" i="3"/>
  <c r="H362" i="3"/>
  <c r="H377" i="3"/>
  <c r="H436" i="3"/>
  <c r="H435" i="3"/>
  <c r="H399" i="3"/>
  <c r="H426" i="3"/>
  <c r="H514" i="3"/>
  <c r="H529" i="3"/>
  <c r="J266" i="3"/>
  <c r="J267" i="3"/>
  <c r="J268" i="3"/>
  <c r="J269" i="3"/>
  <c r="J270" i="3"/>
  <c r="J271" i="3"/>
  <c r="J272" i="3"/>
  <c r="J273" i="3"/>
  <c r="J274" i="3"/>
  <c r="J275" i="3"/>
  <c r="J293" i="3"/>
  <c r="J295" i="3"/>
  <c r="J296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294" i="3"/>
  <c r="J297" i="3"/>
  <c r="J276" i="3"/>
  <c r="J201" i="3"/>
  <c r="J63" i="3"/>
  <c r="J73" i="3"/>
  <c r="J329" i="3"/>
  <c r="J335" i="3"/>
  <c r="J322" i="3"/>
  <c r="J323" i="3"/>
  <c r="J324" i="3"/>
  <c r="J277" i="3"/>
  <c r="J278" i="3"/>
  <c r="J279" i="3"/>
  <c r="J280" i="3"/>
  <c r="J281" i="3"/>
  <c r="J282" i="3"/>
  <c r="J283" i="3"/>
  <c r="J310" i="3"/>
  <c r="J311" i="3"/>
  <c r="J284" i="3"/>
  <c r="J285" i="3"/>
  <c r="J286" i="3"/>
  <c r="J287" i="3"/>
  <c r="J288" i="3"/>
  <c r="J289" i="3"/>
  <c r="J290" i="3"/>
  <c r="J291" i="3"/>
  <c r="J292" i="3"/>
  <c r="J256" i="3"/>
  <c r="J257" i="3"/>
  <c r="J258" i="3"/>
  <c r="J259" i="3"/>
  <c r="J260" i="3"/>
  <c r="J261" i="3"/>
  <c r="J262" i="3"/>
  <c r="J263" i="3"/>
  <c r="J264" i="3"/>
  <c r="J265" i="3"/>
  <c r="J312" i="3"/>
  <c r="J313" i="3"/>
  <c r="J314" i="3"/>
  <c r="J315" i="3"/>
  <c r="J316" i="3"/>
  <c r="J317" i="3"/>
  <c r="J42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82" i="3"/>
  <c r="H83" i="3"/>
  <c r="H84" i="3"/>
  <c r="H85" i="3"/>
  <c r="H86" i="3"/>
  <c r="H200" i="3"/>
  <c r="H255" i="3"/>
  <c r="H328" i="3"/>
  <c r="H327" i="3"/>
  <c r="H326" i="3"/>
  <c r="H325" i="3"/>
  <c r="H331" i="3"/>
  <c r="H330" i="3"/>
  <c r="H333" i="3"/>
  <c r="H332" i="3"/>
  <c r="H334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82" i="3"/>
  <c r="J83" i="3"/>
  <c r="J84" i="3"/>
  <c r="J85" i="3"/>
  <c r="J86" i="3"/>
  <c r="J200" i="3"/>
  <c r="J255" i="3"/>
  <c r="J328" i="3"/>
  <c r="J327" i="3"/>
  <c r="J326" i="3"/>
  <c r="H197" i="3"/>
  <c r="H165" i="3"/>
  <c r="H162" i="3"/>
  <c r="H196" i="3"/>
  <c r="H163" i="3"/>
  <c r="H174" i="3"/>
  <c r="H178" i="3"/>
  <c r="H170" i="3"/>
  <c r="H161" i="3"/>
  <c r="H166" i="3"/>
  <c r="H169" i="3"/>
  <c r="H176" i="3"/>
  <c r="H171" i="3"/>
  <c r="H179" i="3"/>
  <c r="H172" i="3"/>
  <c r="H177" i="3"/>
  <c r="H198" i="3"/>
  <c r="H173" i="3"/>
  <c r="H199" i="3"/>
  <c r="H175" i="3"/>
  <c r="H168" i="3"/>
  <c r="H164" i="3"/>
  <c r="H167" i="3"/>
  <c r="H254" i="3"/>
  <c r="H253" i="3"/>
  <c r="H58" i="3"/>
  <c r="H59" i="3"/>
  <c r="H60" i="3"/>
  <c r="H61" i="3"/>
  <c r="H62" i="3"/>
  <c r="H110" i="3"/>
  <c r="H128" i="3"/>
  <c r="H125" i="3"/>
  <c r="H123" i="3"/>
  <c r="H119" i="3"/>
  <c r="H116" i="3"/>
  <c r="H113" i="3"/>
  <c r="H107" i="3"/>
  <c r="H120" i="3"/>
  <c r="H124" i="3"/>
  <c r="H127" i="3"/>
  <c r="H129" i="3"/>
  <c r="H118" i="3"/>
  <c r="H111" i="3"/>
  <c r="H114" i="3"/>
  <c r="H115" i="3"/>
  <c r="H117" i="3"/>
  <c r="H121" i="3"/>
  <c r="H109" i="3"/>
  <c r="H112" i="3"/>
  <c r="H108" i="3"/>
  <c r="H122" i="3"/>
  <c r="H130" i="3"/>
  <c r="H126" i="3"/>
  <c r="J110" i="3"/>
  <c r="J128" i="3"/>
  <c r="J125" i="3"/>
  <c r="J123" i="3"/>
  <c r="J119" i="3"/>
  <c r="J116" i="3"/>
  <c r="J113" i="3"/>
  <c r="J107" i="3"/>
  <c r="J120" i="3"/>
  <c r="J124" i="3"/>
  <c r="J127" i="3"/>
  <c r="J129" i="3"/>
  <c r="J118" i="3"/>
  <c r="J111" i="3"/>
  <c r="J114" i="3"/>
  <c r="J115" i="3"/>
  <c r="J117" i="3"/>
  <c r="J121" i="3"/>
  <c r="J109" i="3"/>
  <c r="J112" i="3"/>
  <c r="J108" i="3"/>
  <c r="J122" i="3"/>
  <c r="J130" i="3"/>
  <c r="J126" i="3"/>
  <c r="J197" i="3"/>
  <c r="J165" i="3"/>
  <c r="J162" i="3"/>
  <c r="J196" i="3"/>
  <c r="J163" i="3"/>
  <c r="J174" i="3"/>
  <c r="J178" i="3"/>
  <c r="J170" i="3"/>
  <c r="J161" i="3"/>
  <c r="J166" i="3"/>
  <c r="J169" i="3"/>
  <c r="J176" i="3"/>
  <c r="J171" i="3"/>
  <c r="J179" i="3"/>
  <c r="J172" i="3"/>
  <c r="J177" i="3"/>
  <c r="J198" i="3"/>
  <c r="J173" i="3"/>
  <c r="J199" i="3"/>
  <c r="J175" i="3"/>
  <c r="J168" i="3"/>
  <c r="J164" i="3"/>
  <c r="J167" i="3"/>
  <c r="J254" i="3"/>
  <c r="J253" i="3"/>
  <c r="J58" i="3"/>
  <c r="J59" i="3"/>
  <c r="J60" i="3"/>
  <c r="J61" i="3"/>
  <c r="J62" i="3"/>
  <c r="J325" i="3"/>
  <c r="J331" i="3"/>
  <c r="J330" i="3"/>
  <c r="J333" i="3"/>
  <c r="J332" i="3"/>
  <c r="J334" i="3"/>
  <c r="J318" i="3"/>
  <c r="J319" i="3"/>
  <c r="J320" i="3"/>
  <c r="J321" i="3"/>
  <c r="J336" i="3"/>
  <c r="J338" i="3"/>
  <c r="J343" i="3"/>
  <c r="J340" i="3"/>
  <c r="J342" i="3"/>
  <c r="J339" i="3"/>
  <c r="J341" i="3"/>
  <c r="J344" i="3"/>
  <c r="J345" i="3"/>
  <c r="J346" i="3"/>
  <c r="J347" i="3"/>
  <c r="J349" i="3"/>
  <c r="J348" i="3"/>
  <c r="J354" i="3"/>
  <c r="J352" i="3"/>
  <c r="J350" i="3"/>
  <c r="J356" i="3"/>
  <c r="J353" i="3"/>
  <c r="J355" i="3"/>
  <c r="J351" i="3"/>
  <c r="J358" i="3"/>
  <c r="J357" i="3"/>
  <c r="J360" i="3"/>
  <c r="J359" i="3"/>
  <c r="J361" i="3"/>
  <c r="J380" i="3"/>
  <c r="J362" i="3"/>
  <c r="J377" i="3"/>
  <c r="J436" i="3"/>
  <c r="J435" i="3"/>
  <c r="J399" i="3"/>
  <c r="J11" i="3"/>
  <c r="J35" i="3"/>
  <c r="J33" i="3"/>
  <c r="J39" i="3"/>
  <c r="J37" i="3"/>
  <c r="J31" i="3"/>
  <c r="J15" i="3"/>
  <c r="J27" i="3"/>
  <c r="J41" i="3"/>
  <c r="J13" i="3"/>
  <c r="J17" i="3"/>
  <c r="J21" i="3"/>
  <c r="J29" i="3"/>
  <c r="J25" i="3"/>
  <c r="J23" i="3"/>
  <c r="J5" i="3"/>
  <c r="J9" i="3"/>
  <c r="J7" i="3"/>
  <c r="J3" i="3"/>
  <c r="J18" i="3"/>
  <c r="J10" i="3"/>
  <c r="J34" i="3"/>
  <c r="J32" i="3"/>
  <c r="J38" i="3"/>
  <c r="J36" i="3"/>
  <c r="J30" i="3"/>
  <c r="J14" i="3"/>
  <c r="H11" i="3"/>
  <c r="H35" i="3"/>
  <c r="H33" i="3"/>
  <c r="H39" i="3"/>
  <c r="H37" i="3"/>
  <c r="H31" i="3"/>
  <c r="H15" i="3"/>
  <c r="H27" i="3"/>
  <c r="H41" i="3"/>
  <c r="H13" i="3"/>
  <c r="H17" i="3"/>
  <c r="H21" i="3"/>
  <c r="H29" i="3"/>
  <c r="H25" i="3"/>
  <c r="H23" i="3"/>
  <c r="H5" i="3"/>
  <c r="H9" i="3"/>
  <c r="H7" i="3"/>
  <c r="H3" i="3"/>
  <c r="H18" i="3"/>
  <c r="H10" i="3"/>
  <c r="H34" i="3"/>
  <c r="H32" i="3"/>
  <c r="H38" i="3"/>
  <c r="H36" i="3"/>
  <c r="H30" i="3"/>
  <c r="H14" i="3"/>
  <c r="H26" i="3"/>
  <c r="H40" i="3"/>
  <c r="J26" i="3"/>
  <c r="J40" i="3"/>
  <c r="H202" i="3"/>
  <c r="H208" i="3"/>
  <c r="H220" i="3"/>
  <c r="H218" i="3"/>
  <c r="H214" i="3"/>
  <c r="H204" i="3"/>
  <c r="H210" i="3"/>
  <c r="H224" i="3"/>
  <c r="H235" i="3"/>
  <c r="H222" i="3"/>
  <c r="H230" i="3"/>
  <c r="H228" i="3"/>
  <c r="H216" i="3"/>
  <c r="H226" i="3"/>
  <c r="H206" i="3"/>
  <c r="H212" i="3"/>
  <c r="H203" i="3"/>
  <c r="H209" i="3"/>
  <c r="H221" i="3"/>
  <c r="H219" i="3"/>
  <c r="H215" i="3"/>
  <c r="H205" i="3"/>
  <c r="H211" i="3"/>
  <c r="H225" i="3"/>
  <c r="H236" i="3"/>
  <c r="H223" i="3"/>
  <c r="H231" i="3"/>
  <c r="H229" i="3"/>
  <c r="H217" i="3"/>
  <c r="H227" i="3"/>
  <c r="H207" i="3"/>
  <c r="H213" i="3"/>
  <c r="H43" i="3"/>
  <c r="H45" i="3"/>
  <c r="H42" i="3"/>
  <c r="H52" i="3"/>
  <c r="H49" i="3"/>
  <c r="H57" i="3"/>
  <c r="H54" i="3"/>
  <c r="H56" i="3"/>
  <c r="H48" i="3"/>
  <c r="H50" i="3"/>
  <c r="H51" i="3"/>
  <c r="H53" i="3"/>
  <c r="H47" i="3"/>
  <c r="H55" i="3"/>
  <c r="H46" i="3"/>
  <c r="H44" i="3"/>
  <c r="H132" i="3"/>
  <c r="H134" i="3"/>
  <c r="H131" i="3"/>
  <c r="H141" i="3"/>
  <c r="H138" i="3"/>
  <c r="H147" i="3"/>
  <c r="H144" i="3"/>
  <c r="H146" i="3"/>
  <c r="H137" i="3"/>
  <c r="H139" i="3"/>
  <c r="H140" i="3"/>
  <c r="H143" i="3"/>
  <c r="H136" i="3"/>
  <c r="H145" i="3"/>
  <c r="H135" i="3"/>
  <c r="H133" i="3"/>
  <c r="H238" i="3"/>
  <c r="H240" i="3"/>
  <c r="H237" i="3"/>
  <c r="H247" i="3"/>
  <c r="H244" i="3"/>
  <c r="H252" i="3"/>
  <c r="H249" i="3"/>
  <c r="H251" i="3"/>
  <c r="H243" i="3"/>
  <c r="H245" i="3"/>
  <c r="H246" i="3"/>
  <c r="H248" i="3"/>
  <c r="H242" i="3"/>
  <c r="H250" i="3"/>
  <c r="H241" i="3"/>
  <c r="H239" i="3"/>
  <c r="H19" i="3"/>
  <c r="H12" i="3"/>
  <c r="H16" i="3"/>
  <c r="H20" i="3"/>
  <c r="H28" i="3"/>
  <c r="H24" i="3"/>
  <c r="H22" i="3"/>
  <c r="H4" i="3"/>
  <c r="H8" i="3"/>
  <c r="H6" i="3"/>
  <c r="H2" i="3"/>
  <c r="J202" i="3"/>
  <c r="J208" i="3"/>
  <c r="J220" i="3"/>
  <c r="J218" i="3"/>
  <c r="J214" i="3"/>
  <c r="J204" i="3"/>
  <c r="J210" i="3"/>
  <c r="J224" i="3"/>
  <c r="J235" i="3"/>
  <c r="J222" i="3"/>
  <c r="J230" i="3"/>
  <c r="J228" i="3"/>
  <c r="J216" i="3"/>
  <c r="J226" i="3"/>
  <c r="J206" i="3"/>
  <c r="J212" i="3"/>
  <c r="J203" i="3"/>
  <c r="J209" i="3"/>
  <c r="J221" i="3"/>
  <c r="J219" i="3"/>
  <c r="J215" i="3"/>
  <c r="J205" i="3"/>
  <c r="J211" i="3"/>
  <c r="J225" i="3"/>
  <c r="J236" i="3"/>
  <c r="J223" i="3"/>
  <c r="J231" i="3"/>
  <c r="J229" i="3"/>
  <c r="J217" i="3"/>
  <c r="J227" i="3"/>
  <c r="J207" i="3"/>
  <c r="J213" i="3"/>
  <c r="J43" i="3"/>
  <c r="J45" i="3"/>
  <c r="J42" i="3"/>
  <c r="J52" i="3"/>
  <c r="J49" i="3"/>
  <c r="J57" i="3"/>
  <c r="J54" i="3"/>
  <c r="J56" i="3"/>
  <c r="J48" i="3"/>
  <c r="J50" i="3"/>
  <c r="J51" i="3"/>
  <c r="J53" i="3"/>
  <c r="J47" i="3"/>
  <c r="J55" i="3"/>
  <c r="J46" i="3"/>
  <c r="J44" i="3"/>
  <c r="J132" i="3"/>
  <c r="J134" i="3"/>
  <c r="J131" i="3"/>
  <c r="J141" i="3"/>
  <c r="J138" i="3"/>
  <c r="J147" i="3"/>
  <c r="J144" i="3"/>
  <c r="J146" i="3"/>
  <c r="J137" i="3"/>
  <c r="J139" i="3"/>
  <c r="J140" i="3"/>
  <c r="J143" i="3"/>
  <c r="J136" i="3"/>
  <c r="J145" i="3"/>
  <c r="J135" i="3"/>
  <c r="J133" i="3"/>
  <c r="J238" i="3"/>
  <c r="J240" i="3"/>
  <c r="J237" i="3"/>
  <c r="J247" i="3"/>
  <c r="J244" i="3"/>
  <c r="J252" i="3"/>
  <c r="J249" i="3"/>
  <c r="J251" i="3"/>
  <c r="J243" i="3"/>
  <c r="J245" i="3"/>
  <c r="J246" i="3"/>
  <c r="J248" i="3"/>
  <c r="J242" i="3"/>
  <c r="J250" i="3"/>
  <c r="J241" i="3"/>
  <c r="J239" i="3"/>
  <c r="J19" i="3"/>
  <c r="J12" i="3"/>
  <c r="J16" i="3"/>
  <c r="J20" i="3"/>
  <c r="J28" i="3"/>
  <c r="J24" i="3"/>
  <c r="J22" i="3"/>
  <c r="J4" i="3"/>
  <c r="J8" i="3"/>
  <c r="J77" i="3"/>
  <c r="J79" i="3"/>
  <c r="J78" i="3"/>
  <c r="J74" i="3"/>
  <c r="J81" i="3"/>
  <c r="J80" i="3"/>
  <c r="J75" i="3"/>
  <c r="J232" i="3"/>
  <c r="J150" i="3"/>
  <c r="J152" i="3"/>
  <c r="J151" i="3"/>
  <c r="J148" i="3"/>
  <c r="J154" i="3"/>
  <c r="J153" i="3"/>
  <c r="J149" i="3"/>
  <c r="J70" i="3"/>
  <c r="J67" i="3"/>
  <c r="J68" i="3"/>
  <c r="J69" i="3"/>
  <c r="J71" i="3"/>
  <c r="J72" i="3"/>
  <c r="J64" i="3"/>
  <c r="J65" i="3"/>
  <c r="J66" i="3"/>
  <c r="J158" i="3"/>
  <c r="J155" i="3"/>
  <c r="J156" i="3"/>
  <c r="J157" i="3"/>
  <c r="J159" i="3"/>
  <c r="J160" i="3"/>
  <c r="J142" i="3"/>
  <c r="J233" i="3"/>
  <c r="J234" i="3"/>
  <c r="J180" i="3"/>
  <c r="J183" i="3"/>
  <c r="J189" i="3"/>
  <c r="J188" i="3"/>
  <c r="J186" i="3"/>
  <c r="J181" i="3"/>
  <c r="J184" i="3"/>
  <c r="J191" i="3"/>
  <c r="J195" i="3"/>
  <c r="J190" i="3"/>
  <c r="J194" i="3"/>
  <c r="J193" i="3"/>
  <c r="J187" i="3"/>
  <c r="J192" i="3"/>
  <c r="J182" i="3"/>
  <c r="J185" i="3"/>
  <c r="J6" i="3"/>
  <c r="J2" i="3"/>
  <c r="J76" i="3"/>
  <c r="H183" i="3"/>
  <c r="H189" i="3"/>
  <c r="H188" i="3"/>
  <c r="H186" i="3"/>
  <c r="H181" i="3"/>
  <c r="H184" i="3"/>
  <c r="H191" i="3"/>
  <c r="H195" i="3"/>
  <c r="H190" i="3"/>
  <c r="H194" i="3"/>
  <c r="H193" i="3"/>
  <c r="H187" i="3"/>
  <c r="H192" i="3"/>
  <c r="H182" i="3"/>
  <c r="H185" i="3"/>
  <c r="H180" i="3"/>
  <c r="H234" i="3"/>
  <c r="H68" i="3"/>
  <c r="H69" i="3"/>
  <c r="H71" i="3"/>
  <c r="H72" i="3"/>
  <c r="H64" i="3"/>
  <c r="H65" i="3"/>
  <c r="H66" i="3"/>
  <c r="H158" i="3"/>
  <c r="H155" i="3"/>
  <c r="H156" i="3"/>
  <c r="H157" i="3"/>
  <c r="H159" i="3"/>
  <c r="H160" i="3"/>
  <c r="H142" i="3"/>
  <c r="H233" i="3"/>
  <c r="H67" i="3"/>
  <c r="H76" i="3" l="1"/>
  <c r="H77" i="3"/>
  <c r="H79" i="3"/>
  <c r="H78" i="3"/>
  <c r="H74" i="3"/>
  <c r="H81" i="3"/>
  <c r="H80" i="3"/>
  <c r="H75" i="3"/>
</calcChain>
</file>

<file path=xl/sharedStrings.xml><?xml version="1.0" encoding="utf-8"?>
<sst xmlns="http://schemas.openxmlformats.org/spreadsheetml/2006/main" count="7007" uniqueCount="349">
  <si>
    <t>n° travail</t>
  </si>
  <si>
    <t>Nom</t>
  </si>
  <si>
    <t>Délai attente</t>
  </si>
  <si>
    <t>1er rappel</t>
  </si>
  <si>
    <t>2ème rappel</t>
  </si>
  <si>
    <t>HISTACLINE</t>
  </si>
  <si>
    <t>BUTOX 50 %</t>
  </si>
  <si>
    <t>RISPOVAL 3 RS BVD PI3</t>
  </si>
  <si>
    <t>HEMODIARH</t>
  </si>
  <si>
    <t>Produit</t>
  </si>
  <si>
    <t>Rythme</t>
  </si>
  <si>
    <t>Intervenant</t>
  </si>
  <si>
    <t>Délai d'attente</t>
  </si>
  <si>
    <t>DateDébut TTT</t>
  </si>
  <si>
    <t>Date Fin TTT</t>
  </si>
  <si>
    <t>Motif</t>
  </si>
  <si>
    <t>n° Ordonnance</t>
  </si>
  <si>
    <t>Voie Admi.</t>
  </si>
  <si>
    <t>Remarques</t>
  </si>
  <si>
    <t>Préventif</t>
  </si>
  <si>
    <t>Vaccin</t>
  </si>
  <si>
    <t>Diarrhée</t>
  </si>
  <si>
    <t>Problème respiratoire</t>
  </si>
  <si>
    <t>Autre</t>
  </si>
  <si>
    <t>Voie admi.</t>
  </si>
  <si>
    <t>SC</t>
  </si>
  <si>
    <t>IM</t>
  </si>
  <si>
    <t>IV</t>
  </si>
  <si>
    <t>B</t>
  </si>
  <si>
    <t>sous cutanée</t>
  </si>
  <si>
    <t>Intra Musculaire</t>
  </si>
  <si>
    <t>Intra Veineux</t>
  </si>
  <si>
    <t>Buvable</t>
  </si>
  <si>
    <t>D</t>
  </si>
  <si>
    <t>Dermique</t>
  </si>
  <si>
    <t>Laurent</t>
  </si>
  <si>
    <t>Vétérinaire</t>
  </si>
  <si>
    <t>2 x jr / 3 jr</t>
  </si>
  <si>
    <t>Admi.</t>
  </si>
  <si>
    <t>Dose</t>
  </si>
  <si>
    <t>1/2 sachet</t>
  </si>
  <si>
    <t>4 ml</t>
  </si>
  <si>
    <t>2 doses / 3 ou 4 sem. Interv / 6 mois</t>
  </si>
  <si>
    <t>1 ml / 10 kg</t>
  </si>
  <si>
    <t>1 x / jr pd 3 à 5 jr</t>
  </si>
  <si>
    <t>Infection</t>
  </si>
  <si>
    <t>CYDECTINE TRICLAMOX POUR ON</t>
  </si>
  <si>
    <t>1ml / 10 kg</t>
  </si>
  <si>
    <t>COVEXIN 10</t>
  </si>
  <si>
    <t>2 ml</t>
  </si>
  <si>
    <t>RISPOVAL PASTEURELLA</t>
  </si>
  <si>
    <t>SHOTAPEN</t>
  </si>
  <si>
    <t>10 ml / 100 kg</t>
  </si>
  <si>
    <t>BAYCOX BOVIS</t>
  </si>
  <si>
    <t>GENIXINE</t>
  </si>
  <si>
    <t>2 ml / 50 kg</t>
  </si>
  <si>
    <t>pendant 1 à 5 jours</t>
  </si>
  <si>
    <t>DIURISONE</t>
  </si>
  <si>
    <t>20 ml</t>
  </si>
  <si>
    <t>PEN-HISTA-STREP</t>
  </si>
  <si>
    <t>pendant 5 jours</t>
  </si>
  <si>
    <t>pendant 2 jours 10 ml le 3 ème jour</t>
  </si>
  <si>
    <t>25 ml adulte</t>
  </si>
  <si>
    <t>10 ml veau</t>
  </si>
  <si>
    <t>COLOSTRUM PLUS</t>
  </si>
  <si>
    <t>1 sachet dans 500 ml d'eau</t>
  </si>
  <si>
    <t>SELECTAN</t>
  </si>
  <si>
    <t>1ml / 15 kg</t>
  </si>
  <si>
    <t>2 fois à 48 h</t>
  </si>
  <si>
    <t>ALUMINAL</t>
  </si>
  <si>
    <t>2 à 3 cuill à soupe/jour</t>
  </si>
  <si>
    <t>SEPTOTRYL COLISTINE</t>
  </si>
  <si>
    <t>matin et soir pendant 3 jours</t>
  </si>
  <si>
    <t>VO</t>
  </si>
  <si>
    <t>1 bolus / 40 kg</t>
  </si>
  <si>
    <t>PHYTO VST</t>
  </si>
  <si>
    <t xml:space="preserve">50 g / jr </t>
  </si>
  <si>
    <t>pendant 6 jours</t>
  </si>
  <si>
    <t>Vermifuge</t>
  </si>
  <si>
    <t>-</t>
  </si>
  <si>
    <t>déjà imprimé</t>
  </si>
  <si>
    <t>X</t>
  </si>
  <si>
    <t>n° ordonnance</t>
  </si>
  <si>
    <t>nbre de dose</t>
  </si>
  <si>
    <t>NEMISOL</t>
  </si>
  <si>
    <t>5 ml / 100 kg</t>
  </si>
  <si>
    <t>VIRBAMEC POUR ON</t>
  </si>
  <si>
    <t>10 ml</t>
  </si>
  <si>
    <t>25 cc</t>
  </si>
  <si>
    <t>2x 10 cc</t>
  </si>
  <si>
    <t>2x 5cc</t>
  </si>
  <si>
    <t>25 ml</t>
  </si>
  <si>
    <t>17 ml</t>
  </si>
  <si>
    <t>matrice 3x 50cc</t>
  </si>
  <si>
    <t>2 injections x 50 cc</t>
  </si>
  <si>
    <t>10 cc</t>
  </si>
  <si>
    <t>5 cc</t>
  </si>
  <si>
    <t>BIODYL</t>
  </si>
  <si>
    <t>10 ml / jour</t>
  </si>
  <si>
    <t>pendant 3 jours</t>
  </si>
  <si>
    <t>DRAXXIN</t>
  </si>
  <si>
    <t>1 ml / 40 kg</t>
  </si>
  <si>
    <t>20cc puis 10 cc</t>
  </si>
  <si>
    <t>2x 4ml</t>
  </si>
  <si>
    <t>2 plaquettes</t>
  </si>
  <si>
    <t>RISPOVAL INTRANASAL</t>
  </si>
  <si>
    <t>2 flacons</t>
  </si>
  <si>
    <t>BRAVOXIN</t>
  </si>
  <si>
    <t>2 inj. À 4 semaines d'intervalle</t>
  </si>
  <si>
    <t>12 cc</t>
  </si>
  <si>
    <t>AIMANT</t>
  </si>
  <si>
    <t>matin et soir</t>
  </si>
  <si>
    <t>5 cc matin</t>
  </si>
  <si>
    <t>10 cc soir</t>
  </si>
  <si>
    <t>5 cc matin + 3 cc soir</t>
  </si>
  <si>
    <t>1 matin et soir</t>
  </si>
  <si>
    <t>3 cc</t>
  </si>
  <si>
    <t>ASPIRINE 50</t>
  </si>
  <si>
    <t>voir posologie</t>
  </si>
  <si>
    <t>BUTOX POUR ON</t>
  </si>
  <si>
    <t>2,5 l</t>
  </si>
  <si>
    <t>4 cc</t>
  </si>
  <si>
    <t>2 ml rappel le 27/2</t>
  </si>
  <si>
    <t>CITRATE ACETYLTRIBUTYLE</t>
  </si>
  <si>
    <t>1 flacon p/veau de 250 Kg</t>
  </si>
  <si>
    <t>TRANSITONYL</t>
  </si>
  <si>
    <t>3 sachets/jour</t>
  </si>
  <si>
    <t>4 sachets</t>
  </si>
  <si>
    <t>RUMIDIGEST</t>
  </si>
  <si>
    <t>1 ou 2 sachets/jour</t>
  </si>
  <si>
    <t>pendant 2-3 jours</t>
  </si>
  <si>
    <t>2 sachets</t>
  </si>
  <si>
    <t>ORNIPURAL</t>
  </si>
  <si>
    <t>20 ml / jour</t>
  </si>
  <si>
    <t>pendant 4 jours</t>
  </si>
  <si>
    <t>1/2 sachet dans 1 L d'eau</t>
  </si>
  <si>
    <t>matin et soir pendant 2 jours</t>
  </si>
  <si>
    <t>20 cc matin 15 cc soir</t>
  </si>
  <si>
    <t>15 cc</t>
  </si>
  <si>
    <t>5 cc matin soir puis 5 cc</t>
  </si>
  <si>
    <t>1 sachet puis 1/2 sachet</t>
  </si>
  <si>
    <t>GRAINES DE LIN</t>
  </si>
  <si>
    <t>100 g soir puis matin et soir</t>
  </si>
  <si>
    <t>1/2 sachet matin soir</t>
  </si>
  <si>
    <t>BESORTYL</t>
  </si>
  <si>
    <t>2xjr pendant 2 à 3 jours</t>
  </si>
  <si>
    <t>Taureau</t>
  </si>
  <si>
    <t>Vêlage prévu</t>
  </si>
  <si>
    <t>Date naissance</t>
  </si>
  <si>
    <t>F</t>
  </si>
  <si>
    <t>M</t>
  </si>
  <si>
    <t>CROISE</t>
  </si>
  <si>
    <t>LIMOUSINE</t>
  </si>
  <si>
    <t>Date sortie</t>
  </si>
  <si>
    <t>Sexe</t>
  </si>
  <si>
    <t>GLUCOSE</t>
  </si>
  <si>
    <t>CHAROLAIS</t>
  </si>
  <si>
    <t>Race</t>
  </si>
  <si>
    <t>Père</t>
  </si>
  <si>
    <t>Mère</t>
  </si>
  <si>
    <t>Type</t>
  </si>
  <si>
    <t>date I</t>
  </si>
  <si>
    <t>IA</t>
  </si>
  <si>
    <t>MN</t>
  </si>
  <si>
    <t>Monte</t>
  </si>
  <si>
    <t>Tous les documents doivent être conservés 5 ans</t>
  </si>
  <si>
    <t>GDS</t>
  </si>
  <si>
    <t>1 sachet matin/soir</t>
  </si>
  <si>
    <t>50 cc</t>
  </si>
  <si>
    <t>20 cc x 3</t>
  </si>
  <si>
    <t>LINCO SPECTIN</t>
  </si>
  <si>
    <t xml:space="preserve">10 ml/100 Kg  </t>
  </si>
  <si>
    <t>matin/soir le 1er jr puis 1/jr pd 3jr</t>
  </si>
  <si>
    <t>MARBOCYL</t>
  </si>
  <si>
    <t>DEXALONE</t>
  </si>
  <si>
    <t>ANCCESOL</t>
  </si>
  <si>
    <t>HISTABIOSONE</t>
  </si>
  <si>
    <t>50ml/jr</t>
  </si>
  <si>
    <t>5 jrs</t>
  </si>
  <si>
    <t>DEXAFORT</t>
  </si>
  <si>
    <t>4ml</t>
  </si>
  <si>
    <t>1 inj puis 5 jrs après</t>
  </si>
  <si>
    <t>5 ml</t>
  </si>
  <si>
    <t>CORTEXILINE</t>
  </si>
  <si>
    <t>10 ml/100 Kg pd 5 jrs</t>
  </si>
  <si>
    <t>CYDECTINE POUR ON</t>
  </si>
  <si>
    <t>1ml/10 Kg</t>
  </si>
  <si>
    <t>18 cc/jr</t>
  </si>
  <si>
    <t>6 cc/jr</t>
  </si>
  <si>
    <t>45 cc</t>
  </si>
  <si>
    <t>50 cc/jr</t>
  </si>
  <si>
    <t>BORGAL</t>
  </si>
  <si>
    <t>15 ml/100 Kg</t>
  </si>
  <si>
    <t>pendnat 3 jours</t>
  </si>
  <si>
    <t>100 ml</t>
  </si>
  <si>
    <t>250 ml</t>
  </si>
  <si>
    <t>30 ml</t>
  </si>
  <si>
    <t>36 ml</t>
  </si>
  <si>
    <t>22,5 ml</t>
  </si>
  <si>
    <t>25 cc/jr</t>
  </si>
  <si>
    <t>22 cc</t>
  </si>
  <si>
    <t>42 ml</t>
  </si>
  <si>
    <t>2,5 L</t>
  </si>
  <si>
    <t>DOVENIX 25%</t>
  </si>
  <si>
    <t>4 ml/100Kg</t>
  </si>
  <si>
    <t>CLEANOMBYL</t>
  </si>
  <si>
    <t>500 ML</t>
  </si>
  <si>
    <t>Nbr jr détention</t>
  </si>
  <si>
    <t>RUMIBIO</t>
  </si>
  <si>
    <t>250 ML</t>
  </si>
  <si>
    <t>CENTRAUREO</t>
  </si>
  <si>
    <t>1 à 4 OBLETS</t>
  </si>
  <si>
    <t>UTERIN</t>
  </si>
  <si>
    <t>IVOMEC</t>
  </si>
  <si>
    <t>2 ml / 100 Kg</t>
  </si>
  <si>
    <t>30 ml / 100 Kg</t>
  </si>
  <si>
    <t>TONARSYL SOL</t>
  </si>
  <si>
    <t>10 ml / jr</t>
  </si>
  <si>
    <t>50 ml</t>
  </si>
  <si>
    <t>WOMBYL GA</t>
  </si>
  <si>
    <t>1 amp. Matin soir</t>
  </si>
  <si>
    <t>6 jr</t>
  </si>
  <si>
    <t>12 AMP</t>
  </si>
  <si>
    <t>REPROSTENOL</t>
  </si>
  <si>
    <t>28 ml</t>
  </si>
  <si>
    <t>18 ml</t>
  </si>
  <si>
    <t>38 ml</t>
  </si>
  <si>
    <t>2 AMP / JR</t>
  </si>
  <si>
    <t>12 comprimés</t>
  </si>
  <si>
    <t>BOVILIS BOVIGRIP</t>
  </si>
  <si>
    <t>m</t>
  </si>
  <si>
    <t>20 CPS</t>
  </si>
  <si>
    <t>COLIBOLUS</t>
  </si>
  <si>
    <t>MATIN ET SOIR /3JRS</t>
  </si>
  <si>
    <t>1 Kg</t>
  </si>
  <si>
    <t>PHOSCARGIL</t>
  </si>
  <si>
    <t>20 ml matin soir</t>
  </si>
  <si>
    <t>pendant 2 à 3 jours</t>
  </si>
  <si>
    <t>60 ml</t>
  </si>
  <si>
    <t>OLIGOVET FLORE</t>
  </si>
  <si>
    <t>APRALAN</t>
  </si>
  <si>
    <t>20 à 40 mg/Kg</t>
  </si>
  <si>
    <t>STIMULYNE</t>
  </si>
  <si>
    <t>1 sachet dans de l'eau</t>
  </si>
  <si>
    <t>ORODINE</t>
  </si>
  <si>
    <t>1 CP</t>
  </si>
  <si>
    <t>OROSEL</t>
  </si>
  <si>
    <t>6 comprimés</t>
  </si>
  <si>
    <t>PAROFOR</t>
  </si>
  <si>
    <t>10 g/10 Kg</t>
  </si>
  <si>
    <t>DYSPEPTIL</t>
  </si>
  <si>
    <t>GASTROGARD</t>
  </si>
  <si>
    <t>6 sachets</t>
  </si>
  <si>
    <t>Periode</t>
  </si>
  <si>
    <t>Vaches</t>
  </si>
  <si>
    <t>Génisses + 2 ans</t>
  </si>
  <si>
    <t>Génisses 1 - 2 ans</t>
  </si>
  <si>
    <t>Génisses -1 an</t>
  </si>
  <si>
    <t>&lt;=8760</t>
  </si>
  <si>
    <t>&lt;=365&lt;8760</t>
  </si>
  <si>
    <t>&lt;365</t>
  </si>
  <si>
    <t>Nbr mois/naissance</t>
  </si>
  <si>
    <t>Colonne1</t>
  </si>
  <si>
    <t>SYNULOX OGIVETTE</t>
  </si>
  <si>
    <t>1 ogivette matin et soir</t>
  </si>
  <si>
    <t>O</t>
  </si>
  <si>
    <t>VALBAZEN 5%</t>
  </si>
  <si>
    <t>20 ml/100Kg</t>
  </si>
  <si>
    <t>5 L</t>
  </si>
  <si>
    <t>1 L</t>
  </si>
  <si>
    <t>ASMYAN</t>
  </si>
  <si>
    <t>20 cp</t>
  </si>
  <si>
    <t>MULTIBIO</t>
  </si>
  <si>
    <t>1 ml/10 Kg X2 / jr</t>
  </si>
  <si>
    <t>OMNIDIAR</t>
  </si>
  <si>
    <t>180 ml</t>
  </si>
  <si>
    <t>300 ml</t>
  </si>
  <si>
    <t>matin</t>
  </si>
  <si>
    <t>soir</t>
  </si>
  <si>
    <t>1/3 sachet</t>
  </si>
  <si>
    <t>1 sachet</t>
  </si>
  <si>
    <t>1 sachet soir puis 2x/jr</t>
  </si>
  <si>
    <t>1 dose le soir</t>
  </si>
  <si>
    <t>50 ml le soir</t>
  </si>
  <si>
    <t xml:space="preserve">1 cc </t>
  </si>
  <si>
    <t>18 cc</t>
  </si>
  <si>
    <t>case 1</t>
  </si>
  <si>
    <t>case 2</t>
  </si>
  <si>
    <t>case 3</t>
  </si>
  <si>
    <t>case 4</t>
  </si>
  <si>
    <t>case 5</t>
  </si>
  <si>
    <t>case 6</t>
  </si>
  <si>
    <t>1 SACHET</t>
  </si>
  <si>
    <t>5 cc Matin Soir</t>
  </si>
  <si>
    <t>2 cc</t>
  </si>
  <si>
    <t>40 ml</t>
  </si>
  <si>
    <t>17,5 ml</t>
  </si>
  <si>
    <t>15 ml</t>
  </si>
  <si>
    <t>20 cc</t>
  </si>
  <si>
    <t>LUCKI</t>
  </si>
  <si>
    <t>N° travail</t>
  </si>
  <si>
    <t>5ml</t>
  </si>
  <si>
    <t>Administration</t>
  </si>
  <si>
    <t>Date</t>
  </si>
  <si>
    <t>N° ordonnance</t>
  </si>
  <si>
    <t>Quantité</t>
  </si>
  <si>
    <t>Dénomination</t>
  </si>
  <si>
    <t>Quantité administrée</t>
  </si>
  <si>
    <t>Q admi</t>
  </si>
  <si>
    <t>4 semaines</t>
  </si>
  <si>
    <t>1 an</t>
  </si>
  <si>
    <t>4 à 6 semaines</t>
  </si>
  <si>
    <t>tous les ans</t>
  </si>
  <si>
    <t>Anti inflamatoire</t>
  </si>
  <si>
    <t>10 jours en IV</t>
  </si>
  <si>
    <t>31 jours en IM</t>
  </si>
  <si>
    <t>IV ou IM</t>
  </si>
  <si>
    <t>2 ml/50 Kg pd 1 à 5 jrs</t>
  </si>
  <si>
    <t>Quantité/stock</t>
  </si>
  <si>
    <t>detruit</t>
  </si>
  <si>
    <t>reste</t>
  </si>
  <si>
    <t xml:space="preserve">N° ordonnance valide </t>
  </si>
  <si>
    <t>BOVELA</t>
  </si>
  <si>
    <t>BUTOX PO</t>
  </si>
  <si>
    <t>CYDECTINE PO</t>
  </si>
  <si>
    <t>CYDECTINE TRICLAMOX PO</t>
  </si>
  <si>
    <t>Inséminateur</t>
  </si>
  <si>
    <t>EKYRENAL</t>
  </si>
  <si>
    <t>VETRINOXIN</t>
  </si>
  <si>
    <t>DIMAZON</t>
  </si>
  <si>
    <t>CARBESIA</t>
  </si>
  <si>
    <t>ORNIPURAL VETO</t>
  </si>
  <si>
    <t>VETRIMOXIN</t>
  </si>
  <si>
    <t>70 ml dans 2 jrs et 4 jrs</t>
  </si>
  <si>
    <t>im</t>
  </si>
  <si>
    <t>50 ml pdt 2 jrs</t>
  </si>
  <si>
    <t>100 ml/jr/10 jrs</t>
  </si>
  <si>
    <t>DECTOMAX POUR ON</t>
  </si>
  <si>
    <t>1ml/10kg</t>
  </si>
  <si>
    <t>PEN HISTA STREP</t>
  </si>
  <si>
    <t>RISPOVAL 3RS BVD P13</t>
  </si>
  <si>
    <t>DUPHACYCLINE</t>
  </si>
  <si>
    <t>RUMITONYL</t>
  </si>
  <si>
    <t>ROTAVEC CORONA</t>
  </si>
  <si>
    <t>2 cc 12&lt;&gt;3 S AV vêlage</t>
  </si>
  <si>
    <t>20 cc/ 2 jrs 10 cc le 3ème jr</t>
  </si>
  <si>
    <t xml:space="preserve">10cc/100Kg; 2 inj à interv </t>
  </si>
  <si>
    <t>TOLTRANIL</t>
  </si>
  <si>
    <t>3cc/10Kg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</si>
</sst>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0000"/>
    <numFmt numFmtId="165" formatCode="dd/mm/yy;@"/>
    <numFmt numFmtId="166" formatCode="dd/mm/yyyy;@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Arial"/>
      <family val="2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8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/>
    <xf numFmtId="0" fontId="0" fillId="0" borderId="10" xfId="0" applyBorder="1"/>
    <xf numFmtId="0" fontId="0" fillId="0" borderId="10" xfId="0" applyBorder="1" applyAlignment="1">
      <alignment wrapText="1" shrinkToFit="1"/>
    </xf>
    <xf numFmtId="0" fontId="0" fillId="0" borderId="0" xfId="0" applyAlignment="1">
      <alignment wrapText="1" shrinkToFit="1"/>
    </xf>
    <xf numFmtId="164" fontId="0" fillId="0" borderId="0" xfId="0" applyNumberFormat="1"/>
    <xf numFmtId="0" fontId="0" fillId="0" borderId="0" xfId="0" applyNumberFormat="1" applyAlignment="1">
      <alignment horizontal="center"/>
    </xf>
    <xf numFmtId="8" fontId="0" fillId="0" borderId="10" xfId="0" applyNumberFormat="1" applyFont="1" applyBorder="1"/>
    <xf numFmtId="164" fontId="0" fillId="0" borderId="0" xfId="0" applyNumberFormat="1" applyAlignment="1">
      <alignment horizontal="center"/>
    </xf>
    <xf numFmtId="165" fontId="0" fillId="0" borderId="0" xfId="0" applyNumberFormat="1"/>
    <xf numFmtId="16" fontId="0" fillId="0" borderId="0" xfId="0" applyNumberFormat="1"/>
    <xf numFmtId="0" fontId="1" fillId="0" borderId="10" xfId="0" applyFont="1" applyBorder="1"/>
    <xf numFmtId="0" fontId="0" fillId="0" borderId="0" xfId="0" applyBorder="1" applyAlignment="1">
      <alignment horizontal="center" wrapText="1" shrinkToFit="1"/>
    </xf>
    <xf numFmtId="0" fontId="0" fillId="0" borderId="0" xfId="0" applyBorder="1" applyAlignment="1">
      <alignment horizontal="center"/>
    </xf>
    <xf numFmtId="0" fontId="0" fillId="2" borderId="0" xfId="0" applyFill="1" applyBorder="1" applyAlignment="1">
      <alignment horizontal="center" wrapText="1" shrinkToFit="1"/>
    </xf>
    <xf numFmtId="0" fontId="0" fillId="2" borderId="0" xfId="0" applyFill="1" applyAlignment="1">
      <alignment wrapText="1" shrinkToFit="1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166" fontId="0" fillId="0" borderId="0" xfId="0" applyNumberFormat="1"/>
    <xf numFmtId="0" fontId="0" fillId="0" borderId="11" xfId="0" applyBorder="1"/>
    <xf numFmtId="166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4" fontId="1" fillId="5" borderId="10" xfId="0" applyNumberFormat="1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164" fontId="0" fillId="6" borderId="0" xfId="0" applyNumberFormat="1" applyFill="1"/>
    <xf numFmtId="0" fontId="0" fillId="6" borderId="0" xfId="0" applyFill="1"/>
    <xf numFmtId="0" fontId="0" fillId="0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10" xfId="0" applyNumberFormat="1" applyBorder="1"/>
    <xf numFmtId="0" fontId="0" fillId="2" borderId="2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0" xfId="0" applyAlignment="1">
      <alignment horizontal="left"/>
    </xf>
    <xf numFmtId="164" fontId="0" fillId="8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0" borderId="0" xfId="0" applyBorder="1" applyAlignment="1">
      <alignment wrapText="1" shrinkToFit="1"/>
    </xf>
    <xf numFmtId="0" fontId="0" fillId="0" borderId="0" xfId="0" applyBorder="1"/>
    <xf numFmtId="8" fontId="0" fillId="0" borderId="0" xfId="0" applyNumberFormat="1" applyFont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 wrapText="1" shrinkToFi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0" xfId="0" applyNumberFormat="1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16" xfId="0" applyBorder="1"/>
    <xf numFmtId="2" fontId="0" fillId="0" borderId="0" xfId="0" applyNumberFormat="1"/>
    <xf numFmtId="164" fontId="1" fillId="0" borderId="0" xfId="0" applyNumberFormat="1" applyFont="1" applyAlignment="1">
      <alignment horizontal="center"/>
    </xf>
    <xf numFmtId="0" fontId="3" fillId="0" borderId="0" xfId="0" applyFont="1"/>
    <xf numFmtId="0" fontId="0" fillId="0" borderId="10" xfId="0" applyFill="1" applyBorder="1" applyAlignment="1">
      <alignment horizontal="center"/>
    </xf>
    <xf numFmtId="0" fontId="0" fillId="0" borderId="0" xfId="0" quotePrefix="1" applyAlignment="1">
      <alignment horizontal="center"/>
    </xf>
    <xf numFmtId="0" fontId="1" fillId="0" borderId="16" xfId="0" applyFont="1" applyBorder="1"/>
    <xf numFmtId="0" fontId="1" fillId="9" borderId="10" xfId="0" applyFont="1" applyFill="1" applyBorder="1"/>
    <xf numFmtId="0" fontId="0" fillId="9" borderId="10" xfId="0" applyFill="1" applyBorder="1"/>
    <xf numFmtId="14" fontId="0" fillId="0" borderId="10" xfId="0" applyNumberFormat="1" applyBorder="1"/>
    <xf numFmtId="0" fontId="2" fillId="0" borderId="10" xfId="0" applyFont="1" applyBorder="1"/>
    <xf numFmtId="0" fontId="0" fillId="0" borderId="2" xfId="0" applyFill="1" applyBorder="1"/>
    <xf numFmtId="0" fontId="2" fillId="0" borderId="2" xfId="0" applyFont="1" applyFill="1" applyBorder="1"/>
    <xf numFmtId="0" fontId="2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8" xfId="0" applyFont="1" applyBorder="1" applyAlignment="1">
      <alignment horizontal="center" wrapText="1"/>
    </xf>
    <xf numFmtId="0" fontId="0" fillId="9" borderId="2" xfId="0" applyFill="1" applyBorder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</cellXfs>
  <cellStyles count="1">
    <cellStyle name="Normal" xfId="0" builtinId="0"/>
  </cellStyles>
  <dxfs count="104">
    <dxf>
      <numFmt numFmtId="166" formatCode="dd/mm/yyyy;@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64" formatCode="000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13200"/>
      <color rgb="FFCC0000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externalLink" Target="externalLinks/externalLink1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2</xdr:row>
      <xdr:rowOff>114300</xdr:rowOff>
    </xdr:from>
    <xdr:to>
      <xdr:col>1</xdr:col>
      <xdr:colOff>295275</xdr:colOff>
      <xdr:row>5</xdr:row>
      <xdr:rowOff>114300</xdr:rowOff>
    </xdr:to>
    <xdr:sp macro="[0]!Carte_identité_bete" textlink="">
      <xdr:nvSpPr>
        <xdr:cNvPr id="2" name="Ellipse 1"/>
        <xdr:cNvSpPr/>
      </xdr:nvSpPr>
      <xdr:spPr>
        <a:xfrm>
          <a:off x="104775" y="495300"/>
          <a:ext cx="952500" cy="895350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Mise à jour</a:t>
          </a:r>
        </a:p>
      </xdr:txBody>
    </xdr:sp>
    <xdr:clientData/>
  </xdr:twoCellAnchor>
  <xdr:twoCellAnchor>
    <xdr:from>
      <xdr:col>0</xdr:col>
      <xdr:colOff>1</xdr:colOff>
      <xdr:row>6</xdr:row>
      <xdr:rowOff>104775</xdr:rowOff>
    </xdr:from>
    <xdr:to>
      <xdr:col>1</xdr:col>
      <xdr:colOff>457201</xdr:colOff>
      <xdr:row>12</xdr:row>
      <xdr:rowOff>9525</xdr:rowOff>
    </xdr:to>
    <xdr:sp macro="[0]!Macro4" textlink="">
      <xdr:nvSpPr>
        <xdr:cNvPr id="5" name="Triangle isocèle 4"/>
        <xdr:cNvSpPr/>
      </xdr:nvSpPr>
      <xdr:spPr>
        <a:xfrm>
          <a:off x="1" y="1571625"/>
          <a:ext cx="1219200" cy="1047750"/>
        </a:xfrm>
        <a:prstGeom prst="triangl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100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504825</xdr:colOff>
      <xdr:row>2</xdr:row>
      <xdr:rowOff>9524</xdr:rowOff>
    </xdr:from>
    <xdr:to>
      <xdr:col>6</xdr:col>
      <xdr:colOff>714375</xdr:colOff>
      <xdr:row>5</xdr:row>
      <xdr:rowOff>123824</xdr:rowOff>
    </xdr:to>
    <xdr:sp macro="[0]!Tri_IA" textlink="">
      <xdr:nvSpPr>
        <xdr:cNvPr id="2" name="Ellipse 1"/>
        <xdr:cNvSpPr/>
      </xdr:nvSpPr>
      <xdr:spPr>
        <a:xfrm>
          <a:off x="3781425" y="419099"/>
          <a:ext cx="971550" cy="6953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UPHACYCLINE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RUMITONYL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UPHACYCLINE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MITONYL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L446" totalsRowShown="0" headerRowDxfId="103" dataDxfId="102">
  <sortState ref="A2:L473">
    <sortCondition ref="H2:H473"/>
    <sortCondition ref="A2:A473"/>
  </sortState>
  <tableColumns count="12">
    <tableColumn id="1" name="n° travail" dataDxfId="101"/>
    <tableColumn id="2" name="Date naissance" dataDxfId="100"/>
    <tableColumn id="3" name="Sexe" dataDxfId="99"/>
    <tableColumn id="4" name="Race" dataDxfId="98"/>
    <tableColumn id="5" name="Père" dataDxfId="97"/>
    <tableColumn id="6" name="Mère" dataDxfId="96"/>
    <tableColumn id="7" name="Type" dataDxfId="95"/>
    <tableColumn id="8" name="Date sortie" dataDxfId="94"/>
    <tableColumn id="9" name="Nom" dataDxfId="93"/>
    <tableColumn id="10" name="Nbr jr détention">
      <calculatedColumnFormula>DAYS360(B2,H2)</calculatedColumnFormula>
    </tableColumn>
    <tableColumn id="11" name="Nbr mois/naissance" dataDxfId="92">
      <calculatedColumnFormula>IF(Tableau1[[#This Row],[Date sortie]]="",DAYS360(Tableau1[[#This Row],[Date naissance]],Tableau1[[#This Row],[Colonne1]],)/365*12,"")</calculatedColumnFormula>
    </tableColumn>
    <tableColumn id="12" name="Colonne1" dataDxfId="91">
      <calculatedColumnFormula>TODAY()</calculatedColumnFormula>
    </tableColumn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1650" totalsRowShown="0" headerRowDxfId="90">
  <autoFilter ref="A1:L1650"/>
  <sortState ref="A2:L1650">
    <sortCondition ref="B2:B1650"/>
  </sortState>
  <tableColumns count="12">
    <tableColumn id="1" name="N° travail" dataDxfId="89"/>
    <tableColumn id="2" name="DateDébut TTT" dataDxfId="88"/>
    <tableColumn id="3" name="Date Fin TTT" dataDxfId="87"/>
    <tableColumn id="4" name="Motif" dataDxfId="86"/>
    <tableColumn id="5" name="Produit"/>
    <tableColumn id="9" name="Q admi"/>
    <tableColumn id="6" name="n° Ordonnance" dataDxfId="85"/>
    <tableColumn id="7" name="Voie Admi." dataDxfId="84">
      <calculatedColumnFormula>IF(Tableau4[[#This Row],[Date Fin TTT]]="","",VLOOKUP(Tableau4[[#This Row],[Produit]],'Prod Sanit'!A2:G71,7,FALSE))</calculatedColumnFormula>
    </tableColumn>
    <tableColumn id="11" name="Intervenant" dataDxfId="83"/>
    <tableColumn id="12" name="Délai d'attente" dataDxfId="82">
      <calculatedColumnFormula>IF(Tableau4[[#This Row],[Date Fin TTT]]="","",VLOOKUP(Tableau4[[#This Row],[Produit]],'Prod Sanit'!$A$1:$G$72,2,FALSE)+Tableau4[[#This Row],[Date Fin TTT]])</calculatedColumnFormula>
    </tableColumn>
    <tableColumn id="13" name="Remarques"/>
    <tableColumn id="8" name="déjà imprimé" dataDxfId="8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E14" totalsRowShown="0">
  <autoFilter ref="A1:E14"/>
  <tableColumns count="5">
    <tableColumn id="1" name="n° travail" dataDxfId="3"/>
    <tableColumn id="2" name="date I" dataDxfId="0"/>
    <tableColumn id="3" name="Taureau"/>
    <tableColumn id="4" name="Monte" dataDxfId="2"/>
    <tableColumn id="5" name="Vêlage prévu" dataDxfId="1">
      <calculatedColumnFormula>IF(B2="","",B2+291)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7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8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46"/>
  <sheetViews>
    <sheetView workbookViewId="0">
      <pane ySplit="1" topLeftCell="A260" activePane="bottomLeft" state="frozen"/>
      <selection pane="bottomLeft" activeCell="I386" sqref="I386"/>
    </sheetView>
  </sheetViews>
  <sheetFormatPr baseColWidth="10" defaultRowHeight="15" x14ac:dyDescent="0.25"/>
  <cols>
    <col min="1" max="1" width="11.42578125" style="20"/>
    <col min="2" max="2" width="16.28515625" style="3" customWidth="1"/>
    <col min="3" max="3" width="7.42578125" style="2" customWidth="1"/>
    <col min="4" max="7" width="11.42578125" style="2"/>
    <col min="8" max="8" width="12.85546875" style="3" customWidth="1"/>
    <col min="9" max="9" width="11.42578125" style="2"/>
    <col min="10" max="10" width="17.42578125" customWidth="1"/>
    <col min="11" max="11" width="11.42578125" style="56"/>
  </cols>
  <sheetData>
    <row r="1" spans="1:12" ht="25.5" customHeight="1" x14ac:dyDescent="0.25">
      <c r="A1" s="20" t="s">
        <v>0</v>
      </c>
      <c r="B1" s="3" t="s">
        <v>148</v>
      </c>
      <c r="C1" s="2" t="s">
        <v>154</v>
      </c>
      <c r="D1" s="2" t="s">
        <v>157</v>
      </c>
      <c r="E1" s="2" t="s">
        <v>158</v>
      </c>
      <c r="F1" s="2" t="s">
        <v>159</v>
      </c>
      <c r="G1" s="2" t="s">
        <v>160</v>
      </c>
      <c r="H1" s="3" t="s">
        <v>153</v>
      </c>
      <c r="I1" s="2" t="s">
        <v>1</v>
      </c>
      <c r="J1" s="2" t="s">
        <v>207</v>
      </c>
      <c r="K1" s="55" t="s">
        <v>261</v>
      </c>
      <c r="L1" s="2" t="s">
        <v>262</v>
      </c>
    </row>
    <row r="2" spans="1:12" x14ac:dyDescent="0.25">
      <c r="A2" s="38">
        <v>6289</v>
      </c>
      <c r="B2" s="3">
        <v>39393</v>
      </c>
      <c r="C2" s="2" t="s">
        <v>149</v>
      </c>
      <c r="D2" s="2" t="s">
        <v>156</v>
      </c>
      <c r="E2" s="2">
        <v>38</v>
      </c>
      <c r="F2" s="2">
        <v>38</v>
      </c>
      <c r="G2" s="2">
        <v>38</v>
      </c>
      <c r="H2" s="3">
        <v>42361</v>
      </c>
      <c r="J2">
        <f>DAYS360(B2,H2)</f>
        <v>2926</v>
      </c>
      <c r="K2" s="55" t="str">
        <f>IF(Tableau1[[#This Row],[Date sortie]]="",DAYS360(Tableau1[[#This Row],[Date naissance]],Tableau1[[#This Row],[Colonne1]],)/365*12,"")</f>
        <v/>
      </c>
      <c r="L2" s="3">
        <f ca="1">TODAY()</f>
        <v>43019</v>
      </c>
    </row>
    <row r="3" spans="1:12" x14ac:dyDescent="0.25">
      <c r="A3" s="39">
        <v>7989</v>
      </c>
      <c r="D3" s="2" t="s">
        <v>156</v>
      </c>
      <c r="E3" s="2">
        <v>38</v>
      </c>
      <c r="F3" s="2">
        <v>38</v>
      </c>
      <c r="G3" s="2">
        <v>38</v>
      </c>
      <c r="H3" s="3">
        <v>42395</v>
      </c>
      <c r="J3">
        <f>DAYS360(B3,H3)</f>
        <v>41786</v>
      </c>
      <c r="K3" s="55" t="str">
        <f>IF(Tableau1[[#This Row],[Date sortie]]="",DAYS360(Tableau1[[#This Row],[Date naissance]],Tableau1[[#This Row],[Colonne1]],)/365*12,"")</f>
        <v/>
      </c>
      <c r="L3" s="3">
        <f ca="1">TODAY()</f>
        <v>43019</v>
      </c>
    </row>
    <row r="4" spans="1:12" x14ac:dyDescent="0.25">
      <c r="A4" s="39">
        <v>8012</v>
      </c>
      <c r="D4" s="2" t="s">
        <v>156</v>
      </c>
      <c r="E4" s="2">
        <v>38</v>
      </c>
      <c r="F4" s="2">
        <v>38</v>
      </c>
      <c r="G4" s="2">
        <v>38</v>
      </c>
      <c r="H4" s="3">
        <v>42395</v>
      </c>
      <c r="J4">
        <f>DAYS360(B4,H4)</f>
        <v>41786</v>
      </c>
      <c r="K4" s="55" t="str">
        <f>IF(Tableau1[[#This Row],[Date sortie]]="",DAYS360(Tableau1[[#This Row],[Date naissance]],Tableau1[[#This Row],[Colonne1]],)/365*12,"")</f>
        <v/>
      </c>
      <c r="L4" s="3">
        <f ca="1">TODAY()</f>
        <v>43019</v>
      </c>
    </row>
    <row r="5" spans="1:12" x14ac:dyDescent="0.25">
      <c r="A5" s="39">
        <v>8045</v>
      </c>
      <c r="D5" s="2" t="s">
        <v>156</v>
      </c>
      <c r="E5" s="2">
        <v>38</v>
      </c>
      <c r="F5" s="2">
        <v>38</v>
      </c>
      <c r="G5" s="2">
        <v>38</v>
      </c>
      <c r="H5" s="3">
        <v>42395</v>
      </c>
      <c r="J5">
        <f>DAYS360(B5,H5)</f>
        <v>41786</v>
      </c>
      <c r="K5" s="55" t="str">
        <f>IF(Tableau1[[#This Row],[Date sortie]]="",DAYS360(Tableau1[[#This Row],[Date naissance]],Tableau1[[#This Row],[Colonne1]],)/365*12,"")</f>
        <v/>
      </c>
      <c r="L5" s="3">
        <f ca="1">TODAY()</f>
        <v>43019</v>
      </c>
    </row>
    <row r="6" spans="1:12" x14ac:dyDescent="0.25">
      <c r="A6" s="39">
        <v>8047</v>
      </c>
      <c r="D6" s="2" t="s">
        <v>156</v>
      </c>
      <c r="E6" s="2">
        <v>38</v>
      </c>
      <c r="F6" s="2">
        <v>38</v>
      </c>
      <c r="G6" s="2">
        <v>38</v>
      </c>
      <c r="H6" s="3">
        <v>42395</v>
      </c>
      <c r="J6">
        <f>DAYS360(B6,H6)</f>
        <v>41786</v>
      </c>
      <c r="K6" s="55" t="str">
        <f>IF(Tableau1[[#This Row],[Date sortie]]="",DAYS360(Tableau1[[#This Row],[Date naissance]],Tableau1[[#This Row],[Colonne1]],)/365*12,"")</f>
        <v/>
      </c>
      <c r="L6" s="3">
        <f ca="1">TODAY()</f>
        <v>43019</v>
      </c>
    </row>
    <row r="7" spans="1:12" x14ac:dyDescent="0.25">
      <c r="A7" s="39">
        <v>8056</v>
      </c>
      <c r="D7" s="2" t="s">
        <v>156</v>
      </c>
      <c r="E7" s="2">
        <v>38</v>
      </c>
      <c r="F7" s="2">
        <v>38</v>
      </c>
      <c r="G7" s="2">
        <v>38</v>
      </c>
      <c r="H7" s="3">
        <v>42395</v>
      </c>
      <c r="J7">
        <f>DAYS360(B7,H7)</f>
        <v>41786</v>
      </c>
      <c r="K7" s="55" t="str">
        <f>IF(Tableau1[[#This Row],[Date sortie]]="",DAYS360(Tableau1[[#This Row],[Date naissance]],Tableau1[[#This Row],[Colonne1]],)/365*12,"")</f>
        <v/>
      </c>
      <c r="L7" s="3">
        <f ca="1">TODAY()</f>
        <v>43019</v>
      </c>
    </row>
    <row r="8" spans="1:12" x14ac:dyDescent="0.25">
      <c r="A8" s="39">
        <v>8058</v>
      </c>
      <c r="D8" s="2" t="s">
        <v>156</v>
      </c>
      <c r="E8" s="2">
        <v>38</v>
      </c>
      <c r="F8" s="2">
        <v>38</v>
      </c>
      <c r="G8" s="2">
        <v>38</v>
      </c>
      <c r="H8" s="3">
        <v>42395</v>
      </c>
      <c r="J8">
        <f>DAYS360(B8,H8)</f>
        <v>41786</v>
      </c>
      <c r="K8" s="55" t="str">
        <f>IF(Tableau1[[#This Row],[Date sortie]]="",DAYS360(Tableau1[[#This Row],[Date naissance]],Tableau1[[#This Row],[Colonne1]],)/365*12,"")</f>
        <v/>
      </c>
      <c r="L8" s="3">
        <f ca="1">TODAY()</f>
        <v>43019</v>
      </c>
    </row>
    <row r="9" spans="1:12" x14ac:dyDescent="0.25">
      <c r="A9" s="39">
        <v>8062</v>
      </c>
      <c r="D9" s="2" t="s">
        <v>156</v>
      </c>
      <c r="E9" s="2">
        <v>38</v>
      </c>
      <c r="F9" s="2">
        <v>38</v>
      </c>
      <c r="G9" s="2">
        <v>38</v>
      </c>
      <c r="H9" s="3">
        <v>42395</v>
      </c>
      <c r="J9">
        <f>DAYS360(B9,H9)</f>
        <v>41786</v>
      </c>
      <c r="K9" s="55" t="str">
        <f>IF(Tableau1[[#This Row],[Date sortie]]="",DAYS360(Tableau1[[#This Row],[Date naissance]],Tableau1[[#This Row],[Colonne1]],)/365*12,"")</f>
        <v/>
      </c>
      <c r="L9" s="3">
        <f ca="1">TODAY()</f>
        <v>43019</v>
      </c>
    </row>
    <row r="10" spans="1:12" x14ac:dyDescent="0.25">
      <c r="A10" s="39">
        <v>8092</v>
      </c>
      <c r="D10" s="2" t="s">
        <v>156</v>
      </c>
      <c r="E10" s="2">
        <v>38</v>
      </c>
      <c r="F10" s="2">
        <v>38</v>
      </c>
      <c r="G10" s="2">
        <v>38</v>
      </c>
      <c r="H10" s="3">
        <v>42395</v>
      </c>
      <c r="J10">
        <f>DAYS360(B10,H10)</f>
        <v>41786</v>
      </c>
      <c r="K10" s="55" t="str">
        <f>IF(Tableau1[[#This Row],[Date sortie]]="",DAYS360(Tableau1[[#This Row],[Date naissance]],Tableau1[[#This Row],[Colonne1]],)/365*12,"")</f>
        <v/>
      </c>
      <c r="L10" s="3">
        <f ca="1">TODAY()</f>
        <v>43019</v>
      </c>
    </row>
    <row r="11" spans="1:12" x14ac:dyDescent="0.25">
      <c r="A11" s="39">
        <v>8093</v>
      </c>
      <c r="D11" s="2" t="s">
        <v>156</v>
      </c>
      <c r="E11" s="2">
        <v>38</v>
      </c>
      <c r="F11" s="2">
        <v>38</v>
      </c>
      <c r="G11" s="2">
        <v>38</v>
      </c>
      <c r="H11" s="3">
        <v>42395</v>
      </c>
      <c r="J11">
        <f>DAYS360(B11,H11)</f>
        <v>41786</v>
      </c>
      <c r="K11" s="55" t="str">
        <f>IF(Tableau1[[#This Row],[Date sortie]]="",DAYS360(Tableau1[[#This Row],[Date naissance]],Tableau1[[#This Row],[Colonne1]],)/365*12,"")</f>
        <v/>
      </c>
      <c r="L11" s="3">
        <f ca="1">TODAY()</f>
        <v>43019</v>
      </c>
    </row>
    <row r="12" spans="1:12" x14ac:dyDescent="0.25">
      <c r="A12" s="39">
        <v>809</v>
      </c>
      <c r="B12" s="3">
        <v>40830</v>
      </c>
      <c r="C12" s="2" t="s">
        <v>149</v>
      </c>
      <c r="D12" s="2" t="s">
        <v>156</v>
      </c>
      <c r="E12" s="2">
        <v>38</v>
      </c>
      <c r="F12" s="2">
        <v>38</v>
      </c>
      <c r="G12" s="2">
        <v>38</v>
      </c>
      <c r="H12" s="3">
        <v>42432</v>
      </c>
      <c r="J12">
        <f>DAYS360(B12,H12)</f>
        <v>1579</v>
      </c>
      <c r="K12" s="55" t="str">
        <f>IF(Tableau1[[#This Row],[Date sortie]]="",DAYS360(Tableau1[[#This Row],[Date naissance]],Tableau1[[#This Row],[Colonne1]],)/365*12,"")</f>
        <v/>
      </c>
      <c r="L12" s="3">
        <f ca="1">TODAY()</f>
        <v>43019</v>
      </c>
    </row>
    <row r="13" spans="1:12" x14ac:dyDescent="0.25">
      <c r="A13" s="20">
        <v>846</v>
      </c>
      <c r="B13" s="3">
        <v>40856</v>
      </c>
      <c r="C13" s="2" t="s">
        <v>149</v>
      </c>
      <c r="D13" s="2" t="s">
        <v>156</v>
      </c>
      <c r="E13" s="2">
        <v>38</v>
      </c>
      <c r="F13" s="2">
        <v>38</v>
      </c>
      <c r="G13" s="2">
        <v>38</v>
      </c>
      <c r="H13" s="3">
        <v>42432</v>
      </c>
      <c r="J13">
        <f>DAYS360(B13,H13)</f>
        <v>1554</v>
      </c>
      <c r="K13" s="55" t="str">
        <f>IF(Tableau1[[#This Row],[Date sortie]]="",DAYS360(Tableau1[[#This Row],[Date naissance]],Tableau1[[#This Row],[Colonne1]],)/365*12,"")</f>
        <v/>
      </c>
      <c r="L13" s="3">
        <f ca="1">TODAY()</f>
        <v>43019</v>
      </c>
    </row>
    <row r="14" spans="1:12" x14ac:dyDescent="0.25">
      <c r="A14" s="39">
        <v>4943</v>
      </c>
      <c r="B14" s="3">
        <v>39774</v>
      </c>
      <c r="C14" s="2" t="s">
        <v>149</v>
      </c>
      <c r="D14" s="2" t="s">
        <v>156</v>
      </c>
      <c r="E14" s="2">
        <v>38</v>
      </c>
      <c r="F14" s="2">
        <v>38</v>
      </c>
      <c r="G14" s="2">
        <v>38</v>
      </c>
      <c r="H14" s="3">
        <v>42438</v>
      </c>
      <c r="J14">
        <f>DAYS360(B14,H14)</f>
        <v>2627</v>
      </c>
      <c r="K14" s="55" t="str">
        <f>IF(Tableau1[[#This Row],[Date sortie]]="",DAYS360(Tableau1[[#This Row],[Date naissance]],Tableau1[[#This Row],[Colonne1]],)/365*12,"")</f>
        <v/>
      </c>
      <c r="L14" s="3">
        <f ca="1">TODAY()</f>
        <v>43019</v>
      </c>
    </row>
    <row r="15" spans="1:12" x14ac:dyDescent="0.25">
      <c r="A15" s="39">
        <v>6049</v>
      </c>
      <c r="B15" s="3">
        <v>41174</v>
      </c>
      <c r="C15" s="2" t="s">
        <v>149</v>
      </c>
      <c r="D15" s="2" t="s">
        <v>156</v>
      </c>
      <c r="E15" s="2">
        <v>38</v>
      </c>
      <c r="F15" s="2">
        <v>38</v>
      </c>
      <c r="G15" s="2">
        <v>38</v>
      </c>
      <c r="H15" s="3">
        <v>42438</v>
      </c>
      <c r="J15">
        <f>DAYS360(B15,H15)</f>
        <v>1247</v>
      </c>
      <c r="K15" s="55" t="str">
        <f>IF(Tableau1[[#This Row],[Date sortie]]="",DAYS360(Tableau1[[#This Row],[Date naissance]],Tableau1[[#This Row],[Colonne1]],)/365*12,"")</f>
        <v/>
      </c>
      <c r="L15" s="3">
        <f ca="1">TODAY()</f>
        <v>43019</v>
      </c>
    </row>
    <row r="16" spans="1:12" x14ac:dyDescent="0.25">
      <c r="A16" s="39">
        <v>9289</v>
      </c>
      <c r="B16" s="3">
        <v>40483</v>
      </c>
      <c r="C16" s="2" t="s">
        <v>149</v>
      </c>
      <c r="D16" s="2" t="s">
        <v>156</v>
      </c>
      <c r="E16" s="2">
        <v>38</v>
      </c>
      <c r="F16" s="2">
        <v>38</v>
      </c>
      <c r="G16" s="2">
        <v>38</v>
      </c>
      <c r="H16" s="3">
        <v>42438</v>
      </c>
      <c r="J16">
        <f>DAYS360(B16,H16)</f>
        <v>1928</v>
      </c>
      <c r="K16" s="55" t="str">
        <f>IF(Tableau1[[#This Row],[Date sortie]]="",DAYS360(Tableau1[[#This Row],[Date naissance]],Tableau1[[#This Row],[Colonne1]],)/365*12,"")</f>
        <v/>
      </c>
      <c r="L16" s="3">
        <f ca="1">TODAY()</f>
        <v>43019</v>
      </c>
    </row>
    <row r="17" spans="1:12" x14ac:dyDescent="0.25">
      <c r="A17" s="39">
        <v>6068</v>
      </c>
      <c r="B17" s="3">
        <v>41184</v>
      </c>
      <c r="C17" s="2" t="s">
        <v>150</v>
      </c>
      <c r="D17" s="2" t="s">
        <v>151</v>
      </c>
      <c r="E17" s="2">
        <v>71</v>
      </c>
      <c r="F17" s="2">
        <v>38</v>
      </c>
      <c r="G17" s="2">
        <v>39</v>
      </c>
      <c r="H17" s="3">
        <v>42444</v>
      </c>
      <c r="J17">
        <f>DAYS360(B17,H17)</f>
        <v>1243</v>
      </c>
      <c r="K17" s="55" t="str">
        <f>IF(Tableau1[[#This Row],[Date sortie]]="",DAYS360(Tableau1[[#This Row],[Date naissance]],Tableau1[[#This Row],[Colonne1]],)/365*12,"")</f>
        <v/>
      </c>
      <c r="L17" s="3">
        <f ca="1">TODAY()</f>
        <v>43019</v>
      </c>
    </row>
    <row r="18" spans="1:12" x14ac:dyDescent="0.25">
      <c r="A18" s="39">
        <v>2566</v>
      </c>
      <c r="B18" s="3">
        <v>38656</v>
      </c>
      <c r="C18" s="2" t="s">
        <v>149</v>
      </c>
      <c r="D18" s="2" t="s">
        <v>156</v>
      </c>
      <c r="E18" s="2">
        <v>38</v>
      </c>
      <c r="F18" s="2">
        <v>38</v>
      </c>
      <c r="G18" s="2">
        <v>38</v>
      </c>
      <c r="H18" s="3">
        <v>42466</v>
      </c>
      <c r="J18">
        <f>DAYS360(B18,H18)</f>
        <v>3756</v>
      </c>
      <c r="K18" s="55" t="str">
        <f>IF(Tableau1[[#This Row],[Date sortie]]="",DAYS360(Tableau1[[#This Row],[Date naissance]],Tableau1[[#This Row],[Colonne1]],)/365*12,"")</f>
        <v/>
      </c>
      <c r="L18" s="3">
        <f ca="1">TODAY()</f>
        <v>43019</v>
      </c>
    </row>
    <row r="19" spans="1:12" x14ac:dyDescent="0.25">
      <c r="A19" s="39">
        <v>2590</v>
      </c>
      <c r="B19" s="3">
        <v>38676</v>
      </c>
      <c r="C19" s="2" t="s">
        <v>149</v>
      </c>
      <c r="D19" s="2" t="s">
        <v>156</v>
      </c>
      <c r="E19" s="2">
        <v>38</v>
      </c>
      <c r="F19" s="2">
        <v>38</v>
      </c>
      <c r="G19" s="2">
        <v>38</v>
      </c>
      <c r="H19" s="3">
        <v>42466</v>
      </c>
      <c r="J19">
        <f>DAYS360(B19,H19)</f>
        <v>3736</v>
      </c>
      <c r="K19" s="55" t="str">
        <f>IF(Tableau1[[#This Row],[Date sortie]]="",DAYS360(Tableau1[[#This Row],[Date naissance]],Tableau1[[#This Row],[Colonne1]],)/365*12,"")</f>
        <v/>
      </c>
      <c r="L19" s="3">
        <f ca="1">TODAY()</f>
        <v>43019</v>
      </c>
    </row>
    <row r="20" spans="1:12" x14ac:dyDescent="0.25">
      <c r="A20" s="39">
        <v>9708</v>
      </c>
      <c r="B20" s="3">
        <v>38426</v>
      </c>
      <c r="C20" s="2" t="s">
        <v>149</v>
      </c>
      <c r="D20" s="2" t="s">
        <v>156</v>
      </c>
      <c r="E20" s="2">
        <v>38</v>
      </c>
      <c r="F20" s="2">
        <v>38</v>
      </c>
      <c r="G20" s="2">
        <v>38</v>
      </c>
      <c r="H20" s="3">
        <v>42466</v>
      </c>
      <c r="J20">
        <f>DAYS360(B20,H20)</f>
        <v>3981</v>
      </c>
      <c r="K20" s="55" t="str">
        <f>IF(Tableau1[[#This Row],[Date sortie]]="",DAYS360(Tableau1[[#This Row],[Date naissance]],Tableau1[[#This Row],[Colonne1]],)/365*12,"")</f>
        <v/>
      </c>
      <c r="L20" s="3">
        <f ca="1">TODAY()</f>
        <v>43019</v>
      </c>
    </row>
    <row r="21" spans="1:12" x14ac:dyDescent="0.25">
      <c r="A21" s="39">
        <v>7481</v>
      </c>
      <c r="B21" s="3">
        <v>42280</v>
      </c>
      <c r="C21" s="2" t="s">
        <v>150</v>
      </c>
      <c r="D21" s="2" t="s">
        <v>156</v>
      </c>
      <c r="E21" s="2">
        <v>38</v>
      </c>
      <c r="F21" s="2">
        <v>38</v>
      </c>
      <c r="G21" s="2">
        <v>38</v>
      </c>
      <c r="H21" s="3">
        <v>42473</v>
      </c>
      <c r="J21">
        <f>DAYS360(B21,H21)</f>
        <v>190</v>
      </c>
      <c r="K21" s="55" t="str">
        <f>IF(Tableau1[[#This Row],[Date sortie]]="",DAYS360(Tableau1[[#This Row],[Date naissance]],Tableau1[[#This Row],[Colonne1]],)/365*12,"")</f>
        <v/>
      </c>
      <c r="L21" s="3">
        <f ca="1">TODAY()</f>
        <v>43019</v>
      </c>
    </row>
    <row r="22" spans="1:12" x14ac:dyDescent="0.25">
      <c r="A22" s="39">
        <v>7282</v>
      </c>
      <c r="B22" s="3">
        <v>41610</v>
      </c>
      <c r="C22" s="2" t="s">
        <v>149</v>
      </c>
      <c r="D22" s="2" t="s">
        <v>156</v>
      </c>
      <c r="E22" s="2">
        <v>38</v>
      </c>
      <c r="F22" s="2">
        <v>38</v>
      </c>
      <c r="G22" s="2">
        <v>38</v>
      </c>
      <c r="H22" s="3">
        <v>42516</v>
      </c>
      <c r="J22">
        <f>DAYS360(B22,H22)</f>
        <v>894</v>
      </c>
      <c r="K22" s="55" t="str">
        <f>IF(Tableau1[[#This Row],[Date sortie]]="",DAYS360(Tableau1[[#This Row],[Date naissance]],Tableau1[[#This Row],[Colonne1]],)/365*12,"")</f>
        <v/>
      </c>
      <c r="L22" s="3">
        <f ca="1">TODAY()</f>
        <v>43019</v>
      </c>
    </row>
    <row r="23" spans="1:12" x14ac:dyDescent="0.25">
      <c r="A23" s="39">
        <v>8076</v>
      </c>
      <c r="B23" s="3">
        <v>41965</v>
      </c>
      <c r="C23" s="2" t="s">
        <v>149</v>
      </c>
      <c r="D23" s="2" t="s">
        <v>156</v>
      </c>
      <c r="E23" s="2">
        <v>38</v>
      </c>
      <c r="F23" s="2">
        <v>38</v>
      </c>
      <c r="G23" s="2">
        <v>38</v>
      </c>
      <c r="H23" s="3">
        <v>42534</v>
      </c>
      <c r="J23">
        <f>DAYS360(B23,H23)</f>
        <v>561</v>
      </c>
      <c r="K23" s="55" t="str">
        <f>IF(Tableau1[[#This Row],[Date sortie]]="",DAYS360(Tableau1[[#This Row],[Date naissance]],Tableau1[[#This Row],[Colonne1]],)/365*12,"")</f>
        <v/>
      </c>
      <c r="L23" s="3">
        <f ca="1">TODAY()</f>
        <v>43019</v>
      </c>
    </row>
    <row r="24" spans="1:12" x14ac:dyDescent="0.25">
      <c r="A24" s="39">
        <v>7463</v>
      </c>
      <c r="B24" s="3">
        <v>42266</v>
      </c>
      <c r="C24" s="2" t="s">
        <v>150</v>
      </c>
      <c r="D24" s="2" t="s">
        <v>156</v>
      </c>
      <c r="E24" s="2">
        <v>38</v>
      </c>
      <c r="F24" s="2">
        <v>38</v>
      </c>
      <c r="G24" s="2">
        <v>38</v>
      </c>
      <c r="H24" s="3">
        <v>42570</v>
      </c>
      <c r="J24">
        <f>DAYS360(B24,H24)</f>
        <v>300</v>
      </c>
      <c r="K24" s="55" t="str">
        <f>IF(Tableau1[[#This Row],[Date sortie]]="",DAYS360(Tableau1[[#This Row],[Date naissance]],Tableau1[[#This Row],[Colonne1]],)/365*12,"")</f>
        <v/>
      </c>
      <c r="L24" s="3">
        <f ca="1">TODAY()</f>
        <v>43019</v>
      </c>
    </row>
    <row r="25" spans="1:12" x14ac:dyDescent="0.25">
      <c r="A25" s="39">
        <v>7467</v>
      </c>
      <c r="B25" s="3">
        <v>42270</v>
      </c>
      <c r="C25" s="2" t="s">
        <v>150</v>
      </c>
      <c r="D25" s="2" t="s">
        <v>156</v>
      </c>
      <c r="E25" s="2">
        <v>38</v>
      </c>
      <c r="F25" s="2">
        <v>38</v>
      </c>
      <c r="G25" s="2">
        <v>38</v>
      </c>
      <c r="H25" s="3">
        <v>42570</v>
      </c>
      <c r="J25">
        <f>DAYS360(B25,H25)</f>
        <v>296</v>
      </c>
      <c r="K25" s="55" t="str">
        <f>IF(Tableau1[[#This Row],[Date sortie]]="",DAYS360(Tableau1[[#This Row],[Date naissance]],Tableau1[[#This Row],[Colonne1]],)/365*12,"")</f>
        <v/>
      </c>
      <c r="L25" s="3">
        <f ca="1">TODAY()</f>
        <v>43019</v>
      </c>
    </row>
    <row r="26" spans="1:12" x14ac:dyDescent="0.25">
      <c r="A26" s="39">
        <v>7471</v>
      </c>
      <c r="B26" s="3">
        <v>42275</v>
      </c>
      <c r="C26" s="2" t="s">
        <v>150</v>
      </c>
      <c r="D26" s="2" t="s">
        <v>156</v>
      </c>
      <c r="E26" s="2">
        <v>38</v>
      </c>
      <c r="F26" s="2">
        <v>38</v>
      </c>
      <c r="G26" s="2">
        <v>38</v>
      </c>
      <c r="H26" s="3">
        <v>42570</v>
      </c>
      <c r="J26">
        <f>DAYS360(B26,H26)</f>
        <v>291</v>
      </c>
      <c r="K26" s="55" t="str">
        <f>IF(Tableau1[[#This Row],[Date sortie]]="",DAYS360(Tableau1[[#This Row],[Date naissance]],Tableau1[[#This Row],[Colonne1]],)/365*12,"")</f>
        <v/>
      </c>
      <c r="L26" s="3">
        <f ca="1">TODAY()</f>
        <v>43019</v>
      </c>
    </row>
    <row r="27" spans="1:12" x14ac:dyDescent="0.25">
      <c r="A27" s="39">
        <v>7473</v>
      </c>
      <c r="B27" s="3">
        <v>42276</v>
      </c>
      <c r="C27" s="2" t="s">
        <v>150</v>
      </c>
      <c r="D27" s="2" t="s">
        <v>156</v>
      </c>
      <c r="E27" s="2">
        <v>38</v>
      </c>
      <c r="F27" s="2">
        <v>38</v>
      </c>
      <c r="G27" s="2">
        <v>38</v>
      </c>
      <c r="H27" s="3">
        <v>42570</v>
      </c>
      <c r="J27">
        <f>DAYS360(B27,H27)</f>
        <v>290</v>
      </c>
      <c r="K27" s="55" t="str">
        <f>IF(Tableau1[[#This Row],[Date sortie]]="",DAYS360(Tableau1[[#This Row],[Date naissance]],Tableau1[[#This Row],[Colonne1]],)/365*12,"")</f>
        <v/>
      </c>
      <c r="L27" s="3">
        <f ca="1">TODAY()</f>
        <v>43019</v>
      </c>
    </row>
    <row r="28" spans="1:12" x14ac:dyDescent="0.25">
      <c r="A28" s="39">
        <v>7477</v>
      </c>
      <c r="B28" s="3">
        <v>42278</v>
      </c>
      <c r="C28" s="2" t="s">
        <v>150</v>
      </c>
      <c r="D28" s="2" t="s">
        <v>156</v>
      </c>
      <c r="E28" s="2">
        <v>38</v>
      </c>
      <c r="F28" s="2">
        <v>38</v>
      </c>
      <c r="G28" s="2">
        <v>38</v>
      </c>
      <c r="H28" s="3">
        <v>42570</v>
      </c>
      <c r="J28">
        <f>DAYS360(B28,H28)</f>
        <v>288</v>
      </c>
      <c r="K28" s="55" t="str">
        <f>IF(Tableau1[[#This Row],[Date sortie]]="",DAYS360(Tableau1[[#This Row],[Date naissance]],Tableau1[[#This Row],[Colonne1]],)/365*12,"")</f>
        <v/>
      </c>
      <c r="L28" s="3">
        <f ca="1">TODAY()</f>
        <v>43019</v>
      </c>
    </row>
    <row r="29" spans="1:12" x14ac:dyDescent="0.25">
      <c r="A29" s="39">
        <v>7480</v>
      </c>
      <c r="B29" s="3">
        <v>42279</v>
      </c>
      <c r="C29" s="2" t="s">
        <v>150</v>
      </c>
      <c r="D29" s="2" t="s">
        <v>156</v>
      </c>
      <c r="E29" s="2">
        <v>38</v>
      </c>
      <c r="F29" s="2">
        <v>38</v>
      </c>
      <c r="G29" s="2">
        <v>38</v>
      </c>
      <c r="H29" s="3">
        <v>42570</v>
      </c>
      <c r="J29">
        <f>DAYS360(B29,H29)</f>
        <v>287</v>
      </c>
      <c r="K29" s="55" t="str">
        <f>IF(Tableau1[[#This Row],[Date sortie]]="",DAYS360(Tableau1[[#This Row],[Date naissance]],Tableau1[[#This Row],[Colonne1]],)/365*12,"")</f>
        <v/>
      </c>
      <c r="L29" s="3">
        <f ca="1">TODAY()</f>
        <v>43019</v>
      </c>
    </row>
    <row r="30" spans="1:12" x14ac:dyDescent="0.25">
      <c r="A30" s="39">
        <v>7503</v>
      </c>
      <c r="B30" s="3">
        <v>42286</v>
      </c>
      <c r="C30" s="2" t="s">
        <v>150</v>
      </c>
      <c r="D30" s="2" t="s">
        <v>156</v>
      </c>
      <c r="E30" s="2">
        <v>38</v>
      </c>
      <c r="F30" s="2">
        <v>38</v>
      </c>
      <c r="G30" s="2">
        <v>38</v>
      </c>
      <c r="H30" s="3">
        <v>42570</v>
      </c>
      <c r="J30">
        <f>DAYS360(B30,H30)</f>
        <v>280</v>
      </c>
      <c r="K30" s="55" t="str">
        <f>IF(Tableau1[[#This Row],[Date sortie]]="",DAYS360(Tableau1[[#This Row],[Date naissance]],Tableau1[[#This Row],[Colonne1]],)/365*12,"")</f>
        <v/>
      </c>
      <c r="L30" s="3">
        <f ca="1">TODAY()</f>
        <v>43019</v>
      </c>
    </row>
    <row r="31" spans="1:12" x14ac:dyDescent="0.25">
      <c r="A31" s="39">
        <v>7517</v>
      </c>
      <c r="B31" s="3">
        <v>42294</v>
      </c>
      <c r="C31" s="2" t="s">
        <v>150</v>
      </c>
      <c r="D31" s="2" t="s">
        <v>156</v>
      </c>
      <c r="E31" s="2">
        <v>38</v>
      </c>
      <c r="F31" s="2">
        <v>38</v>
      </c>
      <c r="G31" s="2">
        <v>38</v>
      </c>
      <c r="H31" s="3">
        <v>42570</v>
      </c>
      <c r="J31">
        <f>DAYS360(B31,H31)</f>
        <v>272</v>
      </c>
      <c r="K31" s="55" t="str">
        <f>IF(Tableau1[[#This Row],[Date sortie]]="",DAYS360(Tableau1[[#This Row],[Date naissance]],Tableau1[[#This Row],[Colonne1]],)/365*12,"")</f>
        <v/>
      </c>
      <c r="L31" s="3">
        <f ca="1">TODAY()</f>
        <v>43019</v>
      </c>
    </row>
    <row r="32" spans="1:12" x14ac:dyDescent="0.25">
      <c r="A32" s="39">
        <v>7462</v>
      </c>
      <c r="B32" s="3">
        <v>42264</v>
      </c>
      <c r="C32" s="2" t="s">
        <v>149</v>
      </c>
      <c r="D32" s="2" t="s">
        <v>156</v>
      </c>
      <c r="E32" s="2">
        <v>38</v>
      </c>
      <c r="F32" s="2">
        <v>38</v>
      </c>
      <c r="G32" s="2">
        <v>38</v>
      </c>
      <c r="H32" s="3">
        <v>42583</v>
      </c>
      <c r="J32">
        <f>DAYS360(B32,H32)</f>
        <v>314</v>
      </c>
      <c r="K32" s="55" t="str">
        <f>IF(Tableau1[[#This Row],[Date sortie]]="",DAYS360(Tableau1[[#This Row],[Date naissance]],Tableau1[[#This Row],[Colonne1]],)/365*12,"")</f>
        <v/>
      </c>
      <c r="L32" s="3">
        <f ca="1">TODAY()</f>
        <v>43019</v>
      </c>
    </row>
    <row r="33" spans="1:12" x14ac:dyDescent="0.25">
      <c r="A33" s="39">
        <v>9251</v>
      </c>
      <c r="B33" s="3">
        <v>40457</v>
      </c>
      <c r="C33" s="2" t="s">
        <v>149</v>
      </c>
      <c r="D33" s="2" t="s">
        <v>156</v>
      </c>
      <c r="E33" s="2">
        <v>38</v>
      </c>
      <c r="F33" s="2">
        <v>38</v>
      </c>
      <c r="G33" s="2">
        <v>38</v>
      </c>
      <c r="H33" s="3">
        <v>42607</v>
      </c>
      <c r="J33">
        <f>DAYS360(B33,H33)</f>
        <v>2119</v>
      </c>
      <c r="K33" s="55" t="str">
        <f>IF(Tableau1[[#This Row],[Date sortie]]="",DAYS360(Tableau1[[#This Row],[Date naissance]],Tableau1[[#This Row],[Colonne1]],)/365*12,"")</f>
        <v/>
      </c>
      <c r="L33" s="3">
        <f ca="1">TODAY()</f>
        <v>43019</v>
      </c>
    </row>
    <row r="34" spans="1:12" x14ac:dyDescent="0.25">
      <c r="A34" s="39">
        <v>7483</v>
      </c>
      <c r="B34" s="3">
        <v>42281</v>
      </c>
      <c r="C34" s="2" t="s">
        <v>150</v>
      </c>
      <c r="D34" s="2" t="s">
        <v>156</v>
      </c>
      <c r="E34" s="2">
        <v>38</v>
      </c>
      <c r="F34" s="2">
        <v>38</v>
      </c>
      <c r="G34" s="2">
        <v>38</v>
      </c>
      <c r="H34" s="3">
        <v>42620</v>
      </c>
      <c r="J34">
        <f>DAYS360(B34,H34)</f>
        <v>333</v>
      </c>
      <c r="K34" s="55" t="str">
        <f>IF(Tableau1[[#This Row],[Date sortie]]="",DAYS360(Tableau1[[#This Row],[Date naissance]],Tableau1[[#This Row],[Colonne1]],)/365*12,"")</f>
        <v/>
      </c>
      <c r="L34" s="3">
        <f ca="1">TODAY()</f>
        <v>43019</v>
      </c>
    </row>
    <row r="35" spans="1:12" x14ac:dyDescent="0.25">
      <c r="A35" s="39">
        <v>7491</v>
      </c>
      <c r="B35" s="3">
        <v>42283</v>
      </c>
      <c r="C35" s="2" t="s">
        <v>150</v>
      </c>
      <c r="D35" s="2" t="s">
        <v>156</v>
      </c>
      <c r="E35" s="2">
        <v>38</v>
      </c>
      <c r="F35" s="2">
        <v>38</v>
      </c>
      <c r="G35" s="2">
        <v>38</v>
      </c>
      <c r="H35" s="3">
        <v>42620</v>
      </c>
      <c r="J35">
        <f>DAYS360(B35,H35)</f>
        <v>331</v>
      </c>
      <c r="K35" s="55" t="str">
        <f>IF(Tableau1[[#This Row],[Date sortie]]="",DAYS360(Tableau1[[#This Row],[Date naissance]],Tableau1[[#This Row],[Colonne1]],)/365*12,"")</f>
        <v/>
      </c>
      <c r="L35" s="3">
        <f ca="1">TODAY()</f>
        <v>43019</v>
      </c>
    </row>
    <row r="36" spans="1:12" x14ac:dyDescent="0.25">
      <c r="A36" s="39">
        <v>7497</v>
      </c>
      <c r="B36" s="3">
        <v>42284</v>
      </c>
      <c r="C36" s="2" t="s">
        <v>150</v>
      </c>
      <c r="D36" s="2" t="s">
        <v>156</v>
      </c>
      <c r="E36" s="2">
        <v>38</v>
      </c>
      <c r="F36" s="2">
        <v>38</v>
      </c>
      <c r="G36" s="2">
        <v>38</v>
      </c>
      <c r="H36" s="3">
        <v>42620</v>
      </c>
      <c r="J36">
        <f>DAYS360(B36,H36)</f>
        <v>330</v>
      </c>
      <c r="K36" s="55" t="str">
        <f>IF(Tableau1[[#This Row],[Date sortie]]="",DAYS360(Tableau1[[#This Row],[Date naissance]],Tableau1[[#This Row],[Colonne1]],)/365*12,"")</f>
        <v/>
      </c>
      <c r="L36" s="3">
        <f ca="1">TODAY()</f>
        <v>43019</v>
      </c>
    </row>
    <row r="37" spans="1:12" x14ac:dyDescent="0.25">
      <c r="A37" s="39">
        <v>7505</v>
      </c>
      <c r="B37" s="3">
        <v>42286</v>
      </c>
      <c r="C37" s="2" t="s">
        <v>150</v>
      </c>
      <c r="D37" s="2" t="s">
        <v>156</v>
      </c>
      <c r="E37" s="2">
        <v>38</v>
      </c>
      <c r="F37" s="2">
        <v>38</v>
      </c>
      <c r="G37" s="2">
        <v>38</v>
      </c>
      <c r="H37" s="3">
        <v>42620</v>
      </c>
      <c r="J37">
        <f>DAYS360(B37,H37)</f>
        <v>328</v>
      </c>
      <c r="K37" s="55" t="str">
        <f>IF(Tableau1[[#This Row],[Date sortie]]="",DAYS360(Tableau1[[#This Row],[Date naissance]],Tableau1[[#This Row],[Colonne1]],)/365*12,"")</f>
        <v/>
      </c>
      <c r="L37" s="3">
        <f ca="1">TODAY()</f>
        <v>43019</v>
      </c>
    </row>
    <row r="38" spans="1:12" x14ac:dyDescent="0.25">
      <c r="A38" s="39">
        <v>7519</v>
      </c>
      <c r="B38" s="3">
        <v>42297</v>
      </c>
      <c r="C38" s="2" t="s">
        <v>150</v>
      </c>
      <c r="D38" s="2" t="s">
        <v>156</v>
      </c>
      <c r="E38" s="2">
        <v>38</v>
      </c>
      <c r="F38" s="2">
        <v>38</v>
      </c>
      <c r="G38" s="2">
        <v>38</v>
      </c>
      <c r="H38" s="3">
        <v>42620</v>
      </c>
      <c r="J38">
        <f>DAYS360(B38,H38)</f>
        <v>317</v>
      </c>
      <c r="K38" s="55" t="str">
        <f>IF(Tableau1[[#This Row],[Date sortie]]="",DAYS360(Tableau1[[#This Row],[Date naissance]],Tableau1[[#This Row],[Colonne1]],)/365*12,"")</f>
        <v/>
      </c>
      <c r="L38" s="3">
        <f ca="1">TODAY()</f>
        <v>43019</v>
      </c>
    </row>
    <row r="39" spans="1:12" x14ac:dyDescent="0.25">
      <c r="A39" s="39">
        <v>7522</v>
      </c>
      <c r="B39" s="3">
        <v>42298</v>
      </c>
      <c r="C39" s="2" t="s">
        <v>150</v>
      </c>
      <c r="D39" s="2" t="s">
        <v>156</v>
      </c>
      <c r="E39" s="2">
        <v>38</v>
      </c>
      <c r="F39" s="2">
        <v>38</v>
      </c>
      <c r="G39" s="2">
        <v>38</v>
      </c>
      <c r="H39" s="3">
        <v>42620</v>
      </c>
      <c r="J39">
        <f>DAYS360(B39,H39)</f>
        <v>316</v>
      </c>
      <c r="K39" s="55" t="str">
        <f>IF(Tableau1[[#This Row],[Date sortie]]="",DAYS360(Tableau1[[#This Row],[Date naissance]],Tableau1[[#This Row],[Colonne1]],)/365*12,"")</f>
        <v/>
      </c>
      <c r="L39" s="3">
        <f ca="1">TODAY()</f>
        <v>43019</v>
      </c>
    </row>
    <row r="40" spans="1:12" x14ac:dyDescent="0.25">
      <c r="A40" s="39">
        <v>7532</v>
      </c>
      <c r="B40" s="3">
        <v>42298</v>
      </c>
      <c r="C40" s="2" t="s">
        <v>150</v>
      </c>
      <c r="D40" s="2" t="s">
        <v>156</v>
      </c>
      <c r="E40" s="2">
        <v>38</v>
      </c>
      <c r="F40" s="2">
        <v>38</v>
      </c>
      <c r="G40" s="2">
        <v>38</v>
      </c>
      <c r="H40" s="3">
        <v>42620</v>
      </c>
      <c r="J40">
        <f>DAYS360(B40,H40)</f>
        <v>316</v>
      </c>
      <c r="K40" s="55" t="str">
        <f>IF(Tableau1[[#This Row],[Date sortie]]="",DAYS360(Tableau1[[#This Row],[Date naissance]],Tableau1[[#This Row],[Colonne1]],)/365*12,"")</f>
        <v/>
      </c>
      <c r="L40" s="3">
        <f ca="1">TODAY()</f>
        <v>43019</v>
      </c>
    </row>
    <row r="41" spans="1:12" x14ac:dyDescent="0.25">
      <c r="A41" s="39">
        <v>7536</v>
      </c>
      <c r="B41" s="3">
        <v>42309</v>
      </c>
      <c r="C41" s="2" t="s">
        <v>150</v>
      </c>
      <c r="D41" s="2" t="s">
        <v>156</v>
      </c>
      <c r="E41" s="2">
        <v>38</v>
      </c>
      <c r="F41" s="2">
        <v>38</v>
      </c>
      <c r="G41" s="2">
        <v>38</v>
      </c>
      <c r="H41" s="3">
        <v>42620</v>
      </c>
      <c r="J41">
        <f>DAYS360(B41,H41)</f>
        <v>306</v>
      </c>
      <c r="K41" s="55" t="str">
        <f>IF(Tableau1[[#This Row],[Date sortie]]="",DAYS360(Tableau1[[#This Row],[Date naissance]],Tableau1[[#This Row],[Colonne1]],)/365*12,"")</f>
        <v/>
      </c>
      <c r="L41" s="3">
        <f ca="1">TODAY()</f>
        <v>43019</v>
      </c>
    </row>
    <row r="42" spans="1:12" x14ac:dyDescent="0.25">
      <c r="A42" s="39">
        <v>7538</v>
      </c>
      <c r="B42" s="3">
        <v>42309</v>
      </c>
      <c r="C42" s="2" t="s">
        <v>150</v>
      </c>
      <c r="D42" s="2" t="s">
        <v>156</v>
      </c>
      <c r="E42" s="2">
        <v>38</v>
      </c>
      <c r="F42" s="2">
        <v>38</v>
      </c>
      <c r="G42" s="2">
        <v>38</v>
      </c>
      <c r="H42" s="3">
        <v>42640</v>
      </c>
      <c r="J42">
        <f>DAYS360(B42,H42)</f>
        <v>326</v>
      </c>
      <c r="K42" s="55" t="str">
        <f>IF(Tableau1[[#This Row],[Date sortie]]="",DAYS360(Tableau1[[#This Row],[Date naissance]],Tableau1[[#This Row],[Colonne1]],)/365*12,"")</f>
        <v/>
      </c>
      <c r="L42" s="3">
        <f ca="1">TODAY()</f>
        <v>43019</v>
      </c>
    </row>
    <row r="43" spans="1:12" x14ac:dyDescent="0.25">
      <c r="A43" s="39">
        <v>7548</v>
      </c>
      <c r="B43" s="3">
        <v>42318</v>
      </c>
      <c r="C43" s="2" t="s">
        <v>150</v>
      </c>
      <c r="D43" s="2" t="s">
        <v>156</v>
      </c>
      <c r="E43" s="2">
        <v>38</v>
      </c>
      <c r="F43" s="2">
        <v>38</v>
      </c>
      <c r="G43" s="2">
        <v>38</v>
      </c>
      <c r="H43" s="3">
        <v>42640</v>
      </c>
      <c r="J43">
        <f>DAYS360(B43,H43)</f>
        <v>317</v>
      </c>
      <c r="K43" s="55" t="str">
        <f>IF(Tableau1[[#This Row],[Date sortie]]="",DAYS360(Tableau1[[#This Row],[Date naissance]],Tableau1[[#This Row],[Colonne1]],)/365*12,"")</f>
        <v/>
      </c>
      <c r="L43" s="3">
        <f ca="1">TODAY()</f>
        <v>43019</v>
      </c>
    </row>
    <row r="44" spans="1:12" x14ac:dyDescent="0.25">
      <c r="A44" s="39">
        <v>7553</v>
      </c>
      <c r="B44" s="3">
        <v>42326</v>
      </c>
      <c r="C44" s="2" t="s">
        <v>149</v>
      </c>
      <c r="D44" s="2" t="s">
        <v>156</v>
      </c>
      <c r="E44" s="2">
        <v>38</v>
      </c>
      <c r="F44" s="2">
        <v>38</v>
      </c>
      <c r="G44" s="2">
        <v>38</v>
      </c>
      <c r="H44" s="3">
        <v>42640</v>
      </c>
      <c r="J44">
        <f>DAYS360(B44,H44)</f>
        <v>309</v>
      </c>
      <c r="K44" s="55" t="str">
        <f>IF(Tableau1[[#This Row],[Date sortie]]="",DAYS360(Tableau1[[#This Row],[Date naissance]],Tableau1[[#This Row],[Colonne1]],)/365*12,"")</f>
        <v/>
      </c>
      <c r="L44" s="3">
        <f ca="1">TODAY()</f>
        <v>43019</v>
      </c>
    </row>
    <row r="45" spans="1:12" x14ac:dyDescent="0.25">
      <c r="A45" s="39">
        <v>7560</v>
      </c>
      <c r="B45" s="3">
        <v>42329</v>
      </c>
      <c r="C45" s="2" t="s">
        <v>150</v>
      </c>
      <c r="D45" s="2" t="s">
        <v>156</v>
      </c>
      <c r="E45" s="2">
        <v>38</v>
      </c>
      <c r="F45" s="2">
        <v>38</v>
      </c>
      <c r="G45" s="2">
        <v>38</v>
      </c>
      <c r="H45" s="3">
        <v>42640</v>
      </c>
      <c r="J45">
        <f>DAYS360(B45,H45)</f>
        <v>306</v>
      </c>
      <c r="K45" s="55" t="str">
        <f>IF(Tableau1[[#This Row],[Date sortie]]="",DAYS360(Tableau1[[#This Row],[Date naissance]],Tableau1[[#This Row],[Colonne1]],)/365*12,"")</f>
        <v/>
      </c>
      <c r="L45" s="3">
        <f ca="1">TODAY()</f>
        <v>43019</v>
      </c>
    </row>
    <row r="46" spans="1:12" x14ac:dyDescent="0.25">
      <c r="A46" s="39">
        <v>8082</v>
      </c>
      <c r="B46" s="3">
        <v>41970</v>
      </c>
      <c r="C46" s="2" t="s">
        <v>149</v>
      </c>
      <c r="D46" s="2" t="s">
        <v>156</v>
      </c>
      <c r="E46" s="2">
        <v>38</v>
      </c>
      <c r="F46" s="2">
        <v>38</v>
      </c>
      <c r="G46" s="2">
        <v>38</v>
      </c>
      <c r="H46" s="3">
        <v>42663</v>
      </c>
      <c r="J46">
        <f>DAYS360(B46,H46)</f>
        <v>683</v>
      </c>
      <c r="K46" s="55" t="str">
        <f>IF(Tableau1[[#This Row],[Date sortie]]="",DAYS360(Tableau1[[#This Row],[Date naissance]],Tableau1[[#This Row],[Colonne1]],)/365*12,"")</f>
        <v/>
      </c>
      <c r="L46" s="3">
        <f ca="1">TODAY()</f>
        <v>43019</v>
      </c>
    </row>
    <row r="47" spans="1:12" x14ac:dyDescent="0.25">
      <c r="A47" s="39">
        <v>2610</v>
      </c>
      <c r="B47" s="3">
        <v>38704</v>
      </c>
      <c r="C47" s="2" t="s">
        <v>149</v>
      </c>
      <c r="D47" s="2" t="s">
        <v>156</v>
      </c>
      <c r="E47" s="2">
        <v>38</v>
      </c>
      <c r="F47" s="2">
        <v>38</v>
      </c>
      <c r="G47" s="2">
        <v>38</v>
      </c>
      <c r="H47" s="3">
        <v>42671</v>
      </c>
      <c r="J47">
        <f>DAYS360(B47,H47)</f>
        <v>3910</v>
      </c>
      <c r="K47" s="55" t="str">
        <f>IF(Tableau1[[#This Row],[Date sortie]]="",DAYS360(Tableau1[[#This Row],[Date naissance]],Tableau1[[#This Row],[Colonne1]],)/365*12,"")</f>
        <v/>
      </c>
      <c r="L47" s="3">
        <f ca="1">TODAY()</f>
        <v>43019</v>
      </c>
    </row>
    <row r="48" spans="1:12" x14ac:dyDescent="0.25">
      <c r="A48" s="39">
        <v>3015</v>
      </c>
      <c r="B48" s="3">
        <v>39003</v>
      </c>
      <c r="C48" s="2" t="s">
        <v>149</v>
      </c>
      <c r="D48" s="2" t="s">
        <v>156</v>
      </c>
      <c r="E48" s="2">
        <v>38</v>
      </c>
      <c r="F48" s="2">
        <v>38</v>
      </c>
      <c r="G48" s="2">
        <v>38</v>
      </c>
      <c r="H48" s="3">
        <v>42671</v>
      </c>
      <c r="J48">
        <f>DAYS360(B48,H48)</f>
        <v>3615</v>
      </c>
      <c r="K48" s="55" t="str">
        <f>IF(Tableau1[[#This Row],[Date sortie]]="",DAYS360(Tableau1[[#This Row],[Date naissance]],Tableau1[[#This Row],[Colonne1]],)/365*12,"")</f>
        <v/>
      </c>
      <c r="L48" s="3">
        <f ca="1">TODAY()</f>
        <v>43019</v>
      </c>
    </row>
    <row r="49" spans="1:12" x14ac:dyDescent="0.25">
      <c r="A49" s="39">
        <v>9526</v>
      </c>
      <c r="B49" s="3">
        <v>38266</v>
      </c>
      <c r="C49" s="2" t="s">
        <v>149</v>
      </c>
      <c r="D49" s="2" t="s">
        <v>156</v>
      </c>
      <c r="E49" s="2">
        <v>38</v>
      </c>
      <c r="F49" s="2">
        <v>38</v>
      </c>
      <c r="G49" s="2">
        <v>38</v>
      </c>
      <c r="H49" s="3">
        <v>42671</v>
      </c>
      <c r="J49">
        <f>DAYS360(B49,H49)</f>
        <v>4342</v>
      </c>
      <c r="K49" s="55" t="str">
        <f>IF(Tableau1[[#This Row],[Date sortie]]="",DAYS360(Tableau1[[#This Row],[Date naissance]],Tableau1[[#This Row],[Colonne1]],)/365*12,"")</f>
        <v/>
      </c>
      <c r="L49" s="3">
        <f ca="1">TODAY()</f>
        <v>43019</v>
      </c>
    </row>
    <row r="50" spans="1:12" x14ac:dyDescent="0.25">
      <c r="A50" s="39">
        <v>2089</v>
      </c>
      <c r="B50" s="3">
        <v>42414</v>
      </c>
      <c r="C50" s="2" t="s">
        <v>149</v>
      </c>
      <c r="D50" s="2" t="s">
        <v>156</v>
      </c>
      <c r="E50" s="2">
        <v>38</v>
      </c>
      <c r="F50" s="2">
        <v>38</v>
      </c>
      <c r="G50" s="2">
        <v>38</v>
      </c>
      <c r="H50" s="3">
        <v>42684</v>
      </c>
      <c r="J50">
        <f>DAYS360(B50,H50)</f>
        <v>266</v>
      </c>
      <c r="K50" s="55" t="str">
        <f>IF(Tableau1[[#This Row],[Date sortie]]="",DAYS360(Tableau1[[#This Row],[Date naissance]],Tableau1[[#This Row],[Colonne1]],)/365*12,"")</f>
        <v/>
      </c>
      <c r="L50" s="3">
        <f ca="1">TODAY()</f>
        <v>43019</v>
      </c>
    </row>
    <row r="51" spans="1:12" x14ac:dyDescent="0.25">
      <c r="A51" s="39">
        <v>7501</v>
      </c>
      <c r="B51" s="3">
        <v>42285</v>
      </c>
      <c r="C51" s="2" t="s">
        <v>149</v>
      </c>
      <c r="D51" s="2" t="s">
        <v>156</v>
      </c>
      <c r="E51" s="2">
        <v>38</v>
      </c>
      <c r="F51" s="2">
        <v>38</v>
      </c>
      <c r="G51" s="2">
        <v>38</v>
      </c>
      <c r="H51" s="3">
        <v>42684</v>
      </c>
      <c r="J51">
        <f>DAYS360(B51,H51)</f>
        <v>392</v>
      </c>
      <c r="K51" s="55" t="str">
        <f>IF(Tableau1[[#This Row],[Date sortie]]="",DAYS360(Tableau1[[#This Row],[Date naissance]],Tableau1[[#This Row],[Colonne1]],)/365*12,"")</f>
        <v/>
      </c>
      <c r="L51" s="3">
        <f ca="1">TODAY()</f>
        <v>43019</v>
      </c>
    </row>
    <row r="52" spans="1:12" x14ac:dyDescent="0.25">
      <c r="A52" s="39">
        <v>7518</v>
      </c>
      <c r="B52" s="3">
        <v>42297</v>
      </c>
      <c r="C52" s="2" t="s">
        <v>149</v>
      </c>
      <c r="D52" s="2" t="s">
        <v>156</v>
      </c>
      <c r="E52" s="2">
        <v>38</v>
      </c>
      <c r="F52" s="2">
        <v>38</v>
      </c>
      <c r="G52" s="2">
        <v>38</v>
      </c>
      <c r="H52" s="3">
        <v>42684</v>
      </c>
      <c r="J52">
        <f>DAYS360(B52,H52)</f>
        <v>380</v>
      </c>
      <c r="K52" s="55" t="str">
        <f>IF(Tableau1[[#This Row],[Date sortie]]="",DAYS360(Tableau1[[#This Row],[Date naissance]],Tableau1[[#This Row],[Colonne1]],)/365*12,"")</f>
        <v/>
      </c>
      <c r="L52" s="3">
        <f ca="1">TODAY()</f>
        <v>43019</v>
      </c>
    </row>
    <row r="53" spans="1:12" x14ac:dyDescent="0.25">
      <c r="A53" s="39">
        <v>7558</v>
      </c>
      <c r="B53" s="3">
        <v>42329</v>
      </c>
      <c r="C53" s="2" t="s">
        <v>149</v>
      </c>
      <c r="D53" s="2" t="s">
        <v>156</v>
      </c>
      <c r="E53" s="2">
        <v>38</v>
      </c>
      <c r="F53" s="2">
        <v>38</v>
      </c>
      <c r="G53" s="2">
        <v>38</v>
      </c>
      <c r="H53" s="3">
        <v>42684</v>
      </c>
      <c r="J53">
        <f>DAYS360(B53,H53)</f>
        <v>349</v>
      </c>
      <c r="K53" s="55" t="str">
        <f>IF(Tableau1[[#This Row],[Date sortie]]="",DAYS360(Tableau1[[#This Row],[Date naissance]],Tableau1[[#This Row],[Colonne1]],)/365*12,"")</f>
        <v/>
      </c>
      <c r="L53" s="3">
        <f ca="1">TODAY()</f>
        <v>43019</v>
      </c>
    </row>
    <row r="54" spans="1:12" x14ac:dyDescent="0.25">
      <c r="A54" s="39">
        <v>7574</v>
      </c>
      <c r="B54" s="3">
        <v>42355</v>
      </c>
      <c r="C54" s="2" t="s">
        <v>149</v>
      </c>
      <c r="D54" s="2" t="s">
        <v>156</v>
      </c>
      <c r="E54" s="2">
        <v>38</v>
      </c>
      <c r="F54" s="2">
        <v>38</v>
      </c>
      <c r="G54" s="2">
        <v>38</v>
      </c>
      <c r="H54" s="3">
        <v>42684</v>
      </c>
      <c r="J54">
        <f>DAYS360(B54,H54)</f>
        <v>323</v>
      </c>
      <c r="K54" s="55" t="str">
        <f>IF(Tableau1[[#This Row],[Date sortie]]="",DAYS360(Tableau1[[#This Row],[Date naissance]],Tableau1[[#This Row],[Colonne1]],)/365*12,"")</f>
        <v/>
      </c>
      <c r="L54" s="3">
        <f ca="1">TODAY()</f>
        <v>43019</v>
      </c>
    </row>
    <row r="55" spans="1:12" x14ac:dyDescent="0.25">
      <c r="A55" s="39">
        <v>7576</v>
      </c>
      <c r="B55" s="3">
        <v>42358</v>
      </c>
      <c r="C55" s="2" t="s">
        <v>149</v>
      </c>
      <c r="D55" s="2" t="s">
        <v>156</v>
      </c>
      <c r="E55" s="2">
        <v>38</v>
      </c>
      <c r="F55" s="2">
        <v>38</v>
      </c>
      <c r="G55" s="2">
        <v>38</v>
      </c>
      <c r="H55" s="3">
        <v>42684</v>
      </c>
      <c r="J55">
        <f>DAYS360(B55,H55)</f>
        <v>320</v>
      </c>
      <c r="K55" s="55" t="str">
        <f>IF(Tableau1[[#This Row],[Date sortie]]="",DAYS360(Tableau1[[#This Row],[Date naissance]],Tableau1[[#This Row],[Colonne1]],)/365*12,"")</f>
        <v/>
      </c>
      <c r="L55" s="3">
        <f ca="1">TODAY()</f>
        <v>43019</v>
      </c>
    </row>
    <row r="56" spans="1:12" x14ac:dyDescent="0.25">
      <c r="A56" s="39">
        <v>7579</v>
      </c>
      <c r="B56" s="3">
        <v>42384</v>
      </c>
      <c r="C56" s="2" t="s">
        <v>149</v>
      </c>
      <c r="D56" s="2" t="s">
        <v>156</v>
      </c>
      <c r="E56" s="2">
        <v>38</v>
      </c>
      <c r="F56" s="2">
        <v>38</v>
      </c>
      <c r="G56" s="2">
        <v>38</v>
      </c>
      <c r="H56" s="3">
        <v>42684</v>
      </c>
      <c r="J56">
        <f>DAYS360(B56,H56)</f>
        <v>295</v>
      </c>
      <c r="K56" s="55" t="str">
        <f>IF(Tableau1[[#This Row],[Date sortie]]="",DAYS360(Tableau1[[#This Row],[Date naissance]],Tableau1[[#This Row],[Colonne1]],)/365*12,"")</f>
        <v/>
      </c>
      <c r="L56" s="3">
        <f ca="1">TODAY()</f>
        <v>43019</v>
      </c>
    </row>
    <row r="57" spans="1:12" x14ac:dyDescent="0.25">
      <c r="A57" s="39">
        <v>7580</v>
      </c>
      <c r="B57" s="3">
        <v>42386</v>
      </c>
      <c r="C57" s="2" t="s">
        <v>149</v>
      </c>
      <c r="D57" s="2" t="s">
        <v>156</v>
      </c>
      <c r="E57" s="2">
        <v>38</v>
      </c>
      <c r="F57" s="2">
        <v>38</v>
      </c>
      <c r="G57" s="2">
        <v>38</v>
      </c>
      <c r="H57" s="3">
        <v>42684</v>
      </c>
      <c r="J57">
        <f>DAYS360(B57,H57)</f>
        <v>293</v>
      </c>
      <c r="K57" s="55" t="str">
        <f>IF(Tableau1[[#This Row],[Date sortie]]="",DAYS360(Tableau1[[#This Row],[Date naissance]],Tableau1[[#This Row],[Colonne1]],)/365*12,"")</f>
        <v/>
      </c>
      <c r="L57" s="3">
        <f ca="1">TODAY()</f>
        <v>43019</v>
      </c>
    </row>
    <row r="58" spans="1:12" x14ac:dyDescent="0.25">
      <c r="A58" s="39">
        <v>7581</v>
      </c>
      <c r="B58" s="3">
        <v>42393</v>
      </c>
      <c r="C58" s="2" t="s">
        <v>149</v>
      </c>
      <c r="D58" s="2" t="s">
        <v>156</v>
      </c>
      <c r="E58" s="2">
        <v>38</v>
      </c>
      <c r="F58" s="2">
        <v>38</v>
      </c>
      <c r="G58" s="2">
        <v>38</v>
      </c>
      <c r="H58" s="3">
        <v>42684</v>
      </c>
      <c r="J58">
        <f>DAYS360(B58,H58)</f>
        <v>286</v>
      </c>
      <c r="K58" s="55" t="str">
        <f>IF(Tableau1[[#This Row],[Date sortie]]="",DAYS360(Tableau1[[#This Row],[Date naissance]],Tableau1[[#This Row],[Colonne1]],)/365*12,"")</f>
        <v/>
      </c>
      <c r="L58" s="3">
        <f ca="1">TODAY()</f>
        <v>43019</v>
      </c>
    </row>
    <row r="59" spans="1:12" x14ac:dyDescent="0.25">
      <c r="A59" s="39">
        <v>3008</v>
      </c>
      <c r="B59" s="3">
        <v>38999</v>
      </c>
      <c r="C59" s="2" t="s">
        <v>149</v>
      </c>
      <c r="D59" s="2" t="s">
        <v>156</v>
      </c>
      <c r="E59" s="2">
        <v>38</v>
      </c>
      <c r="F59" s="2">
        <v>38</v>
      </c>
      <c r="G59" s="2">
        <v>38</v>
      </c>
      <c r="H59" s="3">
        <v>42703</v>
      </c>
      <c r="J59">
        <f>DAYS360(B59,H59)</f>
        <v>3650</v>
      </c>
      <c r="K59" s="55" t="str">
        <f>IF(Tableau1[[#This Row],[Date sortie]]="",DAYS360(Tableau1[[#This Row],[Date naissance]],Tableau1[[#This Row],[Colonne1]],)/365*12,"")</f>
        <v/>
      </c>
      <c r="L59" s="3">
        <f ca="1">TODAY()</f>
        <v>43019</v>
      </c>
    </row>
    <row r="60" spans="1:12" x14ac:dyDescent="0.25">
      <c r="A60" s="39">
        <v>3044</v>
      </c>
      <c r="B60" s="3">
        <v>39019</v>
      </c>
      <c r="C60" s="2" t="s">
        <v>149</v>
      </c>
      <c r="D60" s="2" t="s">
        <v>156</v>
      </c>
      <c r="E60" s="2">
        <v>38</v>
      </c>
      <c r="F60" s="2">
        <v>38</v>
      </c>
      <c r="G60" s="2">
        <v>38</v>
      </c>
      <c r="H60" s="3">
        <v>42703</v>
      </c>
      <c r="J60">
        <f>DAYS360(B60,H60)</f>
        <v>3630</v>
      </c>
      <c r="K60" s="55" t="str">
        <f>IF(Tableau1[[#This Row],[Date sortie]]="",DAYS360(Tableau1[[#This Row],[Date naissance]],Tableau1[[#This Row],[Colonne1]],)/365*12,"")</f>
        <v/>
      </c>
      <c r="L60" s="3">
        <f ca="1">TODAY()</f>
        <v>43019</v>
      </c>
    </row>
    <row r="61" spans="1:12" x14ac:dyDescent="0.25">
      <c r="A61" s="39">
        <v>2090</v>
      </c>
      <c r="B61" s="3">
        <v>42411</v>
      </c>
      <c r="C61" s="2" t="s">
        <v>150</v>
      </c>
      <c r="D61" s="2" t="s">
        <v>156</v>
      </c>
      <c r="E61" s="2">
        <v>38</v>
      </c>
      <c r="F61" s="2">
        <v>38</v>
      </c>
      <c r="G61" s="2">
        <v>38</v>
      </c>
      <c r="H61" s="3">
        <v>42705</v>
      </c>
      <c r="J61">
        <f>DAYS360(B61,H61)</f>
        <v>290</v>
      </c>
      <c r="K61" s="55" t="str">
        <f>IF(Tableau1[[#This Row],[Date sortie]]="",DAYS360(Tableau1[[#This Row],[Date naissance]],Tableau1[[#This Row],[Colonne1]],)/365*12,"")</f>
        <v/>
      </c>
      <c r="L61" s="3">
        <f ca="1">TODAY()</f>
        <v>43019</v>
      </c>
    </row>
    <row r="62" spans="1:12" x14ac:dyDescent="0.25">
      <c r="A62" s="39">
        <v>7546</v>
      </c>
      <c r="B62" s="3">
        <v>42317</v>
      </c>
      <c r="C62" s="2" t="s">
        <v>150</v>
      </c>
      <c r="D62" s="2" t="s">
        <v>156</v>
      </c>
      <c r="E62" s="2">
        <v>38</v>
      </c>
      <c r="F62" s="2">
        <v>38</v>
      </c>
      <c r="G62" s="2">
        <v>38</v>
      </c>
      <c r="H62" s="3">
        <v>42705</v>
      </c>
      <c r="J62">
        <f>DAYS360(B62,H62)</f>
        <v>382</v>
      </c>
      <c r="K62" s="55" t="str">
        <f>IF(Tableau1[[#This Row],[Date sortie]]="",DAYS360(Tableau1[[#This Row],[Date naissance]],Tableau1[[#This Row],[Colonne1]],)/365*12,"")</f>
        <v/>
      </c>
      <c r="L62" s="3">
        <f ca="1">TODAY()</f>
        <v>43019</v>
      </c>
    </row>
    <row r="63" spans="1:12" x14ac:dyDescent="0.25">
      <c r="A63" s="39">
        <v>7547</v>
      </c>
      <c r="B63" s="3">
        <v>42317</v>
      </c>
      <c r="C63" s="2" t="s">
        <v>150</v>
      </c>
      <c r="D63" s="2" t="s">
        <v>156</v>
      </c>
      <c r="E63" s="2">
        <v>38</v>
      </c>
      <c r="F63" s="2">
        <v>38</v>
      </c>
      <c r="G63" s="2">
        <v>38</v>
      </c>
      <c r="H63" s="3">
        <v>42705</v>
      </c>
      <c r="J63">
        <f>DAYS360(B63,H63)</f>
        <v>382</v>
      </c>
      <c r="K63" s="55" t="str">
        <f>IF(Tableau1[[#This Row],[Date sortie]]="",DAYS360(Tableau1[[#This Row],[Date naissance]],Tableau1[[#This Row],[Colonne1]],)/365*12,"")</f>
        <v/>
      </c>
      <c r="L63" s="3">
        <f ca="1">TODAY()</f>
        <v>43019</v>
      </c>
    </row>
    <row r="64" spans="1:12" x14ac:dyDescent="0.25">
      <c r="A64" s="39">
        <v>7573</v>
      </c>
      <c r="B64" s="3">
        <v>42355</v>
      </c>
      <c r="C64" s="2" t="s">
        <v>150</v>
      </c>
      <c r="D64" s="2" t="s">
        <v>156</v>
      </c>
      <c r="E64" s="2">
        <v>38</v>
      </c>
      <c r="F64" s="2">
        <v>38</v>
      </c>
      <c r="G64" s="2">
        <v>38</v>
      </c>
      <c r="H64" s="3">
        <v>42705</v>
      </c>
      <c r="J64">
        <f>DAYS360(B64,H64)</f>
        <v>344</v>
      </c>
      <c r="K64" s="55" t="str">
        <f>IF(Tableau1[[#This Row],[Date sortie]]="",DAYS360(Tableau1[[#This Row],[Date naissance]],Tableau1[[#This Row],[Colonne1]],)/365*12,"")</f>
        <v/>
      </c>
      <c r="L64" s="3">
        <f ca="1">TODAY()</f>
        <v>43019</v>
      </c>
    </row>
    <row r="65" spans="1:12" x14ac:dyDescent="0.25">
      <c r="A65" s="39">
        <v>7577</v>
      </c>
      <c r="B65" s="3">
        <v>42371</v>
      </c>
      <c r="C65" s="2" t="s">
        <v>150</v>
      </c>
      <c r="D65" s="2" t="s">
        <v>156</v>
      </c>
      <c r="E65" s="2">
        <v>38</v>
      </c>
      <c r="F65" s="2">
        <v>38</v>
      </c>
      <c r="G65" s="2">
        <v>38</v>
      </c>
      <c r="H65" s="3">
        <v>42705</v>
      </c>
      <c r="J65">
        <f>DAYS360(B65,H65)</f>
        <v>329</v>
      </c>
      <c r="K65" s="55" t="str">
        <f>IF(Tableau1[[#This Row],[Date sortie]]="",DAYS360(Tableau1[[#This Row],[Date naissance]],Tableau1[[#This Row],[Colonne1]],)/365*12,"")</f>
        <v/>
      </c>
      <c r="L65" s="3">
        <f ca="1">TODAY()</f>
        <v>43019</v>
      </c>
    </row>
    <row r="66" spans="1:12" x14ac:dyDescent="0.25">
      <c r="A66" s="39">
        <v>471</v>
      </c>
      <c r="B66" s="3">
        <v>40441</v>
      </c>
      <c r="C66" s="2" t="s">
        <v>149</v>
      </c>
      <c r="D66" s="2" t="s">
        <v>156</v>
      </c>
      <c r="E66" s="2">
        <v>38</v>
      </c>
      <c r="F66" s="2">
        <v>38</v>
      </c>
      <c r="G66" s="2">
        <v>38</v>
      </c>
      <c r="H66" s="3">
        <v>42710</v>
      </c>
      <c r="J66">
        <f>DAYS360(B66,H66)</f>
        <v>2236</v>
      </c>
      <c r="K66" s="55" t="str">
        <f>IF(Tableau1[[#This Row],[Date sortie]]="",DAYS360(Tableau1[[#This Row],[Date naissance]],Tableau1[[#This Row],[Colonne1]],)/365*12,"")</f>
        <v/>
      </c>
      <c r="L66" s="3">
        <f ca="1">TODAY()</f>
        <v>43019</v>
      </c>
    </row>
    <row r="67" spans="1:12" x14ac:dyDescent="0.25">
      <c r="A67" s="39">
        <v>9261</v>
      </c>
      <c r="B67" s="3">
        <v>40469</v>
      </c>
      <c r="C67" s="2" t="s">
        <v>149</v>
      </c>
      <c r="D67" s="2" t="s">
        <v>156</v>
      </c>
      <c r="E67" s="2">
        <v>38</v>
      </c>
      <c r="F67" s="2">
        <v>38</v>
      </c>
      <c r="G67" s="2">
        <v>38</v>
      </c>
      <c r="H67" s="3">
        <v>42710</v>
      </c>
      <c r="J67">
        <f>DAYS360(B67,H67)</f>
        <v>2208</v>
      </c>
      <c r="K67" s="55" t="str">
        <f>IF(Tableau1[[#This Row],[Date sortie]]="",DAYS360(Tableau1[[#This Row],[Date naissance]],Tableau1[[#This Row],[Colonne1]],)/365*12,"")</f>
        <v/>
      </c>
      <c r="L67" s="3">
        <f ca="1">TODAY()</f>
        <v>43019</v>
      </c>
    </row>
    <row r="68" spans="1:12" x14ac:dyDescent="0.25">
      <c r="A68" s="39">
        <v>3915</v>
      </c>
      <c r="B68" s="3">
        <v>42693</v>
      </c>
      <c r="C68" s="2" t="s">
        <v>150</v>
      </c>
      <c r="D68" s="2" t="s">
        <v>156</v>
      </c>
      <c r="E68" s="2">
        <v>38</v>
      </c>
      <c r="F68" s="2">
        <v>38</v>
      </c>
      <c r="G68" s="2">
        <v>38</v>
      </c>
      <c r="H68" s="3">
        <v>42716</v>
      </c>
      <c r="J68">
        <f>DAYS360(B68,H68)</f>
        <v>23</v>
      </c>
      <c r="K68" s="55" t="str">
        <f>IF(Tableau1[[#This Row],[Date sortie]]="",DAYS360(Tableau1[[#This Row],[Date naissance]],Tableau1[[#This Row],[Colonne1]],)/365*12,"")</f>
        <v/>
      </c>
      <c r="L68" s="3">
        <f ca="1">TODAY()</f>
        <v>43019</v>
      </c>
    </row>
    <row r="69" spans="1:12" x14ac:dyDescent="0.25">
      <c r="A69" s="39">
        <v>7212</v>
      </c>
      <c r="B69" s="3">
        <v>41550</v>
      </c>
      <c r="C69" s="2" t="s">
        <v>149</v>
      </c>
      <c r="D69" s="2" t="s">
        <v>156</v>
      </c>
      <c r="E69" s="2">
        <v>38</v>
      </c>
      <c r="F69" s="2">
        <v>38</v>
      </c>
      <c r="G69" s="2">
        <v>38</v>
      </c>
      <c r="H69" s="3">
        <v>42731</v>
      </c>
      <c r="J69">
        <f>DAYS360(B69,H69)</f>
        <v>1164</v>
      </c>
      <c r="K69" s="55" t="str">
        <f>IF(Tableau1[[#This Row],[Date sortie]]="",DAYS360(Tableau1[[#This Row],[Date naissance]],Tableau1[[#This Row],[Colonne1]],)/365*12,"")</f>
        <v/>
      </c>
      <c r="L69" s="3">
        <f ca="1">TODAY()</f>
        <v>43019</v>
      </c>
    </row>
    <row r="70" spans="1:12" x14ac:dyDescent="0.25">
      <c r="A70" s="39">
        <v>7243</v>
      </c>
      <c r="B70" s="3">
        <v>41565</v>
      </c>
      <c r="C70" s="2" t="s">
        <v>149</v>
      </c>
      <c r="D70" s="2" t="s">
        <v>156</v>
      </c>
      <c r="E70" s="2">
        <v>38</v>
      </c>
      <c r="F70" s="2">
        <v>38</v>
      </c>
      <c r="G70" s="2">
        <v>38</v>
      </c>
      <c r="H70" s="3">
        <v>42731</v>
      </c>
      <c r="J70">
        <f>DAYS360(B70,H70)</f>
        <v>1149</v>
      </c>
      <c r="K70" s="55" t="str">
        <f>IF(Tableau1[[#This Row],[Date sortie]]="",DAYS360(Tableau1[[#This Row],[Date naissance]],Tableau1[[#This Row],[Colonne1]],)/365*12,"")</f>
        <v/>
      </c>
      <c r="L70" s="3">
        <f ca="1">TODAY()</f>
        <v>43019</v>
      </c>
    </row>
    <row r="71" spans="1:12" x14ac:dyDescent="0.25">
      <c r="A71" s="39">
        <v>1347</v>
      </c>
      <c r="B71" s="3">
        <v>40670</v>
      </c>
      <c r="C71" s="2" t="s">
        <v>150</v>
      </c>
      <c r="D71" s="2" t="s">
        <v>156</v>
      </c>
      <c r="E71" s="2">
        <v>38</v>
      </c>
      <c r="F71" s="2">
        <v>38</v>
      </c>
      <c r="G71" s="2">
        <v>38</v>
      </c>
      <c r="H71" s="3">
        <v>42809</v>
      </c>
      <c r="I71" s="2" t="s">
        <v>155</v>
      </c>
      <c r="J71">
        <f>DAYS360(B71,H71)</f>
        <v>2108</v>
      </c>
      <c r="K71" s="55" t="str">
        <f>IF(Tableau1[[#This Row],[Date sortie]]="",DAYS360(Tableau1[[#This Row],[Date naissance]],Tableau1[[#This Row],[Colonne1]],)/365*12,"")</f>
        <v/>
      </c>
      <c r="L71" s="3">
        <f ca="1">TODAY()</f>
        <v>43019</v>
      </c>
    </row>
    <row r="72" spans="1:12" x14ac:dyDescent="0.25">
      <c r="A72" s="39">
        <v>793</v>
      </c>
      <c r="B72" s="3">
        <v>40824</v>
      </c>
      <c r="C72" s="2" t="s">
        <v>149</v>
      </c>
      <c r="D72" s="2" t="s">
        <v>156</v>
      </c>
      <c r="E72" s="2">
        <v>38</v>
      </c>
      <c r="F72" s="2">
        <v>38</v>
      </c>
      <c r="G72" s="2">
        <v>38</v>
      </c>
      <c r="H72" s="3">
        <v>42823</v>
      </c>
      <c r="J72">
        <f>DAYS360(B72,H72)</f>
        <v>1971</v>
      </c>
      <c r="K72" s="55" t="str">
        <f>IF(Tableau1[[#This Row],[Date sortie]]="",DAYS360(Tableau1[[#This Row],[Date naissance]],Tableau1[[#This Row],[Colonne1]],)/365*12,"")</f>
        <v/>
      </c>
      <c r="L72" s="3">
        <f ca="1">TODAY()</f>
        <v>43019</v>
      </c>
    </row>
    <row r="73" spans="1:12" x14ac:dyDescent="0.25">
      <c r="A73" s="39">
        <v>7250</v>
      </c>
      <c r="B73" s="3">
        <v>41572</v>
      </c>
      <c r="C73" s="2" t="s">
        <v>149</v>
      </c>
      <c r="D73" s="2" t="s">
        <v>156</v>
      </c>
      <c r="E73" s="2">
        <v>38</v>
      </c>
      <c r="F73" s="2">
        <v>38</v>
      </c>
      <c r="G73" s="2">
        <v>38</v>
      </c>
      <c r="H73" s="3">
        <v>42837</v>
      </c>
      <c r="J73">
        <f>DAYS360(B73,H73)</f>
        <v>1247</v>
      </c>
      <c r="K73" s="55" t="str">
        <f>IF(Tableau1[[#This Row],[Date sortie]]="",DAYS360(Tableau1[[#This Row],[Date naissance]],Tableau1[[#This Row],[Colonne1]],)/365*12,"")</f>
        <v/>
      </c>
      <c r="L73" s="3">
        <f ca="1">TODAY()</f>
        <v>43019</v>
      </c>
    </row>
    <row r="74" spans="1:12" x14ac:dyDescent="0.25">
      <c r="A74" s="39">
        <v>2556</v>
      </c>
      <c r="B74" s="3">
        <v>42092</v>
      </c>
      <c r="C74" s="2" t="s">
        <v>149</v>
      </c>
      <c r="D74" s="2" t="s">
        <v>152</v>
      </c>
      <c r="E74" s="2">
        <v>34</v>
      </c>
      <c r="F74" s="2">
        <v>34</v>
      </c>
      <c r="G74" s="2">
        <v>34</v>
      </c>
      <c r="H74" s="3">
        <v>42899</v>
      </c>
      <c r="J74">
        <f>DAYS360(B74,H74)</f>
        <v>794</v>
      </c>
      <c r="K74" s="55" t="str">
        <f>IF(Tableau1[[#This Row],[Date sortie]]="",DAYS360(Tableau1[[#This Row],[Date naissance]],Tableau1[[#This Row],[Colonne1]],)/365*12,"")</f>
        <v/>
      </c>
      <c r="L74" s="3">
        <f ca="1">TODAY()</f>
        <v>43019</v>
      </c>
    </row>
    <row r="75" spans="1:12" x14ac:dyDescent="0.25">
      <c r="A75" s="39">
        <v>2561</v>
      </c>
      <c r="B75" s="3">
        <v>42133</v>
      </c>
      <c r="C75" s="2" t="s">
        <v>149</v>
      </c>
      <c r="D75" s="2" t="s">
        <v>152</v>
      </c>
      <c r="E75" s="2">
        <v>34</v>
      </c>
      <c r="F75" s="2">
        <v>34</v>
      </c>
      <c r="G75" s="2">
        <v>34</v>
      </c>
      <c r="H75" s="3">
        <v>42899</v>
      </c>
      <c r="J75">
        <f>DAYS360(B75,H75)</f>
        <v>754</v>
      </c>
      <c r="K75" s="55" t="str">
        <f>IF(Tableau1[[#This Row],[Date sortie]]="",DAYS360(Tableau1[[#This Row],[Date naissance]],Tableau1[[#This Row],[Colonne1]],)/365*12,"")</f>
        <v/>
      </c>
      <c r="L75" s="3">
        <f ca="1">TODAY()</f>
        <v>43019</v>
      </c>
    </row>
    <row r="76" spans="1:12" x14ac:dyDescent="0.25">
      <c r="A76" s="39">
        <v>3875</v>
      </c>
      <c r="B76" s="3">
        <v>42635</v>
      </c>
      <c r="C76" s="2" t="s">
        <v>150</v>
      </c>
      <c r="D76" s="2" t="s">
        <v>156</v>
      </c>
      <c r="E76" s="2">
        <v>38</v>
      </c>
      <c r="F76" s="2">
        <v>38</v>
      </c>
      <c r="G76" s="2">
        <v>38</v>
      </c>
      <c r="H76" s="3">
        <v>42934</v>
      </c>
      <c r="J76">
        <f>DAYS360(B76,H76)</f>
        <v>296</v>
      </c>
      <c r="K76" s="55" t="str">
        <f>IF(Tableau1[[#This Row],[Date sortie]]="",DAYS360(Tableau1[[#This Row],[Date naissance]],Tableau1[[#This Row],[Colonne1]],)/365*12,"")</f>
        <v/>
      </c>
      <c r="L76" s="3">
        <f ca="1">TODAY()</f>
        <v>43019</v>
      </c>
    </row>
    <row r="77" spans="1:12" x14ac:dyDescent="0.25">
      <c r="A77" s="39">
        <v>3879</v>
      </c>
      <c r="B77" s="3">
        <v>42639</v>
      </c>
      <c r="C77" s="2" t="s">
        <v>150</v>
      </c>
      <c r="D77" s="2" t="s">
        <v>156</v>
      </c>
      <c r="E77" s="2">
        <v>38</v>
      </c>
      <c r="F77" s="2">
        <v>38</v>
      </c>
      <c r="G77" s="2">
        <v>38</v>
      </c>
      <c r="H77" s="3">
        <v>42934</v>
      </c>
      <c r="J77">
        <f>DAYS360(B77,H77)</f>
        <v>292</v>
      </c>
      <c r="K77" s="55" t="str">
        <f>IF(Tableau1[[#This Row],[Date sortie]]="",DAYS360(Tableau1[[#This Row],[Date naissance]],Tableau1[[#This Row],[Colonne1]],)/365*12,"")</f>
        <v/>
      </c>
      <c r="L77" s="3">
        <f ca="1">TODAY()</f>
        <v>43019</v>
      </c>
    </row>
    <row r="78" spans="1:12" x14ac:dyDescent="0.25">
      <c r="A78" s="39">
        <v>3881</v>
      </c>
      <c r="B78" s="3">
        <v>42640</v>
      </c>
      <c r="C78" s="2" t="s">
        <v>150</v>
      </c>
      <c r="D78" s="2" t="s">
        <v>151</v>
      </c>
      <c r="E78" s="2">
        <v>34</v>
      </c>
      <c r="F78" s="2">
        <v>39</v>
      </c>
      <c r="G78" s="2">
        <v>39</v>
      </c>
      <c r="H78" s="3">
        <v>42934</v>
      </c>
      <c r="J78">
        <f>DAYS360(B78,H78)</f>
        <v>291</v>
      </c>
      <c r="K78" s="55" t="str">
        <f>IF(Tableau1[[#This Row],[Date sortie]]="",DAYS360(Tableau1[[#This Row],[Date naissance]],Tableau1[[#This Row],[Colonne1]],)/365*12,"")</f>
        <v/>
      </c>
      <c r="L78" s="3">
        <f ca="1">TODAY()</f>
        <v>43019</v>
      </c>
    </row>
    <row r="79" spans="1:12" x14ac:dyDescent="0.25">
      <c r="A79" s="39">
        <v>3883</v>
      </c>
      <c r="B79" s="3">
        <v>42640</v>
      </c>
      <c r="C79" s="2" t="s">
        <v>150</v>
      </c>
      <c r="D79" s="2" t="s">
        <v>156</v>
      </c>
      <c r="E79" s="2">
        <v>38</v>
      </c>
      <c r="F79" s="2">
        <v>38</v>
      </c>
      <c r="G79" s="2">
        <v>38</v>
      </c>
      <c r="H79" s="3">
        <v>42934</v>
      </c>
      <c r="J79">
        <f>DAYS360(B79,H79)</f>
        <v>291</v>
      </c>
      <c r="K79" s="55" t="str">
        <f>IF(Tableau1[[#This Row],[Date sortie]]="",DAYS360(Tableau1[[#This Row],[Date naissance]],Tableau1[[#This Row],[Colonne1]],)/365*12,"")</f>
        <v/>
      </c>
      <c r="L79" s="3">
        <f ca="1">TODAY()</f>
        <v>43019</v>
      </c>
    </row>
    <row r="80" spans="1:12" x14ac:dyDescent="0.25">
      <c r="A80" s="39">
        <v>3897</v>
      </c>
      <c r="B80" s="3">
        <v>42651</v>
      </c>
      <c r="C80" s="2" t="s">
        <v>150</v>
      </c>
      <c r="D80" s="2" t="s">
        <v>156</v>
      </c>
      <c r="E80" s="2">
        <v>38</v>
      </c>
      <c r="F80" s="2">
        <v>38</v>
      </c>
      <c r="G80" s="2">
        <v>38</v>
      </c>
      <c r="H80" s="3">
        <v>42934</v>
      </c>
      <c r="J80">
        <f>DAYS360(B80,H80)</f>
        <v>280</v>
      </c>
      <c r="K80" s="55" t="str">
        <f>IF(Tableau1[[#This Row],[Date sortie]]="",DAYS360(Tableau1[[#This Row],[Date naissance]],Tableau1[[#This Row],[Colonne1]],)/365*12,"")</f>
        <v/>
      </c>
      <c r="L80" s="3">
        <f ca="1">TODAY()</f>
        <v>43019</v>
      </c>
    </row>
    <row r="81" spans="1:12" x14ac:dyDescent="0.25">
      <c r="A81" s="39">
        <v>3903</v>
      </c>
      <c r="B81" s="3">
        <v>42659</v>
      </c>
      <c r="C81" s="2" t="s">
        <v>150</v>
      </c>
      <c r="D81" s="2" t="s">
        <v>156</v>
      </c>
      <c r="E81" s="2">
        <v>38</v>
      </c>
      <c r="F81" s="2">
        <v>38</v>
      </c>
      <c r="G81" s="2">
        <v>38</v>
      </c>
      <c r="H81" s="3">
        <v>42934</v>
      </c>
      <c r="J81">
        <f>DAYS360(B81,H81)</f>
        <v>272</v>
      </c>
      <c r="K81" s="55" t="str">
        <f>IF(Tableau1[[#This Row],[Date sortie]]="",DAYS360(Tableau1[[#This Row],[Date naissance]],Tableau1[[#This Row],[Colonne1]],)/365*12,"")</f>
        <v/>
      </c>
      <c r="L81" s="3">
        <f ca="1">TODAY()</f>
        <v>43019</v>
      </c>
    </row>
    <row r="82" spans="1:12" x14ac:dyDescent="0.25">
      <c r="A82" s="39">
        <v>375</v>
      </c>
      <c r="B82" s="3">
        <v>40094</v>
      </c>
      <c r="C82" s="2" t="s">
        <v>149</v>
      </c>
      <c r="D82" s="2" t="s">
        <v>156</v>
      </c>
      <c r="E82" s="2">
        <v>38</v>
      </c>
      <c r="F82" s="2">
        <v>38</v>
      </c>
      <c r="G82" s="2">
        <v>38</v>
      </c>
      <c r="H82" s="3">
        <v>42961</v>
      </c>
      <c r="J82">
        <f>DAYS360(B82,H82)</f>
        <v>2826</v>
      </c>
      <c r="K82" s="55" t="str">
        <f>IF(Tableau1[[#This Row],[Date sortie]]="",DAYS360(Tableau1[[#This Row],[Date naissance]],Tableau1[[#This Row],[Colonne1]],)/365*12,"")</f>
        <v/>
      </c>
      <c r="L82" s="3">
        <f ca="1">TODAY()</f>
        <v>43019</v>
      </c>
    </row>
    <row r="83" spans="1:12" x14ac:dyDescent="0.25">
      <c r="A83" s="39">
        <v>3873</v>
      </c>
      <c r="B83" s="3">
        <v>42632</v>
      </c>
      <c r="C83" s="2" t="s">
        <v>149</v>
      </c>
      <c r="D83" s="2" t="s">
        <v>156</v>
      </c>
      <c r="E83" s="2">
        <v>38</v>
      </c>
      <c r="F83" s="2">
        <v>38</v>
      </c>
      <c r="G83" s="2">
        <v>38</v>
      </c>
      <c r="H83" s="3">
        <v>42971</v>
      </c>
      <c r="J83">
        <f>DAYS360(B83,H83)</f>
        <v>335</v>
      </c>
      <c r="K83" s="55" t="str">
        <f>IF(Tableau1[[#This Row],[Date sortie]]="",DAYS360(Tableau1[[#This Row],[Date naissance]],Tableau1[[#This Row],[Colonne1]],)/365*12,"")</f>
        <v/>
      </c>
      <c r="L83" s="3">
        <f ca="1">TODAY()</f>
        <v>43019</v>
      </c>
    </row>
    <row r="84" spans="1:12" x14ac:dyDescent="0.25">
      <c r="A84" s="39">
        <v>3885</v>
      </c>
      <c r="B84" s="3">
        <v>42643</v>
      </c>
      <c r="C84" s="2" t="s">
        <v>150</v>
      </c>
      <c r="D84" s="2" t="s">
        <v>156</v>
      </c>
      <c r="E84" s="2">
        <v>38</v>
      </c>
      <c r="F84" s="2">
        <v>38</v>
      </c>
      <c r="G84" s="2">
        <v>38</v>
      </c>
      <c r="H84" s="3">
        <v>42971</v>
      </c>
      <c r="J84">
        <f>DAYS360(B84,H84)</f>
        <v>324</v>
      </c>
      <c r="K84" s="55" t="str">
        <f>IF(Tableau1[[#This Row],[Date sortie]]="",DAYS360(Tableau1[[#This Row],[Date naissance]],Tableau1[[#This Row],[Colonne1]],)/365*12,"")</f>
        <v/>
      </c>
      <c r="L84" s="3">
        <f ca="1">TODAY()</f>
        <v>43019</v>
      </c>
    </row>
    <row r="85" spans="1:12" x14ac:dyDescent="0.25">
      <c r="A85" s="39">
        <v>3886</v>
      </c>
      <c r="B85" s="3">
        <v>42643</v>
      </c>
      <c r="C85" s="2" t="s">
        <v>150</v>
      </c>
      <c r="D85" s="2" t="s">
        <v>156</v>
      </c>
      <c r="E85" s="2">
        <v>38</v>
      </c>
      <c r="F85" s="2">
        <v>38</v>
      </c>
      <c r="G85" s="2">
        <v>38</v>
      </c>
      <c r="H85" s="3">
        <v>42971</v>
      </c>
      <c r="J85">
        <f>DAYS360(B85,H85)</f>
        <v>324</v>
      </c>
      <c r="K85" s="55" t="str">
        <f>IF(Tableau1[[#This Row],[Date sortie]]="",DAYS360(Tableau1[[#This Row],[Date naissance]],Tableau1[[#This Row],[Colonne1]],)/365*12,"")</f>
        <v/>
      </c>
      <c r="L85" s="3">
        <f ca="1">TODAY()</f>
        <v>43019</v>
      </c>
    </row>
    <row r="86" spans="1:12" x14ac:dyDescent="0.25">
      <c r="A86" s="39">
        <v>3890</v>
      </c>
      <c r="B86" s="3">
        <v>42647</v>
      </c>
      <c r="C86" s="2" t="s">
        <v>150</v>
      </c>
      <c r="D86" s="2" t="s">
        <v>156</v>
      </c>
      <c r="E86" s="2">
        <v>38</v>
      </c>
      <c r="F86" s="2">
        <v>38</v>
      </c>
      <c r="G86" s="2">
        <v>38</v>
      </c>
      <c r="H86" s="3">
        <v>42971</v>
      </c>
      <c r="J86">
        <f>DAYS360(B86,H86)</f>
        <v>320</v>
      </c>
      <c r="K86" s="55" t="str">
        <f>IF(Tableau1[[#This Row],[Date sortie]]="",DAYS360(Tableau1[[#This Row],[Date naissance]],Tableau1[[#This Row],[Colonne1]],)/365*12,"")</f>
        <v/>
      </c>
      <c r="L86" s="3">
        <f ca="1">TODAY()</f>
        <v>43019</v>
      </c>
    </row>
    <row r="87" spans="1:12" x14ac:dyDescent="0.25">
      <c r="A87" s="39">
        <v>3895</v>
      </c>
      <c r="B87" s="3">
        <v>42650</v>
      </c>
      <c r="C87" s="2" t="s">
        <v>150</v>
      </c>
      <c r="D87" s="2" t="s">
        <v>156</v>
      </c>
      <c r="E87" s="2">
        <v>38</v>
      </c>
      <c r="F87" s="2">
        <v>38</v>
      </c>
      <c r="G87" s="2">
        <v>38</v>
      </c>
      <c r="H87" s="3">
        <v>42971</v>
      </c>
      <c r="J87">
        <f>DAYS360(B87,H87)</f>
        <v>317</v>
      </c>
      <c r="K87" s="55" t="str">
        <f>IF(Tableau1[[#This Row],[Date sortie]]="",DAYS360(Tableau1[[#This Row],[Date naissance]],Tableau1[[#This Row],[Colonne1]],)/365*12,"")</f>
        <v/>
      </c>
      <c r="L87" s="3">
        <f ca="1">TODAY()</f>
        <v>43019</v>
      </c>
    </row>
    <row r="88" spans="1:12" x14ac:dyDescent="0.25">
      <c r="A88" s="39">
        <v>3901</v>
      </c>
      <c r="B88" s="3">
        <v>42656</v>
      </c>
      <c r="C88" s="2" t="s">
        <v>150</v>
      </c>
      <c r="D88" s="2" t="s">
        <v>156</v>
      </c>
      <c r="E88" s="2">
        <v>38</v>
      </c>
      <c r="F88" s="2">
        <v>38</v>
      </c>
      <c r="G88" s="2">
        <v>38</v>
      </c>
      <c r="H88" s="3">
        <v>42971</v>
      </c>
      <c r="J88">
        <f>DAYS360(B88,H88)</f>
        <v>311</v>
      </c>
      <c r="K88" s="55" t="str">
        <f>IF(Tableau1[[#This Row],[Date sortie]]="",DAYS360(Tableau1[[#This Row],[Date naissance]],Tableau1[[#This Row],[Colonne1]],)/365*12,"")</f>
        <v/>
      </c>
      <c r="L88" s="3">
        <f ca="1">TODAY()</f>
        <v>43019</v>
      </c>
    </row>
    <row r="89" spans="1:12" x14ac:dyDescent="0.25">
      <c r="A89" s="39">
        <v>3908</v>
      </c>
      <c r="B89" s="3">
        <v>42669</v>
      </c>
      <c r="C89" s="2" t="s">
        <v>150</v>
      </c>
      <c r="D89" s="2" t="s">
        <v>156</v>
      </c>
      <c r="E89" s="2">
        <v>38</v>
      </c>
      <c r="F89" s="2">
        <v>38</v>
      </c>
      <c r="G89" s="2">
        <v>38</v>
      </c>
      <c r="H89" s="3">
        <v>42971</v>
      </c>
      <c r="J89">
        <f>DAYS360(B89,H89)</f>
        <v>298</v>
      </c>
      <c r="K89" s="55" t="str">
        <f>IF(Tableau1[[#This Row],[Date sortie]]="",DAYS360(Tableau1[[#This Row],[Date naissance]],Tableau1[[#This Row],[Colonne1]],)/365*12,"")</f>
        <v/>
      </c>
      <c r="L89" s="3">
        <f ca="1">TODAY()</f>
        <v>43019</v>
      </c>
    </row>
    <row r="90" spans="1:12" x14ac:dyDescent="0.25">
      <c r="A90" s="39">
        <v>3877</v>
      </c>
      <c r="B90" s="3">
        <v>42637</v>
      </c>
      <c r="C90" s="2" t="s">
        <v>149</v>
      </c>
      <c r="D90" s="2" t="s">
        <v>156</v>
      </c>
      <c r="E90" s="2">
        <v>38</v>
      </c>
      <c r="F90" s="2">
        <v>38</v>
      </c>
      <c r="G90" s="2">
        <v>38</v>
      </c>
      <c r="H90" s="3">
        <v>42983</v>
      </c>
      <c r="J90">
        <f>DAYS360(B90,H90)</f>
        <v>341</v>
      </c>
      <c r="K90" s="55" t="str">
        <f>IF(Tableau1[[#This Row],[Date sortie]]="",DAYS360(Tableau1[[#This Row],[Date naissance]],Tableau1[[#This Row],[Colonne1]],)/365*12,"")</f>
        <v/>
      </c>
      <c r="L90" s="3">
        <f ca="1">TODAY()</f>
        <v>43019</v>
      </c>
    </row>
    <row r="91" spans="1:12" x14ac:dyDescent="0.25">
      <c r="A91" s="39">
        <v>3914</v>
      </c>
      <c r="B91" s="3">
        <v>42693</v>
      </c>
      <c r="C91" s="2" t="s">
        <v>149</v>
      </c>
      <c r="D91" s="2" t="s">
        <v>151</v>
      </c>
      <c r="E91" s="2">
        <v>34</v>
      </c>
      <c r="F91" s="2">
        <v>38</v>
      </c>
      <c r="G91" s="2">
        <v>39</v>
      </c>
      <c r="H91" s="3">
        <v>42983</v>
      </c>
      <c r="J91">
        <f>DAYS360(B91,H91)</f>
        <v>286</v>
      </c>
      <c r="K91" s="55" t="str">
        <f>IF(Tableau1[[#This Row],[Date sortie]]="",DAYS360(Tableau1[[#This Row],[Date naissance]],Tableau1[[#This Row],[Colonne1]],)/365*12,"")</f>
        <v/>
      </c>
      <c r="L91" s="3">
        <f ca="1">TODAY()</f>
        <v>43019</v>
      </c>
    </row>
    <row r="92" spans="1:12" x14ac:dyDescent="0.25">
      <c r="A92" s="39">
        <v>6303</v>
      </c>
      <c r="B92" s="3">
        <v>39408</v>
      </c>
      <c r="C92" s="2" t="s">
        <v>149</v>
      </c>
      <c r="D92" s="2" t="s">
        <v>156</v>
      </c>
      <c r="E92" s="2">
        <v>38</v>
      </c>
      <c r="F92" s="2">
        <v>38</v>
      </c>
      <c r="G92" s="2">
        <v>38</v>
      </c>
      <c r="H92" s="3">
        <v>42991</v>
      </c>
      <c r="J92">
        <f>DAYS360(B92,H92)</f>
        <v>3531</v>
      </c>
      <c r="K92" s="55" t="str">
        <f>IF(Tableau1[[#This Row],[Date sortie]]="",DAYS360(Tableau1[[#This Row],[Date naissance]],Tableau1[[#This Row],[Colonne1]],)/365*12,"")</f>
        <v/>
      </c>
      <c r="L92" s="3">
        <f ca="1">TODAY()</f>
        <v>43019</v>
      </c>
    </row>
    <row r="93" spans="1:12" x14ac:dyDescent="0.25">
      <c r="A93" s="39">
        <v>9262</v>
      </c>
      <c r="B93" s="3">
        <v>40469</v>
      </c>
      <c r="C93" s="2" t="s">
        <v>149</v>
      </c>
      <c r="D93" s="2" t="s">
        <v>156</v>
      </c>
      <c r="E93" s="2">
        <v>38</v>
      </c>
      <c r="F93" s="2">
        <v>38</v>
      </c>
      <c r="G93" s="2">
        <v>38</v>
      </c>
      <c r="H93" s="3">
        <v>42991</v>
      </c>
      <c r="J93">
        <f>DAYS360(B93,H93)</f>
        <v>2485</v>
      </c>
      <c r="K93" s="55" t="str">
        <f>IF(Tableau1[[#This Row],[Date sortie]]="",DAYS360(Tableau1[[#This Row],[Date naissance]],Tableau1[[#This Row],[Colonne1]],)/365*12,"")</f>
        <v/>
      </c>
      <c r="L93" s="3">
        <f ca="1">TODAY()</f>
        <v>43019</v>
      </c>
    </row>
    <row r="94" spans="1:12" x14ac:dyDescent="0.25">
      <c r="A94" s="39">
        <v>3888</v>
      </c>
      <c r="B94" s="3">
        <v>42644</v>
      </c>
      <c r="C94" s="2" t="s">
        <v>150</v>
      </c>
      <c r="D94" s="2" t="s">
        <v>156</v>
      </c>
      <c r="E94" s="2">
        <v>38</v>
      </c>
      <c r="F94" s="2">
        <v>38</v>
      </c>
      <c r="G94" s="2">
        <v>38</v>
      </c>
      <c r="H94" s="3">
        <v>43006</v>
      </c>
      <c r="J94">
        <f>DAYS360(B94,H94)</f>
        <v>357</v>
      </c>
      <c r="K94" s="55" t="str">
        <f>IF(Tableau1[[#This Row],[Date sortie]]="",DAYS360(Tableau1[[#This Row],[Date naissance]],Tableau1[[#This Row],[Colonne1]],)/365*12,"")</f>
        <v/>
      </c>
      <c r="L94" s="3">
        <f ca="1">TODAY()</f>
        <v>43019</v>
      </c>
    </row>
    <row r="95" spans="1:12" x14ac:dyDescent="0.25">
      <c r="A95" s="39">
        <v>3906</v>
      </c>
      <c r="B95" s="3">
        <v>42668</v>
      </c>
      <c r="C95" s="2" t="s">
        <v>150</v>
      </c>
      <c r="D95" s="2" t="s">
        <v>156</v>
      </c>
      <c r="E95" s="2">
        <v>38</v>
      </c>
      <c r="F95" s="2">
        <v>38</v>
      </c>
      <c r="G95" s="2">
        <v>38</v>
      </c>
      <c r="H95" s="3">
        <v>43006</v>
      </c>
      <c r="J95">
        <f>DAYS360(B95,H95)</f>
        <v>333</v>
      </c>
      <c r="K95" s="55" t="str">
        <f>IF(Tableau1[[#This Row],[Date sortie]]="",DAYS360(Tableau1[[#This Row],[Date naissance]],Tableau1[[#This Row],[Colonne1]],)/365*12,"")</f>
        <v/>
      </c>
      <c r="L95" s="3">
        <f ca="1">TODAY()</f>
        <v>43019</v>
      </c>
    </row>
    <row r="96" spans="1:12" x14ac:dyDescent="0.25">
      <c r="A96" s="39">
        <v>3911</v>
      </c>
      <c r="B96" s="3">
        <v>42681</v>
      </c>
      <c r="C96" s="2" t="s">
        <v>149</v>
      </c>
      <c r="D96" s="2" t="s">
        <v>156</v>
      </c>
      <c r="E96" s="2">
        <v>38</v>
      </c>
      <c r="F96" s="2">
        <v>38</v>
      </c>
      <c r="G96" s="2">
        <v>38</v>
      </c>
      <c r="H96" s="3">
        <v>43006</v>
      </c>
      <c r="J96">
        <f>DAYS360(B96,H96)</f>
        <v>321</v>
      </c>
      <c r="K96" s="55" t="str">
        <f>IF(Tableau1[[#This Row],[Date sortie]]="",DAYS360(Tableau1[[#This Row],[Date naissance]],Tableau1[[#This Row],[Colonne1]],)/365*12,"")</f>
        <v/>
      </c>
      <c r="L96" s="3">
        <f ca="1">TODAY()</f>
        <v>43019</v>
      </c>
    </row>
    <row r="97" spans="1:12" x14ac:dyDescent="0.25">
      <c r="A97" s="39">
        <v>3912</v>
      </c>
      <c r="B97" s="3">
        <v>42682</v>
      </c>
      <c r="C97" s="2" t="s">
        <v>150</v>
      </c>
      <c r="D97" s="2" t="s">
        <v>156</v>
      </c>
      <c r="E97" s="2">
        <v>38</v>
      </c>
      <c r="F97" s="2">
        <v>38</v>
      </c>
      <c r="G97" s="2">
        <v>38</v>
      </c>
      <c r="H97" s="3">
        <v>43006</v>
      </c>
      <c r="J97">
        <f>DAYS360(B97,H97)</f>
        <v>320</v>
      </c>
      <c r="K97" s="55" t="str">
        <f>IF(Tableau1[[#This Row],[Date sortie]]="",DAYS360(Tableau1[[#This Row],[Date naissance]],Tableau1[[#This Row],[Colonne1]],)/365*12,"")</f>
        <v/>
      </c>
      <c r="L97" s="3">
        <f ca="1">TODAY()</f>
        <v>43019</v>
      </c>
    </row>
    <row r="98" spans="1:12" x14ac:dyDescent="0.25">
      <c r="A98" s="39">
        <v>3913</v>
      </c>
      <c r="B98" s="3">
        <v>42692</v>
      </c>
      <c r="C98" s="2" t="s">
        <v>230</v>
      </c>
      <c r="D98" s="2" t="s">
        <v>156</v>
      </c>
      <c r="E98" s="2">
        <v>38</v>
      </c>
      <c r="F98" s="2">
        <v>38</v>
      </c>
      <c r="G98" s="2">
        <v>38</v>
      </c>
      <c r="H98" s="3">
        <v>43006</v>
      </c>
      <c r="J98">
        <f>DAYS360(B98,H98)</f>
        <v>310</v>
      </c>
      <c r="K98" s="55" t="str">
        <f>IF(Tableau1[[#This Row],[Date sortie]]="",DAYS360(Tableau1[[#This Row],[Date naissance]],Tableau1[[#This Row],[Colonne1]],)/365*12,"")</f>
        <v/>
      </c>
      <c r="L98" s="3">
        <f ca="1">TODAY()</f>
        <v>43019</v>
      </c>
    </row>
    <row r="99" spans="1:12" x14ac:dyDescent="0.25">
      <c r="A99" s="39">
        <v>3926</v>
      </c>
      <c r="B99" s="3">
        <v>42715</v>
      </c>
      <c r="C99" s="2" t="s">
        <v>150</v>
      </c>
      <c r="D99" s="2" t="s">
        <v>156</v>
      </c>
      <c r="E99" s="2">
        <v>38</v>
      </c>
      <c r="F99" s="2">
        <v>38</v>
      </c>
      <c r="G99" s="2">
        <v>38</v>
      </c>
      <c r="H99" s="3">
        <v>43006</v>
      </c>
      <c r="J99">
        <f>DAYS360(B99,H99)</f>
        <v>287</v>
      </c>
      <c r="K99" s="55" t="str">
        <f>IF(Tableau1[[#This Row],[Date sortie]]="",DAYS360(Tableau1[[#This Row],[Date naissance]],Tableau1[[#This Row],[Colonne1]],)/365*12,"")</f>
        <v/>
      </c>
      <c r="L99" s="3">
        <f ca="1">TODAY()</f>
        <v>43019</v>
      </c>
    </row>
    <row r="100" spans="1:12" x14ac:dyDescent="0.25">
      <c r="A100" s="20">
        <v>373</v>
      </c>
      <c r="B100" s="3">
        <v>40092</v>
      </c>
      <c r="C100" s="2" t="s">
        <v>149</v>
      </c>
      <c r="D100" s="2" t="s">
        <v>156</v>
      </c>
      <c r="E100" s="2">
        <v>38</v>
      </c>
      <c r="F100" s="2">
        <v>38</v>
      </c>
      <c r="G100" s="2">
        <v>38</v>
      </c>
      <c r="J100">
        <f>DAYS360(B100,H100)</f>
        <v>-39516</v>
      </c>
      <c r="K100" s="55">
        <f ca="1">IF(Tableau1[[#This Row],[Date sortie]]="",DAYS360(Tableau1[[#This Row],[Date naissance]],Tableau1[[#This Row],[Colonne1]],)/365*12,"")</f>
        <v>94.849315068493155</v>
      </c>
      <c r="L100" s="3">
        <f ca="1">TODAY()</f>
        <v>43019</v>
      </c>
    </row>
    <row r="101" spans="1:12" x14ac:dyDescent="0.25">
      <c r="A101" s="20">
        <v>376</v>
      </c>
      <c r="B101" s="3">
        <v>40096</v>
      </c>
      <c r="C101" s="2" t="s">
        <v>149</v>
      </c>
      <c r="D101" s="2" t="s">
        <v>156</v>
      </c>
      <c r="E101" s="2">
        <v>38</v>
      </c>
      <c r="F101" s="2">
        <v>38</v>
      </c>
      <c r="G101" s="2">
        <v>38</v>
      </c>
      <c r="J101">
        <f>DAYS360(B101,H101)</f>
        <v>-39520</v>
      </c>
      <c r="K101" s="55">
        <f ca="1">IF(Tableau1[[#This Row],[Date sortie]]="",DAYS360(Tableau1[[#This Row],[Date naissance]],Tableau1[[#This Row],[Colonne1]],)/365*12,"")</f>
        <v>94.717808219178082</v>
      </c>
      <c r="L101" s="3">
        <f ca="1">TODAY()</f>
        <v>43019</v>
      </c>
    </row>
    <row r="102" spans="1:12" x14ac:dyDescent="0.25">
      <c r="A102" s="20">
        <v>398</v>
      </c>
      <c r="B102" s="3">
        <v>40109</v>
      </c>
      <c r="C102" s="2" t="s">
        <v>149</v>
      </c>
      <c r="D102" s="2" t="s">
        <v>156</v>
      </c>
      <c r="E102" s="2">
        <v>38</v>
      </c>
      <c r="F102" s="2">
        <v>38</v>
      </c>
      <c r="G102" s="2">
        <v>38</v>
      </c>
      <c r="J102">
        <f>DAYS360(B102,H102)</f>
        <v>-39533</v>
      </c>
      <c r="K102" s="55">
        <f ca="1">IF(Tableau1[[#This Row],[Date sortie]]="",DAYS360(Tableau1[[#This Row],[Date naissance]],Tableau1[[#This Row],[Colonne1]],)/365*12,"")</f>
        <v>94.290410958904118</v>
      </c>
      <c r="L102" s="3">
        <f ca="1">TODAY()</f>
        <v>43019</v>
      </c>
    </row>
    <row r="103" spans="1:12" x14ac:dyDescent="0.25">
      <c r="A103" s="20">
        <v>413</v>
      </c>
      <c r="B103" s="3">
        <v>40120</v>
      </c>
      <c r="C103" s="2" t="s">
        <v>149</v>
      </c>
      <c r="D103" s="2" t="s">
        <v>156</v>
      </c>
      <c r="E103" s="2">
        <v>38</v>
      </c>
      <c r="F103" s="2">
        <v>38</v>
      </c>
      <c r="G103" s="2">
        <v>38</v>
      </c>
      <c r="J103">
        <f>DAYS360(B103,H103)</f>
        <v>-39543</v>
      </c>
      <c r="K103" s="55">
        <f ca="1">IF(Tableau1[[#This Row],[Date sortie]]="",DAYS360(Tableau1[[#This Row],[Date naissance]],Tableau1[[#This Row],[Colonne1]],)/365*12,"")</f>
        <v>93.961643835616442</v>
      </c>
      <c r="L103" s="3">
        <f ca="1">TODAY()</f>
        <v>43019</v>
      </c>
    </row>
    <row r="104" spans="1:12" x14ac:dyDescent="0.25">
      <c r="A104" s="20">
        <v>419</v>
      </c>
      <c r="B104" s="3">
        <v>40123</v>
      </c>
      <c r="C104" s="2" t="s">
        <v>149</v>
      </c>
      <c r="D104" s="2" t="s">
        <v>156</v>
      </c>
      <c r="E104" s="2">
        <v>38</v>
      </c>
      <c r="F104" s="2">
        <v>38</v>
      </c>
      <c r="G104" s="2">
        <v>38</v>
      </c>
      <c r="J104">
        <f>DAYS360(B104,H104)</f>
        <v>-39546</v>
      </c>
      <c r="K104" s="55">
        <f ca="1">IF(Tableau1[[#This Row],[Date sortie]]="",DAYS360(Tableau1[[#This Row],[Date naissance]],Tableau1[[#This Row],[Colonne1]],)/365*12,"")</f>
        <v>93.863013698630141</v>
      </c>
      <c r="L104" s="3">
        <f ca="1">TODAY()</f>
        <v>43019</v>
      </c>
    </row>
    <row r="105" spans="1:12" x14ac:dyDescent="0.25">
      <c r="A105" s="20">
        <v>446</v>
      </c>
      <c r="B105" s="3">
        <v>40163</v>
      </c>
      <c r="C105" s="2" t="s">
        <v>149</v>
      </c>
      <c r="D105" s="2" t="s">
        <v>156</v>
      </c>
      <c r="E105" s="2">
        <v>38</v>
      </c>
      <c r="F105" s="2">
        <v>38</v>
      </c>
      <c r="G105" s="2">
        <v>38</v>
      </c>
      <c r="J105">
        <f>DAYS360(B105,H105)</f>
        <v>-39586</v>
      </c>
      <c r="K105" s="55">
        <f ca="1">IF(Tableau1[[#This Row],[Date sortie]]="",DAYS360(Tableau1[[#This Row],[Date naissance]],Tableau1[[#This Row],[Colonne1]],)/365*12,"")</f>
        <v>92.547945205479451</v>
      </c>
      <c r="L105" s="3">
        <f ca="1">TODAY()</f>
        <v>43019</v>
      </c>
    </row>
    <row r="106" spans="1:12" x14ac:dyDescent="0.25">
      <c r="A106" s="20">
        <v>469</v>
      </c>
      <c r="B106" s="3">
        <v>40440</v>
      </c>
      <c r="C106" s="2" t="s">
        <v>149</v>
      </c>
      <c r="D106" s="2" t="s">
        <v>156</v>
      </c>
      <c r="E106" s="2">
        <v>38</v>
      </c>
      <c r="F106" s="2">
        <v>38</v>
      </c>
      <c r="G106" s="2">
        <v>38</v>
      </c>
      <c r="J106">
        <f>DAYS360(B106,H106)</f>
        <v>-39859</v>
      </c>
      <c r="K106" s="55">
        <f ca="1">IF(Tableau1[[#This Row],[Date sortie]]="",DAYS360(Tableau1[[#This Row],[Date naissance]],Tableau1[[#This Row],[Colonne1]],)/365*12,"")</f>
        <v>83.572602739726022</v>
      </c>
      <c r="L106" s="3">
        <f ca="1">TODAY()</f>
        <v>43019</v>
      </c>
    </row>
    <row r="107" spans="1:12" x14ac:dyDescent="0.25">
      <c r="A107" s="20">
        <v>470</v>
      </c>
      <c r="B107" s="3">
        <v>40441</v>
      </c>
      <c r="C107" s="2" t="s">
        <v>149</v>
      </c>
      <c r="D107" s="2" t="s">
        <v>156</v>
      </c>
      <c r="E107" s="2">
        <v>38</v>
      </c>
      <c r="F107" s="2">
        <v>38</v>
      </c>
      <c r="G107" s="2">
        <v>38</v>
      </c>
      <c r="J107">
        <f>DAYS360(B107,H107)</f>
        <v>-39860</v>
      </c>
      <c r="K107" s="55">
        <f ca="1">IF(Tableau1[[#This Row],[Date sortie]]="",DAYS360(Tableau1[[#This Row],[Date naissance]],Tableau1[[#This Row],[Colonne1]],)/365*12,"")</f>
        <v>83.539726027397265</v>
      </c>
      <c r="L107" s="3">
        <f ca="1">TODAY()</f>
        <v>43019</v>
      </c>
    </row>
    <row r="108" spans="1:12" x14ac:dyDescent="0.25">
      <c r="A108" s="20">
        <v>768</v>
      </c>
      <c r="B108" s="3">
        <v>40807</v>
      </c>
      <c r="C108" s="2" t="s">
        <v>149</v>
      </c>
      <c r="D108" s="2" t="s">
        <v>156</v>
      </c>
      <c r="E108" s="2">
        <v>38</v>
      </c>
      <c r="F108" s="2">
        <v>38</v>
      </c>
      <c r="G108" s="2">
        <v>38</v>
      </c>
      <c r="J108">
        <f>DAYS360(B108,H108)</f>
        <v>-40221</v>
      </c>
      <c r="K108" s="55">
        <f ca="1">IF(Tableau1[[#This Row],[Date sortie]]="",DAYS360(Tableau1[[#This Row],[Date naissance]],Tableau1[[#This Row],[Colonne1]],)/365*12,"")</f>
        <v>71.671232876712324</v>
      </c>
      <c r="L108" s="3">
        <f ca="1">TODAY()</f>
        <v>43019</v>
      </c>
    </row>
    <row r="109" spans="1:12" x14ac:dyDescent="0.25">
      <c r="A109" s="20">
        <v>802</v>
      </c>
      <c r="B109" s="3">
        <v>40829</v>
      </c>
      <c r="C109" s="2" t="s">
        <v>149</v>
      </c>
      <c r="D109" s="2" t="s">
        <v>156</v>
      </c>
      <c r="E109" s="2">
        <v>38</v>
      </c>
      <c r="F109" s="2">
        <v>38</v>
      </c>
      <c r="G109" s="2">
        <v>38</v>
      </c>
      <c r="J109">
        <f>DAYS360(B109,H109)</f>
        <v>-40243</v>
      </c>
      <c r="K109" s="55">
        <f ca="1">IF(Tableau1[[#This Row],[Date sortie]]="",DAYS360(Tableau1[[#This Row],[Date naissance]],Tableau1[[#This Row],[Colonne1]],)/365*12,"")</f>
        <v>70.947945205479456</v>
      </c>
      <c r="L109" s="3">
        <f ca="1">TODAY()</f>
        <v>43019</v>
      </c>
    </row>
    <row r="110" spans="1:12" x14ac:dyDescent="0.25">
      <c r="A110" s="20">
        <v>807</v>
      </c>
      <c r="B110" s="3">
        <v>40830</v>
      </c>
      <c r="C110" s="2" t="s">
        <v>149</v>
      </c>
      <c r="D110" s="2" t="s">
        <v>156</v>
      </c>
      <c r="E110" s="2">
        <v>38</v>
      </c>
      <c r="F110" s="2">
        <v>38</v>
      </c>
      <c r="G110" s="2">
        <v>38</v>
      </c>
      <c r="J110">
        <f>DAYS360(B110,H110)</f>
        <v>-40244</v>
      </c>
      <c r="K110" s="55">
        <f ca="1">IF(Tableau1[[#This Row],[Date sortie]]="",DAYS360(Tableau1[[#This Row],[Date naissance]],Tableau1[[#This Row],[Colonne1]],)/365*12,"")</f>
        <v>70.915068493150685</v>
      </c>
      <c r="L110" s="3">
        <f ca="1">TODAY()</f>
        <v>43019</v>
      </c>
    </row>
    <row r="111" spans="1:12" x14ac:dyDescent="0.25">
      <c r="A111" s="20">
        <v>820</v>
      </c>
      <c r="B111" s="3">
        <v>40837</v>
      </c>
      <c r="C111" s="2" t="s">
        <v>149</v>
      </c>
      <c r="D111" s="2" t="s">
        <v>156</v>
      </c>
      <c r="E111" s="2">
        <v>38</v>
      </c>
      <c r="F111" s="2">
        <v>38</v>
      </c>
      <c r="G111" s="2">
        <v>38</v>
      </c>
      <c r="J111">
        <f>DAYS360(B111,H111)</f>
        <v>-40251</v>
      </c>
      <c r="K111" s="55">
        <f ca="1">IF(Tableau1[[#This Row],[Date sortie]]="",DAYS360(Tableau1[[#This Row],[Date naissance]],Tableau1[[#This Row],[Colonne1]],)/365*12,"")</f>
        <v>70.68493150684931</v>
      </c>
      <c r="L111" s="3">
        <f ca="1">TODAY()</f>
        <v>43019</v>
      </c>
    </row>
    <row r="112" spans="1:12" x14ac:dyDescent="0.25">
      <c r="A112" s="20">
        <v>822</v>
      </c>
      <c r="B112" s="3">
        <v>40839</v>
      </c>
      <c r="C112" s="2" t="s">
        <v>149</v>
      </c>
      <c r="D112" s="2" t="s">
        <v>156</v>
      </c>
      <c r="E112" s="2">
        <v>38</v>
      </c>
      <c r="F112" s="2">
        <v>38</v>
      </c>
      <c r="G112" s="2">
        <v>38</v>
      </c>
      <c r="J112">
        <f>DAYS360(B112,H112)</f>
        <v>-40253</v>
      </c>
      <c r="K112" s="55">
        <f ca="1">IF(Tableau1[[#This Row],[Date sortie]]="",DAYS360(Tableau1[[#This Row],[Date naissance]],Tableau1[[#This Row],[Colonne1]],)/365*12,"")</f>
        <v>70.61917808219178</v>
      </c>
      <c r="L112" s="3">
        <f ca="1">TODAY()</f>
        <v>43019</v>
      </c>
    </row>
    <row r="113" spans="1:12" x14ac:dyDescent="0.25">
      <c r="A113" s="20">
        <v>835</v>
      </c>
      <c r="B113" s="3">
        <v>40844</v>
      </c>
      <c r="C113" s="2" t="s">
        <v>149</v>
      </c>
      <c r="D113" s="2" t="s">
        <v>156</v>
      </c>
      <c r="E113" s="2">
        <v>38</v>
      </c>
      <c r="F113" s="2">
        <v>38</v>
      </c>
      <c r="G113" s="2">
        <v>38</v>
      </c>
      <c r="J113">
        <f>DAYS360(B113,H113)</f>
        <v>-40258</v>
      </c>
      <c r="K113" s="55">
        <f ca="1">IF(Tableau1[[#This Row],[Date sortie]]="",DAYS360(Tableau1[[#This Row],[Date naissance]],Tableau1[[#This Row],[Colonne1]],)/365*12,"")</f>
        <v>70.454794520547949</v>
      </c>
      <c r="L113" s="3">
        <f ca="1">TODAY()</f>
        <v>43019</v>
      </c>
    </row>
    <row r="114" spans="1:12" x14ac:dyDescent="0.25">
      <c r="A114" s="39">
        <v>851</v>
      </c>
      <c r="B114" s="3">
        <v>40860</v>
      </c>
      <c r="C114" s="2" t="s">
        <v>149</v>
      </c>
      <c r="D114" s="2" t="s">
        <v>156</v>
      </c>
      <c r="E114" s="2">
        <v>38</v>
      </c>
      <c r="F114" s="2">
        <v>38</v>
      </c>
      <c r="G114" s="2">
        <v>38</v>
      </c>
      <c r="J114">
        <f>DAYS360(B114,H114)</f>
        <v>-40273</v>
      </c>
      <c r="K114" s="55">
        <f ca="1">IF(Tableau1[[#This Row],[Date sortie]]="",DAYS360(Tableau1[[#This Row],[Date naissance]],Tableau1[[#This Row],[Colonne1]],)/365*12,"")</f>
        <v>69.961643835616442</v>
      </c>
      <c r="L114" s="3">
        <f ca="1">TODAY()</f>
        <v>43019</v>
      </c>
    </row>
    <row r="115" spans="1:12" x14ac:dyDescent="0.25">
      <c r="A115" s="20">
        <v>2091</v>
      </c>
      <c r="B115" s="3">
        <v>42628</v>
      </c>
      <c r="C115" s="2" t="s">
        <v>149</v>
      </c>
      <c r="D115" s="2" t="s">
        <v>156</v>
      </c>
      <c r="E115" s="2">
        <v>38</v>
      </c>
      <c r="F115" s="2">
        <v>38</v>
      </c>
      <c r="G115" s="2">
        <v>38</v>
      </c>
      <c r="J115">
        <f>DAYS360(B115,H115)</f>
        <v>-42015</v>
      </c>
      <c r="K115" s="55">
        <f ca="1">IF(Tableau1[[#This Row],[Date sortie]]="",DAYS360(Tableau1[[#This Row],[Date naissance]],Tableau1[[#This Row],[Colonne1]],)/365*12,"")</f>
        <v>12.69041095890411</v>
      </c>
      <c r="L115" s="3">
        <f ca="1">TODAY()</f>
        <v>43019</v>
      </c>
    </row>
    <row r="116" spans="1:12" x14ac:dyDescent="0.25">
      <c r="A116" s="20">
        <v>2092</v>
      </c>
      <c r="B116" s="3">
        <v>42630</v>
      </c>
      <c r="C116" s="2" t="s">
        <v>149</v>
      </c>
      <c r="D116" s="2" t="s">
        <v>156</v>
      </c>
      <c r="E116" s="2">
        <v>38</v>
      </c>
      <c r="F116" s="2">
        <v>38</v>
      </c>
      <c r="G116" s="2">
        <v>38</v>
      </c>
      <c r="J116">
        <f>DAYS360(B116,H116)</f>
        <v>-42017</v>
      </c>
      <c r="K116" s="55">
        <f ca="1">IF(Tableau1[[#This Row],[Date sortie]]="",DAYS360(Tableau1[[#This Row],[Date naissance]],Tableau1[[#This Row],[Colonne1]],)/365*12,"")</f>
        <v>12.624657534246573</v>
      </c>
      <c r="L116" s="3">
        <f ca="1">TODAY()</f>
        <v>43019</v>
      </c>
    </row>
    <row r="117" spans="1:12" x14ac:dyDescent="0.25">
      <c r="A117" s="37">
        <v>2496</v>
      </c>
      <c r="B117" s="3">
        <v>41881</v>
      </c>
      <c r="C117" s="2" t="s">
        <v>149</v>
      </c>
      <c r="D117" s="2" t="s">
        <v>152</v>
      </c>
      <c r="E117" s="2">
        <v>34</v>
      </c>
      <c r="F117" s="2">
        <v>34</v>
      </c>
      <c r="G117" s="2">
        <v>34</v>
      </c>
      <c r="J117">
        <f>DAYS360(B117,H117)</f>
        <v>-41280</v>
      </c>
      <c r="K117" s="55">
        <f ca="1">IF(Tableau1[[#This Row],[Date sortie]]="",DAYS360(Tableau1[[#This Row],[Date naissance]],Tableau1[[#This Row],[Colonne1]],)/365*12,"")</f>
        <v>36.854794520547941</v>
      </c>
      <c r="L117" s="3">
        <f ca="1">TODAY()</f>
        <v>43019</v>
      </c>
    </row>
    <row r="118" spans="1:12" x14ac:dyDescent="0.25">
      <c r="A118" s="37">
        <v>2529</v>
      </c>
      <c r="B118" s="3">
        <v>41910</v>
      </c>
      <c r="C118" s="2" t="s">
        <v>149</v>
      </c>
      <c r="D118" s="2" t="s">
        <v>152</v>
      </c>
      <c r="E118" s="2">
        <v>34</v>
      </c>
      <c r="F118" s="2">
        <v>34</v>
      </c>
      <c r="G118" s="2">
        <v>34</v>
      </c>
      <c r="J118">
        <f>DAYS360(B118,H118)</f>
        <v>-41308</v>
      </c>
      <c r="K118" s="55">
        <f ca="1">IF(Tableau1[[#This Row],[Date sortie]]="",DAYS360(Tableau1[[#This Row],[Date naissance]],Tableau1[[#This Row],[Colonne1]],)/365*12,"")</f>
        <v>35.934246575342463</v>
      </c>
      <c r="L118" s="3">
        <f ca="1">TODAY()</f>
        <v>43019</v>
      </c>
    </row>
    <row r="119" spans="1:12" x14ac:dyDescent="0.25">
      <c r="A119" s="37">
        <v>2532</v>
      </c>
      <c r="B119" s="3">
        <v>41918</v>
      </c>
      <c r="C119" s="2" t="s">
        <v>149</v>
      </c>
      <c r="D119" s="2" t="s">
        <v>152</v>
      </c>
      <c r="E119" s="2">
        <v>34</v>
      </c>
      <c r="F119" s="2">
        <v>34</v>
      </c>
      <c r="G119" s="2">
        <v>34</v>
      </c>
      <c r="J119">
        <f>DAYS360(B119,H119)</f>
        <v>-41316</v>
      </c>
      <c r="K119" s="55">
        <f ca="1">IF(Tableau1[[#This Row],[Date sortie]]="",DAYS360(Tableau1[[#This Row],[Date naissance]],Tableau1[[#This Row],[Colonne1]],)/365*12,"")</f>
        <v>35.671232876712324</v>
      </c>
      <c r="L119" s="3">
        <f ca="1">TODAY()</f>
        <v>43019</v>
      </c>
    </row>
    <row r="120" spans="1:12" x14ac:dyDescent="0.25">
      <c r="A120" s="37">
        <v>2533</v>
      </c>
      <c r="B120" s="3">
        <v>41919</v>
      </c>
      <c r="C120" s="2" t="s">
        <v>149</v>
      </c>
      <c r="D120" s="2" t="s">
        <v>152</v>
      </c>
      <c r="E120" s="2">
        <v>34</v>
      </c>
      <c r="F120" s="2">
        <v>34</v>
      </c>
      <c r="G120" s="2">
        <v>34</v>
      </c>
      <c r="J120">
        <f>DAYS360(B120,H120)</f>
        <v>-41317</v>
      </c>
      <c r="K120" s="55">
        <f ca="1">IF(Tableau1[[#This Row],[Date sortie]]="",DAYS360(Tableau1[[#This Row],[Date naissance]],Tableau1[[#This Row],[Colonne1]],)/365*12,"")</f>
        <v>35.638356164383559</v>
      </c>
      <c r="L120" s="3">
        <f ca="1">TODAY()</f>
        <v>43019</v>
      </c>
    </row>
    <row r="121" spans="1:12" x14ac:dyDescent="0.25">
      <c r="A121" s="37">
        <v>2550</v>
      </c>
      <c r="B121" s="3">
        <v>42027</v>
      </c>
      <c r="C121" s="2" t="s">
        <v>149</v>
      </c>
      <c r="D121" s="2" t="s">
        <v>152</v>
      </c>
      <c r="E121" s="2">
        <v>34</v>
      </c>
      <c r="F121" s="2">
        <v>34</v>
      </c>
      <c r="G121" s="2">
        <v>34</v>
      </c>
      <c r="J121">
        <f>DAYS360(B121,H121)</f>
        <v>-41423</v>
      </c>
      <c r="K121" s="55">
        <f ca="1">IF(Tableau1[[#This Row],[Date sortie]]="",DAYS360(Tableau1[[#This Row],[Date naissance]],Tableau1[[#This Row],[Colonne1]],)/365*12,"")</f>
        <v>32.153424657534245</v>
      </c>
      <c r="L121" s="3">
        <f ca="1">TODAY()</f>
        <v>43019</v>
      </c>
    </row>
    <row r="122" spans="1:12" x14ac:dyDescent="0.25">
      <c r="A122" s="37">
        <v>2553</v>
      </c>
      <c r="B122" s="3">
        <v>42086</v>
      </c>
      <c r="C122" s="2" t="s">
        <v>149</v>
      </c>
      <c r="D122" s="2" t="s">
        <v>152</v>
      </c>
      <c r="E122" s="2">
        <v>34</v>
      </c>
      <c r="F122" s="2">
        <v>34</v>
      </c>
      <c r="G122" s="2">
        <v>34</v>
      </c>
      <c r="J122">
        <f>DAYS360(B122,H122)</f>
        <v>-41483</v>
      </c>
      <c r="K122" s="55">
        <f ca="1">IF(Tableau1[[#This Row],[Date sortie]]="",DAYS360(Tableau1[[#This Row],[Date naissance]],Tableau1[[#This Row],[Colonne1]],)/365*12,"")</f>
        <v>30.18082191780822</v>
      </c>
      <c r="L122" s="3">
        <f ca="1">TODAY()</f>
        <v>43019</v>
      </c>
    </row>
    <row r="123" spans="1:12" x14ac:dyDescent="0.25">
      <c r="A123" s="37">
        <v>2555</v>
      </c>
      <c r="B123" s="3">
        <v>42091</v>
      </c>
      <c r="C123" s="2" t="s">
        <v>149</v>
      </c>
      <c r="D123" s="2" t="s">
        <v>152</v>
      </c>
      <c r="E123" s="2">
        <v>34</v>
      </c>
      <c r="F123" s="2">
        <v>34</v>
      </c>
      <c r="G123" s="2">
        <v>34</v>
      </c>
      <c r="J123">
        <f>DAYS360(B123,H123)</f>
        <v>-41488</v>
      </c>
      <c r="K123" s="55">
        <f ca="1">IF(Tableau1[[#This Row],[Date sortie]]="",DAYS360(Tableau1[[#This Row],[Date naissance]],Tableau1[[#This Row],[Colonne1]],)/365*12,"")</f>
        <v>30.016438356164386</v>
      </c>
      <c r="L123" s="3">
        <f ca="1">TODAY()</f>
        <v>43019</v>
      </c>
    </row>
    <row r="124" spans="1:12" x14ac:dyDescent="0.25">
      <c r="A124" s="20">
        <v>3107</v>
      </c>
      <c r="B124" s="3">
        <v>39352</v>
      </c>
      <c r="C124" s="2" t="s">
        <v>149</v>
      </c>
      <c r="D124" s="2" t="s">
        <v>156</v>
      </c>
      <c r="E124" s="2">
        <v>38</v>
      </c>
      <c r="F124" s="2">
        <v>38</v>
      </c>
      <c r="G124" s="2">
        <v>38</v>
      </c>
      <c r="J124">
        <f>DAYS360(B124,H124)</f>
        <v>-38787</v>
      </c>
      <c r="K124" s="55">
        <f ca="1">IF(Tableau1[[#This Row],[Date sortie]]="",DAYS360(Tableau1[[#This Row],[Date naissance]],Tableau1[[#This Row],[Colonne1]],)/365*12,"")</f>
        <v>118.81643835616438</v>
      </c>
      <c r="L124" s="3">
        <f ca="1">TODAY()</f>
        <v>43019</v>
      </c>
    </row>
    <row r="125" spans="1:12" x14ac:dyDescent="0.25">
      <c r="A125" s="20">
        <v>3261</v>
      </c>
      <c r="B125" s="3">
        <v>42996</v>
      </c>
      <c r="C125" s="2" t="s">
        <v>150</v>
      </c>
      <c r="D125" s="2" t="s">
        <v>156</v>
      </c>
      <c r="E125" s="2">
        <v>38</v>
      </c>
      <c r="F125" s="2">
        <v>38</v>
      </c>
      <c r="G125" s="2">
        <v>38</v>
      </c>
      <c r="J125">
        <f>DAYS360(B125,H125)</f>
        <v>-42378</v>
      </c>
      <c r="K125" s="55">
        <f ca="1">IF(Tableau1[[#This Row],[Date sortie]]="",DAYS360(Tableau1[[#This Row],[Date naissance]],Tableau1[[#This Row],[Colonne1]],)/365*12,"")</f>
        <v>0.75616438356164384</v>
      </c>
      <c r="L125" s="3">
        <f ca="1">TODAY()</f>
        <v>43019</v>
      </c>
    </row>
    <row r="126" spans="1:12" x14ac:dyDescent="0.25">
      <c r="A126" s="54">
        <v>3872</v>
      </c>
      <c r="B126" s="3">
        <v>42632</v>
      </c>
      <c r="C126" s="2" t="s">
        <v>149</v>
      </c>
      <c r="D126" s="2" t="s">
        <v>156</v>
      </c>
      <c r="E126" s="2">
        <v>38</v>
      </c>
      <c r="F126" s="2">
        <v>38</v>
      </c>
      <c r="G126" s="2">
        <v>38</v>
      </c>
      <c r="J126">
        <f>DAYS360(B126,H126)</f>
        <v>-42019</v>
      </c>
      <c r="K126" s="55">
        <f ca="1">IF(Tableau1[[#This Row],[Date sortie]]="",DAYS360(Tableau1[[#This Row],[Date naissance]],Tableau1[[#This Row],[Colonne1]],)/365*12,"")</f>
        <v>12.55890410958904</v>
      </c>
      <c r="L126" s="3">
        <f ca="1">TODAY()</f>
        <v>43019</v>
      </c>
    </row>
    <row r="127" spans="1:12" x14ac:dyDescent="0.25">
      <c r="A127" s="20">
        <v>3874</v>
      </c>
      <c r="B127" s="3">
        <v>42633</v>
      </c>
      <c r="C127" s="2" t="s">
        <v>149</v>
      </c>
      <c r="D127" s="2" t="s">
        <v>156</v>
      </c>
      <c r="E127" s="2">
        <v>38</v>
      </c>
      <c r="F127" s="2">
        <v>38</v>
      </c>
      <c r="G127" s="2">
        <v>38</v>
      </c>
      <c r="J127">
        <f>DAYS360(B127,H127)</f>
        <v>-42020</v>
      </c>
      <c r="K127" s="55">
        <f ca="1">IF(Tableau1[[#This Row],[Date sortie]]="",DAYS360(Tableau1[[#This Row],[Date naissance]],Tableau1[[#This Row],[Colonne1]],)/365*12,"")</f>
        <v>12.526027397260275</v>
      </c>
      <c r="L127" s="3">
        <f ca="1">TODAY()</f>
        <v>43019</v>
      </c>
    </row>
    <row r="128" spans="1:12" x14ac:dyDescent="0.25">
      <c r="A128" s="20">
        <v>3876</v>
      </c>
      <c r="B128" s="3">
        <v>42636</v>
      </c>
      <c r="C128" s="2" t="s">
        <v>149</v>
      </c>
      <c r="D128" s="2" t="s">
        <v>156</v>
      </c>
      <c r="E128" s="2">
        <v>38</v>
      </c>
      <c r="F128" s="2">
        <v>38</v>
      </c>
      <c r="G128" s="2">
        <v>38</v>
      </c>
      <c r="J128">
        <f>DAYS360(B128,H128)</f>
        <v>-42023</v>
      </c>
      <c r="K128" s="55">
        <f ca="1">IF(Tableau1[[#This Row],[Date sortie]]="",DAYS360(Tableau1[[#This Row],[Date naissance]],Tableau1[[#This Row],[Colonne1]],)/365*12,"")</f>
        <v>12.427397260273972</v>
      </c>
      <c r="L128" s="3">
        <f ca="1">TODAY()</f>
        <v>43019</v>
      </c>
    </row>
    <row r="129" spans="1:12" x14ac:dyDescent="0.25">
      <c r="A129" s="20">
        <v>3878</v>
      </c>
      <c r="B129" s="3">
        <v>42639</v>
      </c>
      <c r="C129" s="2" t="s">
        <v>149</v>
      </c>
      <c r="D129" s="2" t="s">
        <v>156</v>
      </c>
      <c r="E129" s="2">
        <v>38</v>
      </c>
      <c r="F129" s="2">
        <v>38</v>
      </c>
      <c r="G129" s="2">
        <v>38</v>
      </c>
      <c r="J129">
        <f>DAYS360(B129,H129)</f>
        <v>-42026</v>
      </c>
      <c r="K129" s="55">
        <f ca="1">IF(Tableau1[[#This Row],[Date sortie]]="",DAYS360(Tableau1[[#This Row],[Date naissance]],Tableau1[[#This Row],[Colonne1]],)/365*12,"")</f>
        <v>12.328767123287673</v>
      </c>
      <c r="L129" s="3">
        <f ca="1">TODAY()</f>
        <v>43019</v>
      </c>
    </row>
    <row r="130" spans="1:12" x14ac:dyDescent="0.25">
      <c r="A130" s="20">
        <v>3880</v>
      </c>
      <c r="B130" s="3">
        <v>42639</v>
      </c>
      <c r="C130" s="2" t="s">
        <v>149</v>
      </c>
      <c r="D130" s="2" t="s">
        <v>156</v>
      </c>
      <c r="E130" s="2">
        <v>38</v>
      </c>
      <c r="F130" s="2">
        <v>38</v>
      </c>
      <c r="G130" s="2">
        <v>38</v>
      </c>
      <c r="J130">
        <f>DAYS360(B130,H130)</f>
        <v>-42026</v>
      </c>
      <c r="K130" s="55">
        <f ca="1">IF(Tableau1[[#This Row],[Date sortie]]="",DAYS360(Tableau1[[#This Row],[Date naissance]],Tableau1[[#This Row],[Colonne1]],)/365*12,"")</f>
        <v>12.328767123287673</v>
      </c>
      <c r="L130" s="3">
        <f ca="1">TODAY()</f>
        <v>43019</v>
      </c>
    </row>
    <row r="131" spans="1:12" x14ac:dyDescent="0.25">
      <c r="A131" s="20">
        <v>3882</v>
      </c>
      <c r="B131" s="3">
        <v>42640</v>
      </c>
      <c r="C131" s="2" t="s">
        <v>149</v>
      </c>
      <c r="D131" s="2" t="s">
        <v>156</v>
      </c>
      <c r="E131" s="2">
        <v>38</v>
      </c>
      <c r="F131" s="2">
        <v>38</v>
      </c>
      <c r="G131" s="2">
        <v>38</v>
      </c>
      <c r="J131">
        <f>DAYS360(B131,H131)</f>
        <v>-42027</v>
      </c>
      <c r="K131" s="55">
        <f ca="1">IF(Tableau1[[#This Row],[Date sortie]]="",DAYS360(Tableau1[[#This Row],[Date naissance]],Tableau1[[#This Row],[Colonne1]],)/365*12,"")</f>
        <v>12.295890410958904</v>
      </c>
      <c r="L131" s="3">
        <f ca="1">TODAY()</f>
        <v>43019</v>
      </c>
    </row>
    <row r="132" spans="1:12" x14ac:dyDescent="0.25">
      <c r="A132" s="20">
        <v>3884</v>
      </c>
      <c r="B132" s="3">
        <v>42643</v>
      </c>
      <c r="C132" s="2" t="s">
        <v>149</v>
      </c>
      <c r="D132" s="2" t="s">
        <v>156</v>
      </c>
      <c r="E132" s="2">
        <v>38</v>
      </c>
      <c r="F132" s="2">
        <v>38</v>
      </c>
      <c r="G132" s="2">
        <v>38</v>
      </c>
      <c r="J132">
        <f>DAYS360(B132,H132)</f>
        <v>-42030</v>
      </c>
      <c r="K132" s="55">
        <f ca="1">IF(Tableau1[[#This Row],[Date sortie]]="",DAYS360(Tableau1[[#This Row],[Date naissance]],Tableau1[[#This Row],[Colonne1]],)/365*12,"")</f>
        <v>12.197260273972603</v>
      </c>
      <c r="L132" s="3">
        <f ca="1">TODAY()</f>
        <v>43019</v>
      </c>
    </row>
    <row r="133" spans="1:12" x14ac:dyDescent="0.25">
      <c r="A133" s="20">
        <v>3887</v>
      </c>
      <c r="B133" s="3">
        <v>42644</v>
      </c>
      <c r="C133" s="2" t="s">
        <v>149</v>
      </c>
      <c r="D133" s="2" t="s">
        <v>156</v>
      </c>
      <c r="E133" s="2">
        <v>38</v>
      </c>
      <c r="F133" s="2">
        <v>38</v>
      </c>
      <c r="G133" s="2">
        <v>38</v>
      </c>
      <c r="J133">
        <f>DAYS360(B133,H133)</f>
        <v>-42031</v>
      </c>
      <c r="K133" s="55">
        <f ca="1">IF(Tableau1[[#This Row],[Date sortie]]="",DAYS360(Tableau1[[#This Row],[Date naissance]],Tableau1[[#This Row],[Colonne1]],)/365*12,"")</f>
        <v>12.164383561643836</v>
      </c>
      <c r="L133" s="3">
        <f ca="1">TODAY()</f>
        <v>43019</v>
      </c>
    </row>
    <row r="134" spans="1:12" x14ac:dyDescent="0.25">
      <c r="A134" s="20">
        <v>3889</v>
      </c>
      <c r="B134" s="3">
        <v>42647</v>
      </c>
      <c r="C134" s="2" t="s">
        <v>150</v>
      </c>
      <c r="D134" s="2" t="s">
        <v>156</v>
      </c>
      <c r="E134" s="2">
        <v>38</v>
      </c>
      <c r="F134" s="2">
        <v>38</v>
      </c>
      <c r="G134" s="2">
        <v>38</v>
      </c>
      <c r="J134">
        <f>DAYS360(B134,H134)</f>
        <v>-42034</v>
      </c>
      <c r="K134" s="55">
        <f ca="1">IF(Tableau1[[#This Row],[Date sortie]]="",DAYS360(Tableau1[[#This Row],[Date naissance]],Tableau1[[#This Row],[Colonne1]],)/365*12,"")</f>
        <v>12.065753424657533</v>
      </c>
      <c r="L134" s="3">
        <f ca="1">TODAY()</f>
        <v>43019</v>
      </c>
    </row>
    <row r="135" spans="1:12" x14ac:dyDescent="0.25">
      <c r="A135" s="20">
        <v>3891</v>
      </c>
      <c r="B135" s="3">
        <v>42648</v>
      </c>
      <c r="C135" s="2" t="s">
        <v>149</v>
      </c>
      <c r="D135" s="2" t="s">
        <v>156</v>
      </c>
      <c r="E135" s="2">
        <v>38</v>
      </c>
      <c r="F135" s="2">
        <v>38</v>
      </c>
      <c r="G135" s="2">
        <v>38</v>
      </c>
      <c r="J135">
        <f>DAYS360(B135,H135)</f>
        <v>-42035</v>
      </c>
      <c r="K135" s="55">
        <f ca="1">IF(Tableau1[[#This Row],[Date sortie]]="",DAYS360(Tableau1[[#This Row],[Date naissance]],Tableau1[[#This Row],[Colonne1]],)/365*12,"")</f>
        <v>12.032876712328768</v>
      </c>
      <c r="L135" s="3">
        <f ca="1">TODAY()</f>
        <v>43019</v>
      </c>
    </row>
    <row r="136" spans="1:12" x14ac:dyDescent="0.25">
      <c r="A136" s="20">
        <v>3892</v>
      </c>
      <c r="B136" s="3">
        <v>42650</v>
      </c>
      <c r="C136" s="2" t="s">
        <v>149</v>
      </c>
      <c r="D136" s="2" t="s">
        <v>156</v>
      </c>
      <c r="E136" s="2">
        <v>38</v>
      </c>
      <c r="F136" s="2">
        <v>38</v>
      </c>
      <c r="G136" s="2">
        <v>38</v>
      </c>
      <c r="J136">
        <f>DAYS360(B136,H136)</f>
        <v>-42037</v>
      </c>
      <c r="K136" s="55">
        <f ca="1">IF(Tableau1[[#This Row],[Date sortie]]="",DAYS360(Tableau1[[#This Row],[Date naissance]],Tableau1[[#This Row],[Colonne1]],)/365*12,"")</f>
        <v>11.967123287671233</v>
      </c>
      <c r="L136" s="3">
        <f ca="1">TODAY()</f>
        <v>43019</v>
      </c>
    </row>
    <row r="137" spans="1:12" x14ac:dyDescent="0.25">
      <c r="A137" s="20">
        <v>3893</v>
      </c>
      <c r="B137" s="3">
        <v>42650</v>
      </c>
      <c r="C137" s="2" t="s">
        <v>149</v>
      </c>
      <c r="D137" s="2" t="s">
        <v>156</v>
      </c>
      <c r="E137" s="2">
        <v>38</v>
      </c>
      <c r="F137" s="2">
        <v>38</v>
      </c>
      <c r="G137" s="2">
        <v>38</v>
      </c>
      <c r="J137">
        <f>DAYS360(B137,H137)</f>
        <v>-42037</v>
      </c>
      <c r="K137" s="55">
        <f ca="1">IF(Tableau1[[#This Row],[Date sortie]]="",DAYS360(Tableau1[[#This Row],[Date naissance]],Tableau1[[#This Row],[Colonne1]],)/365*12,"")</f>
        <v>11.967123287671233</v>
      </c>
      <c r="L137" s="3">
        <f ca="1">TODAY()</f>
        <v>43019</v>
      </c>
    </row>
    <row r="138" spans="1:12" x14ac:dyDescent="0.25">
      <c r="A138" s="20">
        <v>3894</v>
      </c>
      <c r="B138" s="3">
        <v>42650</v>
      </c>
      <c r="C138" s="2" t="s">
        <v>149</v>
      </c>
      <c r="D138" s="2" t="s">
        <v>156</v>
      </c>
      <c r="E138" s="2">
        <v>38</v>
      </c>
      <c r="F138" s="2">
        <v>38</v>
      </c>
      <c r="G138" s="2">
        <v>38</v>
      </c>
      <c r="J138">
        <f>DAYS360(B138,H138)</f>
        <v>-42037</v>
      </c>
      <c r="K138" s="55">
        <f ca="1">IF(Tableau1[[#This Row],[Date sortie]]="",DAYS360(Tableau1[[#This Row],[Date naissance]],Tableau1[[#This Row],[Colonne1]],)/365*12,"")</f>
        <v>11.967123287671233</v>
      </c>
      <c r="L138" s="3">
        <f ca="1">TODAY()</f>
        <v>43019</v>
      </c>
    </row>
    <row r="139" spans="1:12" x14ac:dyDescent="0.25">
      <c r="A139" s="20">
        <v>3896</v>
      </c>
      <c r="B139" s="3">
        <v>42651</v>
      </c>
      <c r="C139" s="2" t="s">
        <v>149</v>
      </c>
      <c r="D139" s="2" t="s">
        <v>156</v>
      </c>
      <c r="E139" s="2">
        <v>38</v>
      </c>
      <c r="F139" s="2">
        <v>38</v>
      </c>
      <c r="G139" s="2">
        <v>38</v>
      </c>
      <c r="J139">
        <f>DAYS360(B139,H139)</f>
        <v>-42038</v>
      </c>
      <c r="K139" s="55">
        <f ca="1">IF(Tableau1[[#This Row],[Date sortie]]="",DAYS360(Tableau1[[#This Row],[Date naissance]],Tableau1[[#This Row],[Colonne1]],)/365*12,"")</f>
        <v>11.934246575342467</v>
      </c>
      <c r="L139" s="3">
        <f ca="1">TODAY()</f>
        <v>43019</v>
      </c>
    </row>
    <row r="140" spans="1:12" x14ac:dyDescent="0.25">
      <c r="A140" s="20">
        <v>3898</v>
      </c>
      <c r="B140" s="3">
        <v>42652</v>
      </c>
      <c r="C140" s="2" t="s">
        <v>149</v>
      </c>
      <c r="D140" s="2" t="s">
        <v>156</v>
      </c>
      <c r="E140" s="2">
        <v>38</v>
      </c>
      <c r="F140" s="2">
        <v>38</v>
      </c>
      <c r="G140" s="2">
        <v>38</v>
      </c>
      <c r="J140">
        <f>DAYS360(B140,H140)</f>
        <v>-42039</v>
      </c>
      <c r="K140" s="55">
        <f ca="1">IF(Tableau1[[#This Row],[Date sortie]]="",DAYS360(Tableau1[[#This Row],[Date naissance]],Tableau1[[#This Row],[Colonne1]],)/365*12,"")</f>
        <v>11.901369863013699</v>
      </c>
      <c r="L140" s="3">
        <f ca="1">TODAY()</f>
        <v>43019</v>
      </c>
    </row>
    <row r="141" spans="1:12" x14ac:dyDescent="0.25">
      <c r="A141" s="20">
        <v>3899</v>
      </c>
      <c r="B141" s="3">
        <v>42653</v>
      </c>
      <c r="C141" s="2" t="s">
        <v>149</v>
      </c>
      <c r="D141" s="2" t="s">
        <v>156</v>
      </c>
      <c r="E141" s="2">
        <v>38</v>
      </c>
      <c r="F141" s="2">
        <v>38</v>
      </c>
      <c r="G141" s="2">
        <v>38</v>
      </c>
      <c r="J141">
        <f>DAYS360(B141,H141)</f>
        <v>-42040</v>
      </c>
      <c r="K141" s="55">
        <f ca="1">IF(Tableau1[[#This Row],[Date sortie]]="",DAYS360(Tableau1[[#This Row],[Date naissance]],Tableau1[[#This Row],[Colonne1]],)/365*12,"")</f>
        <v>11.868493150684932</v>
      </c>
      <c r="L141" s="3">
        <f ca="1">TODAY()</f>
        <v>43019</v>
      </c>
    </row>
    <row r="142" spans="1:12" x14ac:dyDescent="0.25">
      <c r="A142" s="20">
        <v>3900</v>
      </c>
      <c r="B142" s="3">
        <v>42656</v>
      </c>
      <c r="C142" s="2" t="s">
        <v>149</v>
      </c>
      <c r="D142" s="2" t="s">
        <v>156</v>
      </c>
      <c r="E142" s="2">
        <v>38</v>
      </c>
      <c r="F142" s="2">
        <v>38</v>
      </c>
      <c r="G142" s="2">
        <v>38</v>
      </c>
      <c r="J142">
        <f>DAYS360(B142,H142)</f>
        <v>-42043</v>
      </c>
      <c r="K142" s="55">
        <f ca="1">IF(Tableau1[[#This Row],[Date sortie]]="",DAYS360(Tableau1[[#This Row],[Date naissance]],Tableau1[[#This Row],[Colonne1]],)/365*12,"")</f>
        <v>11.769863013698629</v>
      </c>
      <c r="L142" s="3">
        <f ca="1">TODAY()</f>
        <v>43019</v>
      </c>
    </row>
    <row r="143" spans="1:12" x14ac:dyDescent="0.25">
      <c r="A143" s="20">
        <v>3902</v>
      </c>
      <c r="B143" s="3">
        <v>42658</v>
      </c>
      <c r="C143" s="2" t="s">
        <v>149</v>
      </c>
      <c r="D143" s="2" t="s">
        <v>156</v>
      </c>
      <c r="E143" s="2">
        <v>38</v>
      </c>
      <c r="F143" s="2">
        <v>38</v>
      </c>
      <c r="G143" s="2">
        <v>38</v>
      </c>
      <c r="J143">
        <f>DAYS360(B143,H143)</f>
        <v>-42045</v>
      </c>
      <c r="K143" s="55">
        <f ca="1">IF(Tableau1[[#This Row],[Date sortie]]="",DAYS360(Tableau1[[#This Row],[Date naissance]],Tableau1[[#This Row],[Colonne1]],)/365*12,"")</f>
        <v>11.704109589041096</v>
      </c>
      <c r="L143" s="3">
        <f ca="1">TODAY()</f>
        <v>43019</v>
      </c>
    </row>
    <row r="144" spans="1:12" x14ac:dyDescent="0.25">
      <c r="A144" s="20">
        <v>3904</v>
      </c>
      <c r="B144" s="3">
        <v>42663</v>
      </c>
      <c r="C144" s="2" t="s">
        <v>149</v>
      </c>
      <c r="D144" s="2" t="s">
        <v>156</v>
      </c>
      <c r="E144" s="2">
        <v>38</v>
      </c>
      <c r="F144" s="2">
        <v>38</v>
      </c>
      <c r="G144" s="2">
        <v>38</v>
      </c>
      <c r="J144">
        <f>DAYS360(B144,H144)</f>
        <v>-42050</v>
      </c>
      <c r="K144" s="55">
        <f ca="1">IF(Tableau1[[#This Row],[Date sortie]]="",DAYS360(Tableau1[[#This Row],[Date naissance]],Tableau1[[#This Row],[Colonne1]],)/365*12,"")</f>
        <v>11.539726027397261</v>
      </c>
      <c r="L144" s="3">
        <f ca="1">TODAY()</f>
        <v>43019</v>
      </c>
    </row>
    <row r="145" spans="1:12" x14ac:dyDescent="0.25">
      <c r="A145" s="20">
        <v>3905</v>
      </c>
      <c r="B145" s="3">
        <v>42667</v>
      </c>
      <c r="C145" s="2" t="s">
        <v>150</v>
      </c>
      <c r="D145" s="2" t="s">
        <v>156</v>
      </c>
      <c r="E145" s="2">
        <v>38</v>
      </c>
      <c r="F145" s="2">
        <v>38</v>
      </c>
      <c r="G145" s="2">
        <v>38</v>
      </c>
      <c r="J145">
        <f>DAYS360(B145,H145)</f>
        <v>-42054</v>
      </c>
      <c r="K145" s="55">
        <f ca="1">IF(Tableau1[[#This Row],[Date sortie]]="",DAYS360(Tableau1[[#This Row],[Date naissance]],Tableau1[[#This Row],[Colonne1]],)/365*12,"")</f>
        <v>11.408219178082192</v>
      </c>
      <c r="L145" s="3">
        <f ca="1">TODAY()</f>
        <v>43019</v>
      </c>
    </row>
    <row r="146" spans="1:12" x14ac:dyDescent="0.25">
      <c r="A146" s="20">
        <v>3907</v>
      </c>
      <c r="B146" s="3">
        <v>42668</v>
      </c>
      <c r="C146" s="2" t="s">
        <v>149</v>
      </c>
      <c r="D146" s="2" t="s">
        <v>156</v>
      </c>
      <c r="E146" s="2">
        <v>38</v>
      </c>
      <c r="F146" s="2">
        <v>38</v>
      </c>
      <c r="G146" s="2">
        <v>38</v>
      </c>
      <c r="J146">
        <f>DAYS360(B146,H146)</f>
        <v>-42055</v>
      </c>
      <c r="K146" s="55">
        <f ca="1">IF(Tableau1[[#This Row],[Date sortie]]="",DAYS360(Tableau1[[#This Row],[Date naissance]],Tableau1[[#This Row],[Colonne1]],)/365*12,"")</f>
        <v>11.375342465753425</v>
      </c>
      <c r="L146" s="3">
        <f ca="1">TODAY()</f>
        <v>43019</v>
      </c>
    </row>
    <row r="147" spans="1:12" x14ac:dyDescent="0.25">
      <c r="A147" s="20">
        <v>3909</v>
      </c>
      <c r="B147" s="3">
        <v>42669</v>
      </c>
      <c r="C147" s="2" t="s">
        <v>149</v>
      </c>
      <c r="D147" s="2" t="s">
        <v>156</v>
      </c>
      <c r="E147" s="2">
        <v>38</v>
      </c>
      <c r="F147" s="2">
        <v>38</v>
      </c>
      <c r="G147" s="2">
        <v>38</v>
      </c>
      <c r="J147">
        <f>DAYS360(B147,H147)</f>
        <v>-42056</v>
      </c>
      <c r="K147" s="55">
        <f ca="1">IF(Tableau1[[#This Row],[Date sortie]]="",DAYS360(Tableau1[[#This Row],[Date naissance]],Tableau1[[#This Row],[Colonne1]],)/365*12,"")</f>
        <v>11.342465753424658</v>
      </c>
      <c r="L147" s="3">
        <f ca="1">TODAY()</f>
        <v>43019</v>
      </c>
    </row>
    <row r="148" spans="1:12" x14ac:dyDescent="0.25">
      <c r="A148" s="20">
        <v>3910</v>
      </c>
      <c r="B148" s="3">
        <v>42680</v>
      </c>
      <c r="C148" s="2" t="s">
        <v>149</v>
      </c>
      <c r="D148" s="2" t="s">
        <v>156</v>
      </c>
      <c r="E148" s="2">
        <v>38</v>
      </c>
      <c r="F148" s="2">
        <v>38</v>
      </c>
      <c r="G148" s="2">
        <v>38</v>
      </c>
      <c r="J148">
        <f>DAYS360(B148,H148)</f>
        <v>-42066</v>
      </c>
      <c r="K148" s="55">
        <f ca="1">IF(Tableau1[[#This Row],[Date sortie]]="",DAYS360(Tableau1[[#This Row],[Date naissance]],Tableau1[[#This Row],[Colonne1]],)/365*12,"")</f>
        <v>11.013698630136986</v>
      </c>
      <c r="L148" s="3">
        <f ca="1">TODAY()</f>
        <v>43019</v>
      </c>
    </row>
    <row r="149" spans="1:12" x14ac:dyDescent="0.25">
      <c r="A149" s="20">
        <v>3916</v>
      </c>
      <c r="B149" s="3">
        <v>42696</v>
      </c>
      <c r="C149" s="2" t="s">
        <v>150</v>
      </c>
      <c r="D149" s="2" t="s">
        <v>156</v>
      </c>
      <c r="E149" s="2">
        <v>38</v>
      </c>
      <c r="F149" s="2">
        <v>38</v>
      </c>
      <c r="G149" s="2">
        <v>38</v>
      </c>
      <c r="J149">
        <f>DAYS360(B149,H149)</f>
        <v>-42082</v>
      </c>
      <c r="K149" s="55">
        <f ca="1">IF(Tableau1[[#This Row],[Date sortie]]="",DAYS360(Tableau1[[#This Row],[Date naissance]],Tableau1[[#This Row],[Colonne1]],)/365*12,"")</f>
        <v>10.487671232876712</v>
      </c>
      <c r="L149" s="3">
        <f ca="1">TODAY()</f>
        <v>43019</v>
      </c>
    </row>
    <row r="150" spans="1:12" x14ac:dyDescent="0.25">
      <c r="A150" s="20">
        <v>3917</v>
      </c>
      <c r="B150" s="3">
        <v>42696</v>
      </c>
      <c r="C150" s="2" t="s">
        <v>150</v>
      </c>
      <c r="D150" s="2" t="s">
        <v>156</v>
      </c>
      <c r="E150" s="2">
        <v>38</v>
      </c>
      <c r="F150" s="2">
        <v>38</v>
      </c>
      <c r="G150" s="2">
        <v>38</v>
      </c>
      <c r="J150">
        <f>DAYS360(B150,H150)</f>
        <v>-42082</v>
      </c>
      <c r="K150" s="55">
        <f ca="1">IF(Tableau1[[#This Row],[Date sortie]]="",DAYS360(Tableau1[[#This Row],[Date naissance]],Tableau1[[#This Row],[Colonne1]],)/365*12,"")</f>
        <v>10.487671232876712</v>
      </c>
      <c r="L150" s="3">
        <f ca="1">TODAY()</f>
        <v>43019</v>
      </c>
    </row>
    <row r="151" spans="1:12" x14ac:dyDescent="0.25">
      <c r="A151" s="20">
        <v>3918</v>
      </c>
      <c r="B151" s="3">
        <v>42704</v>
      </c>
      <c r="C151" s="2" t="s">
        <v>149</v>
      </c>
      <c r="D151" s="2" t="s">
        <v>156</v>
      </c>
      <c r="E151" s="2">
        <v>38</v>
      </c>
      <c r="F151" s="2">
        <v>38</v>
      </c>
      <c r="G151" s="2">
        <v>38</v>
      </c>
      <c r="J151">
        <f>DAYS360(B151,H151)</f>
        <v>-42090</v>
      </c>
      <c r="K151" s="55">
        <f ca="1">IF(Tableau1[[#This Row],[Date sortie]]="",DAYS360(Tableau1[[#This Row],[Date naissance]],Tableau1[[#This Row],[Colonne1]],)/365*12,"")</f>
        <v>10.224657534246576</v>
      </c>
      <c r="L151" s="3">
        <f ca="1">TODAY()</f>
        <v>43019</v>
      </c>
    </row>
    <row r="152" spans="1:12" x14ac:dyDescent="0.25">
      <c r="A152" s="20">
        <v>3919</v>
      </c>
      <c r="B152" s="3">
        <v>42704</v>
      </c>
      <c r="C152" s="2" t="s">
        <v>150</v>
      </c>
      <c r="D152" s="2" t="s">
        <v>156</v>
      </c>
      <c r="E152" s="2">
        <v>38</v>
      </c>
      <c r="F152" s="2">
        <v>38</v>
      </c>
      <c r="G152" s="2">
        <v>38</v>
      </c>
      <c r="J152">
        <f>DAYS360(B152,H152)</f>
        <v>-42090</v>
      </c>
      <c r="K152" s="55">
        <f ca="1">IF(Tableau1[[#This Row],[Date sortie]]="",DAYS360(Tableau1[[#This Row],[Date naissance]],Tableau1[[#This Row],[Colonne1]],)/365*12,"")</f>
        <v>10.224657534246576</v>
      </c>
      <c r="L152" s="3">
        <f ca="1">TODAY()</f>
        <v>43019</v>
      </c>
    </row>
    <row r="153" spans="1:12" x14ac:dyDescent="0.25">
      <c r="A153" s="20">
        <v>3920</v>
      </c>
      <c r="B153" s="3">
        <v>42704</v>
      </c>
      <c r="C153" s="2" t="s">
        <v>150</v>
      </c>
      <c r="D153" s="2" t="s">
        <v>156</v>
      </c>
      <c r="E153" s="2">
        <v>38</v>
      </c>
      <c r="F153" s="2">
        <v>38</v>
      </c>
      <c r="G153" s="2">
        <v>38</v>
      </c>
      <c r="J153">
        <f>DAYS360(B153,H153)</f>
        <v>-42090</v>
      </c>
      <c r="K153" s="55">
        <f ca="1">IF(Tableau1[[#This Row],[Date sortie]]="",DAYS360(Tableau1[[#This Row],[Date naissance]],Tableau1[[#This Row],[Colonne1]],)/365*12,"")</f>
        <v>10.224657534246576</v>
      </c>
      <c r="L153" s="3">
        <f ca="1">TODAY()</f>
        <v>43019</v>
      </c>
    </row>
    <row r="154" spans="1:12" x14ac:dyDescent="0.25">
      <c r="A154" s="20">
        <v>3921</v>
      </c>
      <c r="B154" s="3">
        <v>42705</v>
      </c>
      <c r="C154" s="2" t="s">
        <v>150</v>
      </c>
      <c r="D154" s="2" t="s">
        <v>151</v>
      </c>
      <c r="E154" s="2">
        <v>34</v>
      </c>
      <c r="F154" s="2">
        <v>38</v>
      </c>
      <c r="G154" s="2">
        <v>39</v>
      </c>
      <c r="J154">
        <f>DAYS360(B154,H154)</f>
        <v>-42091</v>
      </c>
      <c r="K154" s="55">
        <f ca="1">IF(Tableau1[[#This Row],[Date sortie]]="",DAYS360(Tableau1[[#This Row],[Date naissance]],Tableau1[[#This Row],[Colonne1]],)/365*12,"")</f>
        <v>10.191780821917808</v>
      </c>
      <c r="L154" s="3">
        <f ca="1">TODAY()</f>
        <v>43019</v>
      </c>
    </row>
    <row r="155" spans="1:12" x14ac:dyDescent="0.25">
      <c r="A155" s="20">
        <v>3922</v>
      </c>
      <c r="B155" s="3">
        <v>42706</v>
      </c>
      <c r="C155" s="2" t="s">
        <v>149</v>
      </c>
      <c r="D155" s="2" t="s">
        <v>156</v>
      </c>
      <c r="E155" s="2">
        <v>38</v>
      </c>
      <c r="F155" s="2">
        <v>38</v>
      </c>
      <c r="G155" s="2">
        <v>38</v>
      </c>
      <c r="J155">
        <f>DAYS360(B155,H155)</f>
        <v>-42092</v>
      </c>
      <c r="K155" s="55">
        <f ca="1">IF(Tableau1[[#This Row],[Date sortie]]="",DAYS360(Tableau1[[#This Row],[Date naissance]],Tableau1[[#This Row],[Colonne1]],)/365*12,"")</f>
        <v>10.158904109589042</v>
      </c>
      <c r="L155" s="3">
        <f ca="1">TODAY()</f>
        <v>43019</v>
      </c>
    </row>
    <row r="156" spans="1:12" x14ac:dyDescent="0.25">
      <c r="A156" s="20">
        <v>3923</v>
      </c>
      <c r="B156" s="3">
        <v>42710</v>
      </c>
      <c r="C156" s="2" t="s">
        <v>149</v>
      </c>
      <c r="D156" s="2" t="s">
        <v>156</v>
      </c>
      <c r="E156" s="2">
        <v>38</v>
      </c>
      <c r="F156" s="2">
        <v>38</v>
      </c>
      <c r="G156" s="2">
        <v>38</v>
      </c>
      <c r="J156">
        <f>DAYS360(B156,H156)</f>
        <v>-42096</v>
      </c>
      <c r="K156" s="55">
        <f ca="1">IF(Tableau1[[#This Row],[Date sortie]]="",DAYS360(Tableau1[[#This Row],[Date naissance]],Tableau1[[#This Row],[Colonne1]],)/365*12,"")</f>
        <v>10.027397260273972</v>
      </c>
      <c r="L156" s="3">
        <f ca="1">TODAY()</f>
        <v>43019</v>
      </c>
    </row>
    <row r="157" spans="1:12" x14ac:dyDescent="0.25">
      <c r="A157" s="20">
        <v>3924</v>
      </c>
      <c r="B157" s="3">
        <v>42712</v>
      </c>
      <c r="C157" s="2" t="s">
        <v>149</v>
      </c>
      <c r="D157" s="2" t="s">
        <v>156</v>
      </c>
      <c r="E157" s="2">
        <v>38</v>
      </c>
      <c r="F157" s="2">
        <v>38</v>
      </c>
      <c r="G157" s="2">
        <v>38</v>
      </c>
      <c r="J157">
        <f>DAYS360(B157,H157)</f>
        <v>-42098</v>
      </c>
      <c r="K157" s="55">
        <f ca="1">IF(Tableau1[[#This Row],[Date sortie]]="",DAYS360(Tableau1[[#This Row],[Date naissance]],Tableau1[[#This Row],[Colonne1]],)/365*12,"")</f>
        <v>9.9616438356164387</v>
      </c>
      <c r="L157" s="3">
        <f ca="1">TODAY()</f>
        <v>43019</v>
      </c>
    </row>
    <row r="158" spans="1:12" x14ac:dyDescent="0.25">
      <c r="A158" s="20">
        <v>3925</v>
      </c>
      <c r="B158" s="3">
        <v>42714</v>
      </c>
      <c r="C158" s="2" t="s">
        <v>149</v>
      </c>
      <c r="D158" s="2" t="s">
        <v>156</v>
      </c>
      <c r="E158" s="2">
        <v>38</v>
      </c>
      <c r="F158" s="2">
        <v>38</v>
      </c>
      <c r="G158" s="2">
        <v>38</v>
      </c>
      <c r="J158">
        <f>DAYS360(B158,H158)</f>
        <v>-42100</v>
      </c>
      <c r="K158" s="55">
        <f ca="1">IF(Tableau1[[#This Row],[Date sortie]]="",DAYS360(Tableau1[[#This Row],[Date naissance]],Tableau1[[#This Row],[Colonne1]],)/365*12,"")</f>
        <v>9.8958904109589056</v>
      </c>
      <c r="L158" s="3">
        <f ca="1">TODAY()</f>
        <v>43019</v>
      </c>
    </row>
    <row r="159" spans="1:12" x14ac:dyDescent="0.25">
      <c r="A159" s="20">
        <v>3927</v>
      </c>
      <c r="B159" s="3">
        <v>42724</v>
      </c>
      <c r="C159" s="2" t="s">
        <v>149</v>
      </c>
      <c r="D159" s="2" t="s">
        <v>156</v>
      </c>
      <c r="E159" s="2">
        <v>38</v>
      </c>
      <c r="F159" s="2">
        <v>38</v>
      </c>
      <c r="G159" s="2">
        <v>38</v>
      </c>
      <c r="J159">
        <f>DAYS360(B159,H159)</f>
        <v>-42110</v>
      </c>
      <c r="K159" s="55">
        <f ca="1">IF(Tableau1[[#This Row],[Date sortie]]="",DAYS360(Tableau1[[#This Row],[Date naissance]],Tableau1[[#This Row],[Colonne1]],)/365*12,"")</f>
        <v>9.5671232876712331</v>
      </c>
      <c r="L159" s="3">
        <f ca="1">TODAY()</f>
        <v>43019</v>
      </c>
    </row>
    <row r="160" spans="1:12" x14ac:dyDescent="0.25">
      <c r="A160" s="20">
        <v>3928</v>
      </c>
      <c r="B160" s="3">
        <v>42725</v>
      </c>
      <c r="C160" s="2" t="s">
        <v>150</v>
      </c>
      <c r="D160" s="2" t="s">
        <v>156</v>
      </c>
      <c r="E160" s="2">
        <v>38</v>
      </c>
      <c r="F160" s="2">
        <v>38</v>
      </c>
      <c r="G160" s="2">
        <v>38</v>
      </c>
      <c r="J160">
        <f>DAYS360(B160,H160)</f>
        <v>-42111</v>
      </c>
      <c r="K160" s="55">
        <f ca="1">IF(Tableau1[[#This Row],[Date sortie]]="",DAYS360(Tableau1[[#This Row],[Date naissance]],Tableau1[[#This Row],[Colonne1]],)/365*12,"")</f>
        <v>9.5342465753424648</v>
      </c>
      <c r="L160" s="3">
        <f ca="1">TODAY()</f>
        <v>43019</v>
      </c>
    </row>
    <row r="161" spans="1:12" x14ac:dyDescent="0.25">
      <c r="A161" s="20">
        <v>3929</v>
      </c>
      <c r="B161" s="3">
        <v>42727</v>
      </c>
      <c r="C161" s="2" t="s">
        <v>149</v>
      </c>
      <c r="D161" s="2" t="s">
        <v>156</v>
      </c>
      <c r="E161" s="2">
        <v>38</v>
      </c>
      <c r="F161" s="2">
        <v>38</v>
      </c>
      <c r="G161" s="2">
        <v>38</v>
      </c>
      <c r="J161">
        <f>DAYS360(B161,H161)</f>
        <v>-42113</v>
      </c>
      <c r="K161" s="55">
        <f ca="1">IF(Tableau1[[#This Row],[Date sortie]]="",DAYS360(Tableau1[[#This Row],[Date naissance]],Tableau1[[#This Row],[Colonne1]],)/365*12,"")</f>
        <v>9.4684931506849317</v>
      </c>
      <c r="L161" s="3">
        <f ca="1">TODAY()</f>
        <v>43019</v>
      </c>
    </row>
    <row r="162" spans="1:12" x14ac:dyDescent="0.25">
      <c r="A162" s="20">
        <v>3930</v>
      </c>
      <c r="B162" s="3">
        <v>42731</v>
      </c>
      <c r="C162" s="2" t="s">
        <v>150</v>
      </c>
      <c r="D162" s="2" t="s">
        <v>156</v>
      </c>
      <c r="E162" s="2">
        <v>38</v>
      </c>
      <c r="F162" s="2">
        <v>38</v>
      </c>
      <c r="G162" s="2">
        <v>38</v>
      </c>
      <c r="J162">
        <f>DAYS360(B162,H162)</f>
        <v>-42117</v>
      </c>
      <c r="K162" s="55">
        <f ca="1">IF(Tableau1[[#This Row],[Date sortie]]="",DAYS360(Tableau1[[#This Row],[Date naissance]],Tableau1[[#This Row],[Colonne1]],)/365*12,"")</f>
        <v>9.3369863013698637</v>
      </c>
      <c r="L162" s="3">
        <f ca="1">TODAY()</f>
        <v>43019</v>
      </c>
    </row>
    <row r="163" spans="1:12" x14ac:dyDescent="0.25">
      <c r="A163" s="20">
        <v>3931</v>
      </c>
      <c r="B163" s="3">
        <v>42732</v>
      </c>
      <c r="C163" s="2" t="s">
        <v>150</v>
      </c>
      <c r="D163" s="2" t="s">
        <v>151</v>
      </c>
      <c r="E163" s="2">
        <v>34</v>
      </c>
      <c r="F163" s="2">
        <v>38</v>
      </c>
      <c r="G163" s="2">
        <v>39</v>
      </c>
      <c r="J163">
        <f>DAYS360(B163,H163)</f>
        <v>-42118</v>
      </c>
      <c r="K163" s="55">
        <f ca="1">IF(Tableau1[[#This Row],[Date sortie]]="",DAYS360(Tableau1[[#This Row],[Date naissance]],Tableau1[[#This Row],[Colonne1]],)/365*12,"")</f>
        <v>9.3041095890410972</v>
      </c>
      <c r="L163" s="3">
        <f ca="1">TODAY()</f>
        <v>43019</v>
      </c>
    </row>
    <row r="164" spans="1:12" x14ac:dyDescent="0.25">
      <c r="A164" s="20">
        <v>3932</v>
      </c>
      <c r="B164" s="3">
        <v>42734</v>
      </c>
      <c r="C164" s="2" t="s">
        <v>150</v>
      </c>
      <c r="D164" s="2" t="s">
        <v>156</v>
      </c>
      <c r="E164" s="2">
        <v>38</v>
      </c>
      <c r="F164" s="2">
        <v>38</v>
      </c>
      <c r="G164" s="2">
        <v>38</v>
      </c>
      <c r="J164">
        <f>DAYS360(B164,H164)</f>
        <v>-42120</v>
      </c>
      <c r="K164" s="55">
        <f ca="1">IF(Tableau1[[#This Row],[Date sortie]]="",DAYS360(Tableau1[[#This Row],[Date naissance]],Tableau1[[#This Row],[Colonne1]],)/365*12,"")</f>
        <v>9.2383561643835606</v>
      </c>
      <c r="L164" s="3">
        <f ca="1">TODAY()</f>
        <v>43019</v>
      </c>
    </row>
    <row r="165" spans="1:12" x14ac:dyDescent="0.25">
      <c r="A165" s="20">
        <v>3933</v>
      </c>
      <c r="B165" s="3">
        <v>42744</v>
      </c>
      <c r="C165" s="2" t="s">
        <v>150</v>
      </c>
      <c r="D165" s="2" t="s">
        <v>156</v>
      </c>
      <c r="E165" s="2">
        <v>38</v>
      </c>
      <c r="F165" s="2">
        <v>38</v>
      </c>
      <c r="G165" s="2">
        <v>38</v>
      </c>
      <c r="J165">
        <f>DAYS360(B165,H165)</f>
        <v>-42129</v>
      </c>
      <c r="K165" s="55">
        <f ca="1">IF(Tableau1[[#This Row],[Date sortie]]="",DAYS360(Tableau1[[#This Row],[Date naissance]],Tableau1[[#This Row],[Colonne1]],)/365*12,"")</f>
        <v>8.9424657534246581</v>
      </c>
      <c r="L165" s="3">
        <f ca="1">TODAY()</f>
        <v>43019</v>
      </c>
    </row>
    <row r="166" spans="1:12" x14ac:dyDescent="0.25">
      <c r="A166" s="20">
        <v>3934</v>
      </c>
      <c r="B166" s="3">
        <v>42746</v>
      </c>
      <c r="C166" s="2" t="s">
        <v>150</v>
      </c>
      <c r="D166" s="2" t="s">
        <v>151</v>
      </c>
      <c r="E166" s="2">
        <v>34</v>
      </c>
      <c r="F166" s="2">
        <v>38</v>
      </c>
      <c r="G166" s="2">
        <v>39</v>
      </c>
      <c r="J166">
        <f>DAYS360(B166,H166)</f>
        <v>-42131</v>
      </c>
      <c r="K166" s="55">
        <f ca="1">IF(Tableau1[[#This Row],[Date sortie]]="",DAYS360(Tableau1[[#This Row],[Date naissance]],Tableau1[[#This Row],[Colonne1]],)/365*12,"")</f>
        <v>8.8767123287671232</v>
      </c>
      <c r="L166" s="3">
        <f ca="1">TODAY()</f>
        <v>43019</v>
      </c>
    </row>
    <row r="167" spans="1:12" x14ac:dyDescent="0.25">
      <c r="A167" s="20">
        <v>3935</v>
      </c>
      <c r="B167" s="3">
        <v>42747</v>
      </c>
      <c r="C167" s="2" t="s">
        <v>149</v>
      </c>
      <c r="D167" s="2" t="s">
        <v>156</v>
      </c>
      <c r="E167" s="2">
        <v>38</v>
      </c>
      <c r="F167" s="2">
        <v>38</v>
      </c>
      <c r="G167" s="2">
        <v>38</v>
      </c>
      <c r="J167">
        <f>DAYS360(B167,H167)</f>
        <v>-42132</v>
      </c>
      <c r="K167" s="55">
        <f ca="1">IF(Tableau1[[#This Row],[Date sortie]]="",DAYS360(Tableau1[[#This Row],[Date naissance]],Tableau1[[#This Row],[Colonne1]],)/365*12,"")</f>
        <v>8.8438356164383549</v>
      </c>
      <c r="L167" s="3">
        <f ca="1">TODAY()</f>
        <v>43019</v>
      </c>
    </row>
    <row r="168" spans="1:12" x14ac:dyDescent="0.25">
      <c r="A168" s="20">
        <v>4873</v>
      </c>
      <c r="B168" s="3">
        <v>39712</v>
      </c>
      <c r="C168" s="2" t="s">
        <v>149</v>
      </c>
      <c r="D168" s="2" t="s">
        <v>156</v>
      </c>
      <c r="E168" s="2">
        <v>38</v>
      </c>
      <c r="F168" s="2">
        <v>38</v>
      </c>
      <c r="G168" s="2">
        <v>38</v>
      </c>
      <c r="J168">
        <f>DAYS360(B168,H168)</f>
        <v>-39141</v>
      </c>
      <c r="K168" s="55">
        <f ca="1">IF(Tableau1[[#This Row],[Date sortie]]="",DAYS360(Tableau1[[#This Row],[Date naissance]],Tableau1[[#This Row],[Colonne1]],)/365*12,"")</f>
        <v>107.17808219178082</v>
      </c>
      <c r="L168" s="3">
        <f ca="1">TODAY()</f>
        <v>43019</v>
      </c>
    </row>
    <row r="169" spans="1:12" x14ac:dyDescent="0.25">
      <c r="A169" s="20">
        <v>4908</v>
      </c>
      <c r="B169" s="3">
        <v>39748</v>
      </c>
      <c r="C169" s="2" t="s">
        <v>149</v>
      </c>
      <c r="D169" s="2" t="s">
        <v>156</v>
      </c>
      <c r="E169" s="2">
        <v>38</v>
      </c>
      <c r="F169" s="2">
        <v>38</v>
      </c>
      <c r="G169" s="2">
        <v>38</v>
      </c>
      <c r="J169">
        <f>DAYS360(B169,H169)</f>
        <v>-39177</v>
      </c>
      <c r="K169" s="55">
        <f ca="1">IF(Tableau1[[#This Row],[Date sortie]]="",DAYS360(Tableau1[[#This Row],[Date naissance]],Tableau1[[#This Row],[Colonne1]],)/365*12,"")</f>
        <v>105.9945205479452</v>
      </c>
      <c r="L169" s="3">
        <f ca="1">TODAY()</f>
        <v>43019</v>
      </c>
    </row>
    <row r="170" spans="1:12" x14ac:dyDescent="0.25">
      <c r="A170" s="20">
        <v>4920</v>
      </c>
      <c r="B170" s="3">
        <v>39755</v>
      </c>
      <c r="C170" s="2" t="s">
        <v>149</v>
      </c>
      <c r="D170" s="2" t="s">
        <v>156</v>
      </c>
      <c r="E170" s="2">
        <v>38</v>
      </c>
      <c r="F170" s="2">
        <v>38</v>
      </c>
      <c r="G170" s="2">
        <v>38</v>
      </c>
      <c r="J170">
        <f>DAYS360(B170,H170)</f>
        <v>-39183</v>
      </c>
      <c r="K170" s="55">
        <f ca="1">IF(Tableau1[[#This Row],[Date sortie]]="",DAYS360(Tableau1[[#This Row],[Date naissance]],Tableau1[[#This Row],[Colonne1]],)/365*12,"")</f>
        <v>105.7972602739726</v>
      </c>
      <c r="L170" s="3">
        <f ca="1">TODAY()</f>
        <v>43019</v>
      </c>
    </row>
    <row r="171" spans="1:12" x14ac:dyDescent="0.25">
      <c r="A171" s="20">
        <v>4923</v>
      </c>
      <c r="B171" s="3">
        <v>39758</v>
      </c>
      <c r="C171" s="2" t="s">
        <v>149</v>
      </c>
      <c r="D171" s="2" t="s">
        <v>156</v>
      </c>
      <c r="E171" s="2">
        <v>38</v>
      </c>
      <c r="F171" s="2">
        <v>38</v>
      </c>
      <c r="G171" s="2">
        <v>38</v>
      </c>
      <c r="J171">
        <f>DAYS360(B171,H171)</f>
        <v>-39186</v>
      </c>
      <c r="K171" s="55">
        <f ca="1">IF(Tableau1[[#This Row],[Date sortie]]="",DAYS360(Tableau1[[#This Row],[Date naissance]],Tableau1[[#This Row],[Colonne1]],)/365*12,"")</f>
        <v>105.69863013698631</v>
      </c>
      <c r="L171" s="3">
        <f ca="1">TODAY()</f>
        <v>43019</v>
      </c>
    </row>
    <row r="172" spans="1:12" x14ac:dyDescent="0.25">
      <c r="A172" s="20">
        <v>4926</v>
      </c>
      <c r="B172" s="3">
        <v>39760</v>
      </c>
      <c r="C172" s="2" t="s">
        <v>149</v>
      </c>
      <c r="D172" s="2" t="s">
        <v>156</v>
      </c>
      <c r="E172" s="2">
        <v>38</v>
      </c>
      <c r="F172" s="2">
        <v>38</v>
      </c>
      <c r="G172" s="2">
        <v>38</v>
      </c>
      <c r="J172">
        <f>DAYS360(B172,H172)</f>
        <v>-39188</v>
      </c>
      <c r="K172" s="55">
        <f ca="1">IF(Tableau1[[#This Row],[Date sortie]]="",DAYS360(Tableau1[[#This Row],[Date naissance]],Tableau1[[#This Row],[Colonne1]],)/365*12,"")</f>
        <v>105.63287671232877</v>
      </c>
      <c r="L172" s="3">
        <f ca="1">TODAY()</f>
        <v>43019</v>
      </c>
    </row>
    <row r="173" spans="1:12" x14ac:dyDescent="0.25">
      <c r="A173" s="20">
        <v>4947</v>
      </c>
      <c r="B173" s="3">
        <v>39778</v>
      </c>
      <c r="C173" s="2" t="s">
        <v>149</v>
      </c>
      <c r="D173" s="2" t="s">
        <v>156</v>
      </c>
      <c r="E173" s="2">
        <v>38</v>
      </c>
      <c r="F173" s="2">
        <v>38</v>
      </c>
      <c r="G173" s="2">
        <v>38</v>
      </c>
      <c r="J173">
        <f>DAYS360(B173,H173)</f>
        <v>-39206</v>
      </c>
      <c r="K173" s="55">
        <f ca="1">IF(Tableau1[[#This Row],[Date sortie]]="",DAYS360(Tableau1[[#This Row],[Date naissance]],Tableau1[[#This Row],[Colonne1]],)/365*12,"")</f>
        <v>105.04109589041096</v>
      </c>
      <c r="L173" s="3">
        <f ca="1">TODAY()</f>
        <v>43019</v>
      </c>
    </row>
    <row r="174" spans="1:12" x14ac:dyDescent="0.25">
      <c r="A174" s="20">
        <v>4958</v>
      </c>
      <c r="B174" s="3">
        <v>39797</v>
      </c>
      <c r="C174" s="2" t="s">
        <v>149</v>
      </c>
      <c r="D174" s="2" t="s">
        <v>156</v>
      </c>
      <c r="E174" s="2">
        <v>38</v>
      </c>
      <c r="F174" s="2">
        <v>38</v>
      </c>
      <c r="G174" s="2">
        <v>38</v>
      </c>
      <c r="J174">
        <f>DAYS360(B174,H174)</f>
        <v>-39225</v>
      </c>
      <c r="K174" s="55">
        <f ca="1">IF(Tableau1[[#This Row],[Date sortie]]="",DAYS360(Tableau1[[#This Row],[Date naissance]],Tableau1[[#This Row],[Colonne1]],)/365*12,"")</f>
        <v>104.41643835616439</v>
      </c>
      <c r="L174" s="3">
        <f ca="1">TODAY()</f>
        <v>43019</v>
      </c>
    </row>
    <row r="175" spans="1:12" x14ac:dyDescent="0.25">
      <c r="A175" s="20">
        <v>4971</v>
      </c>
      <c r="B175" s="3">
        <v>39838</v>
      </c>
      <c r="C175" s="2" t="s">
        <v>149</v>
      </c>
      <c r="D175" s="2" t="s">
        <v>156</v>
      </c>
      <c r="E175" s="2">
        <v>38</v>
      </c>
      <c r="F175" s="2">
        <v>38</v>
      </c>
      <c r="G175" s="2">
        <v>38</v>
      </c>
      <c r="J175">
        <f>DAYS360(B175,H175)</f>
        <v>-39265</v>
      </c>
      <c r="K175" s="55">
        <f ca="1">IF(Tableau1[[#This Row],[Date sortie]]="",DAYS360(Tableau1[[#This Row],[Date naissance]],Tableau1[[#This Row],[Colonne1]],)/365*12,"")</f>
        <v>103.1013698630137</v>
      </c>
      <c r="L175" s="3">
        <f ca="1">TODAY()</f>
        <v>43019</v>
      </c>
    </row>
    <row r="176" spans="1:12" x14ac:dyDescent="0.25">
      <c r="A176" s="20">
        <v>5748</v>
      </c>
      <c r="B176" s="3">
        <v>42124</v>
      </c>
      <c r="C176" s="2" t="s">
        <v>150</v>
      </c>
      <c r="D176" s="2" t="s">
        <v>152</v>
      </c>
      <c r="E176" s="2">
        <v>34</v>
      </c>
      <c r="F176" s="2">
        <v>34</v>
      </c>
      <c r="G176" s="2">
        <v>34</v>
      </c>
      <c r="I176" s="2" t="s">
        <v>299</v>
      </c>
      <c r="J176">
        <f>DAYS360(B176,H176)</f>
        <v>-41520</v>
      </c>
      <c r="K176" s="55">
        <f ca="1">IF(Tableau1[[#This Row],[Date sortie]]="",DAYS360(Tableau1[[#This Row],[Date naissance]],Tableau1[[#This Row],[Colonne1]],)/365*12,"")</f>
        <v>28.964383561643835</v>
      </c>
      <c r="L176" s="3">
        <f ca="1">TODAY()</f>
        <v>43019</v>
      </c>
    </row>
    <row r="177" spans="1:12" x14ac:dyDescent="0.25">
      <c r="A177" s="20">
        <v>6046</v>
      </c>
      <c r="B177" s="3">
        <v>41172</v>
      </c>
      <c r="C177" s="2" t="s">
        <v>149</v>
      </c>
      <c r="D177" s="2" t="s">
        <v>156</v>
      </c>
      <c r="E177" s="2">
        <v>38</v>
      </c>
      <c r="F177" s="2">
        <v>38</v>
      </c>
      <c r="G177" s="2">
        <v>38</v>
      </c>
      <c r="J177">
        <f>DAYS360(B177,H177)</f>
        <v>-40580</v>
      </c>
      <c r="K177" s="55">
        <f ca="1">IF(Tableau1[[#This Row],[Date sortie]]="",DAYS360(Tableau1[[#This Row],[Date naissance]],Tableau1[[#This Row],[Colonne1]],)/365*12,"")</f>
        <v>59.868493150684927</v>
      </c>
      <c r="L177" s="3">
        <f ca="1">TODAY()</f>
        <v>43019</v>
      </c>
    </row>
    <row r="178" spans="1:12" x14ac:dyDescent="0.25">
      <c r="A178" s="20">
        <v>6052</v>
      </c>
      <c r="B178" s="3">
        <v>41176</v>
      </c>
      <c r="C178" s="2" t="s">
        <v>149</v>
      </c>
      <c r="D178" s="2" t="s">
        <v>156</v>
      </c>
      <c r="E178" s="2">
        <v>38</v>
      </c>
      <c r="F178" s="2">
        <v>38</v>
      </c>
      <c r="G178" s="2">
        <v>38</v>
      </c>
      <c r="J178">
        <f>DAYS360(B178,H178)</f>
        <v>-40584</v>
      </c>
      <c r="K178" s="55">
        <f ca="1">IF(Tableau1[[#This Row],[Date sortie]]="",DAYS360(Tableau1[[#This Row],[Date naissance]],Tableau1[[#This Row],[Colonne1]],)/365*12,"")</f>
        <v>59.736986301369868</v>
      </c>
      <c r="L178" s="3">
        <f ca="1">TODAY()</f>
        <v>43019</v>
      </c>
    </row>
    <row r="179" spans="1:12" x14ac:dyDescent="0.25">
      <c r="A179" s="20">
        <v>6056</v>
      </c>
      <c r="B179" s="3">
        <v>41178</v>
      </c>
      <c r="C179" s="2" t="s">
        <v>149</v>
      </c>
      <c r="D179" s="2" t="s">
        <v>156</v>
      </c>
      <c r="E179" s="2">
        <v>38</v>
      </c>
      <c r="F179" s="2">
        <v>38</v>
      </c>
      <c r="G179" s="2">
        <v>38</v>
      </c>
      <c r="J179">
        <f>DAYS360(B179,H179)</f>
        <v>-40586</v>
      </c>
      <c r="K179" s="55">
        <f ca="1">IF(Tableau1[[#This Row],[Date sortie]]="",DAYS360(Tableau1[[#This Row],[Date naissance]],Tableau1[[#This Row],[Colonne1]],)/365*12,"")</f>
        <v>59.671232876712324</v>
      </c>
      <c r="L179" s="3">
        <f ca="1">TODAY()</f>
        <v>43019</v>
      </c>
    </row>
    <row r="180" spans="1:12" x14ac:dyDescent="0.25">
      <c r="A180" s="20">
        <v>6084</v>
      </c>
      <c r="B180" s="3">
        <v>41191</v>
      </c>
      <c r="C180" s="2" t="s">
        <v>149</v>
      </c>
      <c r="D180" s="2" t="s">
        <v>156</v>
      </c>
      <c r="E180" s="2">
        <v>38</v>
      </c>
      <c r="F180" s="2">
        <v>38</v>
      </c>
      <c r="G180" s="2">
        <v>38</v>
      </c>
      <c r="J180">
        <f>DAYS360(B180,H180)</f>
        <v>-40599</v>
      </c>
      <c r="K180" s="55">
        <f ca="1">IF(Tableau1[[#This Row],[Date sortie]]="",DAYS360(Tableau1[[#This Row],[Date naissance]],Tableau1[[#This Row],[Colonne1]],)/365*12,"")</f>
        <v>59.243835616438361</v>
      </c>
      <c r="L180" s="3">
        <f ca="1">TODAY()</f>
        <v>43019</v>
      </c>
    </row>
    <row r="181" spans="1:12" x14ac:dyDescent="0.25">
      <c r="A181" s="20">
        <v>6086</v>
      </c>
      <c r="B181" s="3">
        <v>41192</v>
      </c>
      <c r="C181" s="2" t="s">
        <v>149</v>
      </c>
      <c r="D181" s="2" t="s">
        <v>156</v>
      </c>
      <c r="E181" s="2">
        <v>38</v>
      </c>
      <c r="F181" s="2">
        <v>38</v>
      </c>
      <c r="G181" s="2">
        <v>38</v>
      </c>
      <c r="J181">
        <f>DAYS360(B181,H181)</f>
        <v>-40600</v>
      </c>
      <c r="K181" s="55">
        <f ca="1">IF(Tableau1[[#This Row],[Date sortie]]="",DAYS360(Tableau1[[#This Row],[Date naissance]],Tableau1[[#This Row],[Colonne1]],)/365*12,"")</f>
        <v>59.210958904109589</v>
      </c>
      <c r="L181" s="3">
        <f ca="1">TODAY()</f>
        <v>43019</v>
      </c>
    </row>
    <row r="182" spans="1:12" x14ac:dyDescent="0.25">
      <c r="A182" s="20">
        <v>6088</v>
      </c>
      <c r="B182" s="3">
        <v>41192</v>
      </c>
      <c r="C182" s="2" t="s">
        <v>149</v>
      </c>
      <c r="D182" s="2" t="s">
        <v>156</v>
      </c>
      <c r="E182" s="2">
        <v>38</v>
      </c>
      <c r="F182" s="2">
        <v>38</v>
      </c>
      <c r="G182" s="2">
        <v>38</v>
      </c>
      <c r="J182">
        <f>DAYS360(B182,H182)</f>
        <v>-40600</v>
      </c>
      <c r="K182" s="55">
        <f ca="1">IF(Tableau1[[#This Row],[Date sortie]]="",DAYS360(Tableau1[[#This Row],[Date naissance]],Tableau1[[#This Row],[Colonne1]],)/365*12,"")</f>
        <v>59.210958904109589</v>
      </c>
      <c r="L182" s="3">
        <f ca="1">TODAY()</f>
        <v>43019</v>
      </c>
    </row>
    <row r="183" spans="1:12" x14ac:dyDescent="0.25">
      <c r="A183" s="20">
        <v>6089</v>
      </c>
      <c r="B183" s="3">
        <v>41193</v>
      </c>
      <c r="C183" s="2" t="s">
        <v>149</v>
      </c>
      <c r="D183" s="2" t="s">
        <v>156</v>
      </c>
      <c r="E183" s="2">
        <v>38</v>
      </c>
      <c r="F183" s="2">
        <v>38</v>
      </c>
      <c r="G183" s="2">
        <v>38</v>
      </c>
      <c r="J183">
        <f>DAYS360(B183,H183)</f>
        <v>-40601</v>
      </c>
      <c r="K183" s="55">
        <f ca="1">IF(Tableau1[[#This Row],[Date sortie]]="",DAYS360(Tableau1[[#This Row],[Date naissance]],Tableau1[[#This Row],[Colonne1]],)/365*12,"")</f>
        <v>59.178082191780824</v>
      </c>
      <c r="L183" s="3">
        <f ca="1">TODAY()</f>
        <v>43019</v>
      </c>
    </row>
    <row r="184" spans="1:12" x14ac:dyDescent="0.25">
      <c r="A184" s="20">
        <v>6102</v>
      </c>
      <c r="B184" s="3">
        <v>41197</v>
      </c>
      <c r="C184" s="2" t="s">
        <v>149</v>
      </c>
      <c r="D184" s="2" t="s">
        <v>156</v>
      </c>
      <c r="E184" s="2">
        <v>38</v>
      </c>
      <c r="F184" s="2">
        <v>38</v>
      </c>
      <c r="G184" s="2">
        <v>38</v>
      </c>
      <c r="J184">
        <f>DAYS360(B184,H184)</f>
        <v>-40605</v>
      </c>
      <c r="K184" s="55">
        <f ca="1">IF(Tableau1[[#This Row],[Date sortie]]="",DAYS360(Tableau1[[#This Row],[Date naissance]],Tableau1[[#This Row],[Colonne1]],)/365*12,"")</f>
        <v>59.046575342465751</v>
      </c>
      <c r="L184" s="3">
        <f ca="1">TODAY()</f>
        <v>43019</v>
      </c>
    </row>
    <row r="185" spans="1:12" x14ac:dyDescent="0.25">
      <c r="A185" s="20">
        <v>6105</v>
      </c>
      <c r="B185" s="3">
        <v>41198</v>
      </c>
      <c r="C185" s="2" t="s">
        <v>149</v>
      </c>
      <c r="D185" s="2" t="s">
        <v>156</v>
      </c>
      <c r="E185" s="2">
        <v>38</v>
      </c>
      <c r="F185" s="2">
        <v>38</v>
      </c>
      <c r="G185" s="2">
        <v>38</v>
      </c>
      <c r="J185">
        <f>DAYS360(B185,H185)</f>
        <v>-40606</v>
      </c>
      <c r="K185" s="55">
        <f ca="1">IF(Tableau1[[#This Row],[Date sortie]]="",DAYS360(Tableau1[[#This Row],[Date naissance]],Tableau1[[#This Row],[Colonne1]],)/365*12,"")</f>
        <v>59.013698630136986</v>
      </c>
      <c r="L185" s="3">
        <f ca="1">TODAY()</f>
        <v>43019</v>
      </c>
    </row>
    <row r="186" spans="1:12" x14ac:dyDescent="0.25">
      <c r="A186" s="20">
        <v>6109</v>
      </c>
      <c r="B186" s="3">
        <v>41202</v>
      </c>
      <c r="C186" s="2" t="s">
        <v>149</v>
      </c>
      <c r="D186" s="2" t="s">
        <v>156</v>
      </c>
      <c r="E186" s="2">
        <v>38</v>
      </c>
      <c r="F186" s="2">
        <v>38</v>
      </c>
      <c r="G186" s="2">
        <v>38</v>
      </c>
      <c r="J186">
        <f>DAYS360(B186,H186)</f>
        <v>-40610</v>
      </c>
      <c r="K186" s="55">
        <f ca="1">IF(Tableau1[[#This Row],[Date sortie]]="",DAYS360(Tableau1[[#This Row],[Date naissance]],Tableau1[[#This Row],[Colonne1]],)/365*12,"")</f>
        <v>58.88219178082192</v>
      </c>
      <c r="L186" s="3">
        <f ca="1">TODAY()</f>
        <v>43019</v>
      </c>
    </row>
    <row r="187" spans="1:12" x14ac:dyDescent="0.25">
      <c r="A187" s="20">
        <v>6113</v>
      </c>
      <c r="B187" s="3">
        <v>41205</v>
      </c>
      <c r="C187" s="2" t="s">
        <v>149</v>
      </c>
      <c r="D187" s="2" t="s">
        <v>156</v>
      </c>
      <c r="E187" s="2">
        <v>38</v>
      </c>
      <c r="F187" s="2">
        <v>38</v>
      </c>
      <c r="G187" s="2">
        <v>38</v>
      </c>
      <c r="J187">
        <f>DAYS360(B187,H187)</f>
        <v>-40613</v>
      </c>
      <c r="K187" s="55">
        <f ca="1">IF(Tableau1[[#This Row],[Date sortie]]="",DAYS360(Tableau1[[#This Row],[Date naissance]],Tableau1[[#This Row],[Colonne1]],)/365*12,"")</f>
        <v>58.783561643835611</v>
      </c>
      <c r="L187" s="3">
        <f ca="1">TODAY()</f>
        <v>43019</v>
      </c>
    </row>
    <row r="188" spans="1:12" x14ac:dyDescent="0.25">
      <c r="A188" s="20">
        <v>6114</v>
      </c>
      <c r="B188" s="3">
        <v>41205</v>
      </c>
      <c r="C188" s="2" t="s">
        <v>149</v>
      </c>
      <c r="D188" s="2" t="s">
        <v>156</v>
      </c>
      <c r="E188" s="2">
        <v>38</v>
      </c>
      <c r="F188" s="2">
        <v>38</v>
      </c>
      <c r="G188" s="2">
        <v>38</v>
      </c>
      <c r="J188">
        <f>DAYS360(B188,H188)</f>
        <v>-40613</v>
      </c>
      <c r="K188" s="55">
        <f ca="1">IF(Tableau1[[#This Row],[Date sortie]]="",DAYS360(Tableau1[[#This Row],[Date naissance]],Tableau1[[#This Row],[Colonne1]],)/365*12,"")</f>
        <v>58.783561643835611</v>
      </c>
      <c r="L188" s="3">
        <f ca="1">TODAY()</f>
        <v>43019</v>
      </c>
    </row>
    <row r="189" spans="1:12" x14ac:dyDescent="0.25">
      <c r="A189" s="20">
        <v>6137</v>
      </c>
      <c r="B189" s="3">
        <v>41224</v>
      </c>
      <c r="C189" s="2" t="s">
        <v>149</v>
      </c>
      <c r="D189" s="2" t="s">
        <v>156</v>
      </c>
      <c r="E189" s="2">
        <v>38</v>
      </c>
      <c r="F189" s="2">
        <v>38</v>
      </c>
      <c r="G189" s="2">
        <v>38</v>
      </c>
      <c r="J189">
        <f>DAYS360(B189,H189)</f>
        <v>-40631</v>
      </c>
      <c r="K189" s="55">
        <f ca="1">IF(Tableau1[[#This Row],[Date sortie]]="",DAYS360(Tableau1[[#This Row],[Date naissance]],Tableau1[[#This Row],[Colonne1]],)/365*12,"")</f>
        <v>58.191780821917803</v>
      </c>
      <c r="L189" s="3">
        <f ca="1">TODAY()</f>
        <v>43019</v>
      </c>
    </row>
    <row r="190" spans="1:12" x14ac:dyDescent="0.25">
      <c r="A190" s="20">
        <v>6138</v>
      </c>
      <c r="B190" s="3">
        <v>41225</v>
      </c>
      <c r="C190" s="2" t="s">
        <v>149</v>
      </c>
      <c r="D190" s="2" t="s">
        <v>156</v>
      </c>
      <c r="E190" s="2">
        <v>38</v>
      </c>
      <c r="F190" s="2">
        <v>38</v>
      </c>
      <c r="G190" s="2">
        <v>38</v>
      </c>
      <c r="J190">
        <f>DAYS360(B190,H190)</f>
        <v>-40632</v>
      </c>
      <c r="K190" s="55">
        <f ca="1">IF(Tableau1[[#This Row],[Date sortie]]="",DAYS360(Tableau1[[#This Row],[Date naissance]],Tableau1[[#This Row],[Colonne1]],)/365*12,"")</f>
        <v>58.158904109589038</v>
      </c>
      <c r="L190" s="3">
        <f ca="1">TODAY()</f>
        <v>43019</v>
      </c>
    </row>
    <row r="191" spans="1:12" x14ac:dyDescent="0.25">
      <c r="A191" s="20">
        <v>6159</v>
      </c>
      <c r="B191" s="3">
        <v>41270</v>
      </c>
      <c r="C191" s="2" t="s">
        <v>149</v>
      </c>
      <c r="D191" s="2" t="s">
        <v>156</v>
      </c>
      <c r="E191" s="2">
        <v>38</v>
      </c>
      <c r="F191" s="2">
        <v>38</v>
      </c>
      <c r="G191" s="2">
        <v>38</v>
      </c>
      <c r="J191">
        <f>DAYS360(B191,H191)</f>
        <v>-40677</v>
      </c>
      <c r="K191" s="55">
        <f ca="1">IF(Tableau1[[#This Row],[Date sortie]]="",DAYS360(Tableau1[[#This Row],[Date naissance]],Tableau1[[#This Row],[Colonne1]],)/365*12,"")</f>
        <v>56.679452054794517</v>
      </c>
      <c r="L191" s="3">
        <f ca="1">TODAY()</f>
        <v>43019</v>
      </c>
    </row>
    <row r="192" spans="1:12" x14ac:dyDescent="0.25">
      <c r="A192" s="20">
        <v>6164</v>
      </c>
      <c r="B192" s="3">
        <v>41537</v>
      </c>
      <c r="C192" s="2" t="s">
        <v>149</v>
      </c>
      <c r="D192" s="2" t="s">
        <v>156</v>
      </c>
      <c r="E192" s="2">
        <v>38</v>
      </c>
      <c r="F192" s="2">
        <v>38</v>
      </c>
      <c r="G192" s="2">
        <v>38</v>
      </c>
      <c r="J192">
        <f>DAYS360(B192,H192)</f>
        <v>-40940</v>
      </c>
      <c r="K192" s="55">
        <f ca="1">IF(Tableau1[[#This Row],[Date sortie]]="",DAYS360(Tableau1[[#This Row],[Date naissance]],Tableau1[[#This Row],[Colonne1]],)/365*12,"")</f>
        <v>48.032876712328772</v>
      </c>
      <c r="L192" s="3">
        <f ca="1">TODAY()</f>
        <v>43019</v>
      </c>
    </row>
    <row r="193" spans="1:12" x14ac:dyDescent="0.25">
      <c r="A193" s="20">
        <v>6167</v>
      </c>
      <c r="B193" s="3">
        <v>41541</v>
      </c>
      <c r="C193" s="2" t="s">
        <v>149</v>
      </c>
      <c r="D193" s="2" t="s">
        <v>156</v>
      </c>
      <c r="E193" s="2">
        <v>38</v>
      </c>
      <c r="F193" s="2">
        <v>38</v>
      </c>
      <c r="G193" s="2">
        <v>38</v>
      </c>
      <c r="J193">
        <f>DAYS360(B193,H193)</f>
        <v>-40944</v>
      </c>
      <c r="K193" s="55">
        <f ca="1">IF(Tableau1[[#This Row],[Date sortie]]="",DAYS360(Tableau1[[#This Row],[Date naissance]],Tableau1[[#This Row],[Colonne1]],)/365*12,"")</f>
        <v>47.901369863013699</v>
      </c>
      <c r="L193" s="3">
        <f ca="1">TODAY()</f>
        <v>43019</v>
      </c>
    </row>
    <row r="194" spans="1:12" x14ac:dyDescent="0.25">
      <c r="A194" s="20">
        <v>6172</v>
      </c>
      <c r="B194" s="3">
        <v>41545</v>
      </c>
      <c r="C194" s="2" t="s">
        <v>149</v>
      </c>
      <c r="D194" s="2" t="s">
        <v>156</v>
      </c>
      <c r="E194" s="2">
        <v>38</v>
      </c>
      <c r="F194" s="2">
        <v>38</v>
      </c>
      <c r="G194" s="2">
        <v>38</v>
      </c>
      <c r="J194">
        <f>DAYS360(B194,H194)</f>
        <v>-40948</v>
      </c>
      <c r="K194" s="55">
        <f ca="1">IF(Tableau1[[#This Row],[Date sortie]]="",DAYS360(Tableau1[[#This Row],[Date naissance]],Tableau1[[#This Row],[Colonne1]],)/365*12,"")</f>
        <v>47.769863013698632</v>
      </c>
      <c r="L194" s="3">
        <f ca="1">TODAY()</f>
        <v>43019</v>
      </c>
    </row>
    <row r="195" spans="1:12" x14ac:dyDescent="0.25">
      <c r="A195" s="20">
        <v>6244</v>
      </c>
      <c r="B195" s="3">
        <v>39374</v>
      </c>
      <c r="C195" s="2" t="s">
        <v>149</v>
      </c>
      <c r="D195" s="2" t="s">
        <v>156</v>
      </c>
      <c r="E195" s="2">
        <v>38</v>
      </c>
      <c r="F195" s="2">
        <v>38</v>
      </c>
      <c r="G195" s="2">
        <v>38</v>
      </c>
      <c r="J195">
        <f>DAYS360(B195,H195)</f>
        <v>-38809</v>
      </c>
      <c r="K195" s="55">
        <f ca="1">IF(Tableau1[[#This Row],[Date sortie]]="",DAYS360(Tableau1[[#This Row],[Date naissance]],Tableau1[[#This Row],[Colonne1]],)/365*12,"")</f>
        <v>118.0931506849315</v>
      </c>
      <c r="L195" s="3">
        <f ca="1">TODAY()</f>
        <v>43019</v>
      </c>
    </row>
    <row r="196" spans="1:12" x14ac:dyDescent="0.25">
      <c r="A196" s="20">
        <v>7130</v>
      </c>
      <c r="B196" s="3">
        <v>42395</v>
      </c>
      <c r="C196" s="2" t="s">
        <v>150</v>
      </c>
      <c r="D196" s="2" t="s">
        <v>156</v>
      </c>
      <c r="E196" s="2">
        <v>38</v>
      </c>
      <c r="F196" s="2">
        <v>38</v>
      </c>
      <c r="G196" s="2">
        <v>38</v>
      </c>
      <c r="J196">
        <f>DAYS360(B196,H196)</f>
        <v>-41786</v>
      </c>
      <c r="K196" s="55">
        <f ca="1">IF(Tableau1[[#This Row],[Date sortie]]="",DAYS360(Tableau1[[#This Row],[Date naissance]],Tableau1[[#This Row],[Colonne1]],)/365*12,"")</f>
        <v>20.219178082191782</v>
      </c>
      <c r="L196" s="3">
        <f ca="1">TODAY()</f>
        <v>43019</v>
      </c>
    </row>
    <row r="197" spans="1:12" x14ac:dyDescent="0.25">
      <c r="A197" s="20">
        <v>7211</v>
      </c>
      <c r="B197" s="3">
        <v>41550</v>
      </c>
      <c r="C197" s="2" t="s">
        <v>149</v>
      </c>
      <c r="D197" s="2" t="s">
        <v>156</v>
      </c>
      <c r="E197" s="2">
        <v>38</v>
      </c>
      <c r="F197" s="2">
        <v>38</v>
      </c>
      <c r="G197" s="2">
        <v>38</v>
      </c>
      <c r="J197">
        <f>DAYS360(B197,H197)</f>
        <v>-40953</v>
      </c>
      <c r="K197" s="55">
        <f ca="1">IF(Tableau1[[#This Row],[Date sortie]]="",DAYS360(Tableau1[[#This Row],[Date naissance]],Tableau1[[#This Row],[Colonne1]],)/365*12,"")</f>
        <v>47.605479452054794</v>
      </c>
      <c r="L197" s="3">
        <f ca="1">TODAY()</f>
        <v>43019</v>
      </c>
    </row>
    <row r="198" spans="1:12" x14ac:dyDescent="0.25">
      <c r="A198" s="20">
        <v>7220</v>
      </c>
      <c r="B198" s="3">
        <v>41552</v>
      </c>
      <c r="C198" s="2" t="s">
        <v>149</v>
      </c>
      <c r="D198" s="2" t="s">
        <v>156</v>
      </c>
      <c r="E198" s="2">
        <v>38</v>
      </c>
      <c r="F198" s="2">
        <v>38</v>
      </c>
      <c r="G198" s="2">
        <v>38</v>
      </c>
      <c r="J198">
        <f>DAYS360(B198,H198)</f>
        <v>-40955</v>
      </c>
      <c r="K198" s="55">
        <f ca="1">IF(Tableau1[[#This Row],[Date sortie]]="",DAYS360(Tableau1[[#This Row],[Date naissance]],Tableau1[[#This Row],[Colonne1]],)/365*12,"")</f>
        <v>47.539726027397258</v>
      </c>
      <c r="L198" s="3">
        <f ca="1">TODAY()</f>
        <v>43019</v>
      </c>
    </row>
    <row r="199" spans="1:12" x14ac:dyDescent="0.25">
      <c r="A199" s="20">
        <v>7223</v>
      </c>
      <c r="B199" s="3">
        <v>41554</v>
      </c>
      <c r="C199" s="2" t="s">
        <v>149</v>
      </c>
      <c r="D199" s="2" t="s">
        <v>156</v>
      </c>
      <c r="E199" s="2">
        <v>38</v>
      </c>
      <c r="F199" s="2">
        <v>38</v>
      </c>
      <c r="G199" s="2">
        <v>38</v>
      </c>
      <c r="J199">
        <f>DAYS360(B199,H199)</f>
        <v>-40957</v>
      </c>
      <c r="K199" s="55">
        <f ca="1">IF(Tableau1[[#This Row],[Date sortie]]="",DAYS360(Tableau1[[#This Row],[Date naissance]],Tableau1[[#This Row],[Colonne1]],)/365*12,"")</f>
        <v>47.473972602739728</v>
      </c>
      <c r="L199" s="3">
        <f ca="1">TODAY()</f>
        <v>43019</v>
      </c>
    </row>
    <row r="200" spans="1:12" x14ac:dyDescent="0.25">
      <c r="A200" s="20">
        <v>7224</v>
      </c>
      <c r="B200" s="3">
        <v>41555</v>
      </c>
      <c r="C200" s="2" t="s">
        <v>149</v>
      </c>
      <c r="D200" s="2" t="s">
        <v>156</v>
      </c>
      <c r="E200" s="2">
        <v>38</v>
      </c>
      <c r="F200" s="2">
        <v>38</v>
      </c>
      <c r="G200" s="2">
        <v>38</v>
      </c>
      <c r="J200">
        <f>DAYS360(B200,H200)</f>
        <v>-40958</v>
      </c>
      <c r="K200" s="55">
        <f ca="1">IF(Tableau1[[#This Row],[Date sortie]]="",DAYS360(Tableau1[[#This Row],[Date naissance]],Tableau1[[#This Row],[Colonne1]],)/365*12,"")</f>
        <v>47.441095890410963</v>
      </c>
      <c r="L200" s="3">
        <f ca="1">TODAY()</f>
        <v>43019</v>
      </c>
    </row>
    <row r="201" spans="1:12" x14ac:dyDescent="0.25">
      <c r="A201" s="20">
        <v>7246</v>
      </c>
      <c r="B201" s="3">
        <v>41566</v>
      </c>
      <c r="C201" s="2" t="s">
        <v>149</v>
      </c>
      <c r="D201" s="2" t="s">
        <v>156</v>
      </c>
      <c r="E201" s="2">
        <v>38</v>
      </c>
      <c r="F201" s="2">
        <v>38</v>
      </c>
      <c r="G201" s="2">
        <v>38</v>
      </c>
      <c r="J201">
        <f>DAYS360(B201,H201)</f>
        <v>-40969</v>
      </c>
      <c r="K201" s="55">
        <f ca="1">IF(Tableau1[[#This Row],[Date sortie]]="",DAYS360(Tableau1[[#This Row],[Date naissance]],Tableau1[[#This Row],[Colonne1]],)/365*12,"")</f>
        <v>47.079452054794515</v>
      </c>
      <c r="L201" s="3">
        <f ca="1">TODAY()</f>
        <v>43019</v>
      </c>
    </row>
    <row r="202" spans="1:12" x14ac:dyDescent="0.25">
      <c r="A202" s="20">
        <v>7251</v>
      </c>
      <c r="B202" s="3">
        <v>41572</v>
      </c>
      <c r="C202" s="2" t="s">
        <v>149</v>
      </c>
      <c r="D202" s="2" t="s">
        <v>156</v>
      </c>
      <c r="E202" s="2">
        <v>38</v>
      </c>
      <c r="F202" s="2">
        <v>38</v>
      </c>
      <c r="G202" s="2">
        <v>38</v>
      </c>
      <c r="J202">
        <f>DAYS360(B202,H202)</f>
        <v>-40975</v>
      </c>
      <c r="K202" s="55">
        <f ca="1">IF(Tableau1[[#This Row],[Date sortie]]="",DAYS360(Tableau1[[#This Row],[Date naissance]],Tableau1[[#This Row],[Colonne1]],)/365*12,"")</f>
        <v>46.88219178082192</v>
      </c>
      <c r="L202" s="3">
        <f ca="1">TODAY()</f>
        <v>43019</v>
      </c>
    </row>
    <row r="203" spans="1:12" x14ac:dyDescent="0.25">
      <c r="A203" s="20">
        <v>7267</v>
      </c>
      <c r="B203" s="3">
        <v>41590</v>
      </c>
      <c r="C203" s="2" t="s">
        <v>149</v>
      </c>
      <c r="D203" s="2" t="s">
        <v>156</v>
      </c>
      <c r="E203" s="2">
        <v>38</v>
      </c>
      <c r="F203" s="2">
        <v>38</v>
      </c>
      <c r="G203" s="2">
        <v>38</v>
      </c>
      <c r="J203">
        <f>DAYS360(B203,H203)</f>
        <v>-40992</v>
      </c>
      <c r="K203" s="55">
        <f ca="1">IF(Tableau1[[#This Row],[Date sortie]]="",DAYS360(Tableau1[[#This Row],[Date naissance]],Tableau1[[#This Row],[Colonne1]],)/365*12,"")</f>
        <v>46.323287671232876</v>
      </c>
      <c r="L203" s="3">
        <f ca="1">TODAY()</f>
        <v>43019</v>
      </c>
    </row>
    <row r="204" spans="1:12" x14ac:dyDescent="0.25">
      <c r="A204" s="20">
        <v>7272</v>
      </c>
      <c r="B204" s="3">
        <v>41596</v>
      </c>
      <c r="C204" s="2" t="s">
        <v>149</v>
      </c>
      <c r="D204" s="2" t="s">
        <v>156</v>
      </c>
      <c r="E204" s="2">
        <v>38</v>
      </c>
      <c r="F204" s="2">
        <v>38</v>
      </c>
      <c r="G204" s="2">
        <v>38</v>
      </c>
      <c r="J204">
        <f>DAYS360(B204,H204)</f>
        <v>-40998</v>
      </c>
      <c r="K204" s="55">
        <f ca="1">IF(Tableau1[[#This Row],[Date sortie]]="",DAYS360(Tableau1[[#This Row],[Date naissance]],Tableau1[[#This Row],[Colonne1]],)/365*12,"")</f>
        <v>46.126027397260273</v>
      </c>
      <c r="L204" s="3">
        <f ca="1">TODAY()</f>
        <v>43019</v>
      </c>
    </row>
    <row r="205" spans="1:12" x14ac:dyDescent="0.25">
      <c r="A205" s="20">
        <v>7276</v>
      </c>
      <c r="B205" s="3">
        <v>41604</v>
      </c>
      <c r="C205" s="2" t="s">
        <v>149</v>
      </c>
      <c r="D205" s="2" t="s">
        <v>156</v>
      </c>
      <c r="E205" s="2">
        <v>38</v>
      </c>
      <c r="F205" s="2">
        <v>38</v>
      </c>
      <c r="G205" s="2">
        <v>38</v>
      </c>
      <c r="J205">
        <f>DAYS360(B205,H205)</f>
        <v>-41006</v>
      </c>
      <c r="K205" s="55">
        <f ca="1">IF(Tableau1[[#This Row],[Date sortie]]="",DAYS360(Tableau1[[#This Row],[Date naissance]],Tableau1[[#This Row],[Colonne1]],)/365*12,"")</f>
        <v>45.863013698630141</v>
      </c>
      <c r="L205" s="3">
        <f ca="1">TODAY()</f>
        <v>43019</v>
      </c>
    </row>
    <row r="206" spans="1:12" x14ac:dyDescent="0.25">
      <c r="A206" s="20">
        <v>7278</v>
      </c>
      <c r="B206" s="3">
        <v>41605</v>
      </c>
      <c r="C206" s="2" t="s">
        <v>149</v>
      </c>
      <c r="D206" s="2" t="s">
        <v>156</v>
      </c>
      <c r="E206" s="2">
        <v>38</v>
      </c>
      <c r="F206" s="2">
        <v>38</v>
      </c>
      <c r="G206" s="2">
        <v>38</v>
      </c>
      <c r="J206">
        <f>DAYS360(B206,H206)</f>
        <v>-41007</v>
      </c>
      <c r="K206" s="55">
        <f ca="1">IF(Tableau1[[#This Row],[Date sortie]]="",DAYS360(Tableau1[[#This Row],[Date naissance]],Tableau1[[#This Row],[Colonne1]],)/365*12,"")</f>
        <v>45.830136986301369</v>
      </c>
      <c r="L206" s="3">
        <f ca="1">TODAY()</f>
        <v>43019</v>
      </c>
    </row>
    <row r="207" spans="1:12" x14ac:dyDescent="0.25">
      <c r="A207" s="20">
        <v>7279</v>
      </c>
      <c r="B207" s="3">
        <v>41606</v>
      </c>
      <c r="C207" s="2" t="s">
        <v>149</v>
      </c>
      <c r="D207" s="2" t="s">
        <v>156</v>
      </c>
      <c r="E207" s="2">
        <v>38</v>
      </c>
      <c r="F207" s="2">
        <v>38</v>
      </c>
      <c r="G207" s="2">
        <v>38</v>
      </c>
      <c r="J207">
        <f>DAYS360(B207,H207)</f>
        <v>-41008</v>
      </c>
      <c r="K207" s="55">
        <f ca="1">IF(Tableau1[[#This Row],[Date sortie]]="",DAYS360(Tableau1[[#This Row],[Date naissance]],Tableau1[[#This Row],[Colonne1]],)/365*12,"")</f>
        <v>45.797260273972604</v>
      </c>
      <c r="L207" s="3">
        <f ca="1">TODAY()</f>
        <v>43019</v>
      </c>
    </row>
    <row r="208" spans="1:12" x14ac:dyDescent="0.25">
      <c r="A208" s="20">
        <v>7288</v>
      </c>
      <c r="B208" s="3">
        <v>41619</v>
      </c>
      <c r="C208" s="2" t="s">
        <v>149</v>
      </c>
      <c r="D208" s="2" t="s">
        <v>156</v>
      </c>
      <c r="E208" s="2">
        <v>38</v>
      </c>
      <c r="F208" s="2">
        <v>38</v>
      </c>
      <c r="G208" s="2">
        <v>38</v>
      </c>
      <c r="J208">
        <f>DAYS360(B208,H208)</f>
        <v>-41021</v>
      </c>
      <c r="K208" s="55">
        <f ca="1">IF(Tableau1[[#This Row],[Date sortie]]="",DAYS360(Tableau1[[#This Row],[Date naissance]],Tableau1[[#This Row],[Colonne1]],)/365*12,"")</f>
        <v>45.369863013698634</v>
      </c>
      <c r="L208" s="3">
        <f ca="1">TODAY()</f>
        <v>43019</v>
      </c>
    </row>
    <row r="209" spans="1:12" x14ac:dyDescent="0.25">
      <c r="A209" s="20">
        <v>7293</v>
      </c>
      <c r="B209" s="3">
        <v>41632</v>
      </c>
      <c r="C209" s="2" t="s">
        <v>149</v>
      </c>
      <c r="D209" s="2" t="s">
        <v>156</v>
      </c>
      <c r="E209" s="2">
        <v>38</v>
      </c>
      <c r="F209" s="2">
        <v>38</v>
      </c>
      <c r="G209" s="2">
        <v>38</v>
      </c>
      <c r="J209">
        <f>DAYS360(B209,H209)</f>
        <v>-41034</v>
      </c>
      <c r="K209" s="55">
        <f ca="1">IF(Tableau1[[#This Row],[Date sortie]]="",DAYS360(Tableau1[[#This Row],[Date naissance]],Tableau1[[#This Row],[Colonne1]],)/365*12,"")</f>
        <v>44.942465753424656</v>
      </c>
      <c r="L209" s="3">
        <f ca="1">TODAY()</f>
        <v>43019</v>
      </c>
    </row>
    <row r="210" spans="1:12" x14ac:dyDescent="0.25">
      <c r="A210" s="20">
        <v>7302</v>
      </c>
      <c r="B210" s="3">
        <v>41903</v>
      </c>
      <c r="C210" s="2" t="s">
        <v>149</v>
      </c>
      <c r="D210" s="2" t="s">
        <v>156</v>
      </c>
      <c r="E210" s="2">
        <v>38</v>
      </c>
      <c r="F210" s="2">
        <v>38</v>
      </c>
      <c r="G210" s="2">
        <v>38</v>
      </c>
      <c r="J210">
        <f>DAYS360(B210,H210)</f>
        <v>-41301</v>
      </c>
      <c r="K210" s="55">
        <f ca="1">IF(Tableau1[[#This Row],[Date sortie]]="",DAYS360(Tableau1[[#This Row],[Date naissance]],Tableau1[[#This Row],[Colonne1]],)/365*12,"")</f>
        <v>36.164383561643838</v>
      </c>
      <c r="L210" s="3">
        <f ca="1">TODAY()</f>
        <v>43019</v>
      </c>
    </row>
    <row r="211" spans="1:12" x14ac:dyDescent="0.25">
      <c r="A211" s="20">
        <v>7470</v>
      </c>
      <c r="B211" s="3">
        <v>42275</v>
      </c>
      <c r="C211" s="2" t="s">
        <v>149</v>
      </c>
      <c r="D211" s="2" t="s">
        <v>156</v>
      </c>
      <c r="E211" s="2">
        <v>38</v>
      </c>
      <c r="F211" s="2">
        <v>38</v>
      </c>
      <c r="G211" s="2">
        <v>38</v>
      </c>
      <c r="J211">
        <f>DAYS360(B211,H211)</f>
        <v>-41668</v>
      </c>
      <c r="K211" s="55">
        <f ca="1">IF(Tableau1[[#This Row],[Date sortie]]="",DAYS360(Tableau1[[#This Row],[Date naissance]],Tableau1[[#This Row],[Colonne1]],)/365*12,"")</f>
        <v>24.098630136986301</v>
      </c>
      <c r="L211" s="3">
        <f ca="1">TODAY()</f>
        <v>43019</v>
      </c>
    </row>
    <row r="212" spans="1:12" x14ac:dyDescent="0.25">
      <c r="A212" s="20">
        <v>7475</v>
      </c>
      <c r="B212" s="3">
        <v>42277</v>
      </c>
      <c r="C212" s="2" t="s">
        <v>149</v>
      </c>
      <c r="D212" s="2" t="s">
        <v>156</v>
      </c>
      <c r="E212" s="2">
        <v>38</v>
      </c>
      <c r="F212" s="2">
        <v>38</v>
      </c>
      <c r="G212" s="2">
        <v>38</v>
      </c>
      <c r="J212">
        <f>DAYS360(B212,H212)</f>
        <v>-41670</v>
      </c>
      <c r="K212" s="55">
        <f ca="1">IF(Tableau1[[#This Row],[Date sortie]]="",DAYS360(Tableau1[[#This Row],[Date naissance]],Tableau1[[#This Row],[Colonne1]],)/365*12,"")</f>
        <v>24.032876712328768</v>
      </c>
      <c r="L212" s="3">
        <f ca="1">TODAY()</f>
        <v>43019</v>
      </c>
    </row>
    <row r="213" spans="1:12" x14ac:dyDescent="0.25">
      <c r="A213" s="20">
        <v>7479</v>
      </c>
      <c r="B213" s="3">
        <v>42279</v>
      </c>
      <c r="C213" s="2" t="s">
        <v>149</v>
      </c>
      <c r="D213" s="2" t="s">
        <v>156</v>
      </c>
      <c r="E213" s="2">
        <v>38</v>
      </c>
      <c r="F213" s="2">
        <v>38</v>
      </c>
      <c r="G213" s="2">
        <v>38</v>
      </c>
      <c r="J213">
        <f>DAYS360(B213,H213)</f>
        <v>-41672</v>
      </c>
      <c r="K213" s="55">
        <f ca="1">IF(Tableau1[[#This Row],[Date sortie]]="",DAYS360(Tableau1[[#This Row],[Date naissance]],Tableau1[[#This Row],[Colonne1]],)/365*12,"")</f>
        <v>23.967123287671232</v>
      </c>
      <c r="L213" s="3">
        <f ca="1">TODAY()</f>
        <v>43019</v>
      </c>
    </row>
    <row r="214" spans="1:12" x14ac:dyDescent="0.25">
      <c r="A214" s="20">
        <v>7488</v>
      </c>
      <c r="B214" s="3">
        <v>42282</v>
      </c>
      <c r="C214" s="2" t="s">
        <v>149</v>
      </c>
      <c r="D214" s="2" t="s">
        <v>156</v>
      </c>
      <c r="E214" s="2">
        <v>38</v>
      </c>
      <c r="F214" s="2">
        <v>38</v>
      </c>
      <c r="G214" s="2">
        <v>38</v>
      </c>
      <c r="J214">
        <f>DAYS360(B214,H214)</f>
        <v>-41675</v>
      </c>
      <c r="K214" s="55">
        <f ca="1">IF(Tableau1[[#This Row],[Date sortie]]="",DAYS360(Tableau1[[#This Row],[Date naissance]],Tableau1[[#This Row],[Colonne1]],)/365*12,"")</f>
        <v>23.868493150684934</v>
      </c>
      <c r="L214" s="3">
        <f ca="1">TODAY()</f>
        <v>43019</v>
      </c>
    </row>
    <row r="215" spans="1:12" x14ac:dyDescent="0.25">
      <c r="A215" s="20">
        <v>7489</v>
      </c>
      <c r="B215" s="3">
        <v>42282</v>
      </c>
      <c r="C215" s="2" t="s">
        <v>149</v>
      </c>
      <c r="D215" s="2" t="s">
        <v>156</v>
      </c>
      <c r="E215" s="2">
        <v>38</v>
      </c>
      <c r="F215" s="2">
        <v>38</v>
      </c>
      <c r="G215" s="2">
        <v>38</v>
      </c>
      <c r="J215">
        <f>DAYS360(B215,H215)</f>
        <v>-41675</v>
      </c>
      <c r="K215" s="55">
        <f ca="1">IF(Tableau1[[#This Row],[Date sortie]]="",DAYS360(Tableau1[[#This Row],[Date naissance]],Tableau1[[#This Row],[Colonne1]],)/365*12,"")</f>
        <v>23.868493150684934</v>
      </c>
      <c r="L215" s="3">
        <f ca="1">TODAY()</f>
        <v>43019</v>
      </c>
    </row>
    <row r="216" spans="1:12" x14ac:dyDescent="0.25">
      <c r="A216" s="20">
        <v>7492</v>
      </c>
      <c r="B216" s="3">
        <v>42283</v>
      </c>
      <c r="C216" s="2" t="s">
        <v>149</v>
      </c>
      <c r="D216" s="2" t="s">
        <v>156</v>
      </c>
      <c r="E216" s="2">
        <v>38</v>
      </c>
      <c r="F216" s="2">
        <v>38</v>
      </c>
      <c r="G216" s="2">
        <v>38</v>
      </c>
      <c r="J216">
        <f>DAYS360(B216,H216)</f>
        <v>-41676</v>
      </c>
      <c r="K216" s="55">
        <f ca="1">IF(Tableau1[[#This Row],[Date sortie]]="",DAYS360(Tableau1[[#This Row],[Date naissance]],Tableau1[[#This Row],[Colonne1]],)/365*12,"")</f>
        <v>23.835616438356162</v>
      </c>
      <c r="L216" s="3">
        <f ca="1">TODAY()</f>
        <v>43019</v>
      </c>
    </row>
    <row r="217" spans="1:12" x14ac:dyDescent="0.25">
      <c r="A217" s="20">
        <v>7493</v>
      </c>
      <c r="B217" s="3">
        <v>42284</v>
      </c>
      <c r="C217" s="2" t="s">
        <v>149</v>
      </c>
      <c r="D217" s="2" t="s">
        <v>156</v>
      </c>
      <c r="E217" s="2">
        <v>38</v>
      </c>
      <c r="F217" s="2">
        <v>38</v>
      </c>
      <c r="G217" s="2">
        <v>38</v>
      </c>
      <c r="J217">
        <f>DAYS360(B217,H217)</f>
        <v>-41677</v>
      </c>
      <c r="K217" s="55">
        <f ca="1">IF(Tableau1[[#This Row],[Date sortie]]="",DAYS360(Tableau1[[#This Row],[Date naissance]],Tableau1[[#This Row],[Colonne1]],)/365*12,"")</f>
        <v>23.802739726027397</v>
      </c>
      <c r="L217" s="3">
        <f ca="1">TODAY()</f>
        <v>43019</v>
      </c>
    </row>
    <row r="218" spans="1:12" x14ac:dyDescent="0.25">
      <c r="A218" s="20">
        <v>7495</v>
      </c>
      <c r="B218" s="3">
        <v>42284</v>
      </c>
      <c r="C218" s="2" t="s">
        <v>149</v>
      </c>
      <c r="D218" s="2" t="s">
        <v>156</v>
      </c>
      <c r="E218" s="2">
        <v>38</v>
      </c>
      <c r="F218" s="2">
        <v>38</v>
      </c>
      <c r="G218" s="2">
        <v>38</v>
      </c>
      <c r="J218">
        <f>DAYS360(B218,H218)</f>
        <v>-41677</v>
      </c>
      <c r="K218" s="55">
        <f ca="1">IF(Tableau1[[#This Row],[Date sortie]]="",DAYS360(Tableau1[[#This Row],[Date naissance]],Tableau1[[#This Row],[Colonne1]],)/365*12,"")</f>
        <v>23.802739726027397</v>
      </c>
      <c r="L218" s="3">
        <f ca="1">TODAY()</f>
        <v>43019</v>
      </c>
    </row>
    <row r="219" spans="1:12" x14ac:dyDescent="0.25">
      <c r="A219" s="20">
        <v>7506</v>
      </c>
      <c r="B219" s="3">
        <v>42287</v>
      </c>
      <c r="C219" s="2" t="s">
        <v>149</v>
      </c>
      <c r="D219" s="2" t="s">
        <v>156</v>
      </c>
      <c r="E219" s="2">
        <v>38</v>
      </c>
      <c r="F219" s="2">
        <v>38</v>
      </c>
      <c r="G219" s="2">
        <v>38</v>
      </c>
      <c r="J219">
        <f>DAYS360(B219,H219)</f>
        <v>-41680</v>
      </c>
      <c r="K219" s="55">
        <f ca="1">IF(Tableau1[[#This Row],[Date sortie]]="",DAYS360(Tableau1[[#This Row],[Date naissance]],Tableau1[[#This Row],[Colonne1]],)/365*12,"")</f>
        <v>23.704109589041096</v>
      </c>
      <c r="L219" s="3">
        <f ca="1">TODAY()</f>
        <v>43019</v>
      </c>
    </row>
    <row r="220" spans="1:12" x14ac:dyDescent="0.25">
      <c r="A220" s="20">
        <v>7509</v>
      </c>
      <c r="B220" s="3">
        <v>42287</v>
      </c>
      <c r="C220" s="2" t="s">
        <v>149</v>
      </c>
      <c r="D220" s="2" t="s">
        <v>156</v>
      </c>
      <c r="E220" s="2">
        <v>38</v>
      </c>
      <c r="F220" s="2">
        <v>38</v>
      </c>
      <c r="G220" s="2">
        <v>38</v>
      </c>
      <c r="J220">
        <f>DAYS360(B220,H220)</f>
        <v>-41680</v>
      </c>
      <c r="K220" s="55">
        <f ca="1">IF(Tableau1[[#This Row],[Date sortie]]="",DAYS360(Tableau1[[#This Row],[Date naissance]],Tableau1[[#This Row],[Colonne1]],)/365*12,"")</f>
        <v>23.704109589041096</v>
      </c>
      <c r="L220" s="3">
        <f ca="1">TODAY()</f>
        <v>43019</v>
      </c>
    </row>
    <row r="221" spans="1:12" x14ac:dyDescent="0.25">
      <c r="A221" s="20">
        <v>7513</v>
      </c>
      <c r="B221" s="3">
        <v>42292</v>
      </c>
      <c r="C221" s="2" t="s">
        <v>149</v>
      </c>
      <c r="D221" s="2" t="s">
        <v>156</v>
      </c>
      <c r="E221" s="2">
        <v>38</v>
      </c>
      <c r="F221" s="2">
        <v>38</v>
      </c>
      <c r="G221" s="2">
        <v>38</v>
      </c>
      <c r="J221">
        <f>DAYS360(B221,H221)</f>
        <v>-41685</v>
      </c>
      <c r="K221" s="55">
        <f ca="1">IF(Tableau1[[#This Row],[Date sortie]]="",DAYS360(Tableau1[[#This Row],[Date naissance]],Tableau1[[#This Row],[Colonne1]],)/365*12,"")</f>
        <v>23.539726027397258</v>
      </c>
      <c r="L221" s="3">
        <f ca="1">TODAY()</f>
        <v>43019</v>
      </c>
    </row>
    <row r="222" spans="1:12" x14ac:dyDescent="0.25">
      <c r="A222" s="20">
        <v>7514</v>
      </c>
      <c r="B222" s="3">
        <v>42292</v>
      </c>
      <c r="C222" s="2" t="s">
        <v>149</v>
      </c>
      <c r="D222" s="2" t="s">
        <v>156</v>
      </c>
      <c r="E222" s="2">
        <v>38</v>
      </c>
      <c r="F222" s="2">
        <v>38</v>
      </c>
      <c r="G222" s="2">
        <v>38</v>
      </c>
      <c r="J222">
        <f>DAYS360(B222,H222)</f>
        <v>-41685</v>
      </c>
      <c r="K222" s="55">
        <f ca="1">IF(Tableau1[[#This Row],[Date sortie]]="",DAYS360(Tableau1[[#This Row],[Date naissance]],Tableau1[[#This Row],[Colonne1]],)/365*12,"")</f>
        <v>23.539726027397258</v>
      </c>
      <c r="L222" s="3">
        <f ca="1">TODAY()</f>
        <v>43019</v>
      </c>
    </row>
    <row r="223" spans="1:12" x14ac:dyDescent="0.25">
      <c r="A223" s="20">
        <v>7515</v>
      </c>
      <c r="B223" s="3">
        <v>42293</v>
      </c>
      <c r="C223" s="2" t="s">
        <v>149</v>
      </c>
      <c r="D223" s="2" t="s">
        <v>156</v>
      </c>
      <c r="E223" s="2">
        <v>38</v>
      </c>
      <c r="F223" s="2">
        <v>38</v>
      </c>
      <c r="G223" s="2">
        <v>38</v>
      </c>
      <c r="J223">
        <f>DAYS360(B223,H223)</f>
        <v>-41686</v>
      </c>
      <c r="K223" s="55">
        <f ca="1">IF(Tableau1[[#This Row],[Date sortie]]="",DAYS360(Tableau1[[#This Row],[Date naissance]],Tableau1[[#This Row],[Colonne1]],)/365*12,"")</f>
        <v>23.506849315068493</v>
      </c>
      <c r="L223" s="3">
        <f ca="1">TODAY()</f>
        <v>43019</v>
      </c>
    </row>
    <row r="224" spans="1:12" x14ac:dyDescent="0.25">
      <c r="A224" s="20">
        <v>7520</v>
      </c>
      <c r="B224" s="3">
        <v>42297</v>
      </c>
      <c r="C224" s="2" t="s">
        <v>149</v>
      </c>
      <c r="D224" s="2" t="s">
        <v>156</v>
      </c>
      <c r="E224" s="2">
        <v>38</v>
      </c>
      <c r="F224" s="2">
        <v>38</v>
      </c>
      <c r="G224" s="2">
        <v>38</v>
      </c>
      <c r="J224">
        <f>DAYS360(B224,H224)</f>
        <v>-41690</v>
      </c>
      <c r="K224" s="55">
        <f ca="1">IF(Tableau1[[#This Row],[Date sortie]]="",DAYS360(Tableau1[[#This Row],[Date naissance]],Tableau1[[#This Row],[Colonne1]],)/365*12,"")</f>
        <v>23.375342465753427</v>
      </c>
      <c r="L224" s="3">
        <f ca="1">TODAY()</f>
        <v>43019</v>
      </c>
    </row>
    <row r="225" spans="1:12" x14ac:dyDescent="0.25">
      <c r="A225" s="20">
        <v>7524</v>
      </c>
      <c r="B225" s="3">
        <v>42298</v>
      </c>
      <c r="C225" s="2" t="s">
        <v>149</v>
      </c>
      <c r="D225" s="2" t="s">
        <v>156</v>
      </c>
      <c r="E225" s="2">
        <v>38</v>
      </c>
      <c r="F225" s="2">
        <v>38</v>
      </c>
      <c r="G225" s="2">
        <v>38</v>
      </c>
      <c r="J225">
        <f>DAYS360(B225,H225)</f>
        <v>-41691</v>
      </c>
      <c r="K225" s="55">
        <f ca="1">IF(Tableau1[[#This Row],[Date sortie]]="",DAYS360(Tableau1[[#This Row],[Date naissance]],Tableau1[[#This Row],[Colonne1]],)/365*12,"")</f>
        <v>23.342465753424658</v>
      </c>
      <c r="L225" s="3">
        <f ca="1">TODAY()</f>
        <v>43019</v>
      </c>
    </row>
    <row r="226" spans="1:12" x14ac:dyDescent="0.25">
      <c r="A226" s="20">
        <v>7525</v>
      </c>
      <c r="B226" s="3">
        <v>42299</v>
      </c>
      <c r="C226" s="2" t="s">
        <v>149</v>
      </c>
      <c r="D226" s="2" t="s">
        <v>156</v>
      </c>
      <c r="E226" s="2">
        <v>38</v>
      </c>
      <c r="F226" s="2">
        <v>38</v>
      </c>
      <c r="G226" s="2">
        <v>38</v>
      </c>
      <c r="J226">
        <f>DAYS360(B226,H226)</f>
        <v>-41692</v>
      </c>
      <c r="K226" s="55">
        <f ca="1">IF(Tableau1[[#This Row],[Date sortie]]="",DAYS360(Tableau1[[#This Row],[Date naissance]],Tableau1[[#This Row],[Colonne1]],)/365*12,"")</f>
        <v>23.30958904109589</v>
      </c>
      <c r="L226" s="3">
        <f ca="1">TODAY()</f>
        <v>43019</v>
      </c>
    </row>
    <row r="227" spans="1:12" x14ac:dyDescent="0.25">
      <c r="A227" s="20">
        <v>7530</v>
      </c>
      <c r="B227" s="3">
        <v>42306</v>
      </c>
      <c r="C227" s="2" t="s">
        <v>149</v>
      </c>
      <c r="D227" s="2" t="s">
        <v>156</v>
      </c>
      <c r="E227" s="2">
        <v>38</v>
      </c>
      <c r="F227" s="2">
        <v>38</v>
      </c>
      <c r="G227" s="2">
        <v>38</v>
      </c>
      <c r="J227">
        <f>DAYS360(B227,H227)</f>
        <v>-41699</v>
      </c>
      <c r="K227" s="55">
        <f ca="1">IF(Tableau1[[#This Row],[Date sortie]]="",DAYS360(Tableau1[[#This Row],[Date naissance]],Tableau1[[#This Row],[Colonne1]],)/365*12,"")</f>
        <v>23.079452054794523</v>
      </c>
      <c r="L227" s="3">
        <f ca="1">TODAY()</f>
        <v>43019</v>
      </c>
    </row>
    <row r="228" spans="1:12" x14ac:dyDescent="0.25">
      <c r="A228" s="20">
        <v>7531</v>
      </c>
      <c r="B228" s="3">
        <v>42307</v>
      </c>
      <c r="C228" s="2" t="s">
        <v>149</v>
      </c>
      <c r="D228" s="2" t="s">
        <v>156</v>
      </c>
      <c r="E228" s="2">
        <v>38</v>
      </c>
      <c r="F228" s="2">
        <v>38</v>
      </c>
      <c r="G228" s="2">
        <v>38</v>
      </c>
      <c r="J228">
        <f>DAYS360(B228,H228)</f>
        <v>-41700</v>
      </c>
      <c r="K228" s="55">
        <f ca="1">IF(Tableau1[[#This Row],[Date sortie]]="",DAYS360(Tableau1[[#This Row],[Date naissance]],Tableau1[[#This Row],[Colonne1]],)/365*12,"")</f>
        <v>23.046575342465754</v>
      </c>
      <c r="L228" s="3">
        <f ca="1">TODAY()</f>
        <v>43019</v>
      </c>
    </row>
    <row r="229" spans="1:12" x14ac:dyDescent="0.25">
      <c r="A229" s="20">
        <v>7533</v>
      </c>
      <c r="B229" s="3">
        <v>42308</v>
      </c>
      <c r="C229" s="2" t="s">
        <v>149</v>
      </c>
      <c r="D229" s="2" t="s">
        <v>156</v>
      </c>
      <c r="E229" s="2">
        <v>38</v>
      </c>
      <c r="F229" s="2">
        <v>38</v>
      </c>
      <c r="G229" s="2">
        <v>38</v>
      </c>
      <c r="J229">
        <f>DAYS360(B229,H229)</f>
        <v>-41700</v>
      </c>
      <c r="K229" s="55">
        <f ca="1">IF(Tableau1[[#This Row],[Date sortie]]="",DAYS360(Tableau1[[#This Row],[Date naissance]],Tableau1[[#This Row],[Colonne1]],)/365*12,"")</f>
        <v>23.046575342465754</v>
      </c>
      <c r="L229" s="3">
        <f ca="1">TODAY()</f>
        <v>43019</v>
      </c>
    </row>
    <row r="230" spans="1:12" x14ac:dyDescent="0.25">
      <c r="A230" s="20">
        <v>7542</v>
      </c>
      <c r="B230" s="3">
        <v>42312</v>
      </c>
      <c r="C230" s="2" t="s">
        <v>149</v>
      </c>
      <c r="D230" s="2" t="s">
        <v>156</v>
      </c>
      <c r="E230" s="2">
        <v>38</v>
      </c>
      <c r="F230" s="2">
        <v>38</v>
      </c>
      <c r="G230" s="2">
        <v>38</v>
      </c>
      <c r="J230">
        <f>DAYS360(B230,H230)</f>
        <v>-41704</v>
      </c>
      <c r="K230" s="55">
        <f ca="1">IF(Tableau1[[#This Row],[Date sortie]]="",DAYS360(Tableau1[[#This Row],[Date naissance]],Tableau1[[#This Row],[Colonne1]],)/365*12,"")</f>
        <v>22.915068493150685</v>
      </c>
      <c r="L230" s="3">
        <f ca="1">TODAY()</f>
        <v>43019</v>
      </c>
    </row>
    <row r="231" spans="1:12" x14ac:dyDescent="0.25">
      <c r="A231" s="20">
        <v>7545</v>
      </c>
      <c r="B231" s="3">
        <v>42316</v>
      </c>
      <c r="C231" s="2" t="s">
        <v>149</v>
      </c>
      <c r="D231" s="2" t="s">
        <v>156</v>
      </c>
      <c r="E231" s="2">
        <v>38</v>
      </c>
      <c r="F231" s="2">
        <v>38</v>
      </c>
      <c r="G231" s="2">
        <v>38</v>
      </c>
      <c r="J231">
        <f>DAYS360(B231,H231)</f>
        <v>-41708</v>
      </c>
      <c r="K231" s="55">
        <f ca="1">IF(Tableau1[[#This Row],[Date sortie]]="",DAYS360(Tableau1[[#This Row],[Date naissance]],Tableau1[[#This Row],[Colonne1]],)/365*12,"")</f>
        <v>22.783561643835618</v>
      </c>
      <c r="L231" s="3">
        <f ca="1">TODAY()</f>
        <v>43019</v>
      </c>
    </row>
    <row r="232" spans="1:12" x14ac:dyDescent="0.25">
      <c r="A232" s="20">
        <v>7550</v>
      </c>
      <c r="B232" s="3">
        <v>42321</v>
      </c>
      <c r="C232" s="2" t="s">
        <v>149</v>
      </c>
      <c r="D232" s="2" t="s">
        <v>156</v>
      </c>
      <c r="E232" s="2">
        <v>38</v>
      </c>
      <c r="F232" s="2">
        <v>38</v>
      </c>
      <c r="G232" s="2">
        <v>38</v>
      </c>
      <c r="J232">
        <f>DAYS360(B232,H232)</f>
        <v>-41713</v>
      </c>
      <c r="K232" s="55">
        <f ca="1">IF(Tableau1[[#This Row],[Date sortie]]="",DAYS360(Tableau1[[#This Row],[Date naissance]],Tableau1[[#This Row],[Colonne1]],)/365*12,"")</f>
        <v>22.61917808219178</v>
      </c>
      <c r="L232" s="3">
        <f ca="1">TODAY()</f>
        <v>43019</v>
      </c>
    </row>
    <row r="233" spans="1:12" x14ac:dyDescent="0.25">
      <c r="A233" s="20">
        <v>7552</v>
      </c>
      <c r="B233" s="3">
        <v>42323</v>
      </c>
      <c r="C233" s="2" t="s">
        <v>149</v>
      </c>
      <c r="D233" s="2" t="s">
        <v>156</v>
      </c>
      <c r="E233" s="2">
        <v>38</v>
      </c>
      <c r="F233" s="2">
        <v>38</v>
      </c>
      <c r="G233" s="2">
        <v>38</v>
      </c>
      <c r="J233">
        <f>DAYS360(B233,H233)</f>
        <v>-41715</v>
      </c>
      <c r="K233" s="55">
        <f ca="1">IF(Tableau1[[#This Row],[Date sortie]]="",DAYS360(Tableau1[[#This Row],[Date naissance]],Tableau1[[#This Row],[Colonne1]],)/365*12,"")</f>
        <v>22.553424657534247</v>
      </c>
      <c r="L233" s="3">
        <f ca="1">TODAY()</f>
        <v>43019</v>
      </c>
    </row>
    <row r="234" spans="1:12" x14ac:dyDescent="0.25">
      <c r="A234" s="20">
        <v>7575</v>
      </c>
      <c r="B234" s="3">
        <v>42356</v>
      </c>
      <c r="C234" s="2" t="s">
        <v>149</v>
      </c>
      <c r="D234" s="2" t="s">
        <v>156</v>
      </c>
      <c r="E234" s="2">
        <v>38</v>
      </c>
      <c r="F234" s="2">
        <v>38</v>
      </c>
      <c r="G234" s="2">
        <v>38</v>
      </c>
      <c r="J234">
        <f>DAYS360(B234,H234)</f>
        <v>-41748</v>
      </c>
      <c r="K234" s="55">
        <f ca="1">IF(Tableau1[[#This Row],[Date sortie]]="",DAYS360(Tableau1[[#This Row],[Date naissance]],Tableau1[[#This Row],[Colonne1]],)/365*12,"")</f>
        <v>21.468493150684932</v>
      </c>
      <c r="L234" s="3">
        <f ca="1">TODAY()</f>
        <v>43019</v>
      </c>
    </row>
    <row r="235" spans="1:12" x14ac:dyDescent="0.25">
      <c r="A235" s="20">
        <v>7578</v>
      </c>
      <c r="B235" s="3">
        <v>42378</v>
      </c>
      <c r="C235" s="2" t="s">
        <v>149</v>
      </c>
      <c r="D235" s="2" t="s">
        <v>156</v>
      </c>
      <c r="E235" s="2">
        <v>38</v>
      </c>
      <c r="F235" s="2">
        <v>38</v>
      </c>
      <c r="G235" s="2">
        <v>38</v>
      </c>
      <c r="J235">
        <f>DAYS360(B235,H235)</f>
        <v>-41769</v>
      </c>
      <c r="K235" s="55">
        <f ca="1">IF(Tableau1[[#This Row],[Date sortie]]="",DAYS360(Tableau1[[#This Row],[Date naissance]],Tableau1[[#This Row],[Colonne1]],)/365*12,"")</f>
        <v>20.778082191780822</v>
      </c>
      <c r="L235" s="3">
        <f ca="1">TODAY()</f>
        <v>43019</v>
      </c>
    </row>
    <row r="236" spans="1:12" x14ac:dyDescent="0.25">
      <c r="A236" s="20">
        <v>7993</v>
      </c>
      <c r="B236" s="3">
        <v>41907</v>
      </c>
      <c r="C236" s="2" t="s">
        <v>149</v>
      </c>
      <c r="D236" s="2" t="s">
        <v>156</v>
      </c>
      <c r="E236" s="2">
        <v>38</v>
      </c>
      <c r="F236" s="2">
        <v>38</v>
      </c>
      <c r="G236" s="2">
        <v>38</v>
      </c>
      <c r="J236">
        <f>DAYS360(B236,H236)</f>
        <v>-41305</v>
      </c>
      <c r="K236" s="55">
        <f ca="1">IF(Tableau1[[#This Row],[Date sortie]]="",DAYS360(Tableau1[[#This Row],[Date naissance]],Tableau1[[#This Row],[Colonne1]],)/365*12,"")</f>
        <v>36.032876712328772</v>
      </c>
      <c r="L236" s="3">
        <f ca="1">TODAY()</f>
        <v>43019</v>
      </c>
    </row>
    <row r="237" spans="1:12" x14ac:dyDescent="0.25">
      <c r="A237" s="20">
        <v>7996</v>
      </c>
      <c r="B237" s="3">
        <v>41907</v>
      </c>
      <c r="C237" s="2" t="s">
        <v>149</v>
      </c>
      <c r="D237" s="2" t="s">
        <v>156</v>
      </c>
      <c r="E237" s="2">
        <v>38</v>
      </c>
      <c r="F237" s="2">
        <v>38</v>
      </c>
      <c r="G237" s="2">
        <v>38</v>
      </c>
      <c r="J237">
        <f>DAYS360(B237,H237)</f>
        <v>-41305</v>
      </c>
      <c r="K237" s="55">
        <f ca="1">IF(Tableau1[[#This Row],[Date sortie]]="",DAYS360(Tableau1[[#This Row],[Date naissance]],Tableau1[[#This Row],[Colonne1]],)/365*12,"")</f>
        <v>36.032876712328772</v>
      </c>
      <c r="L237" s="3">
        <f ca="1">TODAY()</f>
        <v>43019</v>
      </c>
    </row>
    <row r="238" spans="1:12" x14ac:dyDescent="0.25">
      <c r="A238" s="20">
        <v>7997</v>
      </c>
      <c r="B238" s="3">
        <v>41909</v>
      </c>
      <c r="C238" s="2" t="s">
        <v>149</v>
      </c>
      <c r="D238" s="2" t="s">
        <v>156</v>
      </c>
      <c r="E238" s="2">
        <v>38</v>
      </c>
      <c r="F238" s="2">
        <v>38</v>
      </c>
      <c r="G238" s="2">
        <v>38</v>
      </c>
      <c r="J238">
        <f>DAYS360(B238,H238)</f>
        <v>-41307</v>
      </c>
      <c r="K238" s="55">
        <f ca="1">IF(Tableau1[[#This Row],[Date sortie]]="",DAYS360(Tableau1[[#This Row],[Date naissance]],Tableau1[[#This Row],[Colonne1]],)/365*12,"")</f>
        <v>35.967123287671228</v>
      </c>
      <c r="L238" s="3">
        <f ca="1">TODAY()</f>
        <v>43019</v>
      </c>
    </row>
    <row r="239" spans="1:12" x14ac:dyDescent="0.25">
      <c r="A239" s="20">
        <v>8005</v>
      </c>
      <c r="B239" s="3">
        <v>41911</v>
      </c>
      <c r="C239" s="2" t="s">
        <v>149</v>
      </c>
      <c r="D239" s="2" t="s">
        <v>156</v>
      </c>
      <c r="E239" s="2">
        <v>38</v>
      </c>
      <c r="F239" s="2">
        <v>38</v>
      </c>
      <c r="G239" s="2">
        <v>38</v>
      </c>
      <c r="J239">
        <f>DAYS360(B239,H239)</f>
        <v>-41309</v>
      </c>
      <c r="K239" s="55">
        <f ca="1">IF(Tableau1[[#This Row],[Date sortie]]="",DAYS360(Tableau1[[#This Row],[Date naissance]],Tableau1[[#This Row],[Colonne1]],)/365*12,"")</f>
        <v>35.901369863013699</v>
      </c>
      <c r="L239" s="3">
        <f ca="1">TODAY()</f>
        <v>43019</v>
      </c>
    </row>
    <row r="240" spans="1:12" x14ac:dyDescent="0.25">
      <c r="A240" s="20">
        <v>8007</v>
      </c>
      <c r="B240" s="3">
        <v>41913</v>
      </c>
      <c r="C240" s="2" t="s">
        <v>149</v>
      </c>
      <c r="D240" s="2" t="s">
        <v>156</v>
      </c>
      <c r="E240" s="2">
        <v>38</v>
      </c>
      <c r="F240" s="2">
        <v>38</v>
      </c>
      <c r="G240" s="2">
        <v>38</v>
      </c>
      <c r="J240">
        <f>DAYS360(B240,H240)</f>
        <v>-41311</v>
      </c>
      <c r="K240" s="55">
        <f ca="1">IF(Tableau1[[#This Row],[Date sortie]]="",DAYS360(Tableau1[[#This Row],[Date naissance]],Tableau1[[#This Row],[Colonne1]],)/365*12,"")</f>
        <v>35.835616438356162</v>
      </c>
      <c r="L240" s="3">
        <f ca="1">TODAY()</f>
        <v>43019</v>
      </c>
    </row>
    <row r="241" spans="1:12" x14ac:dyDescent="0.25">
      <c r="A241" s="20">
        <v>8013</v>
      </c>
      <c r="B241" s="3">
        <v>41917</v>
      </c>
      <c r="C241" s="2" t="s">
        <v>149</v>
      </c>
      <c r="D241" s="2" t="s">
        <v>156</v>
      </c>
      <c r="E241" s="2">
        <v>38</v>
      </c>
      <c r="F241" s="2">
        <v>38</v>
      </c>
      <c r="G241" s="2">
        <v>38</v>
      </c>
      <c r="J241">
        <f>DAYS360(B241,H241)</f>
        <v>-41315</v>
      </c>
      <c r="K241" s="55">
        <f ca="1">IF(Tableau1[[#This Row],[Date sortie]]="",DAYS360(Tableau1[[#This Row],[Date naissance]],Tableau1[[#This Row],[Colonne1]],)/365*12,"")</f>
        <v>35.704109589041096</v>
      </c>
      <c r="L241" s="3">
        <f ca="1">TODAY()</f>
        <v>43019</v>
      </c>
    </row>
    <row r="242" spans="1:12" x14ac:dyDescent="0.25">
      <c r="A242" s="20">
        <v>8020</v>
      </c>
      <c r="B242" s="3">
        <v>41919</v>
      </c>
      <c r="C242" s="2" t="s">
        <v>149</v>
      </c>
      <c r="D242" s="2" t="s">
        <v>156</v>
      </c>
      <c r="E242" s="2">
        <v>38</v>
      </c>
      <c r="F242" s="2">
        <v>38</v>
      </c>
      <c r="G242" s="2">
        <v>38</v>
      </c>
      <c r="J242">
        <f>DAYS360(B242,H242)</f>
        <v>-41317</v>
      </c>
      <c r="K242" s="55">
        <f ca="1">IF(Tableau1[[#This Row],[Date sortie]]="",DAYS360(Tableau1[[#This Row],[Date naissance]],Tableau1[[#This Row],[Colonne1]],)/365*12,"")</f>
        <v>35.638356164383559</v>
      </c>
      <c r="L242" s="3">
        <f ca="1">TODAY()</f>
        <v>43019</v>
      </c>
    </row>
    <row r="243" spans="1:12" x14ac:dyDescent="0.25">
      <c r="A243" s="20">
        <v>8022</v>
      </c>
      <c r="B243" s="3">
        <v>41922</v>
      </c>
      <c r="C243" s="2" t="s">
        <v>149</v>
      </c>
      <c r="D243" s="2" t="s">
        <v>156</v>
      </c>
      <c r="E243" s="2">
        <v>38</v>
      </c>
      <c r="F243" s="2">
        <v>38</v>
      </c>
      <c r="G243" s="2">
        <v>38</v>
      </c>
      <c r="J243">
        <f>DAYS360(B243,H243)</f>
        <v>-41320</v>
      </c>
      <c r="K243" s="55">
        <f ca="1">IF(Tableau1[[#This Row],[Date sortie]]="",DAYS360(Tableau1[[#This Row],[Date naissance]],Tableau1[[#This Row],[Colonne1]],)/365*12,"")</f>
        <v>35.539726027397258</v>
      </c>
      <c r="L243" s="3">
        <f ca="1">TODAY()</f>
        <v>43019</v>
      </c>
    </row>
    <row r="244" spans="1:12" x14ac:dyDescent="0.25">
      <c r="A244" s="20">
        <v>8048</v>
      </c>
      <c r="B244" s="3">
        <v>41941</v>
      </c>
      <c r="C244" s="2" t="s">
        <v>149</v>
      </c>
      <c r="D244" s="2" t="s">
        <v>156</v>
      </c>
      <c r="E244" s="2">
        <v>38</v>
      </c>
      <c r="F244" s="2">
        <v>38</v>
      </c>
      <c r="G244" s="2">
        <v>38</v>
      </c>
      <c r="J244">
        <f>DAYS360(B244,H244)</f>
        <v>-41339</v>
      </c>
      <c r="K244" s="55">
        <f ca="1">IF(Tableau1[[#This Row],[Date sortie]]="",DAYS360(Tableau1[[#This Row],[Date naissance]],Tableau1[[#This Row],[Colonne1]],)/365*12,"")</f>
        <v>34.915068493150685</v>
      </c>
      <c r="L244" s="3">
        <f ca="1">TODAY()</f>
        <v>43019</v>
      </c>
    </row>
    <row r="245" spans="1:12" x14ac:dyDescent="0.25">
      <c r="A245" s="20">
        <v>8055</v>
      </c>
      <c r="B245" s="3">
        <v>41947</v>
      </c>
      <c r="C245" s="2" t="s">
        <v>149</v>
      </c>
      <c r="D245" s="2" t="s">
        <v>156</v>
      </c>
      <c r="E245" s="2">
        <v>38</v>
      </c>
      <c r="F245" s="2">
        <v>38</v>
      </c>
      <c r="G245" s="2">
        <v>38</v>
      </c>
      <c r="J245">
        <f>DAYS360(B245,H245)</f>
        <v>-41344</v>
      </c>
      <c r="K245" s="55">
        <f ca="1">IF(Tableau1[[#This Row],[Date sortie]]="",DAYS360(Tableau1[[#This Row],[Date naissance]],Tableau1[[#This Row],[Colonne1]],)/365*12,"")</f>
        <v>34.750684931506854</v>
      </c>
      <c r="L245" s="3">
        <f ca="1">TODAY()</f>
        <v>43019</v>
      </c>
    </row>
    <row r="246" spans="1:12" x14ac:dyDescent="0.25">
      <c r="A246" s="20">
        <v>8074</v>
      </c>
      <c r="B246" s="3">
        <v>41963</v>
      </c>
      <c r="C246" s="2" t="s">
        <v>149</v>
      </c>
      <c r="D246" s="2" t="s">
        <v>156</v>
      </c>
      <c r="E246" s="2">
        <v>38</v>
      </c>
      <c r="F246" s="2">
        <v>38</v>
      </c>
      <c r="G246" s="2">
        <v>38</v>
      </c>
      <c r="J246">
        <f>DAYS360(B246,H246)</f>
        <v>-41360</v>
      </c>
      <c r="K246" s="55">
        <f ca="1">IF(Tableau1[[#This Row],[Date sortie]]="",DAYS360(Tableau1[[#This Row],[Date naissance]],Tableau1[[#This Row],[Colonne1]],)/365*12,"")</f>
        <v>34.224657534246575</v>
      </c>
      <c r="L246" s="3">
        <f ca="1">TODAY()</f>
        <v>43019</v>
      </c>
    </row>
    <row r="247" spans="1:12" x14ac:dyDescent="0.25">
      <c r="A247" s="20">
        <v>8079</v>
      </c>
      <c r="B247" s="3">
        <v>41969</v>
      </c>
      <c r="C247" s="2" t="s">
        <v>149</v>
      </c>
      <c r="D247" s="2" t="s">
        <v>156</v>
      </c>
      <c r="E247" s="2">
        <v>38</v>
      </c>
      <c r="F247" s="2">
        <v>38</v>
      </c>
      <c r="G247" s="2">
        <v>38</v>
      </c>
      <c r="J247">
        <f>DAYS360(B247,H247)</f>
        <v>-41366</v>
      </c>
      <c r="K247" s="55">
        <f ca="1">IF(Tableau1[[#This Row],[Date sortie]]="",DAYS360(Tableau1[[#This Row],[Date naissance]],Tableau1[[#This Row],[Colonne1]],)/365*12,"")</f>
        <v>34.027397260273972</v>
      </c>
      <c r="L247" s="3">
        <f ca="1">TODAY()</f>
        <v>43019</v>
      </c>
    </row>
    <row r="248" spans="1:12" x14ac:dyDescent="0.25">
      <c r="A248" s="20">
        <v>8084</v>
      </c>
      <c r="B248" s="3">
        <v>41976</v>
      </c>
      <c r="C248" s="2" t="s">
        <v>149</v>
      </c>
      <c r="D248" s="2" t="s">
        <v>156</v>
      </c>
      <c r="E248" s="2">
        <v>38</v>
      </c>
      <c r="F248" s="2">
        <v>38</v>
      </c>
      <c r="G248" s="2">
        <v>38</v>
      </c>
      <c r="J248">
        <f>DAYS360(B248,H248)</f>
        <v>-41373</v>
      </c>
      <c r="K248" s="55">
        <f ca="1">IF(Tableau1[[#This Row],[Date sortie]]="",DAYS360(Tableau1[[#This Row],[Date naissance]],Tableau1[[#This Row],[Colonne1]],)/365*12,"")</f>
        <v>33.797260273972604</v>
      </c>
      <c r="L248" s="3">
        <f ca="1">TODAY()</f>
        <v>43019</v>
      </c>
    </row>
    <row r="249" spans="1:12" x14ac:dyDescent="0.25">
      <c r="A249" s="20">
        <v>8094</v>
      </c>
      <c r="B249" s="3">
        <v>41999</v>
      </c>
      <c r="D249" s="2" t="s">
        <v>156</v>
      </c>
      <c r="E249" s="2">
        <v>38</v>
      </c>
      <c r="F249" s="2">
        <v>38</v>
      </c>
      <c r="G249" s="2">
        <v>38</v>
      </c>
      <c r="J249">
        <f>DAYS360(B249,H249)</f>
        <v>-41396</v>
      </c>
      <c r="K249" s="55">
        <f ca="1">IF(Tableau1[[#This Row],[Date sortie]]="",DAYS360(Tableau1[[#This Row],[Date naissance]],Tableau1[[#This Row],[Colonne1]],)/365*12,"")</f>
        <v>33.041095890410958</v>
      </c>
      <c r="L249" s="3">
        <f ca="1">TODAY()</f>
        <v>43019</v>
      </c>
    </row>
    <row r="250" spans="1:12" x14ac:dyDescent="0.25">
      <c r="A250" s="20">
        <v>8101</v>
      </c>
      <c r="B250" s="3">
        <v>42629</v>
      </c>
      <c r="C250" s="2" t="s">
        <v>149</v>
      </c>
      <c r="D250" s="2" t="s">
        <v>156</v>
      </c>
      <c r="E250" s="2">
        <v>38</v>
      </c>
      <c r="F250" s="2">
        <v>38</v>
      </c>
      <c r="G250" s="2">
        <v>38</v>
      </c>
      <c r="J250">
        <f>DAYS360(B250,H250)</f>
        <v>-42016</v>
      </c>
      <c r="K250" s="55">
        <f ca="1">IF(Tableau1[[#This Row],[Date sortie]]="",DAYS360(Tableau1[[#This Row],[Date naissance]],Tableau1[[#This Row],[Colonne1]],)/365*12,"")</f>
        <v>12.657534246575342</v>
      </c>
      <c r="L250" s="3">
        <f ca="1">TODAY()</f>
        <v>43019</v>
      </c>
    </row>
    <row r="251" spans="1:12" x14ac:dyDescent="0.25">
      <c r="A251" s="20">
        <v>8225</v>
      </c>
      <c r="B251" s="3">
        <v>42616</v>
      </c>
      <c r="C251" s="2" t="s">
        <v>149</v>
      </c>
      <c r="D251" s="2" t="s">
        <v>152</v>
      </c>
      <c r="E251" s="2">
        <v>34</v>
      </c>
      <c r="F251" s="2">
        <v>34</v>
      </c>
      <c r="G251" s="2">
        <v>34</v>
      </c>
      <c r="J251">
        <f>DAYS360(B251,H251)</f>
        <v>-42003</v>
      </c>
      <c r="K251" s="55">
        <f ca="1">IF(Tableau1[[#This Row],[Date sortie]]="",DAYS360(Tableau1[[#This Row],[Date naissance]],Tableau1[[#This Row],[Colonne1]],)/365*12,"")</f>
        <v>13.084931506849315</v>
      </c>
      <c r="L251" s="3">
        <f ca="1">TODAY()</f>
        <v>43019</v>
      </c>
    </row>
    <row r="252" spans="1:12" x14ac:dyDescent="0.25">
      <c r="A252" s="20">
        <v>8233</v>
      </c>
      <c r="B252" s="3">
        <v>42621</v>
      </c>
      <c r="C252" s="2" t="s">
        <v>149</v>
      </c>
      <c r="D252" s="2" t="s">
        <v>152</v>
      </c>
      <c r="E252" s="2">
        <v>34</v>
      </c>
      <c r="F252" s="2">
        <v>34</v>
      </c>
      <c r="G252" s="2">
        <v>34</v>
      </c>
      <c r="J252">
        <f>DAYS360(B252,H252)</f>
        <v>-42008</v>
      </c>
      <c r="K252" s="55">
        <f ca="1">IF(Tableau1[[#This Row],[Date sortie]]="",DAYS360(Tableau1[[#This Row],[Date naissance]],Tableau1[[#This Row],[Colonne1]],)/365*12,"")</f>
        <v>12.920547945205477</v>
      </c>
      <c r="L252" s="3">
        <f ca="1">TODAY()</f>
        <v>43019</v>
      </c>
    </row>
    <row r="253" spans="1:12" x14ac:dyDescent="0.25">
      <c r="A253" s="20">
        <v>8241</v>
      </c>
      <c r="B253" s="3">
        <v>42624</v>
      </c>
      <c r="C253" s="2" t="s">
        <v>149</v>
      </c>
      <c r="D253" s="2" t="s">
        <v>152</v>
      </c>
      <c r="E253" s="2">
        <v>34</v>
      </c>
      <c r="F253" s="2">
        <v>34</v>
      </c>
      <c r="G253" s="2">
        <v>34</v>
      </c>
      <c r="J253">
        <f>DAYS360(B253,H253)</f>
        <v>-42011</v>
      </c>
      <c r="K253" s="55">
        <f ca="1">IF(Tableau1[[#This Row],[Date sortie]]="",DAYS360(Tableau1[[#This Row],[Date naissance]],Tableau1[[#This Row],[Colonne1]],)/365*12,"")</f>
        <v>12.82191780821918</v>
      </c>
      <c r="L253" s="3">
        <f ca="1">TODAY()</f>
        <v>43019</v>
      </c>
    </row>
    <row r="254" spans="1:12" x14ac:dyDescent="0.25">
      <c r="A254" s="20">
        <v>8271</v>
      </c>
      <c r="B254" s="3">
        <v>42680</v>
      </c>
      <c r="C254" s="2" t="s">
        <v>149</v>
      </c>
      <c r="D254" s="2" t="s">
        <v>152</v>
      </c>
      <c r="E254" s="2">
        <v>34</v>
      </c>
      <c r="F254" s="2">
        <v>34</v>
      </c>
      <c r="G254" s="2">
        <v>34</v>
      </c>
      <c r="J254">
        <f>DAYS360(B254,H254)</f>
        <v>-42066</v>
      </c>
      <c r="K254" s="55">
        <f ca="1">IF(Tableau1[[#This Row],[Date sortie]]="",DAYS360(Tableau1[[#This Row],[Date naissance]],Tableau1[[#This Row],[Colonne1]],)/365*12,"")</f>
        <v>11.013698630136986</v>
      </c>
      <c r="L254" s="3">
        <f ca="1">TODAY()</f>
        <v>43019</v>
      </c>
    </row>
    <row r="255" spans="1:12" x14ac:dyDescent="0.25">
      <c r="A255" s="20">
        <v>9239</v>
      </c>
      <c r="B255" s="3">
        <v>40451</v>
      </c>
      <c r="C255" s="2" t="s">
        <v>149</v>
      </c>
      <c r="D255" s="2" t="s">
        <v>156</v>
      </c>
      <c r="E255" s="2">
        <v>38</v>
      </c>
      <c r="F255" s="2">
        <v>38</v>
      </c>
      <c r="G255" s="2">
        <v>38</v>
      </c>
      <c r="J255">
        <f>DAYS360(B255,H255)</f>
        <v>-39870</v>
      </c>
      <c r="K255" s="55">
        <f ca="1">IF(Tableau1[[#This Row],[Date sortie]]="",DAYS360(Tableau1[[#This Row],[Date naissance]],Tableau1[[#This Row],[Colonne1]],)/365*12,"")</f>
        <v>83.210958904109589</v>
      </c>
      <c r="L255" s="3">
        <f ca="1">TODAY()</f>
        <v>43019</v>
      </c>
    </row>
    <row r="256" spans="1:12" x14ac:dyDescent="0.25">
      <c r="A256" s="20">
        <v>9252</v>
      </c>
      <c r="B256" s="3">
        <v>40457</v>
      </c>
      <c r="C256" s="2" t="s">
        <v>149</v>
      </c>
      <c r="D256" s="2" t="s">
        <v>156</v>
      </c>
      <c r="E256" s="2">
        <v>38</v>
      </c>
      <c r="F256" s="2">
        <v>38</v>
      </c>
      <c r="G256" s="2">
        <v>38</v>
      </c>
      <c r="J256">
        <f>DAYS360(B256,H256)</f>
        <v>-39876</v>
      </c>
      <c r="K256" s="55">
        <f ca="1">IF(Tableau1[[#This Row],[Date sortie]]="",DAYS360(Tableau1[[#This Row],[Date naissance]],Tableau1[[#This Row],[Colonne1]],)/365*12,"")</f>
        <v>83.013698630136986</v>
      </c>
      <c r="L256" s="3">
        <f ca="1">TODAY()</f>
        <v>43019</v>
      </c>
    </row>
    <row r="257" spans="1:12" x14ac:dyDescent="0.25">
      <c r="A257" s="20">
        <v>9273</v>
      </c>
      <c r="B257" s="3">
        <v>40475</v>
      </c>
      <c r="C257" s="2" t="s">
        <v>149</v>
      </c>
      <c r="D257" s="2" t="s">
        <v>156</v>
      </c>
      <c r="E257" s="2">
        <v>38</v>
      </c>
      <c r="F257" s="2">
        <v>38</v>
      </c>
      <c r="G257" s="2">
        <v>38</v>
      </c>
      <c r="J257">
        <f>DAYS360(B257,H257)</f>
        <v>-39894</v>
      </c>
      <c r="K257" s="55">
        <f ca="1">IF(Tableau1[[#This Row],[Date sortie]]="",DAYS360(Tableau1[[#This Row],[Date naissance]],Tableau1[[#This Row],[Colonne1]],)/365*12,"")</f>
        <v>82.421917808219177</v>
      </c>
      <c r="L257" s="3">
        <f ca="1">TODAY()</f>
        <v>43019</v>
      </c>
    </row>
    <row r="258" spans="1:12" x14ac:dyDescent="0.25">
      <c r="A258" s="20">
        <v>9274</v>
      </c>
      <c r="B258" s="3">
        <v>40476</v>
      </c>
      <c r="C258" s="2" t="s">
        <v>149</v>
      </c>
      <c r="D258" s="2" t="s">
        <v>156</v>
      </c>
      <c r="E258" s="2">
        <v>38</v>
      </c>
      <c r="F258" s="2">
        <v>38</v>
      </c>
      <c r="G258" s="2">
        <v>38</v>
      </c>
      <c r="J258">
        <f>DAYS360(B258,H258)</f>
        <v>-39895</v>
      </c>
      <c r="K258" s="55">
        <f ca="1">IF(Tableau1[[#This Row],[Date sortie]]="",DAYS360(Tableau1[[#This Row],[Date naissance]],Tableau1[[#This Row],[Colonne1]],)/365*12,"")</f>
        <v>82.38904109589042</v>
      </c>
      <c r="L258" s="3">
        <f ca="1">TODAY()</f>
        <v>43019</v>
      </c>
    </row>
    <row r="259" spans="1:12" x14ac:dyDescent="0.25">
      <c r="A259" s="20">
        <v>9292</v>
      </c>
      <c r="B259" s="3">
        <v>40486</v>
      </c>
      <c r="C259" s="2" t="s">
        <v>149</v>
      </c>
      <c r="D259" s="2" t="s">
        <v>156</v>
      </c>
      <c r="E259" s="2">
        <v>38</v>
      </c>
      <c r="F259" s="2">
        <v>38</v>
      </c>
      <c r="G259" s="2">
        <v>38</v>
      </c>
      <c r="J259">
        <f>DAYS360(B259,H259)</f>
        <v>-39904</v>
      </c>
      <c r="K259" s="55">
        <f ca="1">IF(Tableau1[[#This Row],[Date sortie]]="",DAYS360(Tableau1[[#This Row],[Date naissance]],Tableau1[[#This Row],[Colonne1]],)/365*12,"")</f>
        <v>82.093150684931516</v>
      </c>
      <c r="L259" s="3">
        <f ca="1">TODAY()</f>
        <v>43019</v>
      </c>
    </row>
    <row r="260" spans="1:12" x14ac:dyDescent="0.25">
      <c r="A260" s="20">
        <v>9340</v>
      </c>
      <c r="B260" s="3">
        <v>40569</v>
      </c>
      <c r="C260" s="2" t="s">
        <v>149</v>
      </c>
      <c r="D260" s="2" t="s">
        <v>156</v>
      </c>
      <c r="E260" s="2">
        <v>38</v>
      </c>
      <c r="F260" s="2">
        <v>38</v>
      </c>
      <c r="G260" s="2">
        <v>38</v>
      </c>
      <c r="J260">
        <f>DAYS360(B260,H260)</f>
        <v>-39986</v>
      </c>
      <c r="K260" s="55">
        <f ca="1">IF(Tableau1[[#This Row],[Date sortie]]="",DAYS360(Tableau1[[#This Row],[Date naissance]],Tableau1[[#This Row],[Colonne1]],)/365*12,"")</f>
        <v>79.397260273972606</v>
      </c>
      <c r="L260" s="3">
        <f ca="1">TODAY()</f>
        <v>43019</v>
      </c>
    </row>
    <row r="261" spans="1:12" x14ac:dyDescent="0.25">
      <c r="A261" s="20">
        <v>9696</v>
      </c>
      <c r="B261" s="3">
        <v>38361</v>
      </c>
      <c r="C261" s="2" t="s">
        <v>149</v>
      </c>
      <c r="D261" s="2" t="s">
        <v>156</v>
      </c>
      <c r="E261" s="2">
        <v>38</v>
      </c>
      <c r="F261" s="2">
        <v>38</v>
      </c>
      <c r="G261" s="2">
        <v>38</v>
      </c>
      <c r="J261">
        <f>DAYS360(B261,H261)</f>
        <v>-37809</v>
      </c>
      <c r="K261" s="55">
        <f ca="1">IF(Tableau1[[#This Row],[Date sortie]]="",DAYS360(Tableau1[[#This Row],[Date naissance]],Tableau1[[#This Row],[Colonne1]],)/365*12,"")</f>
        <v>150.96986301369861</v>
      </c>
      <c r="L261" s="3">
        <f ca="1">TODAY()</f>
        <v>43019</v>
      </c>
    </row>
    <row r="262" spans="1:12" x14ac:dyDescent="0.25">
      <c r="A262" s="20">
        <v>3262</v>
      </c>
      <c r="B262" s="3">
        <v>42996</v>
      </c>
      <c r="C262" s="2" t="s">
        <v>149</v>
      </c>
      <c r="D262" s="2" t="s">
        <v>156</v>
      </c>
      <c r="E262" s="2">
        <v>38</v>
      </c>
      <c r="F262" s="2">
        <v>38</v>
      </c>
      <c r="G262" s="2">
        <v>38</v>
      </c>
      <c r="J262">
        <f>DAYS360(B262,H262)</f>
        <v>-42378</v>
      </c>
      <c r="K262" s="55">
        <f ca="1">IF(Tableau1[[#This Row],[Date sortie]]="",DAYS360(Tableau1[[#This Row],[Date naissance]],Tableau1[[#This Row],[Colonne1]],)/365*12,"")</f>
        <v>0.75616438356164384</v>
      </c>
      <c r="L262" s="3">
        <f ca="1">TODAY()</f>
        <v>43019</v>
      </c>
    </row>
    <row r="263" spans="1:12" x14ac:dyDescent="0.25">
      <c r="A263" s="20">
        <v>3263</v>
      </c>
      <c r="B263" s="3">
        <v>42997</v>
      </c>
      <c r="C263" s="2" t="s">
        <v>150</v>
      </c>
      <c r="D263" s="2" t="s">
        <v>156</v>
      </c>
      <c r="E263" s="2">
        <v>38</v>
      </c>
      <c r="F263" s="2">
        <v>38</v>
      </c>
      <c r="G263" s="2">
        <v>38</v>
      </c>
      <c r="J263">
        <f>DAYS360(B263,H263)</f>
        <v>-42379</v>
      </c>
      <c r="K263" s="55">
        <f ca="1">IF(Tableau1[[#This Row],[Date sortie]]="",DAYS360(Tableau1[[#This Row],[Date naissance]],Tableau1[[#This Row],[Colonne1]],)/365*12,"")</f>
        <v>0.72328767123287674</v>
      </c>
      <c r="L263" s="3">
        <f ca="1">TODAY()</f>
        <v>43019</v>
      </c>
    </row>
    <row r="264" spans="1:12" x14ac:dyDescent="0.25">
      <c r="A264" s="20">
        <v>3264</v>
      </c>
      <c r="B264" s="3">
        <v>42998</v>
      </c>
      <c r="C264" s="2" t="s">
        <v>149</v>
      </c>
      <c r="D264" s="2" t="s">
        <v>156</v>
      </c>
      <c r="E264" s="2">
        <v>38</v>
      </c>
      <c r="F264" s="2">
        <v>38</v>
      </c>
      <c r="G264" s="2">
        <v>38</v>
      </c>
      <c r="J264">
        <f>DAYS360(B264,H264)</f>
        <v>-42380</v>
      </c>
      <c r="K264" s="55">
        <f ca="1">IF(Tableau1[[#This Row],[Date sortie]]="",DAYS360(Tableau1[[#This Row],[Date naissance]],Tableau1[[#This Row],[Colonne1]],)/365*12,"")</f>
        <v>0.69041095890410964</v>
      </c>
      <c r="L264" s="3">
        <f ca="1">TODAY()</f>
        <v>43019</v>
      </c>
    </row>
    <row r="265" spans="1:12" x14ac:dyDescent="0.25">
      <c r="A265" s="20">
        <v>3265</v>
      </c>
      <c r="B265" s="3">
        <v>42999</v>
      </c>
      <c r="C265" s="2" t="s">
        <v>149</v>
      </c>
      <c r="D265" s="2" t="s">
        <v>152</v>
      </c>
      <c r="E265" s="2">
        <v>34</v>
      </c>
      <c r="F265" s="2">
        <v>34</v>
      </c>
      <c r="G265" s="2">
        <v>34</v>
      </c>
      <c r="J265">
        <f>DAYS360(B265,H265)</f>
        <v>-42381</v>
      </c>
      <c r="K265" s="55">
        <f ca="1">IF(Tableau1[[#This Row],[Date sortie]]="",DAYS360(Tableau1[[#This Row],[Date naissance]],Tableau1[[#This Row],[Colonne1]],)/365*12,"")</f>
        <v>0.65753424657534243</v>
      </c>
      <c r="L265" s="3">
        <f ca="1">TODAY()</f>
        <v>43019</v>
      </c>
    </row>
    <row r="266" spans="1:12" x14ac:dyDescent="0.25">
      <c r="A266" s="20">
        <v>3266</v>
      </c>
      <c r="B266" s="3">
        <v>43000</v>
      </c>
      <c r="C266" s="2" t="s">
        <v>149</v>
      </c>
      <c r="D266" s="2" t="s">
        <v>156</v>
      </c>
      <c r="E266" s="2">
        <v>38</v>
      </c>
      <c r="F266" s="2">
        <v>38</v>
      </c>
      <c r="G266" s="2">
        <v>38</v>
      </c>
      <c r="J266">
        <f>DAYS360(B266,H266)</f>
        <v>-42382</v>
      </c>
      <c r="K266" s="55">
        <f ca="1">IF(Tableau1[[#This Row],[Date sortie]]="",DAYS360(Tableau1[[#This Row],[Date naissance]],Tableau1[[#This Row],[Colonne1]],)/365*12,"")</f>
        <v>0.62465753424657533</v>
      </c>
      <c r="L266" s="3">
        <f ca="1">TODAY()</f>
        <v>43019</v>
      </c>
    </row>
    <row r="267" spans="1:12" x14ac:dyDescent="0.25">
      <c r="A267" s="20">
        <v>3267</v>
      </c>
      <c r="B267" s="3">
        <v>43001</v>
      </c>
      <c r="C267" s="2" t="s">
        <v>150</v>
      </c>
      <c r="D267" s="2" t="s">
        <v>156</v>
      </c>
      <c r="E267" s="2">
        <v>38</v>
      </c>
      <c r="F267" s="2">
        <v>38</v>
      </c>
      <c r="G267" s="2">
        <v>38</v>
      </c>
      <c r="J267">
        <f>DAYS360(B267,H267)</f>
        <v>-42383</v>
      </c>
      <c r="K267" s="55">
        <f ca="1">IF(Tableau1[[#This Row],[Date sortie]]="",DAYS360(Tableau1[[#This Row],[Date naissance]],Tableau1[[#This Row],[Colonne1]],)/365*12,"")</f>
        <v>0.59178082191780823</v>
      </c>
      <c r="L267" s="3">
        <f ca="1">TODAY()</f>
        <v>43019</v>
      </c>
    </row>
    <row r="268" spans="1:12" x14ac:dyDescent="0.25">
      <c r="A268" s="20">
        <v>3268</v>
      </c>
      <c r="B268" s="3">
        <v>43002</v>
      </c>
      <c r="C268" s="2" t="s">
        <v>150</v>
      </c>
      <c r="D268" s="2" t="s">
        <v>156</v>
      </c>
      <c r="E268" s="2">
        <v>38</v>
      </c>
      <c r="F268" s="2">
        <v>38</v>
      </c>
      <c r="G268" s="2">
        <v>38</v>
      </c>
      <c r="J268">
        <f>DAYS360(B268,H268)</f>
        <v>-42384</v>
      </c>
      <c r="K268" s="55">
        <f ca="1">IF(Tableau1[[#This Row],[Date sortie]]="",DAYS360(Tableau1[[#This Row],[Date naissance]],Tableau1[[#This Row],[Colonne1]],)/365*12,"")</f>
        <v>0.55890410958904113</v>
      </c>
      <c r="L268" s="3">
        <f ca="1">TODAY()</f>
        <v>43019</v>
      </c>
    </row>
    <row r="269" spans="1:12" x14ac:dyDescent="0.25">
      <c r="A269" s="20">
        <v>3269</v>
      </c>
      <c r="B269" s="3">
        <v>43005</v>
      </c>
      <c r="C269" s="2" t="s">
        <v>150</v>
      </c>
      <c r="D269" s="2" t="s">
        <v>156</v>
      </c>
      <c r="E269" s="2">
        <v>38</v>
      </c>
      <c r="F269" s="2">
        <v>38</v>
      </c>
      <c r="G269" s="2">
        <v>38</v>
      </c>
      <c r="J269">
        <f>DAYS360(B269,H269)</f>
        <v>-42387</v>
      </c>
      <c r="K269" s="55">
        <f ca="1">IF(Tableau1[[#This Row],[Date sortie]]="",DAYS360(Tableau1[[#This Row],[Date naissance]],Tableau1[[#This Row],[Colonne1]],)/365*12,"")</f>
        <v>0.46027397260273972</v>
      </c>
      <c r="L269" s="3">
        <f ca="1">TODAY()</f>
        <v>43019</v>
      </c>
    </row>
    <row r="270" spans="1:12" x14ac:dyDescent="0.25">
      <c r="A270" s="20">
        <v>3270</v>
      </c>
      <c r="B270" s="3">
        <v>43005</v>
      </c>
      <c r="C270" s="2" t="s">
        <v>150</v>
      </c>
      <c r="D270" s="2" t="s">
        <v>156</v>
      </c>
      <c r="E270" s="2">
        <v>38</v>
      </c>
      <c r="F270" s="2">
        <v>38</v>
      </c>
      <c r="G270" s="2">
        <v>38</v>
      </c>
      <c r="J270">
        <f>DAYS360(B270,H270)</f>
        <v>-42387</v>
      </c>
      <c r="K270" s="55">
        <f ca="1">IF(Tableau1[[#This Row],[Date sortie]]="",DAYS360(Tableau1[[#This Row],[Date naissance]],Tableau1[[#This Row],[Colonne1]],)/365*12,"")</f>
        <v>0.46027397260273972</v>
      </c>
      <c r="L270" s="3">
        <f ca="1">TODAY()</f>
        <v>43019</v>
      </c>
    </row>
    <row r="271" spans="1:12" x14ac:dyDescent="0.25">
      <c r="A271" s="20">
        <v>3271</v>
      </c>
      <c r="B271" s="3">
        <v>43006</v>
      </c>
      <c r="C271" s="2" t="s">
        <v>150</v>
      </c>
      <c r="D271" s="2" t="s">
        <v>152</v>
      </c>
      <c r="E271" s="2">
        <v>34</v>
      </c>
      <c r="F271" s="2">
        <v>34</v>
      </c>
      <c r="G271" s="2">
        <v>34</v>
      </c>
      <c r="J271">
        <f>DAYS360(B271,H271)</f>
        <v>-42388</v>
      </c>
      <c r="K271" s="55">
        <f ca="1">IF(Tableau1[[#This Row],[Date sortie]]="",DAYS360(Tableau1[[#This Row],[Date naissance]],Tableau1[[#This Row],[Colonne1]],)/365*12,"")</f>
        <v>0.42739726027397262</v>
      </c>
      <c r="L271" s="3">
        <f ca="1">TODAY()</f>
        <v>43019</v>
      </c>
    </row>
    <row r="272" spans="1:12" x14ac:dyDescent="0.25">
      <c r="A272" s="20">
        <v>3272</v>
      </c>
      <c r="B272" s="3">
        <v>43006</v>
      </c>
      <c r="C272" s="2" t="s">
        <v>149</v>
      </c>
      <c r="D272" s="2" t="s">
        <v>156</v>
      </c>
      <c r="E272" s="2">
        <v>38</v>
      </c>
      <c r="F272" s="2">
        <v>38</v>
      </c>
      <c r="G272" s="2">
        <v>38</v>
      </c>
      <c r="J272">
        <f>DAYS360(B272,H272)</f>
        <v>-42388</v>
      </c>
      <c r="K272" s="55">
        <f ca="1">IF(Tableau1[[#This Row],[Date sortie]]="",DAYS360(Tableau1[[#This Row],[Date naissance]],Tableau1[[#This Row],[Colonne1]],)/365*12,"")</f>
        <v>0.42739726027397262</v>
      </c>
      <c r="L272" s="3">
        <f ca="1">TODAY()</f>
        <v>43019</v>
      </c>
    </row>
    <row r="273" spans="1:12" x14ac:dyDescent="0.25">
      <c r="A273" s="20">
        <v>3273</v>
      </c>
      <c r="B273" s="3">
        <v>43006</v>
      </c>
      <c r="C273" s="2" t="s">
        <v>149</v>
      </c>
      <c r="D273" s="2" t="s">
        <v>156</v>
      </c>
      <c r="E273" s="2">
        <v>38</v>
      </c>
      <c r="F273" s="2">
        <v>38</v>
      </c>
      <c r="G273" s="2" t="str">
        <f>IF(Tableau1[[#This Row],[Race]]="CHAROLAIS","38",IF(Tableau1[[#This Row],[Race]]="LIMOUSINE","34",""))</f>
        <v>38</v>
      </c>
      <c r="J273">
        <f>DAYS360(B273,H273)</f>
        <v>-42388</v>
      </c>
      <c r="K273" s="55">
        <f ca="1">IF(Tableau1[[#This Row],[Date sortie]]="",DAYS360(Tableau1[[#This Row],[Date naissance]],Tableau1[[#This Row],[Colonne1]],)/365*12,"")</f>
        <v>0.42739726027397262</v>
      </c>
      <c r="L273" s="3">
        <f ca="1">TODAY()</f>
        <v>43019</v>
      </c>
    </row>
    <row r="274" spans="1:12" x14ac:dyDescent="0.25">
      <c r="A274" s="20">
        <v>3274</v>
      </c>
      <c r="B274" s="3">
        <v>43007</v>
      </c>
      <c r="C274" s="2" t="s">
        <v>149</v>
      </c>
      <c r="D274" s="2" t="s">
        <v>156</v>
      </c>
      <c r="E274" s="2">
        <v>38</v>
      </c>
      <c r="F274" s="2">
        <v>38</v>
      </c>
      <c r="G274" s="2" t="str">
        <f>IF(Tableau1[[#This Row],[Race]]="CHAROLAIS","38",IF(Tableau1[[#This Row],[Race]]="LIMOUSINE","34",""))</f>
        <v>38</v>
      </c>
      <c r="J274">
        <f>DAYS360(B274,H274)</f>
        <v>-42389</v>
      </c>
      <c r="K274" s="55">
        <f ca="1">IF(Tableau1[[#This Row],[Date sortie]]="",DAYS360(Tableau1[[#This Row],[Date naissance]],Tableau1[[#This Row],[Colonne1]],)/365*12,"")</f>
        <v>0.39452054794520541</v>
      </c>
      <c r="L274" s="3">
        <f ca="1">TODAY()</f>
        <v>43019</v>
      </c>
    </row>
    <row r="275" spans="1:12" x14ac:dyDescent="0.25">
      <c r="A275" s="20">
        <v>3275</v>
      </c>
      <c r="B275" s="3">
        <v>43010</v>
      </c>
      <c r="C275" s="2" t="s">
        <v>150</v>
      </c>
      <c r="D275" s="2" t="s">
        <v>156</v>
      </c>
      <c r="E275" s="2">
        <v>38</v>
      </c>
      <c r="F275" s="2">
        <v>38</v>
      </c>
      <c r="G275" s="2" t="str">
        <f>IF(Tableau1[[#This Row],[Race]]="CHAROLAIS","38",IF(Tableau1[[#This Row],[Race]]="LIMOUSINE","34",""))</f>
        <v>38</v>
      </c>
      <c r="J275">
        <f>DAYS360(B275,H275)</f>
        <v>-42392</v>
      </c>
      <c r="K275" s="55">
        <f ca="1">IF(Tableau1[[#This Row],[Date sortie]]="",DAYS360(Tableau1[[#This Row],[Date naissance]],Tableau1[[#This Row],[Colonne1]],)/365*12,"")</f>
        <v>0.29589041095890412</v>
      </c>
      <c r="L275" s="3">
        <f ca="1">TODAY()</f>
        <v>43019</v>
      </c>
    </row>
    <row r="276" spans="1:12" x14ac:dyDescent="0.25">
      <c r="A276" s="20">
        <v>3276</v>
      </c>
      <c r="B276" s="3">
        <v>43012</v>
      </c>
      <c r="C276" s="2" t="s">
        <v>150</v>
      </c>
      <c r="D276" s="2" t="s">
        <v>152</v>
      </c>
      <c r="E276" s="2">
        <v>34</v>
      </c>
      <c r="F276" s="2">
        <v>34</v>
      </c>
      <c r="G276" s="2" t="str">
        <f>IF(Tableau1[[#This Row],[Race]]="CHAROLAIS","38",IF(Tableau1[[#This Row],[Race]]="LIMOUSINE","34",""))</f>
        <v>34</v>
      </c>
      <c r="J276">
        <f>DAYS360(B276,H276)</f>
        <v>-42394</v>
      </c>
      <c r="K276" s="55">
        <f ca="1">IF(Tableau1[[#This Row],[Date sortie]]="",DAYS360(Tableau1[[#This Row],[Date naissance]],Tableau1[[#This Row],[Colonne1]],)/365*12,"")</f>
        <v>0.23013698630136986</v>
      </c>
      <c r="L276" s="3">
        <f ca="1">TODAY()</f>
        <v>43019</v>
      </c>
    </row>
    <row r="277" spans="1:12" x14ac:dyDescent="0.25">
      <c r="A277" s="20">
        <v>3277</v>
      </c>
      <c r="B277" s="3">
        <v>43014</v>
      </c>
      <c r="C277" s="2" t="s">
        <v>149</v>
      </c>
      <c r="D277" s="2" t="s">
        <v>151</v>
      </c>
      <c r="E277" s="2">
        <v>34</v>
      </c>
      <c r="F277" s="2">
        <v>39</v>
      </c>
      <c r="G277" s="2">
        <v>39</v>
      </c>
      <c r="J277">
        <f>DAYS360(B277,H277)</f>
        <v>-42396</v>
      </c>
      <c r="K277" s="55">
        <f ca="1">IF(Tableau1[[#This Row],[Date sortie]]="",DAYS360(Tableau1[[#This Row],[Date naissance]],Tableau1[[#This Row],[Colonne1]],)/365*12,"")</f>
        <v>0.16438356164383561</v>
      </c>
      <c r="L277" s="3">
        <f ca="1">TODAY()</f>
        <v>43019</v>
      </c>
    </row>
    <row r="278" spans="1:12" x14ac:dyDescent="0.25">
      <c r="A278" s="20">
        <v>3278</v>
      </c>
      <c r="B278" s="3">
        <v>43015</v>
      </c>
      <c r="C278" s="2" t="s">
        <v>150</v>
      </c>
      <c r="D278" s="2" t="s">
        <v>156</v>
      </c>
      <c r="E278" s="2">
        <v>38</v>
      </c>
      <c r="F278" s="2">
        <v>38</v>
      </c>
      <c r="G278" s="2" t="str">
        <f>IF(Tableau1[[#This Row],[Race]]="CHAROLAIS","38",IF(Tableau1[[#This Row],[Race]]="LIMOUSINE","34",""))</f>
        <v>38</v>
      </c>
      <c r="J278">
        <f>DAYS360(B278,H278)</f>
        <v>-42397</v>
      </c>
      <c r="K278" s="55">
        <f ca="1">IF(Tableau1[[#This Row],[Date sortie]]="",DAYS360(Tableau1[[#This Row],[Date naissance]],Tableau1[[#This Row],[Colonne1]],)/365*12,"")</f>
        <v>0.13150684931506851</v>
      </c>
      <c r="L278" s="3">
        <f ca="1">TODAY()</f>
        <v>43019</v>
      </c>
    </row>
    <row r="279" spans="1:12" x14ac:dyDescent="0.25">
      <c r="A279" s="20">
        <v>3279</v>
      </c>
      <c r="G279" s="2" t="str">
        <f>IF(Tableau1[[#This Row],[Race]]="CHAROLAIS","38",IF(Tableau1[[#This Row],[Race]]="LIMOUSINE","34",IF(Tableau1[[#This Row],[Race]]="CROISE","39","")))</f>
        <v/>
      </c>
      <c r="J279">
        <f>DAYS360(B279,H279)</f>
        <v>0</v>
      </c>
      <c r="K279" s="55">
        <f ca="1">IF(Tableau1[[#This Row],[Date sortie]]="",DAYS360(Tableau1[[#This Row],[Date naissance]],Tableau1[[#This Row],[Colonne1]],)/365*12,"")</f>
        <v>1394.0054794520547</v>
      </c>
      <c r="L279" s="3">
        <f ca="1">TODAY()</f>
        <v>43019</v>
      </c>
    </row>
    <row r="280" spans="1:12" x14ac:dyDescent="0.25">
      <c r="A280" s="20">
        <v>3280</v>
      </c>
      <c r="G280" s="2" t="str">
        <f>IF(Tableau1[[#This Row],[Race]]="CHAROLAIS","38",IF(Tableau1[[#This Row],[Race]]="LIMOUSINE","34",IF(Tableau1[[#This Row],[Race]]="CROISE","39","")))</f>
        <v/>
      </c>
      <c r="J280">
        <f>DAYS360(B280,H280)</f>
        <v>0</v>
      </c>
      <c r="K280" s="55">
        <f ca="1">IF(Tableau1[[#This Row],[Date sortie]]="",DAYS360(Tableau1[[#This Row],[Date naissance]],Tableau1[[#This Row],[Colonne1]],)/365*12,"")</f>
        <v>1394.0054794520547</v>
      </c>
      <c r="L280" s="3">
        <f ca="1">TODAY()</f>
        <v>43019</v>
      </c>
    </row>
    <row r="281" spans="1:12" x14ac:dyDescent="0.25">
      <c r="A281" s="20">
        <v>3281</v>
      </c>
      <c r="G281" s="2" t="str">
        <f>IF(Tableau1[[#This Row],[Race]]="CHAROLAIS","38",IF(Tableau1[[#This Row],[Race]]="LIMOUSINE","34",IF(Tableau1[[#This Row],[Race]]="CROISE","39","")))</f>
        <v/>
      </c>
      <c r="J281">
        <f>DAYS360(B281,H281)</f>
        <v>0</v>
      </c>
      <c r="K281" s="55">
        <f ca="1">IF(Tableau1[[#This Row],[Date sortie]]="",DAYS360(Tableau1[[#This Row],[Date naissance]],Tableau1[[#This Row],[Colonne1]],)/365*12,"")</f>
        <v>1394.0054794520547</v>
      </c>
      <c r="L281" s="3">
        <f ca="1">TODAY()</f>
        <v>43019</v>
      </c>
    </row>
    <row r="282" spans="1:12" x14ac:dyDescent="0.25">
      <c r="A282" s="20">
        <v>3282</v>
      </c>
      <c r="G282" s="2" t="str">
        <f>IF(Tableau1[[#This Row],[Race]]="CHAROLAIS","38",IF(Tableau1[[#This Row],[Race]]="LIMOUSINE","34",IF(Tableau1[[#This Row],[Race]]="CROISE","39","")))</f>
        <v/>
      </c>
      <c r="J282">
        <f>DAYS360(B282,H282)</f>
        <v>0</v>
      </c>
      <c r="K282" s="55">
        <f ca="1">IF(Tableau1[[#This Row],[Date sortie]]="",DAYS360(Tableau1[[#This Row],[Date naissance]],Tableau1[[#This Row],[Colonne1]],)/365*12,"")</f>
        <v>1394.0054794520547</v>
      </c>
      <c r="L282" s="3">
        <f ca="1">TODAY()</f>
        <v>43019</v>
      </c>
    </row>
    <row r="283" spans="1:12" x14ac:dyDescent="0.25">
      <c r="A283" s="20">
        <v>3283</v>
      </c>
      <c r="G283" s="2" t="str">
        <f>IF(Tableau1[[#This Row],[Race]]="CHAROLAIS","38",IF(Tableau1[[#This Row],[Race]]="LIMOUSINE","34",IF(Tableau1[[#This Row],[Race]]="CROISE","39","")))</f>
        <v/>
      </c>
      <c r="J283">
        <f>DAYS360(B283,H283)</f>
        <v>0</v>
      </c>
      <c r="K283" s="55">
        <f ca="1">IF(Tableau1[[#This Row],[Date sortie]]="",DAYS360(Tableau1[[#This Row],[Date naissance]],Tableau1[[#This Row],[Colonne1]],)/365*12,"")</f>
        <v>1394.0054794520547</v>
      </c>
      <c r="L283" s="3">
        <f ca="1">TODAY()</f>
        <v>43019</v>
      </c>
    </row>
    <row r="284" spans="1:12" x14ac:dyDescent="0.25">
      <c r="A284" s="20">
        <v>3284</v>
      </c>
      <c r="G284" s="2" t="str">
        <f>IF(Tableau1[[#This Row],[Race]]="CHAROLAIS","38",IF(Tableau1[[#This Row],[Race]]="LIMOUSINE","34",IF(Tableau1[[#This Row],[Race]]="CROISE","39","")))</f>
        <v/>
      </c>
      <c r="J284">
        <f>DAYS360(B284,H284)</f>
        <v>0</v>
      </c>
      <c r="K284" s="55">
        <f ca="1">IF(Tableau1[[#This Row],[Date sortie]]="",DAYS360(Tableau1[[#This Row],[Date naissance]],Tableau1[[#This Row],[Colonne1]],)/365*12,"")</f>
        <v>1394.0054794520547</v>
      </c>
      <c r="L284" s="3">
        <f ca="1">TODAY()</f>
        <v>43019</v>
      </c>
    </row>
    <row r="285" spans="1:12" x14ac:dyDescent="0.25">
      <c r="A285" s="20">
        <v>3936</v>
      </c>
      <c r="B285" s="3">
        <v>42991</v>
      </c>
      <c r="C285" s="2" t="s">
        <v>150</v>
      </c>
      <c r="D285" s="2" t="s">
        <v>156</v>
      </c>
      <c r="E285" s="2">
        <v>38</v>
      </c>
      <c r="F285" s="2">
        <v>38</v>
      </c>
      <c r="G285" s="2" t="str">
        <f>IF(Tableau1[[#This Row],[Race]]="CHAROLAIS","38",IF(Tableau1[[#This Row],[Race]]="LIMOUSINE","34",IF(Tableau1[[#This Row],[Race]]="CROISE","39","")))</f>
        <v>38</v>
      </c>
      <c r="J285">
        <f>DAYS360(B285,H285)</f>
        <v>-42373</v>
      </c>
      <c r="K285" s="55">
        <f ca="1">IF(Tableau1[[#This Row],[Date sortie]]="",DAYS360(Tableau1[[#This Row],[Date naissance]],Tableau1[[#This Row],[Colonne1]],)/365*12,"")</f>
        <v>0.92054794520547945</v>
      </c>
      <c r="L285" s="3">
        <f ca="1">TODAY()</f>
        <v>43019</v>
      </c>
    </row>
    <row r="286" spans="1:12" x14ac:dyDescent="0.25">
      <c r="A286" s="20">
        <v>3937</v>
      </c>
      <c r="B286" s="3">
        <v>42992</v>
      </c>
      <c r="C286" s="2" t="s">
        <v>149</v>
      </c>
      <c r="D286" s="2" t="s">
        <v>156</v>
      </c>
      <c r="E286" s="2">
        <v>38</v>
      </c>
      <c r="F286" s="2">
        <v>38</v>
      </c>
      <c r="G286" s="2" t="str">
        <f>IF(Tableau1[[#This Row],[Race]]="CHAROLAIS","38",IF(Tableau1[[#This Row],[Race]]="LIMOUSINE","34",IF(Tableau1[[#This Row],[Race]]="CROISE","39","")))</f>
        <v>38</v>
      </c>
      <c r="J286">
        <f>DAYS360(B286,H286)</f>
        <v>-42374</v>
      </c>
      <c r="K286" s="55">
        <f ca="1">IF(Tableau1[[#This Row],[Date sortie]]="",DAYS360(Tableau1[[#This Row],[Date naissance]],Tableau1[[#This Row],[Colonne1]],)/365*12,"")</f>
        <v>0.88767123287671235</v>
      </c>
      <c r="L286" s="3">
        <f ca="1">TODAY()</f>
        <v>43019</v>
      </c>
    </row>
    <row r="287" spans="1:12" x14ac:dyDescent="0.25">
      <c r="A287" s="20">
        <v>3938</v>
      </c>
      <c r="B287" s="3">
        <v>42992</v>
      </c>
      <c r="C287" s="2" t="s">
        <v>149</v>
      </c>
      <c r="D287" s="2" t="s">
        <v>156</v>
      </c>
      <c r="E287" s="2">
        <v>38</v>
      </c>
      <c r="F287" s="2">
        <v>38</v>
      </c>
      <c r="G287" s="2" t="str">
        <f>IF(Tableau1[[#This Row],[Race]]="CHAROLAIS","38",IF(Tableau1[[#This Row],[Race]]="LIMOUSINE","34",IF(Tableau1[[#This Row],[Race]]="CROISE","39","")))</f>
        <v>38</v>
      </c>
      <c r="J287">
        <f>DAYS360(B287,H287)</f>
        <v>-42374</v>
      </c>
      <c r="K287" s="55">
        <f ca="1">IF(Tableau1[[#This Row],[Date sortie]]="",DAYS360(Tableau1[[#This Row],[Date naissance]],Tableau1[[#This Row],[Colonne1]],)/365*12,"")</f>
        <v>0.88767123287671235</v>
      </c>
      <c r="L287" s="3">
        <f ca="1">TODAY()</f>
        <v>43019</v>
      </c>
    </row>
    <row r="288" spans="1:12" x14ac:dyDescent="0.25">
      <c r="A288" s="20">
        <v>3939</v>
      </c>
      <c r="B288" s="3">
        <v>42996</v>
      </c>
      <c r="C288" s="2" t="s">
        <v>149</v>
      </c>
      <c r="D288" s="2" t="s">
        <v>156</v>
      </c>
      <c r="E288" s="2">
        <v>38</v>
      </c>
      <c r="F288" s="2">
        <v>38</v>
      </c>
      <c r="G288" s="2" t="str">
        <f>IF(Tableau1[[#This Row],[Race]]="CHAROLAIS","38",IF(Tableau1[[#This Row],[Race]]="LIMOUSINE","34",IF(Tableau1[[#This Row],[Race]]="CROISE","39","")))</f>
        <v>38</v>
      </c>
      <c r="J288">
        <f>DAYS360(B288,H288)</f>
        <v>-42378</v>
      </c>
      <c r="K288" s="55">
        <f ca="1">IF(Tableau1[[#This Row],[Date sortie]]="",DAYS360(Tableau1[[#This Row],[Date naissance]],Tableau1[[#This Row],[Colonne1]],)/365*12,"")</f>
        <v>0.75616438356164384</v>
      </c>
      <c r="L288" s="3">
        <f ca="1">TODAY()</f>
        <v>43019</v>
      </c>
    </row>
    <row r="289" spans="7:12" x14ac:dyDescent="0.25">
      <c r="G289" s="2" t="str">
        <f>IF(Tableau1[[#This Row],[Race]]="CHAROLAIS","38",IF(Tableau1[[#This Row],[Race]]="LIMOUSINE","34",IF(Tableau1[[#This Row],[Race]]="CROISE","39","")))</f>
        <v/>
      </c>
      <c r="J289">
        <f>DAYS360(B289,H289)</f>
        <v>0</v>
      </c>
      <c r="K289" s="55">
        <f ca="1">IF(Tableau1[[#This Row],[Date sortie]]="",DAYS360(Tableau1[[#This Row],[Date naissance]],Tableau1[[#This Row],[Colonne1]],)/365*12,"")</f>
        <v>1394.0054794520547</v>
      </c>
      <c r="L289" s="3">
        <f ca="1">TODAY()</f>
        <v>43019</v>
      </c>
    </row>
    <row r="290" spans="7:12" x14ac:dyDescent="0.25">
      <c r="G290" s="2" t="str">
        <f>IF(Tableau1[[#This Row],[Race]]="CHAROLAIS","38",IF(Tableau1[[#This Row],[Race]]="LIMOUSINE","34",IF(Tableau1[[#This Row],[Race]]="CROISE","39","")))</f>
        <v/>
      </c>
      <c r="J290">
        <f>DAYS360(B290,H290)</f>
        <v>0</v>
      </c>
      <c r="K290" s="55">
        <f ca="1">IF(Tableau1[[#This Row],[Date sortie]]="",DAYS360(Tableau1[[#This Row],[Date naissance]],Tableau1[[#This Row],[Colonne1]],)/365*12,"")</f>
        <v>1394.0054794520547</v>
      </c>
      <c r="L290" s="3">
        <f ca="1">TODAY()</f>
        <v>43019</v>
      </c>
    </row>
    <row r="291" spans="7:12" x14ac:dyDescent="0.25">
      <c r="G291" s="2" t="str">
        <f>IF(Tableau1[[#This Row],[Race]]="CHAROLAIS","38",IF(Tableau1[[#This Row],[Race]]="LIMOUSINE","34",IF(Tableau1[[#This Row],[Race]]="CROISE","39","")))</f>
        <v/>
      </c>
      <c r="J291">
        <f>DAYS360(B291,H291)</f>
        <v>0</v>
      </c>
      <c r="K291" s="55">
        <f ca="1">IF(Tableau1[[#This Row],[Date sortie]]="",DAYS360(Tableau1[[#This Row],[Date naissance]],Tableau1[[#This Row],[Colonne1]],)/365*12,"")</f>
        <v>1394.0054794520547</v>
      </c>
      <c r="L291" s="3">
        <f ca="1">TODAY()</f>
        <v>43019</v>
      </c>
    </row>
    <row r="292" spans="7:12" x14ac:dyDescent="0.25">
      <c r="G292" s="2" t="str">
        <f>IF(Tableau1[[#This Row],[Race]]="CHAROLAIS","38",IF(Tableau1[[#This Row],[Race]]="LIMOUSINE","34",IF(Tableau1[[#This Row],[Race]]="CROISE","39","")))</f>
        <v/>
      </c>
      <c r="J292">
        <f>DAYS360(B292,H292)</f>
        <v>0</v>
      </c>
      <c r="K292" s="55">
        <f ca="1">IF(Tableau1[[#This Row],[Date sortie]]="",DAYS360(Tableau1[[#This Row],[Date naissance]],Tableau1[[#This Row],[Colonne1]],)/365*12,"")</f>
        <v>1394.0054794520547</v>
      </c>
      <c r="L292" s="3">
        <f ca="1">TODAY()</f>
        <v>43019</v>
      </c>
    </row>
    <row r="293" spans="7:12" x14ac:dyDescent="0.25">
      <c r="G293" s="2" t="str">
        <f>IF(Tableau1[[#This Row],[Race]]="CHAROLAIS","38",IF(Tableau1[[#This Row],[Race]]="LIMOUSINE","34",IF(Tableau1[[#This Row],[Race]]="CROISE","39","")))</f>
        <v/>
      </c>
      <c r="J293">
        <f>DAYS360(B293,H293)</f>
        <v>0</v>
      </c>
      <c r="K293" s="55">
        <f ca="1">IF(Tableau1[[#This Row],[Date sortie]]="",DAYS360(Tableau1[[#This Row],[Date naissance]],Tableau1[[#This Row],[Colonne1]],)/365*12,"")</f>
        <v>1394.0054794520547</v>
      </c>
      <c r="L293" s="3">
        <f ca="1">TODAY()</f>
        <v>43019</v>
      </c>
    </row>
    <row r="294" spans="7:12" x14ac:dyDescent="0.25">
      <c r="G294" s="2" t="str">
        <f>IF(Tableau1[[#This Row],[Race]]="CHAROLAIS","38",IF(Tableau1[[#This Row],[Race]]="LIMOUSINE","34",IF(Tableau1[[#This Row],[Race]]="CROISE","39","")))</f>
        <v/>
      </c>
      <c r="J294">
        <f>DAYS360(B294,H294)</f>
        <v>0</v>
      </c>
      <c r="K294" s="55">
        <f ca="1">IF(Tableau1[[#This Row],[Date sortie]]="",DAYS360(Tableau1[[#This Row],[Date naissance]],Tableau1[[#This Row],[Colonne1]],)/365*12,"")</f>
        <v>1394.0054794520547</v>
      </c>
      <c r="L294" s="3">
        <f ca="1">TODAY()</f>
        <v>43019</v>
      </c>
    </row>
    <row r="295" spans="7:12" x14ac:dyDescent="0.25">
      <c r="G295" s="2" t="str">
        <f>IF(Tableau1[[#This Row],[Race]]="CHAROLAIS","38",IF(Tableau1[[#This Row],[Race]]="LIMOUSINE","34",IF(Tableau1[[#This Row],[Race]]="CROISE","39","")))</f>
        <v/>
      </c>
      <c r="J295">
        <f>DAYS360(B295,H295)</f>
        <v>0</v>
      </c>
      <c r="K295" s="55">
        <f ca="1">IF(Tableau1[[#This Row],[Date sortie]]="",DAYS360(Tableau1[[#This Row],[Date naissance]],Tableau1[[#This Row],[Colonne1]],)/365*12,"")</f>
        <v>1394.0054794520547</v>
      </c>
      <c r="L295" s="3">
        <f ca="1">TODAY()</f>
        <v>43019</v>
      </c>
    </row>
    <row r="296" spans="7:12" x14ac:dyDescent="0.25">
      <c r="G296" s="2" t="str">
        <f>IF(Tableau1[[#This Row],[Race]]="CHAROLAIS","38",IF(Tableau1[[#This Row],[Race]]="LIMOUSINE","34",IF(Tableau1[[#This Row],[Race]]="CROISE","39","")))</f>
        <v/>
      </c>
      <c r="J296">
        <f>DAYS360(B296,H296)</f>
        <v>0</v>
      </c>
      <c r="K296" s="55">
        <f ca="1">IF(Tableau1[[#This Row],[Date sortie]]="",DAYS360(Tableau1[[#This Row],[Date naissance]],Tableau1[[#This Row],[Colonne1]],)/365*12,"")</f>
        <v>1394.0054794520547</v>
      </c>
      <c r="L296" s="3">
        <f ca="1">TODAY()</f>
        <v>43019</v>
      </c>
    </row>
    <row r="297" spans="7:12" x14ac:dyDescent="0.25">
      <c r="G297" s="2" t="str">
        <f>IF(Tableau1[[#This Row],[Race]]="CHAROLAIS","38",IF(Tableau1[[#This Row],[Race]]="LIMOUSINE","34",IF(Tableau1[[#This Row],[Race]]="CROISE","39","")))</f>
        <v/>
      </c>
      <c r="J297">
        <f>DAYS360(B297,H297)</f>
        <v>0</v>
      </c>
      <c r="K297" s="55">
        <f ca="1">IF(Tableau1[[#This Row],[Date sortie]]="",DAYS360(Tableau1[[#This Row],[Date naissance]],Tableau1[[#This Row],[Colonne1]],)/365*12,"")</f>
        <v>1394.0054794520547</v>
      </c>
      <c r="L297" s="3">
        <f ca="1">TODAY()</f>
        <v>43019</v>
      </c>
    </row>
    <row r="298" spans="7:12" x14ac:dyDescent="0.25">
      <c r="G298" s="2" t="str">
        <f>IF(Tableau1[[#This Row],[Race]]="CHAROLAIS","38",IF(Tableau1[[#This Row],[Race]]="LIMOUSINE","34",IF(Tableau1[[#This Row],[Race]]="CROISE","39","")))</f>
        <v/>
      </c>
      <c r="J298">
        <f>DAYS360(B298,H298)</f>
        <v>0</v>
      </c>
      <c r="K298" s="55">
        <f ca="1">IF(Tableau1[[#This Row],[Date sortie]]="",DAYS360(Tableau1[[#This Row],[Date naissance]],Tableau1[[#This Row],[Colonne1]],)/365*12,"")</f>
        <v>1394.0054794520547</v>
      </c>
      <c r="L298" s="3">
        <f ca="1">TODAY()</f>
        <v>43019</v>
      </c>
    </row>
    <row r="299" spans="7:12" x14ac:dyDescent="0.25">
      <c r="G299" s="2" t="str">
        <f>IF(Tableau1[[#This Row],[Race]]="CHAROLAIS","38",IF(Tableau1[[#This Row],[Race]]="LIMOUSINE","34",IF(Tableau1[[#This Row],[Race]]="CROISE","39","")))</f>
        <v/>
      </c>
      <c r="J299">
        <f>DAYS360(B299,H299)</f>
        <v>0</v>
      </c>
      <c r="K299" s="55">
        <f ca="1">IF(Tableau1[[#This Row],[Date sortie]]="",DAYS360(Tableau1[[#This Row],[Date naissance]],Tableau1[[#This Row],[Colonne1]],)/365*12,"")</f>
        <v>1394.0054794520547</v>
      </c>
      <c r="L299" s="3">
        <f ca="1">TODAY()</f>
        <v>43019</v>
      </c>
    </row>
    <row r="300" spans="7:12" x14ac:dyDescent="0.25">
      <c r="G300" s="2" t="str">
        <f>IF(Tableau1[[#This Row],[Race]]="CHAROLAIS","38",IF(Tableau1[[#This Row],[Race]]="LIMOUSINE","34",IF(Tableau1[[#This Row],[Race]]="CROISE","39","")))</f>
        <v/>
      </c>
      <c r="J300">
        <f>DAYS360(B300,H300)</f>
        <v>0</v>
      </c>
      <c r="K300" s="55">
        <f ca="1">IF(Tableau1[[#This Row],[Date sortie]]="",DAYS360(Tableau1[[#This Row],[Date naissance]],Tableau1[[#This Row],[Colonne1]],)/365*12,"")</f>
        <v>1394.0054794520547</v>
      </c>
      <c r="L300" s="3">
        <f ca="1">TODAY()</f>
        <v>43019</v>
      </c>
    </row>
    <row r="301" spans="7:12" x14ac:dyDescent="0.25">
      <c r="G301" s="2" t="str">
        <f>IF(Tableau1[[#This Row],[Race]]="CHAROLAIS","38",IF(Tableau1[[#This Row],[Race]]="LIMOUSINE","34",IF(Tableau1[[#This Row],[Race]]="CROISE","39","")))</f>
        <v/>
      </c>
      <c r="J301">
        <f>DAYS360(B301,H301)</f>
        <v>0</v>
      </c>
      <c r="K301" s="55">
        <f ca="1">IF(Tableau1[[#This Row],[Date sortie]]="",DAYS360(Tableau1[[#This Row],[Date naissance]],Tableau1[[#This Row],[Colonne1]],)/365*12,"")</f>
        <v>1394.0054794520547</v>
      </c>
      <c r="L301" s="3">
        <f ca="1">TODAY()</f>
        <v>43019</v>
      </c>
    </row>
    <row r="302" spans="7:12" x14ac:dyDescent="0.25">
      <c r="G302" s="2" t="str">
        <f>IF(Tableau1[[#This Row],[Race]]="CHAROLAIS","38",IF(Tableau1[[#This Row],[Race]]="LIMOUSINE","34",IF(Tableau1[[#This Row],[Race]]="CROISE","39","")))</f>
        <v/>
      </c>
      <c r="J302">
        <f>DAYS360(B302,H302)</f>
        <v>0</v>
      </c>
      <c r="K302" s="55">
        <f ca="1">IF(Tableau1[[#This Row],[Date sortie]]="",DAYS360(Tableau1[[#This Row],[Date naissance]],Tableau1[[#This Row],[Colonne1]],)/365*12,"")</f>
        <v>1394.0054794520547</v>
      </c>
      <c r="L302" s="3">
        <f ca="1">TODAY()</f>
        <v>43019</v>
      </c>
    </row>
    <row r="303" spans="7:12" x14ac:dyDescent="0.25">
      <c r="G303" s="2" t="str">
        <f>IF(Tableau1[[#This Row],[Race]]="CHAROLAIS","38",IF(Tableau1[[#This Row],[Race]]="LIMOUSINE","34",IF(Tableau1[[#This Row],[Race]]="CROISE","39","")))</f>
        <v/>
      </c>
      <c r="J303">
        <f>DAYS360(B303,H303)</f>
        <v>0</v>
      </c>
      <c r="K303" s="55">
        <f ca="1">IF(Tableau1[[#This Row],[Date sortie]]="",DAYS360(Tableau1[[#This Row],[Date naissance]],Tableau1[[#This Row],[Colonne1]],)/365*12,"")</f>
        <v>1394.0054794520547</v>
      </c>
      <c r="L303" s="3">
        <f ca="1">TODAY()</f>
        <v>43019</v>
      </c>
    </row>
    <row r="304" spans="7:12" x14ac:dyDescent="0.25">
      <c r="G304" s="2" t="str">
        <f>IF(Tableau1[[#This Row],[Race]]="CHAROLAIS","38",IF(Tableau1[[#This Row],[Race]]="LIMOUSINE","34",IF(Tableau1[[#This Row],[Race]]="CROISE","39","")))</f>
        <v/>
      </c>
      <c r="J304">
        <f>DAYS360(B304,H304)</f>
        <v>0</v>
      </c>
      <c r="K304" s="55">
        <f ca="1">IF(Tableau1[[#This Row],[Date sortie]]="",DAYS360(Tableau1[[#This Row],[Date naissance]],Tableau1[[#This Row],[Colonne1]],)/365*12,"")</f>
        <v>1394.0054794520547</v>
      </c>
      <c r="L304" s="3">
        <f ca="1">TODAY()</f>
        <v>43019</v>
      </c>
    </row>
    <row r="305" spans="7:12" x14ac:dyDescent="0.25">
      <c r="G305" s="2" t="str">
        <f>IF(Tableau1[[#This Row],[Race]]="CHAROLAIS","38",IF(Tableau1[[#This Row],[Race]]="LIMOUSINE","34",IF(Tableau1[[#This Row],[Race]]="CROISE","39","")))</f>
        <v/>
      </c>
      <c r="J305">
        <f>DAYS360(B305,H305)</f>
        <v>0</v>
      </c>
      <c r="K305" s="55">
        <f ca="1">IF(Tableau1[[#This Row],[Date sortie]]="",DAYS360(Tableau1[[#This Row],[Date naissance]],Tableau1[[#This Row],[Colonne1]],)/365*12,"")</f>
        <v>1394.0054794520547</v>
      </c>
      <c r="L305" s="3">
        <f ca="1">TODAY()</f>
        <v>43019</v>
      </c>
    </row>
    <row r="306" spans="7:12" x14ac:dyDescent="0.25">
      <c r="G306" s="2" t="str">
        <f>IF(Tableau1[[#This Row],[Race]]="CHAROLAIS","38",IF(Tableau1[[#This Row],[Race]]="LIMOUSINE","34",IF(Tableau1[[#This Row],[Race]]="CROISE","39","")))</f>
        <v/>
      </c>
      <c r="J306">
        <f>DAYS360(B306,H306)</f>
        <v>0</v>
      </c>
      <c r="K306" s="55">
        <f ca="1">IF(Tableau1[[#This Row],[Date sortie]]="",DAYS360(Tableau1[[#This Row],[Date naissance]],Tableau1[[#This Row],[Colonne1]],)/365*12,"")</f>
        <v>1394.0054794520547</v>
      </c>
      <c r="L306" s="3">
        <f ca="1">TODAY()</f>
        <v>43019</v>
      </c>
    </row>
    <row r="307" spans="7:12" x14ac:dyDescent="0.25">
      <c r="G307" s="2" t="str">
        <f>IF(Tableau1[[#This Row],[Race]]="CHAROLAIS","38",IF(Tableau1[[#This Row],[Race]]="LIMOUSINE","34",IF(Tableau1[[#This Row],[Race]]="CROISE","39","")))</f>
        <v/>
      </c>
      <c r="J307">
        <f>DAYS360(B307,H307)</f>
        <v>0</v>
      </c>
      <c r="K307" s="55">
        <f ca="1">IF(Tableau1[[#This Row],[Date sortie]]="",DAYS360(Tableau1[[#This Row],[Date naissance]],Tableau1[[#This Row],[Colonne1]],)/365*12,"")</f>
        <v>1394.0054794520547</v>
      </c>
      <c r="L307" s="3">
        <f ca="1">TODAY()</f>
        <v>43019</v>
      </c>
    </row>
    <row r="308" spans="7:12" x14ac:dyDescent="0.25">
      <c r="G308" s="2" t="str">
        <f>IF(Tableau1[[#This Row],[Race]]="CHAROLAIS","38",IF(Tableau1[[#This Row],[Race]]="LIMOUSINE","34",IF(Tableau1[[#This Row],[Race]]="CROISE","39","")))</f>
        <v/>
      </c>
      <c r="J308">
        <f>DAYS360(B308,H308)</f>
        <v>0</v>
      </c>
      <c r="K308" s="55">
        <f ca="1">IF(Tableau1[[#This Row],[Date sortie]]="",DAYS360(Tableau1[[#This Row],[Date naissance]],Tableau1[[#This Row],[Colonne1]],)/365*12,"")</f>
        <v>1394.0054794520547</v>
      </c>
      <c r="L308" s="3">
        <f ca="1">TODAY()</f>
        <v>43019</v>
      </c>
    </row>
    <row r="309" spans="7:12" x14ac:dyDescent="0.25">
      <c r="G309" s="2" t="str">
        <f>IF(Tableau1[[#This Row],[Race]]="CHAROLAIS","38",IF(Tableau1[[#This Row],[Race]]="LIMOUSINE","34",IF(Tableau1[[#This Row],[Race]]="CROISE","39","")))</f>
        <v/>
      </c>
      <c r="J309">
        <f>DAYS360(B309,H309)</f>
        <v>0</v>
      </c>
      <c r="K309" s="55">
        <f ca="1">IF(Tableau1[[#This Row],[Date sortie]]="",DAYS360(Tableau1[[#This Row],[Date naissance]],Tableau1[[#This Row],[Colonne1]],)/365*12,"")</f>
        <v>1394.0054794520547</v>
      </c>
      <c r="L309" s="3">
        <f ca="1">TODAY()</f>
        <v>43019</v>
      </c>
    </row>
    <row r="310" spans="7:12" x14ac:dyDescent="0.25">
      <c r="G310" s="2" t="str">
        <f>IF(Tableau1[[#This Row],[Race]]="CHAROLAIS","38",IF(Tableau1[[#This Row],[Race]]="LIMOUSINE","34",IF(Tableau1[[#This Row],[Race]]="CROISE","39","")))</f>
        <v/>
      </c>
      <c r="J310">
        <f>DAYS360(B310,H310)</f>
        <v>0</v>
      </c>
      <c r="K310" s="55">
        <f ca="1">IF(Tableau1[[#This Row],[Date sortie]]="",DAYS360(Tableau1[[#This Row],[Date naissance]],Tableau1[[#This Row],[Colonne1]],)/365*12,"")</f>
        <v>1394.0054794520547</v>
      </c>
      <c r="L310" s="3">
        <f ca="1">TODAY()</f>
        <v>43019</v>
      </c>
    </row>
    <row r="311" spans="7:12" x14ac:dyDescent="0.25">
      <c r="G311" s="2" t="str">
        <f>IF(Tableau1[[#This Row],[Race]]="CHAROLAIS","38",IF(Tableau1[[#This Row],[Race]]="LIMOUSINE","34",IF(Tableau1[[#This Row],[Race]]="CROISE","39","")))</f>
        <v/>
      </c>
      <c r="J311">
        <f>DAYS360(B311,H311)</f>
        <v>0</v>
      </c>
      <c r="K311" s="55">
        <f ca="1">IF(Tableau1[[#This Row],[Date sortie]]="",DAYS360(Tableau1[[#This Row],[Date naissance]],Tableau1[[#This Row],[Colonne1]],)/365*12,"")</f>
        <v>1394.0054794520547</v>
      </c>
      <c r="L311" s="3">
        <f ca="1">TODAY()</f>
        <v>43019</v>
      </c>
    </row>
    <row r="312" spans="7:12" x14ac:dyDescent="0.25">
      <c r="G312" s="2" t="str">
        <f>IF(Tableau1[[#This Row],[Race]]="CHAROLAIS","38",IF(Tableau1[[#This Row],[Race]]="LIMOUSINE","34",IF(Tableau1[[#This Row],[Race]]="CROISE","39","")))</f>
        <v/>
      </c>
      <c r="J312">
        <f>DAYS360(B312,H312)</f>
        <v>0</v>
      </c>
      <c r="K312" s="55">
        <f ca="1">IF(Tableau1[[#This Row],[Date sortie]]="",DAYS360(Tableau1[[#This Row],[Date naissance]],Tableau1[[#This Row],[Colonne1]],)/365*12,"")</f>
        <v>1394.0054794520547</v>
      </c>
      <c r="L312" s="3">
        <f ca="1">TODAY()</f>
        <v>43019</v>
      </c>
    </row>
    <row r="313" spans="7:12" x14ac:dyDescent="0.25">
      <c r="G313" s="2" t="str">
        <f>IF(Tableau1[[#This Row],[Race]]="CHAROLAIS","38",IF(Tableau1[[#This Row],[Race]]="LIMOUSINE","34",IF(Tableau1[[#This Row],[Race]]="CROISE","39","")))</f>
        <v/>
      </c>
      <c r="J313">
        <f>DAYS360(B313,H313)</f>
        <v>0</v>
      </c>
      <c r="K313" s="55">
        <f ca="1">IF(Tableau1[[#This Row],[Date sortie]]="",DAYS360(Tableau1[[#This Row],[Date naissance]],Tableau1[[#This Row],[Colonne1]],)/365*12,"")</f>
        <v>1394.0054794520547</v>
      </c>
      <c r="L313" s="3">
        <f ca="1">TODAY()</f>
        <v>43019</v>
      </c>
    </row>
    <row r="314" spans="7:12" x14ac:dyDescent="0.25">
      <c r="G314" s="2" t="str">
        <f>IF(Tableau1[[#This Row],[Race]]="CHAROLAIS","38",IF(Tableau1[[#This Row],[Race]]="LIMOUSINE","34",IF(Tableau1[[#This Row],[Race]]="CROISE","39","")))</f>
        <v/>
      </c>
      <c r="J314">
        <f>DAYS360(B314,H314)</f>
        <v>0</v>
      </c>
      <c r="K314" s="55">
        <f ca="1">IF(Tableau1[[#This Row],[Date sortie]]="",DAYS360(Tableau1[[#This Row],[Date naissance]],Tableau1[[#This Row],[Colonne1]],)/365*12,"")</f>
        <v>1394.0054794520547</v>
      </c>
      <c r="L314" s="3">
        <f ca="1">TODAY()</f>
        <v>43019</v>
      </c>
    </row>
    <row r="315" spans="7:12" x14ac:dyDescent="0.25">
      <c r="G315" s="2" t="str">
        <f>IF(Tableau1[[#This Row],[Race]]="CHAROLAIS","38",IF(Tableau1[[#This Row],[Race]]="LIMOUSINE","34",IF(Tableau1[[#This Row],[Race]]="CROISE","39","")))</f>
        <v/>
      </c>
      <c r="J315">
        <f>DAYS360(B315,H315)</f>
        <v>0</v>
      </c>
      <c r="K315" s="55">
        <f ca="1">IF(Tableau1[[#This Row],[Date sortie]]="",DAYS360(Tableau1[[#This Row],[Date naissance]],Tableau1[[#This Row],[Colonne1]],)/365*12,"")</f>
        <v>1394.0054794520547</v>
      </c>
      <c r="L315" s="3">
        <f ca="1">TODAY()</f>
        <v>43019</v>
      </c>
    </row>
    <row r="316" spans="7:12" x14ac:dyDescent="0.25">
      <c r="G316" s="2" t="str">
        <f>IF(Tableau1[[#This Row],[Race]]="CHAROLAIS","38",IF(Tableau1[[#This Row],[Race]]="LIMOUSINE","34",IF(Tableau1[[#This Row],[Race]]="CROISE","39","")))</f>
        <v/>
      </c>
      <c r="J316">
        <f>DAYS360(B316,H316)</f>
        <v>0</v>
      </c>
      <c r="K316" s="55">
        <f ca="1">IF(Tableau1[[#This Row],[Date sortie]]="",DAYS360(Tableau1[[#This Row],[Date naissance]],Tableau1[[#This Row],[Colonne1]],)/365*12,"")</f>
        <v>1394.0054794520547</v>
      </c>
      <c r="L316" s="3">
        <f ca="1">TODAY()</f>
        <v>43019</v>
      </c>
    </row>
    <row r="317" spans="7:12" x14ac:dyDescent="0.25">
      <c r="G317" s="2" t="str">
        <f>IF(Tableau1[[#This Row],[Race]]="CHAROLAIS","38",IF(Tableau1[[#This Row],[Race]]="LIMOUSINE","34",IF(Tableau1[[#This Row],[Race]]="CROISE","39","")))</f>
        <v/>
      </c>
      <c r="J317">
        <f>DAYS360(B317,H317)</f>
        <v>0</v>
      </c>
      <c r="K317" s="55">
        <f ca="1">IF(Tableau1[[#This Row],[Date sortie]]="",DAYS360(Tableau1[[#This Row],[Date naissance]],Tableau1[[#This Row],[Colonne1]],)/365*12,"")</f>
        <v>1394.0054794520547</v>
      </c>
      <c r="L317" s="3">
        <f ca="1">TODAY()</f>
        <v>43019</v>
      </c>
    </row>
    <row r="318" spans="7:12" x14ac:dyDescent="0.25">
      <c r="G318" s="2" t="str">
        <f>IF(Tableau1[[#This Row],[Race]]="CHAROLAIS","38",IF(Tableau1[[#This Row],[Race]]="LIMOUSINE","34",IF(Tableau1[[#This Row],[Race]]="CROISE","39","")))</f>
        <v/>
      </c>
      <c r="J318">
        <f>DAYS360(B318,H318)</f>
        <v>0</v>
      </c>
      <c r="K318" s="55">
        <f ca="1">IF(Tableau1[[#This Row],[Date sortie]]="",DAYS360(Tableau1[[#This Row],[Date naissance]],Tableau1[[#This Row],[Colonne1]],)/365*12,"")</f>
        <v>1394.0054794520547</v>
      </c>
      <c r="L318" s="3">
        <f ca="1">TODAY()</f>
        <v>43019</v>
      </c>
    </row>
    <row r="319" spans="7:12" x14ac:dyDescent="0.25">
      <c r="G319" s="2" t="str">
        <f>IF(Tableau1[[#This Row],[Race]]="CHAROLAIS","38",IF(Tableau1[[#This Row],[Race]]="LIMOUSINE","34",IF(Tableau1[[#This Row],[Race]]="CROISE","39","")))</f>
        <v/>
      </c>
      <c r="J319">
        <f>DAYS360(B319,H319)</f>
        <v>0</v>
      </c>
      <c r="K319" s="55">
        <f ca="1">IF(Tableau1[[#This Row],[Date sortie]]="",DAYS360(Tableau1[[#This Row],[Date naissance]],Tableau1[[#This Row],[Colonne1]],)/365*12,"")</f>
        <v>1394.0054794520547</v>
      </c>
      <c r="L319" s="3">
        <f ca="1">TODAY()</f>
        <v>43019</v>
      </c>
    </row>
    <row r="320" spans="7:12" x14ac:dyDescent="0.25">
      <c r="G320" s="2" t="str">
        <f>IF(Tableau1[[#This Row],[Race]]="CHAROLAIS","38",IF(Tableau1[[#This Row],[Race]]="LIMOUSINE","34",IF(Tableau1[[#This Row],[Race]]="CROISE","39","")))</f>
        <v/>
      </c>
      <c r="J320">
        <f>DAYS360(B320,H320)</f>
        <v>0</v>
      </c>
      <c r="K320" s="55">
        <f ca="1">IF(Tableau1[[#This Row],[Date sortie]]="",DAYS360(Tableau1[[#This Row],[Date naissance]],Tableau1[[#This Row],[Colonne1]],)/365*12,"")</f>
        <v>1394.0054794520547</v>
      </c>
      <c r="L320" s="3">
        <f ca="1">TODAY()</f>
        <v>43019</v>
      </c>
    </row>
    <row r="321" spans="7:12" x14ac:dyDescent="0.25">
      <c r="G321" s="2" t="str">
        <f>IF(Tableau1[[#This Row],[Race]]="CHAROLAIS","38",IF(Tableau1[[#This Row],[Race]]="LIMOUSINE","34",IF(Tableau1[[#This Row],[Race]]="CROISE","39","")))</f>
        <v/>
      </c>
      <c r="J321">
        <f>DAYS360(B321,H321)</f>
        <v>0</v>
      </c>
      <c r="K321" s="55">
        <f ca="1">IF(Tableau1[[#This Row],[Date sortie]]="",DAYS360(Tableau1[[#This Row],[Date naissance]],Tableau1[[#This Row],[Colonne1]],)/365*12,"")</f>
        <v>1394.0054794520547</v>
      </c>
      <c r="L321" s="3">
        <f ca="1">TODAY()</f>
        <v>43019</v>
      </c>
    </row>
    <row r="322" spans="7:12" x14ac:dyDescent="0.25">
      <c r="G322" s="2" t="str">
        <f>IF(Tableau1[[#This Row],[Race]]="CHAROLAIS","38",IF(Tableau1[[#This Row],[Race]]="LIMOUSINE","34",IF(Tableau1[[#This Row],[Race]]="CROISE","39","")))</f>
        <v/>
      </c>
      <c r="J322">
        <f>DAYS360(B322,H322)</f>
        <v>0</v>
      </c>
      <c r="K322" s="55">
        <f ca="1">IF(Tableau1[[#This Row],[Date sortie]]="",DAYS360(Tableau1[[#This Row],[Date naissance]],Tableau1[[#This Row],[Colonne1]],)/365*12,"")</f>
        <v>1394.0054794520547</v>
      </c>
      <c r="L322" s="3">
        <f ca="1">TODAY()</f>
        <v>43019</v>
      </c>
    </row>
    <row r="323" spans="7:12" x14ac:dyDescent="0.25">
      <c r="G323" s="2" t="str">
        <f>IF(Tableau1[[#This Row],[Race]]="CHAROLAIS","38",IF(Tableau1[[#This Row],[Race]]="LIMOUSINE","34",IF(Tableau1[[#This Row],[Race]]="CROISE","39","")))</f>
        <v/>
      </c>
      <c r="J323">
        <f>DAYS360(B323,H323)</f>
        <v>0</v>
      </c>
      <c r="K323" s="55">
        <f ca="1">IF(Tableau1[[#This Row],[Date sortie]]="",DAYS360(Tableau1[[#This Row],[Date naissance]],Tableau1[[#This Row],[Colonne1]],)/365*12,"")</f>
        <v>1394.0054794520547</v>
      </c>
      <c r="L323" s="3">
        <f ca="1">TODAY()</f>
        <v>43019</v>
      </c>
    </row>
    <row r="324" spans="7:12" x14ac:dyDescent="0.25">
      <c r="G324" s="2" t="str">
        <f>IF(Tableau1[[#This Row],[Race]]="CHAROLAIS","38",IF(Tableau1[[#This Row],[Race]]="LIMOUSINE","34",IF(Tableau1[[#This Row],[Race]]="CROISE","39","")))</f>
        <v/>
      </c>
      <c r="J324">
        <f>DAYS360(B324,H324)</f>
        <v>0</v>
      </c>
      <c r="K324" s="55">
        <f ca="1">IF(Tableau1[[#This Row],[Date sortie]]="",DAYS360(Tableau1[[#This Row],[Date naissance]],Tableau1[[#This Row],[Colonne1]],)/365*12,"")</f>
        <v>1394.0054794520547</v>
      </c>
      <c r="L324" s="3">
        <f ca="1">TODAY()</f>
        <v>43019</v>
      </c>
    </row>
    <row r="325" spans="7:12" x14ac:dyDescent="0.25">
      <c r="G325" s="2" t="str">
        <f>IF(Tableau1[[#This Row],[Race]]="CHAROLAIS","38",IF(Tableau1[[#This Row],[Race]]="LIMOUSINE","34",IF(Tableau1[[#This Row],[Race]]="CROISE","39","")))</f>
        <v/>
      </c>
      <c r="J325">
        <f>DAYS360(B325,H325)</f>
        <v>0</v>
      </c>
      <c r="K325" s="55">
        <f ca="1">IF(Tableau1[[#This Row],[Date sortie]]="",DAYS360(Tableau1[[#This Row],[Date naissance]],Tableau1[[#This Row],[Colonne1]],)/365*12,"")</f>
        <v>1394.0054794520547</v>
      </c>
      <c r="L325" s="3">
        <f ca="1">TODAY()</f>
        <v>43019</v>
      </c>
    </row>
    <row r="326" spans="7:12" x14ac:dyDescent="0.25">
      <c r="G326" s="2" t="str">
        <f>IF(Tableau1[[#This Row],[Race]]="CHAROLAIS","38",IF(Tableau1[[#This Row],[Race]]="LIMOUSINE","34",IF(Tableau1[[#This Row],[Race]]="CROISE","39","")))</f>
        <v/>
      </c>
      <c r="J326">
        <f>DAYS360(B326,H326)</f>
        <v>0</v>
      </c>
      <c r="K326" s="55">
        <f ca="1">IF(Tableau1[[#This Row],[Date sortie]]="",DAYS360(Tableau1[[#This Row],[Date naissance]],Tableau1[[#This Row],[Colonne1]],)/365*12,"")</f>
        <v>1394.0054794520547</v>
      </c>
      <c r="L326" s="3">
        <f ca="1">TODAY()</f>
        <v>43019</v>
      </c>
    </row>
    <row r="327" spans="7:12" x14ac:dyDescent="0.25">
      <c r="G327" s="2" t="str">
        <f>IF(Tableau1[[#This Row],[Race]]="CHAROLAIS","38",IF(Tableau1[[#This Row],[Race]]="LIMOUSINE","34",IF(Tableau1[[#This Row],[Race]]="CROISE","39","")))</f>
        <v/>
      </c>
      <c r="J327">
        <f>DAYS360(B327,H327)</f>
        <v>0</v>
      </c>
      <c r="K327" s="55">
        <f ca="1">IF(Tableau1[[#This Row],[Date sortie]]="",DAYS360(Tableau1[[#This Row],[Date naissance]],Tableau1[[#This Row],[Colonne1]],)/365*12,"")</f>
        <v>1394.0054794520547</v>
      </c>
      <c r="L327" s="3">
        <f ca="1">TODAY()</f>
        <v>43019</v>
      </c>
    </row>
    <row r="328" spans="7:12" x14ac:dyDescent="0.25">
      <c r="G328" s="2" t="str">
        <f>IF(Tableau1[[#This Row],[Race]]="CHAROLAIS","38",IF(Tableau1[[#This Row],[Race]]="LIMOUSINE","34",IF(Tableau1[[#This Row],[Race]]="CROISE","39","")))</f>
        <v/>
      </c>
      <c r="J328">
        <f>DAYS360(B328,H328)</f>
        <v>0</v>
      </c>
      <c r="K328" s="55">
        <f ca="1">IF(Tableau1[[#This Row],[Date sortie]]="",DAYS360(Tableau1[[#This Row],[Date naissance]],Tableau1[[#This Row],[Colonne1]],)/365*12,"")</f>
        <v>1394.0054794520547</v>
      </c>
      <c r="L328" s="3">
        <f ca="1">TODAY()</f>
        <v>43019</v>
      </c>
    </row>
    <row r="329" spans="7:12" x14ac:dyDescent="0.25">
      <c r="G329" s="2" t="str">
        <f>IF(Tableau1[[#This Row],[Race]]="CHAROLAIS","38",IF(Tableau1[[#This Row],[Race]]="LIMOUSINE","34",IF(Tableau1[[#This Row],[Race]]="CROISE","39","")))</f>
        <v/>
      </c>
      <c r="J329">
        <f>DAYS360(B329,H329)</f>
        <v>0</v>
      </c>
      <c r="K329" s="55">
        <f ca="1">IF(Tableau1[[#This Row],[Date sortie]]="",DAYS360(Tableau1[[#This Row],[Date naissance]],Tableau1[[#This Row],[Colonne1]],)/365*12,"")</f>
        <v>1394.0054794520547</v>
      </c>
      <c r="L329" s="3">
        <f ca="1">TODAY()</f>
        <v>43019</v>
      </c>
    </row>
    <row r="330" spans="7:12" x14ac:dyDescent="0.25">
      <c r="G330" s="2" t="str">
        <f>IF(Tableau1[[#This Row],[Race]]="CHAROLAIS","38",IF(Tableau1[[#This Row],[Race]]="LIMOUSINE","34",IF(Tableau1[[#This Row],[Race]]="CROISE","39","")))</f>
        <v/>
      </c>
      <c r="J330">
        <f>DAYS360(B330,H330)</f>
        <v>0</v>
      </c>
      <c r="K330" s="55">
        <f ca="1">IF(Tableau1[[#This Row],[Date sortie]]="",DAYS360(Tableau1[[#This Row],[Date naissance]],Tableau1[[#This Row],[Colonne1]],)/365*12,"")</f>
        <v>1394.0054794520547</v>
      </c>
      <c r="L330" s="3">
        <f ca="1">TODAY()</f>
        <v>43019</v>
      </c>
    </row>
    <row r="331" spans="7:12" x14ac:dyDescent="0.25">
      <c r="G331" s="2" t="str">
        <f>IF(Tableau1[[#This Row],[Race]]="CHAROLAIS","38",IF(Tableau1[[#This Row],[Race]]="LIMOUSINE","34",IF(Tableau1[[#This Row],[Race]]="CROISE","39","")))</f>
        <v/>
      </c>
      <c r="J331">
        <f>DAYS360(B331,H331)</f>
        <v>0</v>
      </c>
      <c r="K331" s="55">
        <f ca="1">IF(Tableau1[[#This Row],[Date sortie]]="",DAYS360(Tableau1[[#This Row],[Date naissance]],Tableau1[[#This Row],[Colonne1]],)/365*12,"")</f>
        <v>1394.0054794520547</v>
      </c>
      <c r="L331" s="3">
        <f ca="1">TODAY()</f>
        <v>43019</v>
      </c>
    </row>
    <row r="332" spans="7:12" x14ac:dyDescent="0.25">
      <c r="G332" s="2" t="str">
        <f>IF(Tableau1[[#This Row],[Race]]="CHAROLAIS","38",IF(Tableau1[[#This Row],[Race]]="LIMOUSINE","34",IF(Tableau1[[#This Row],[Race]]="CROISE","39","")))</f>
        <v/>
      </c>
      <c r="J332">
        <f>DAYS360(B332,H332)</f>
        <v>0</v>
      </c>
      <c r="K332" s="55">
        <f ca="1">IF(Tableau1[[#This Row],[Date sortie]]="",DAYS360(Tableau1[[#This Row],[Date naissance]],Tableau1[[#This Row],[Colonne1]],)/365*12,"")</f>
        <v>1394.0054794520547</v>
      </c>
      <c r="L332" s="3">
        <f ca="1">TODAY()</f>
        <v>43019</v>
      </c>
    </row>
    <row r="333" spans="7:12" x14ac:dyDescent="0.25">
      <c r="G333" s="2" t="str">
        <f>IF(Tableau1[[#This Row],[Race]]="CHAROLAIS","38",IF(Tableau1[[#This Row],[Race]]="LIMOUSINE","34",IF(Tableau1[[#This Row],[Race]]="CROISE","39","")))</f>
        <v/>
      </c>
      <c r="J333">
        <f>DAYS360(B333,H333)</f>
        <v>0</v>
      </c>
      <c r="K333" s="55">
        <f ca="1">IF(Tableau1[[#This Row],[Date sortie]]="",DAYS360(Tableau1[[#This Row],[Date naissance]],Tableau1[[#This Row],[Colonne1]],)/365*12,"")</f>
        <v>1394.0054794520547</v>
      </c>
      <c r="L333" s="3">
        <f ca="1">TODAY()</f>
        <v>43019</v>
      </c>
    </row>
    <row r="334" spans="7:12" x14ac:dyDescent="0.25">
      <c r="G334" s="2" t="str">
        <f>IF(Tableau1[[#This Row],[Race]]="CHAROLAIS","38",IF(Tableau1[[#This Row],[Race]]="LIMOUSINE","34",IF(Tableau1[[#This Row],[Race]]="CROISE","39","")))</f>
        <v/>
      </c>
      <c r="J334">
        <f>DAYS360(B334,H334)</f>
        <v>0</v>
      </c>
      <c r="K334" s="55">
        <f ca="1">IF(Tableau1[[#This Row],[Date sortie]]="",DAYS360(Tableau1[[#This Row],[Date naissance]],Tableau1[[#This Row],[Colonne1]],)/365*12,"")</f>
        <v>1394.0054794520547</v>
      </c>
      <c r="L334" s="3">
        <f ca="1">TODAY()</f>
        <v>43019</v>
      </c>
    </row>
    <row r="335" spans="7:12" x14ac:dyDescent="0.25">
      <c r="G335" s="2" t="str">
        <f>IF(Tableau1[[#This Row],[Race]]="CHAROLAIS","38",IF(Tableau1[[#This Row],[Race]]="LIMOUSINE","34",IF(Tableau1[[#This Row],[Race]]="CROISE","39","")))</f>
        <v/>
      </c>
      <c r="J335">
        <f>DAYS360(B335,H335)</f>
        <v>0</v>
      </c>
      <c r="K335" s="55">
        <f ca="1">IF(Tableau1[[#This Row],[Date sortie]]="",DAYS360(Tableau1[[#This Row],[Date naissance]],Tableau1[[#This Row],[Colonne1]],)/365*12,"")</f>
        <v>1394.0054794520547</v>
      </c>
      <c r="L335" s="3">
        <f ca="1">TODAY()</f>
        <v>43019</v>
      </c>
    </row>
    <row r="336" spans="7:12" x14ac:dyDescent="0.25">
      <c r="G336" s="2" t="str">
        <f>IF(Tableau1[[#This Row],[Race]]="CHAROLAIS","38",IF(Tableau1[[#This Row],[Race]]="LIMOUSINE","34",IF(Tableau1[[#This Row],[Race]]="CROISE","39","")))</f>
        <v/>
      </c>
      <c r="J336">
        <f>DAYS360(B336,H336)</f>
        <v>0</v>
      </c>
      <c r="K336" s="55">
        <f ca="1">IF(Tableau1[[#This Row],[Date sortie]]="",DAYS360(Tableau1[[#This Row],[Date naissance]],Tableau1[[#This Row],[Colonne1]],)/365*12,"")</f>
        <v>1394.0054794520547</v>
      </c>
      <c r="L336" s="3">
        <f ca="1">TODAY()</f>
        <v>43019</v>
      </c>
    </row>
    <row r="337" spans="7:12" x14ac:dyDescent="0.25">
      <c r="G337" s="2" t="str">
        <f>IF(Tableau1[[#This Row],[Race]]="CHAROLAIS","38",IF(Tableau1[[#This Row],[Race]]="LIMOUSINE","34",IF(Tableau1[[#This Row],[Race]]="CROISE","39","")))</f>
        <v/>
      </c>
      <c r="J337">
        <f>DAYS360(B337,H337)</f>
        <v>0</v>
      </c>
      <c r="K337" s="55">
        <f ca="1">IF(Tableau1[[#This Row],[Date sortie]]="",DAYS360(Tableau1[[#This Row],[Date naissance]],Tableau1[[#This Row],[Colonne1]],)/365*12,"")</f>
        <v>1394.0054794520547</v>
      </c>
      <c r="L337" s="3">
        <f ca="1">TODAY()</f>
        <v>43019</v>
      </c>
    </row>
    <row r="338" spans="7:12" x14ac:dyDescent="0.25">
      <c r="G338" s="2" t="str">
        <f>IF(Tableau1[[#This Row],[Race]]="CHAROLAIS","38",IF(Tableau1[[#This Row],[Race]]="LIMOUSINE","34",IF(Tableau1[[#This Row],[Race]]="CROISE","39","")))</f>
        <v/>
      </c>
      <c r="J338">
        <f>DAYS360(B338,H338)</f>
        <v>0</v>
      </c>
      <c r="K338" s="55">
        <f ca="1">IF(Tableau1[[#This Row],[Date sortie]]="",DAYS360(Tableau1[[#This Row],[Date naissance]],Tableau1[[#This Row],[Colonne1]],)/365*12,"")</f>
        <v>1394.0054794520547</v>
      </c>
      <c r="L338" s="3">
        <f ca="1">TODAY()</f>
        <v>43019</v>
      </c>
    </row>
    <row r="339" spans="7:12" x14ac:dyDescent="0.25">
      <c r="G339" s="2" t="str">
        <f>IF(Tableau1[[#This Row],[Race]]="CHAROLAIS","38",IF(Tableau1[[#This Row],[Race]]="LIMOUSINE","34",IF(Tableau1[[#This Row],[Race]]="CROISE","39","")))</f>
        <v/>
      </c>
      <c r="J339">
        <f>DAYS360(B339,H339)</f>
        <v>0</v>
      </c>
      <c r="K339" s="55">
        <f ca="1">IF(Tableau1[[#This Row],[Date sortie]]="",DAYS360(Tableau1[[#This Row],[Date naissance]],Tableau1[[#This Row],[Colonne1]],)/365*12,"")</f>
        <v>1394.0054794520547</v>
      </c>
      <c r="L339" s="3">
        <f ca="1">TODAY()</f>
        <v>43019</v>
      </c>
    </row>
    <row r="340" spans="7:12" x14ac:dyDescent="0.25">
      <c r="G340" s="2" t="str">
        <f>IF(Tableau1[[#This Row],[Race]]="CHAROLAIS","38",IF(Tableau1[[#This Row],[Race]]="LIMOUSINE","34",IF(Tableau1[[#This Row],[Race]]="CROISE","39","")))</f>
        <v/>
      </c>
      <c r="J340">
        <f>DAYS360(B340,H340)</f>
        <v>0</v>
      </c>
      <c r="K340" s="55">
        <f ca="1">IF(Tableau1[[#This Row],[Date sortie]]="",DAYS360(Tableau1[[#This Row],[Date naissance]],Tableau1[[#This Row],[Colonne1]],)/365*12,"")</f>
        <v>1394.0054794520547</v>
      </c>
      <c r="L340" s="3">
        <f ca="1">TODAY()</f>
        <v>43019</v>
      </c>
    </row>
    <row r="341" spans="7:12" x14ac:dyDescent="0.25">
      <c r="G341" s="2" t="str">
        <f>IF(Tableau1[[#This Row],[Race]]="CHAROLAIS","38",IF(Tableau1[[#This Row],[Race]]="LIMOUSINE","34",IF(Tableau1[[#This Row],[Race]]="CROISE","39","")))</f>
        <v/>
      </c>
      <c r="J341">
        <f>DAYS360(B341,H341)</f>
        <v>0</v>
      </c>
      <c r="K341" s="55">
        <f ca="1">IF(Tableau1[[#This Row],[Date sortie]]="",DAYS360(Tableau1[[#This Row],[Date naissance]],Tableau1[[#This Row],[Colonne1]],)/365*12,"")</f>
        <v>1394.0054794520547</v>
      </c>
      <c r="L341" s="3">
        <f ca="1">TODAY()</f>
        <v>43019</v>
      </c>
    </row>
    <row r="342" spans="7:12" x14ac:dyDescent="0.25">
      <c r="G342" s="2" t="str">
        <f>IF(Tableau1[[#This Row],[Race]]="CHAROLAIS","38",IF(Tableau1[[#This Row],[Race]]="LIMOUSINE","34",IF(Tableau1[[#This Row],[Race]]="CROISE","39","")))</f>
        <v/>
      </c>
      <c r="J342">
        <f>DAYS360(B342,H342)</f>
        <v>0</v>
      </c>
      <c r="K342" s="55">
        <f ca="1">IF(Tableau1[[#This Row],[Date sortie]]="",DAYS360(Tableau1[[#This Row],[Date naissance]],Tableau1[[#This Row],[Colonne1]],)/365*12,"")</f>
        <v>1394.0054794520547</v>
      </c>
      <c r="L342" s="3">
        <f ca="1">TODAY()</f>
        <v>43019</v>
      </c>
    </row>
    <row r="343" spans="7:12" x14ac:dyDescent="0.25">
      <c r="G343" s="2" t="str">
        <f>IF(Tableau1[[#This Row],[Race]]="CHAROLAIS","38",IF(Tableau1[[#This Row],[Race]]="LIMOUSINE","34",IF(Tableau1[[#This Row],[Race]]="CROISE","39","")))</f>
        <v/>
      </c>
      <c r="J343">
        <f>DAYS360(B343,H343)</f>
        <v>0</v>
      </c>
      <c r="K343" s="55">
        <f ca="1">IF(Tableau1[[#This Row],[Date sortie]]="",DAYS360(Tableau1[[#This Row],[Date naissance]],Tableau1[[#This Row],[Colonne1]],)/365*12,"")</f>
        <v>1394.0054794520547</v>
      </c>
      <c r="L343" s="3">
        <f ca="1">TODAY()</f>
        <v>43019</v>
      </c>
    </row>
    <row r="344" spans="7:12" x14ac:dyDescent="0.25">
      <c r="G344" s="2" t="str">
        <f>IF(Tableau1[[#This Row],[Race]]="CHAROLAIS","38",IF(Tableau1[[#This Row],[Race]]="LIMOUSINE","34",IF(Tableau1[[#This Row],[Race]]="CROISE","39","")))</f>
        <v/>
      </c>
      <c r="J344">
        <f>DAYS360(B344,H344)</f>
        <v>0</v>
      </c>
      <c r="K344" s="55">
        <f ca="1">IF(Tableau1[[#This Row],[Date sortie]]="",DAYS360(Tableau1[[#This Row],[Date naissance]],Tableau1[[#This Row],[Colonne1]],)/365*12,"")</f>
        <v>1394.0054794520547</v>
      </c>
      <c r="L344" s="3">
        <f ca="1">TODAY()</f>
        <v>43019</v>
      </c>
    </row>
    <row r="345" spans="7:12" x14ac:dyDescent="0.25">
      <c r="G345" s="2" t="str">
        <f>IF(Tableau1[[#This Row],[Race]]="CHAROLAIS","38",IF(Tableau1[[#This Row],[Race]]="LIMOUSINE","34",IF(Tableau1[[#This Row],[Race]]="CROISE","39","")))</f>
        <v/>
      </c>
      <c r="J345">
        <f>DAYS360(B345,H345)</f>
        <v>0</v>
      </c>
      <c r="K345" s="55">
        <f ca="1">IF(Tableau1[[#This Row],[Date sortie]]="",DAYS360(Tableau1[[#This Row],[Date naissance]],Tableau1[[#This Row],[Colonne1]],)/365*12,"")</f>
        <v>1394.0054794520547</v>
      </c>
      <c r="L345" s="3">
        <f ca="1">TODAY()</f>
        <v>43019</v>
      </c>
    </row>
    <row r="346" spans="7:12" x14ac:dyDescent="0.25">
      <c r="G346" s="2" t="str">
        <f>IF(Tableau1[[#This Row],[Race]]="CHAROLAIS","38",IF(Tableau1[[#This Row],[Race]]="LIMOUSINE","34",IF(Tableau1[[#This Row],[Race]]="CROISE","39","")))</f>
        <v/>
      </c>
      <c r="J346">
        <f>DAYS360(B346,H346)</f>
        <v>0</v>
      </c>
      <c r="K346" s="55">
        <f ca="1">IF(Tableau1[[#This Row],[Date sortie]]="",DAYS360(Tableau1[[#This Row],[Date naissance]],Tableau1[[#This Row],[Colonne1]],)/365*12,"")</f>
        <v>1394.0054794520547</v>
      </c>
      <c r="L346" s="3">
        <f ca="1">TODAY()</f>
        <v>43019</v>
      </c>
    </row>
    <row r="347" spans="7:12" x14ac:dyDescent="0.25">
      <c r="G347" s="2" t="str">
        <f>IF(Tableau1[[#This Row],[Race]]="CHAROLAIS","38",IF(Tableau1[[#This Row],[Race]]="LIMOUSINE","34",IF(Tableau1[[#This Row],[Race]]="CROISE","39","")))</f>
        <v/>
      </c>
      <c r="J347">
        <f>DAYS360(B347,H347)</f>
        <v>0</v>
      </c>
      <c r="K347" s="55">
        <f ca="1">IF(Tableau1[[#This Row],[Date sortie]]="",DAYS360(Tableau1[[#This Row],[Date naissance]],Tableau1[[#This Row],[Colonne1]],)/365*12,"")</f>
        <v>1394.0054794520547</v>
      </c>
      <c r="L347" s="3">
        <f ca="1">TODAY()</f>
        <v>43019</v>
      </c>
    </row>
    <row r="348" spans="7:12" x14ac:dyDescent="0.25">
      <c r="G348" s="2" t="str">
        <f>IF(Tableau1[[#This Row],[Race]]="CHAROLAIS","38",IF(Tableau1[[#This Row],[Race]]="LIMOUSINE","34",IF(Tableau1[[#This Row],[Race]]="CROISE","39","")))</f>
        <v/>
      </c>
      <c r="J348">
        <f>DAYS360(B348,H348)</f>
        <v>0</v>
      </c>
      <c r="K348" s="55">
        <f ca="1">IF(Tableau1[[#This Row],[Date sortie]]="",DAYS360(Tableau1[[#This Row],[Date naissance]],Tableau1[[#This Row],[Colonne1]],)/365*12,"")</f>
        <v>1394.0054794520547</v>
      </c>
      <c r="L348" s="3">
        <f ca="1">TODAY()</f>
        <v>43019</v>
      </c>
    </row>
    <row r="349" spans="7:12" x14ac:dyDescent="0.25">
      <c r="G349" s="2" t="str">
        <f>IF(Tableau1[[#This Row],[Race]]="CHAROLAIS","38",IF(Tableau1[[#This Row],[Race]]="LIMOUSINE","34",IF(Tableau1[[#This Row],[Race]]="CROISE","39","")))</f>
        <v/>
      </c>
      <c r="J349">
        <f>DAYS360(B349,H349)</f>
        <v>0</v>
      </c>
      <c r="K349" s="55">
        <f ca="1">IF(Tableau1[[#This Row],[Date sortie]]="",DAYS360(Tableau1[[#This Row],[Date naissance]],Tableau1[[#This Row],[Colonne1]],)/365*12,"")</f>
        <v>1394.0054794520547</v>
      </c>
      <c r="L349" s="3">
        <f ca="1">TODAY()</f>
        <v>43019</v>
      </c>
    </row>
    <row r="350" spans="7:12" x14ac:dyDescent="0.25">
      <c r="G350" s="2" t="str">
        <f>IF(Tableau1[[#This Row],[Race]]="CHAROLAIS","38",IF(Tableau1[[#This Row],[Race]]="LIMOUSINE","34",IF(Tableau1[[#This Row],[Race]]="CROISE","39","")))</f>
        <v/>
      </c>
      <c r="J350">
        <f>DAYS360(B350,H350)</f>
        <v>0</v>
      </c>
      <c r="K350" s="55">
        <f ca="1">IF(Tableau1[[#This Row],[Date sortie]]="",DAYS360(Tableau1[[#This Row],[Date naissance]],Tableau1[[#This Row],[Colonne1]],)/365*12,"")</f>
        <v>1394.0054794520547</v>
      </c>
      <c r="L350" s="3">
        <f ca="1">TODAY()</f>
        <v>43019</v>
      </c>
    </row>
    <row r="351" spans="7:12" x14ac:dyDescent="0.25">
      <c r="G351" s="2" t="str">
        <f>IF(Tableau1[[#This Row],[Race]]="CHAROLAIS","38",IF(Tableau1[[#This Row],[Race]]="LIMOUSINE","34",IF(Tableau1[[#This Row],[Race]]="CROISE","39","")))</f>
        <v/>
      </c>
      <c r="J351">
        <f>DAYS360(B351,H351)</f>
        <v>0</v>
      </c>
      <c r="K351" s="55">
        <f ca="1">IF(Tableau1[[#This Row],[Date sortie]]="",DAYS360(Tableau1[[#This Row],[Date naissance]],Tableau1[[#This Row],[Colonne1]],)/365*12,"")</f>
        <v>1394.0054794520547</v>
      </c>
      <c r="L351" s="3">
        <f ca="1">TODAY()</f>
        <v>43019</v>
      </c>
    </row>
    <row r="352" spans="7:12" x14ac:dyDescent="0.25">
      <c r="G352" s="2" t="str">
        <f>IF(Tableau1[[#This Row],[Race]]="CHAROLAIS","38",IF(Tableau1[[#This Row],[Race]]="LIMOUSINE","34",IF(Tableau1[[#This Row],[Race]]="CROISE","39","")))</f>
        <v/>
      </c>
      <c r="J352">
        <f>DAYS360(B352,H352)</f>
        <v>0</v>
      </c>
      <c r="K352" s="55">
        <f ca="1">IF(Tableau1[[#This Row],[Date sortie]]="",DAYS360(Tableau1[[#This Row],[Date naissance]],Tableau1[[#This Row],[Colonne1]],)/365*12,"")</f>
        <v>1394.0054794520547</v>
      </c>
      <c r="L352" s="3">
        <f ca="1">TODAY()</f>
        <v>43019</v>
      </c>
    </row>
    <row r="353" spans="7:12" x14ac:dyDescent="0.25">
      <c r="G353" s="2" t="str">
        <f>IF(Tableau1[[#This Row],[Race]]="CHAROLAIS","38",IF(Tableau1[[#This Row],[Race]]="LIMOUSINE","34",IF(Tableau1[[#This Row],[Race]]="CROISE","39","")))</f>
        <v/>
      </c>
      <c r="J353">
        <f>DAYS360(B353,H353)</f>
        <v>0</v>
      </c>
      <c r="K353" s="55">
        <f ca="1">IF(Tableau1[[#This Row],[Date sortie]]="",DAYS360(Tableau1[[#This Row],[Date naissance]],Tableau1[[#This Row],[Colonne1]],)/365*12,"")</f>
        <v>1394.0054794520547</v>
      </c>
      <c r="L353" s="3">
        <f ca="1">TODAY()</f>
        <v>43019</v>
      </c>
    </row>
    <row r="354" spans="7:12" x14ac:dyDescent="0.25">
      <c r="G354" s="2" t="str">
        <f>IF(Tableau1[[#This Row],[Race]]="CHAROLAIS","38",IF(Tableau1[[#This Row],[Race]]="LIMOUSINE","34",IF(Tableau1[[#This Row],[Race]]="CROISE","39","")))</f>
        <v/>
      </c>
      <c r="J354">
        <f>DAYS360(B354,H354)</f>
        <v>0</v>
      </c>
      <c r="K354" s="55">
        <f ca="1">IF(Tableau1[[#This Row],[Date sortie]]="",DAYS360(Tableau1[[#This Row],[Date naissance]],Tableau1[[#This Row],[Colonne1]],)/365*12,"")</f>
        <v>1394.0054794520547</v>
      </c>
      <c r="L354" s="3">
        <f ca="1">TODAY()</f>
        <v>43019</v>
      </c>
    </row>
    <row r="355" spans="7:12" x14ac:dyDescent="0.25">
      <c r="G355" s="2" t="str">
        <f>IF(Tableau1[[#This Row],[Race]]="CHAROLAIS","38",IF(Tableau1[[#This Row],[Race]]="LIMOUSINE","34",IF(Tableau1[[#This Row],[Race]]="CROISE","39","")))</f>
        <v/>
      </c>
      <c r="J355">
        <f>DAYS360(B355,H355)</f>
        <v>0</v>
      </c>
      <c r="K355" s="55">
        <f ca="1">IF(Tableau1[[#This Row],[Date sortie]]="",DAYS360(Tableau1[[#This Row],[Date naissance]],Tableau1[[#This Row],[Colonne1]],)/365*12,"")</f>
        <v>1394.0054794520547</v>
      </c>
      <c r="L355" s="3">
        <f ca="1">TODAY()</f>
        <v>43019</v>
      </c>
    </row>
    <row r="356" spans="7:12" x14ac:dyDescent="0.25">
      <c r="G356" s="2" t="str">
        <f>IF(Tableau1[[#This Row],[Race]]="CHAROLAIS","38",IF(Tableau1[[#This Row],[Race]]="LIMOUSINE","34",IF(Tableau1[[#This Row],[Race]]="CROISE","39","")))</f>
        <v/>
      </c>
      <c r="J356">
        <f>DAYS360(B356,H356)</f>
        <v>0</v>
      </c>
      <c r="K356" s="55">
        <f ca="1">IF(Tableau1[[#This Row],[Date sortie]]="",DAYS360(Tableau1[[#This Row],[Date naissance]],Tableau1[[#This Row],[Colonne1]],)/365*12,"")</f>
        <v>1394.0054794520547</v>
      </c>
      <c r="L356" s="3">
        <f ca="1">TODAY()</f>
        <v>43019</v>
      </c>
    </row>
    <row r="357" spans="7:12" x14ac:dyDescent="0.25">
      <c r="G357" s="2" t="str">
        <f>IF(Tableau1[[#This Row],[Race]]="CHAROLAIS","38",IF(Tableau1[[#This Row],[Race]]="LIMOUSINE","34",IF(Tableau1[[#This Row],[Race]]="CROISE","39","")))</f>
        <v/>
      </c>
      <c r="J357">
        <f>DAYS360(B357,H357)</f>
        <v>0</v>
      </c>
      <c r="K357" s="55">
        <f ca="1">IF(Tableau1[[#This Row],[Date sortie]]="",DAYS360(Tableau1[[#This Row],[Date naissance]],Tableau1[[#This Row],[Colonne1]],)/365*12,"")</f>
        <v>1394.0054794520547</v>
      </c>
      <c r="L357" s="3">
        <f ca="1">TODAY()</f>
        <v>43019</v>
      </c>
    </row>
    <row r="358" spans="7:12" x14ac:dyDescent="0.25">
      <c r="G358" s="2" t="str">
        <f>IF(Tableau1[[#This Row],[Race]]="CHAROLAIS","38",IF(Tableau1[[#This Row],[Race]]="LIMOUSINE","34",IF(Tableau1[[#This Row],[Race]]="CROISE","39","")))</f>
        <v/>
      </c>
      <c r="J358">
        <f>DAYS360(B358,H358)</f>
        <v>0</v>
      </c>
      <c r="K358" s="55">
        <f ca="1">IF(Tableau1[[#This Row],[Date sortie]]="",DAYS360(Tableau1[[#This Row],[Date naissance]],Tableau1[[#This Row],[Colonne1]],)/365*12,"")</f>
        <v>1394.0054794520547</v>
      </c>
      <c r="L358" s="3">
        <f ca="1">TODAY()</f>
        <v>43019</v>
      </c>
    </row>
    <row r="359" spans="7:12" x14ac:dyDescent="0.25">
      <c r="G359" s="2" t="str">
        <f>IF(Tableau1[[#This Row],[Race]]="CHAROLAIS","38",IF(Tableau1[[#This Row],[Race]]="LIMOUSINE","34",IF(Tableau1[[#This Row],[Race]]="CROISE","39","")))</f>
        <v/>
      </c>
      <c r="J359">
        <f>DAYS360(B359,H359)</f>
        <v>0</v>
      </c>
      <c r="K359" s="55">
        <f ca="1">IF(Tableau1[[#This Row],[Date sortie]]="",DAYS360(Tableau1[[#This Row],[Date naissance]],Tableau1[[#This Row],[Colonne1]],)/365*12,"")</f>
        <v>1394.0054794520547</v>
      </c>
      <c r="L359" s="3">
        <f ca="1">TODAY()</f>
        <v>43019</v>
      </c>
    </row>
    <row r="360" spans="7:12" x14ac:dyDescent="0.25">
      <c r="G360" s="2" t="str">
        <f>IF(Tableau1[[#This Row],[Race]]="CHAROLAIS","38",IF(Tableau1[[#This Row],[Race]]="LIMOUSINE","34",IF(Tableau1[[#This Row],[Race]]="CROISE","39","")))</f>
        <v/>
      </c>
      <c r="J360">
        <f>DAYS360(B360,H360)</f>
        <v>0</v>
      </c>
      <c r="K360" s="55">
        <f ca="1">IF(Tableau1[[#This Row],[Date sortie]]="",DAYS360(Tableau1[[#This Row],[Date naissance]],Tableau1[[#This Row],[Colonne1]],)/365*12,"")</f>
        <v>1394.0054794520547</v>
      </c>
      <c r="L360" s="3">
        <f ca="1">TODAY()</f>
        <v>43019</v>
      </c>
    </row>
    <row r="361" spans="7:12" x14ac:dyDescent="0.25">
      <c r="G361" s="2" t="str">
        <f>IF(Tableau1[[#This Row],[Race]]="CHAROLAIS","38",IF(Tableau1[[#This Row],[Race]]="LIMOUSINE","34",IF(Tableau1[[#This Row],[Race]]="CROISE","39","")))</f>
        <v/>
      </c>
      <c r="J361">
        <f>DAYS360(B361,H361)</f>
        <v>0</v>
      </c>
      <c r="K361" s="55">
        <f ca="1">IF(Tableau1[[#This Row],[Date sortie]]="",DAYS360(Tableau1[[#This Row],[Date naissance]],Tableau1[[#This Row],[Colonne1]],)/365*12,"")</f>
        <v>1394.0054794520547</v>
      </c>
      <c r="L361" s="3">
        <f ca="1">TODAY()</f>
        <v>43019</v>
      </c>
    </row>
    <row r="362" spans="7:12" x14ac:dyDescent="0.25">
      <c r="G362" s="2" t="str">
        <f>IF(Tableau1[[#This Row],[Race]]="CHAROLAIS","38",IF(Tableau1[[#This Row],[Race]]="LIMOUSINE","34",IF(Tableau1[[#This Row],[Race]]="CROISE","39","")))</f>
        <v/>
      </c>
      <c r="J362">
        <f>DAYS360(B362,H362)</f>
        <v>0</v>
      </c>
      <c r="K362" s="55">
        <f ca="1">IF(Tableau1[[#This Row],[Date sortie]]="",DAYS360(Tableau1[[#This Row],[Date naissance]],Tableau1[[#This Row],[Colonne1]],)/365*12,"")</f>
        <v>1394.0054794520547</v>
      </c>
      <c r="L362" s="3">
        <f ca="1">TODAY()</f>
        <v>43019</v>
      </c>
    </row>
    <row r="363" spans="7:12" x14ac:dyDescent="0.25">
      <c r="G363" s="2" t="str">
        <f>IF(Tableau1[[#This Row],[Race]]="CHAROLAIS","38",IF(Tableau1[[#This Row],[Race]]="LIMOUSINE","34",IF(Tableau1[[#This Row],[Race]]="CROISE","39","")))</f>
        <v/>
      </c>
      <c r="J363">
        <f>DAYS360(B363,H363)</f>
        <v>0</v>
      </c>
      <c r="K363" s="55">
        <f ca="1">IF(Tableau1[[#This Row],[Date sortie]]="",DAYS360(Tableau1[[#This Row],[Date naissance]],Tableau1[[#This Row],[Colonne1]],)/365*12,"")</f>
        <v>1394.0054794520547</v>
      </c>
      <c r="L363" s="3">
        <f ca="1">TODAY()</f>
        <v>43019</v>
      </c>
    </row>
    <row r="364" spans="7:12" x14ac:dyDescent="0.25">
      <c r="G364" s="2" t="str">
        <f>IF(Tableau1[[#This Row],[Race]]="CHAROLAIS","38",IF(Tableau1[[#This Row],[Race]]="LIMOUSINE","34",IF(Tableau1[[#This Row],[Race]]="CROISE","39","")))</f>
        <v/>
      </c>
      <c r="J364">
        <f>DAYS360(B364,H364)</f>
        <v>0</v>
      </c>
      <c r="K364" s="55">
        <f ca="1">IF(Tableau1[[#This Row],[Date sortie]]="",DAYS360(Tableau1[[#This Row],[Date naissance]],Tableau1[[#This Row],[Colonne1]],)/365*12,"")</f>
        <v>1394.0054794520547</v>
      </c>
      <c r="L364" s="3">
        <f ca="1">TODAY()</f>
        <v>43019</v>
      </c>
    </row>
    <row r="365" spans="7:12" x14ac:dyDescent="0.25">
      <c r="G365" s="2" t="str">
        <f>IF(Tableau1[[#This Row],[Race]]="CHAROLAIS","38",IF(Tableau1[[#This Row],[Race]]="LIMOUSINE","34",IF(Tableau1[[#This Row],[Race]]="CROISE","39","")))</f>
        <v/>
      </c>
      <c r="J365">
        <f>DAYS360(B365,H365)</f>
        <v>0</v>
      </c>
      <c r="K365" s="55">
        <f ca="1">IF(Tableau1[[#This Row],[Date sortie]]="",DAYS360(Tableau1[[#This Row],[Date naissance]],Tableau1[[#This Row],[Colonne1]],)/365*12,"")</f>
        <v>1394.0054794520547</v>
      </c>
      <c r="L365" s="3">
        <f ca="1">TODAY()</f>
        <v>43019</v>
      </c>
    </row>
    <row r="366" spans="7:12" x14ac:dyDescent="0.25">
      <c r="G366" s="2" t="str">
        <f>IF(Tableau1[[#This Row],[Race]]="CHAROLAIS","38",IF(Tableau1[[#This Row],[Race]]="LIMOUSINE","34",IF(Tableau1[[#This Row],[Race]]="CROISE","39","")))</f>
        <v/>
      </c>
      <c r="J366">
        <f>DAYS360(B366,H366)</f>
        <v>0</v>
      </c>
      <c r="K366" s="55">
        <f ca="1">IF(Tableau1[[#This Row],[Date sortie]]="",DAYS360(Tableau1[[#This Row],[Date naissance]],Tableau1[[#This Row],[Colonne1]],)/365*12,"")</f>
        <v>1394.0054794520547</v>
      </c>
      <c r="L366" s="3">
        <f ca="1">TODAY()</f>
        <v>43019</v>
      </c>
    </row>
    <row r="367" spans="7:12" x14ac:dyDescent="0.25">
      <c r="G367" s="2" t="str">
        <f>IF(Tableau1[[#This Row],[Race]]="CHAROLAIS","38",IF(Tableau1[[#This Row],[Race]]="LIMOUSINE","34",IF(Tableau1[[#This Row],[Race]]="CROISE","39","")))</f>
        <v/>
      </c>
      <c r="J367">
        <f>DAYS360(B367,H367)</f>
        <v>0</v>
      </c>
      <c r="K367" s="55">
        <f ca="1">IF(Tableau1[[#This Row],[Date sortie]]="",DAYS360(Tableau1[[#This Row],[Date naissance]],Tableau1[[#This Row],[Colonne1]],)/365*12,"")</f>
        <v>1394.0054794520547</v>
      </c>
      <c r="L367" s="3">
        <f ca="1">TODAY()</f>
        <v>43019</v>
      </c>
    </row>
    <row r="368" spans="7:12" x14ac:dyDescent="0.25">
      <c r="G368" s="2" t="str">
        <f>IF(Tableau1[[#This Row],[Race]]="CHAROLAIS","38",IF(Tableau1[[#This Row],[Race]]="LIMOUSINE","34",IF(Tableau1[[#This Row],[Race]]="CROISE","39","")))</f>
        <v/>
      </c>
      <c r="J368">
        <f>DAYS360(B368,H368)</f>
        <v>0</v>
      </c>
      <c r="K368" s="55">
        <f ca="1">IF(Tableau1[[#This Row],[Date sortie]]="",DAYS360(Tableau1[[#This Row],[Date naissance]],Tableau1[[#This Row],[Colonne1]],)/365*12,"")</f>
        <v>1394.0054794520547</v>
      </c>
      <c r="L368" s="3">
        <f ca="1">TODAY()</f>
        <v>43019</v>
      </c>
    </row>
    <row r="369" spans="7:12" x14ac:dyDescent="0.25">
      <c r="G369" s="2" t="str">
        <f>IF(Tableau1[[#This Row],[Race]]="CHAROLAIS","38",IF(Tableau1[[#This Row],[Race]]="LIMOUSINE","34",IF(Tableau1[[#This Row],[Race]]="CROISE","39","")))</f>
        <v/>
      </c>
      <c r="J369">
        <f>DAYS360(B369,H369)</f>
        <v>0</v>
      </c>
      <c r="K369" s="55">
        <f ca="1">IF(Tableau1[[#This Row],[Date sortie]]="",DAYS360(Tableau1[[#This Row],[Date naissance]],Tableau1[[#This Row],[Colonne1]],)/365*12,"")</f>
        <v>1394.0054794520547</v>
      </c>
      <c r="L369" s="3">
        <f ca="1">TODAY()</f>
        <v>43019</v>
      </c>
    </row>
    <row r="370" spans="7:12" x14ac:dyDescent="0.25">
      <c r="G370" s="2" t="str">
        <f>IF(Tableau1[[#This Row],[Race]]="CHAROLAIS","38",IF(Tableau1[[#This Row],[Race]]="LIMOUSINE","34",IF(Tableau1[[#This Row],[Race]]="CROISE","39","")))</f>
        <v/>
      </c>
      <c r="J370">
        <f>DAYS360(B370,H370)</f>
        <v>0</v>
      </c>
      <c r="K370" s="55">
        <f ca="1">IF(Tableau1[[#This Row],[Date sortie]]="",DAYS360(Tableau1[[#This Row],[Date naissance]],Tableau1[[#This Row],[Colonne1]],)/365*12,"")</f>
        <v>1394.0054794520547</v>
      </c>
      <c r="L370" s="3">
        <f ca="1">TODAY()</f>
        <v>43019</v>
      </c>
    </row>
    <row r="371" spans="7:12" x14ac:dyDescent="0.25">
      <c r="G371" s="2" t="str">
        <f>IF(Tableau1[[#This Row],[Race]]="CHAROLAIS","38",IF(Tableau1[[#This Row],[Race]]="LIMOUSINE","34",IF(Tableau1[[#This Row],[Race]]="CROISE","39","")))</f>
        <v/>
      </c>
      <c r="J371">
        <f>DAYS360(B371,H371)</f>
        <v>0</v>
      </c>
      <c r="K371" s="55">
        <f ca="1">IF(Tableau1[[#This Row],[Date sortie]]="",DAYS360(Tableau1[[#This Row],[Date naissance]],Tableau1[[#This Row],[Colonne1]],)/365*12,"")</f>
        <v>1394.0054794520547</v>
      </c>
      <c r="L371" s="3">
        <f ca="1">TODAY()</f>
        <v>43019</v>
      </c>
    </row>
    <row r="372" spans="7:12" x14ac:dyDescent="0.25">
      <c r="G372" s="2" t="str">
        <f>IF(Tableau1[[#This Row],[Race]]="CHAROLAIS","38",IF(Tableau1[[#This Row],[Race]]="LIMOUSINE","34",IF(Tableau1[[#This Row],[Race]]="CROISE","39","")))</f>
        <v/>
      </c>
      <c r="J372">
        <f>DAYS360(B372,H372)</f>
        <v>0</v>
      </c>
      <c r="K372" s="55">
        <f ca="1">IF(Tableau1[[#This Row],[Date sortie]]="",DAYS360(Tableau1[[#This Row],[Date naissance]],Tableau1[[#This Row],[Colonne1]],)/365*12,"")</f>
        <v>1394.0054794520547</v>
      </c>
      <c r="L372" s="3">
        <f ca="1">TODAY()</f>
        <v>43019</v>
      </c>
    </row>
    <row r="373" spans="7:12" x14ac:dyDescent="0.25">
      <c r="G373" s="2" t="str">
        <f>IF(Tableau1[[#This Row],[Race]]="CHAROLAIS","38",IF(Tableau1[[#This Row],[Race]]="LIMOUSINE","34",IF(Tableau1[[#This Row],[Race]]="CROISE","39","")))</f>
        <v/>
      </c>
      <c r="J373">
        <f>DAYS360(B373,H373)</f>
        <v>0</v>
      </c>
      <c r="K373" s="55">
        <f ca="1">IF(Tableau1[[#This Row],[Date sortie]]="",DAYS360(Tableau1[[#This Row],[Date naissance]],Tableau1[[#This Row],[Colonne1]],)/365*12,"")</f>
        <v>1394.0054794520547</v>
      </c>
      <c r="L373" s="3">
        <f ca="1">TODAY()</f>
        <v>43019</v>
      </c>
    </row>
    <row r="374" spans="7:12" x14ac:dyDescent="0.25">
      <c r="G374" s="2" t="str">
        <f>IF(Tableau1[[#This Row],[Race]]="CHAROLAIS","38",IF(Tableau1[[#This Row],[Race]]="LIMOUSINE","34",IF(Tableau1[[#This Row],[Race]]="CROISE","39","")))</f>
        <v/>
      </c>
      <c r="J374">
        <f>DAYS360(B374,H374)</f>
        <v>0</v>
      </c>
      <c r="K374" s="55">
        <f ca="1">IF(Tableau1[[#This Row],[Date sortie]]="",DAYS360(Tableau1[[#This Row],[Date naissance]],Tableau1[[#This Row],[Colonne1]],)/365*12,"")</f>
        <v>1394.0054794520547</v>
      </c>
      <c r="L374" s="3">
        <f ca="1">TODAY()</f>
        <v>43019</v>
      </c>
    </row>
    <row r="375" spans="7:12" x14ac:dyDescent="0.25">
      <c r="G375" s="2" t="str">
        <f>IF(Tableau1[[#This Row],[Race]]="CHAROLAIS","38",IF(Tableau1[[#This Row],[Race]]="LIMOUSINE","34",IF(Tableau1[[#This Row],[Race]]="CROISE","39","")))</f>
        <v/>
      </c>
      <c r="J375">
        <f>DAYS360(B375,H375)</f>
        <v>0</v>
      </c>
      <c r="K375" s="55">
        <f ca="1">IF(Tableau1[[#This Row],[Date sortie]]="",DAYS360(Tableau1[[#This Row],[Date naissance]],Tableau1[[#This Row],[Colonne1]],)/365*12,"")</f>
        <v>1394.0054794520547</v>
      </c>
      <c r="L375" s="3">
        <f ca="1">TODAY()</f>
        <v>43019</v>
      </c>
    </row>
    <row r="376" spans="7:12" x14ac:dyDescent="0.25">
      <c r="G376" s="2" t="str">
        <f>IF(Tableau1[[#This Row],[Race]]="CHAROLAIS","38",IF(Tableau1[[#This Row],[Race]]="LIMOUSINE","34",IF(Tableau1[[#This Row],[Race]]="CROISE","39","")))</f>
        <v/>
      </c>
      <c r="J376">
        <f>DAYS360(B376,H376)</f>
        <v>0</v>
      </c>
      <c r="K376" s="55">
        <f ca="1">IF(Tableau1[[#This Row],[Date sortie]]="",DAYS360(Tableau1[[#This Row],[Date naissance]],Tableau1[[#This Row],[Colonne1]],)/365*12,"")</f>
        <v>1394.0054794520547</v>
      </c>
      <c r="L376" s="3">
        <f ca="1">TODAY()</f>
        <v>43019</v>
      </c>
    </row>
    <row r="377" spans="7:12" x14ac:dyDescent="0.25">
      <c r="G377" s="2" t="str">
        <f>IF(Tableau1[[#This Row],[Race]]="CHAROLAIS","38",IF(Tableau1[[#This Row],[Race]]="LIMOUSINE","34",IF(Tableau1[[#This Row],[Race]]="CROISE","39","")))</f>
        <v/>
      </c>
      <c r="J377">
        <f>DAYS360(B377,H377)</f>
        <v>0</v>
      </c>
      <c r="K377" s="55">
        <f ca="1">IF(Tableau1[[#This Row],[Date sortie]]="",DAYS360(Tableau1[[#This Row],[Date naissance]],Tableau1[[#This Row],[Colonne1]],)/365*12,"")</f>
        <v>1394.0054794520547</v>
      </c>
      <c r="L377" s="3">
        <f ca="1">TODAY()</f>
        <v>43019</v>
      </c>
    </row>
    <row r="378" spans="7:12" x14ac:dyDescent="0.25">
      <c r="G378" s="2" t="str">
        <f>IF(Tableau1[[#This Row],[Race]]="CHAROLAIS","38",IF(Tableau1[[#This Row],[Race]]="LIMOUSINE","34",IF(Tableau1[[#This Row],[Race]]="CROISE","39","")))</f>
        <v/>
      </c>
      <c r="J378">
        <f>DAYS360(B378,H378)</f>
        <v>0</v>
      </c>
      <c r="K378" s="55">
        <f ca="1">IF(Tableau1[[#This Row],[Date sortie]]="",DAYS360(Tableau1[[#This Row],[Date naissance]],Tableau1[[#This Row],[Colonne1]],)/365*12,"")</f>
        <v>1394.0054794520547</v>
      </c>
      <c r="L378" s="3">
        <f ca="1">TODAY()</f>
        <v>43019</v>
      </c>
    </row>
    <row r="379" spans="7:12" x14ac:dyDescent="0.25">
      <c r="G379" s="2" t="str">
        <f>IF(Tableau1[[#This Row],[Race]]="CHAROLAIS","38",IF(Tableau1[[#This Row],[Race]]="LIMOUSINE","34",IF(Tableau1[[#This Row],[Race]]="CROISE","39","")))</f>
        <v/>
      </c>
      <c r="J379">
        <f>DAYS360(B379,H379)</f>
        <v>0</v>
      </c>
      <c r="K379" s="55">
        <f ca="1">IF(Tableau1[[#This Row],[Date sortie]]="",DAYS360(Tableau1[[#This Row],[Date naissance]],Tableau1[[#This Row],[Colonne1]],)/365*12,"")</f>
        <v>1394.0054794520547</v>
      </c>
      <c r="L379" s="3">
        <f ca="1">TODAY()</f>
        <v>43019</v>
      </c>
    </row>
    <row r="380" spans="7:12" x14ac:dyDescent="0.25">
      <c r="G380" s="2" t="str">
        <f>IF(Tableau1[[#This Row],[Race]]="CHAROLAIS","38",IF(Tableau1[[#This Row],[Race]]="LIMOUSINE","34",IF(Tableau1[[#This Row],[Race]]="CROISE","39","")))</f>
        <v/>
      </c>
      <c r="J380">
        <f>DAYS360(B380,H380)</f>
        <v>0</v>
      </c>
      <c r="K380" s="55">
        <f ca="1">IF(Tableau1[[#This Row],[Date sortie]]="",DAYS360(Tableau1[[#This Row],[Date naissance]],Tableau1[[#This Row],[Colonne1]],)/365*12,"")</f>
        <v>1394.0054794520547</v>
      </c>
      <c r="L380" s="3">
        <f ca="1">TODAY()</f>
        <v>43019</v>
      </c>
    </row>
    <row r="381" spans="7:12" x14ac:dyDescent="0.25">
      <c r="G381" s="2" t="str">
        <f>IF(Tableau1[[#This Row],[Race]]="CHAROLAIS","38",IF(Tableau1[[#This Row],[Race]]="LIMOUSINE","34",IF(Tableau1[[#This Row],[Race]]="CROISE","39","")))</f>
        <v/>
      </c>
      <c r="J381">
        <f>DAYS360(B381,H381)</f>
        <v>0</v>
      </c>
      <c r="K381" s="55">
        <f ca="1">IF(Tableau1[[#This Row],[Date sortie]]="",DAYS360(Tableau1[[#This Row],[Date naissance]],Tableau1[[#This Row],[Colonne1]],)/365*12,"")</f>
        <v>1394.0054794520547</v>
      </c>
      <c r="L381" s="3">
        <f ca="1">TODAY()</f>
        <v>43019</v>
      </c>
    </row>
    <row r="382" spans="7:12" x14ac:dyDescent="0.25">
      <c r="G382" s="2" t="str">
        <f>IF(Tableau1[[#This Row],[Race]]="CHAROLAIS","38",IF(Tableau1[[#This Row],[Race]]="LIMOUSINE","34",IF(Tableau1[[#This Row],[Race]]="CROISE","39","")))</f>
        <v/>
      </c>
      <c r="J382">
        <f>DAYS360(B382,H382)</f>
        <v>0</v>
      </c>
      <c r="K382" s="55">
        <f ca="1">IF(Tableau1[[#This Row],[Date sortie]]="",DAYS360(Tableau1[[#This Row],[Date naissance]],Tableau1[[#This Row],[Colonne1]],)/365*12,"")</f>
        <v>1394.0054794520547</v>
      </c>
      <c r="L382" s="3">
        <f ca="1">TODAY()</f>
        <v>43019</v>
      </c>
    </row>
    <row r="383" spans="7:12" x14ac:dyDescent="0.25">
      <c r="G383" s="2" t="str">
        <f>IF(Tableau1[[#This Row],[Race]]="CHAROLAIS","38",IF(Tableau1[[#This Row],[Race]]="LIMOUSINE","34",IF(Tableau1[[#This Row],[Race]]="CROISE","39","")))</f>
        <v/>
      </c>
      <c r="J383">
        <f>DAYS360(B383,H383)</f>
        <v>0</v>
      </c>
      <c r="K383" s="55">
        <f ca="1">IF(Tableau1[[#This Row],[Date sortie]]="",DAYS360(Tableau1[[#This Row],[Date naissance]],Tableau1[[#This Row],[Colonne1]],)/365*12,"")</f>
        <v>1394.0054794520547</v>
      </c>
      <c r="L383" s="3">
        <f ca="1">TODAY()</f>
        <v>43019</v>
      </c>
    </row>
    <row r="384" spans="7:12" x14ac:dyDescent="0.25">
      <c r="G384" s="2" t="str">
        <f>IF(Tableau1[[#This Row],[Race]]="CHAROLAIS","38",IF(Tableau1[[#This Row],[Race]]="LIMOUSINE","34",IF(Tableau1[[#This Row],[Race]]="CROISE","39","")))</f>
        <v/>
      </c>
      <c r="J384">
        <f>DAYS360(B384,H384)</f>
        <v>0</v>
      </c>
      <c r="K384" s="55">
        <f ca="1">IF(Tableau1[[#This Row],[Date sortie]]="",DAYS360(Tableau1[[#This Row],[Date naissance]],Tableau1[[#This Row],[Colonne1]],)/365*12,"")</f>
        <v>1394.0054794520547</v>
      </c>
      <c r="L384" s="3">
        <f ca="1">TODAY()</f>
        <v>43019</v>
      </c>
    </row>
    <row r="385" spans="7:12" x14ac:dyDescent="0.25">
      <c r="G385" s="2" t="str">
        <f>IF(Tableau1[[#This Row],[Race]]="CHAROLAIS","38",IF(Tableau1[[#This Row],[Race]]="LIMOUSINE","34",IF(Tableau1[[#This Row],[Race]]="CROISE","39","")))</f>
        <v/>
      </c>
      <c r="J385">
        <f>DAYS360(B385,H385)</f>
        <v>0</v>
      </c>
      <c r="K385" s="55">
        <f ca="1">IF(Tableau1[[#This Row],[Date sortie]]="",DAYS360(Tableau1[[#This Row],[Date naissance]],Tableau1[[#This Row],[Colonne1]],)/365*12,"")</f>
        <v>1394.0054794520547</v>
      </c>
      <c r="L385" s="3">
        <f ca="1">TODAY()</f>
        <v>43019</v>
      </c>
    </row>
    <row r="386" spans="7:12" x14ac:dyDescent="0.25">
      <c r="G386" s="2" t="str">
        <f>IF(Tableau1[[#This Row],[Race]]="CHAROLAIS","38",IF(Tableau1[[#This Row],[Race]]="LIMOUSINE","34",IF(Tableau1[[#This Row],[Race]]="CROISE","39","")))</f>
        <v/>
      </c>
      <c r="J386">
        <f>DAYS360(B386,H386)</f>
        <v>0</v>
      </c>
      <c r="K386" s="55">
        <f ca="1">IF(Tableau1[[#This Row],[Date sortie]]="",DAYS360(Tableau1[[#This Row],[Date naissance]],Tableau1[[#This Row],[Colonne1]],)/365*12,"")</f>
        <v>1394.0054794520547</v>
      </c>
      <c r="L386" s="3">
        <f ca="1">TODAY()</f>
        <v>43019</v>
      </c>
    </row>
    <row r="387" spans="7:12" x14ac:dyDescent="0.25">
      <c r="G387" s="2" t="str">
        <f>IF(Tableau1[[#This Row],[Race]]="CHAROLAIS","38",IF(Tableau1[[#This Row],[Race]]="LIMOUSINE","34",IF(Tableau1[[#This Row],[Race]]="CROISE","39","")))</f>
        <v/>
      </c>
      <c r="J387">
        <f>DAYS360(B387,H387)</f>
        <v>0</v>
      </c>
      <c r="K387" s="55">
        <f ca="1">IF(Tableau1[[#This Row],[Date sortie]]="",DAYS360(Tableau1[[#This Row],[Date naissance]],Tableau1[[#This Row],[Colonne1]],)/365*12,"")</f>
        <v>1394.0054794520547</v>
      </c>
      <c r="L387" s="3">
        <f ca="1">TODAY()</f>
        <v>43019</v>
      </c>
    </row>
    <row r="388" spans="7:12" x14ac:dyDescent="0.25">
      <c r="G388" s="2" t="str">
        <f>IF(Tableau1[[#This Row],[Race]]="CHAROLAIS","38",IF(Tableau1[[#This Row],[Race]]="LIMOUSINE","34",IF(Tableau1[[#This Row],[Race]]="CROISE","39","")))</f>
        <v/>
      </c>
      <c r="J388">
        <f>DAYS360(B388,H388)</f>
        <v>0</v>
      </c>
      <c r="K388" s="55">
        <f ca="1">IF(Tableau1[[#This Row],[Date sortie]]="",DAYS360(Tableau1[[#This Row],[Date naissance]],Tableau1[[#This Row],[Colonne1]],)/365*12,"")</f>
        <v>1394.0054794520547</v>
      </c>
      <c r="L388" s="3">
        <f ca="1">TODAY()</f>
        <v>43019</v>
      </c>
    </row>
    <row r="389" spans="7:12" x14ac:dyDescent="0.25">
      <c r="G389" s="2" t="str">
        <f>IF(Tableau1[[#This Row],[Race]]="CHAROLAIS","38",IF(Tableau1[[#This Row],[Race]]="LIMOUSINE","34",IF(Tableau1[[#This Row],[Race]]="CROISE","39","")))</f>
        <v/>
      </c>
      <c r="J389">
        <f>DAYS360(B389,H389)</f>
        <v>0</v>
      </c>
      <c r="K389" s="55">
        <f ca="1">IF(Tableau1[[#This Row],[Date sortie]]="",DAYS360(Tableau1[[#This Row],[Date naissance]],Tableau1[[#This Row],[Colonne1]],)/365*12,"")</f>
        <v>1394.0054794520547</v>
      </c>
      <c r="L389" s="3">
        <f ca="1">TODAY()</f>
        <v>43019</v>
      </c>
    </row>
    <row r="390" spans="7:12" x14ac:dyDescent="0.25">
      <c r="G390" s="2" t="str">
        <f>IF(Tableau1[[#This Row],[Race]]="CHAROLAIS","38",IF(Tableau1[[#This Row],[Race]]="LIMOUSINE","34",IF(Tableau1[[#This Row],[Race]]="CROISE","39","")))</f>
        <v/>
      </c>
      <c r="J390">
        <f>DAYS360(B390,H390)</f>
        <v>0</v>
      </c>
      <c r="K390" s="55">
        <f ca="1">IF(Tableau1[[#This Row],[Date sortie]]="",DAYS360(Tableau1[[#This Row],[Date naissance]],Tableau1[[#This Row],[Colonne1]],)/365*12,"")</f>
        <v>1394.0054794520547</v>
      </c>
      <c r="L390" s="3">
        <f ca="1">TODAY()</f>
        <v>43019</v>
      </c>
    </row>
    <row r="391" spans="7:12" x14ac:dyDescent="0.25">
      <c r="G391" s="2" t="str">
        <f>IF(Tableau1[[#This Row],[Race]]="CHAROLAIS","38",IF(Tableau1[[#This Row],[Race]]="LIMOUSINE","34",IF(Tableau1[[#This Row],[Race]]="CROISE","39","")))</f>
        <v/>
      </c>
      <c r="J391">
        <f>DAYS360(B391,H391)</f>
        <v>0</v>
      </c>
      <c r="K391" s="55">
        <f ca="1">IF(Tableau1[[#This Row],[Date sortie]]="",DAYS360(Tableau1[[#This Row],[Date naissance]],Tableau1[[#This Row],[Colonne1]],)/365*12,"")</f>
        <v>1394.0054794520547</v>
      </c>
      <c r="L391" s="3">
        <f ca="1">TODAY()</f>
        <v>43019</v>
      </c>
    </row>
    <row r="392" spans="7:12" x14ac:dyDescent="0.25">
      <c r="G392" s="2" t="str">
        <f>IF(Tableau1[[#This Row],[Race]]="CHAROLAIS","38",IF(Tableau1[[#This Row],[Race]]="LIMOUSINE","34",IF(Tableau1[[#This Row],[Race]]="CROISE","39","")))</f>
        <v/>
      </c>
      <c r="J392">
        <f>DAYS360(B392,H392)</f>
        <v>0</v>
      </c>
      <c r="K392" s="55">
        <f ca="1">IF(Tableau1[[#This Row],[Date sortie]]="",DAYS360(Tableau1[[#This Row],[Date naissance]],Tableau1[[#This Row],[Colonne1]],)/365*12,"")</f>
        <v>1394.0054794520547</v>
      </c>
      <c r="L392" s="3">
        <f ca="1">TODAY()</f>
        <v>43019</v>
      </c>
    </row>
    <row r="393" spans="7:12" x14ac:dyDescent="0.25">
      <c r="G393" s="2" t="str">
        <f>IF(Tableau1[[#This Row],[Race]]="CHAROLAIS","38",IF(Tableau1[[#This Row],[Race]]="LIMOUSINE","34",IF(Tableau1[[#This Row],[Race]]="CROISE","39","")))</f>
        <v/>
      </c>
      <c r="J393">
        <f>DAYS360(B393,H393)</f>
        <v>0</v>
      </c>
      <c r="K393" s="55">
        <f ca="1">IF(Tableau1[[#This Row],[Date sortie]]="",DAYS360(Tableau1[[#This Row],[Date naissance]],Tableau1[[#This Row],[Colonne1]],)/365*12,"")</f>
        <v>1394.0054794520547</v>
      </c>
      <c r="L393" s="3">
        <f ca="1">TODAY()</f>
        <v>43019</v>
      </c>
    </row>
    <row r="394" spans="7:12" x14ac:dyDescent="0.25">
      <c r="G394" s="2" t="str">
        <f>IF(Tableau1[[#This Row],[Race]]="CHAROLAIS","38",IF(Tableau1[[#This Row],[Race]]="LIMOUSINE","34",IF(Tableau1[[#This Row],[Race]]="CROISE","39","")))</f>
        <v/>
      </c>
      <c r="J394">
        <f>DAYS360(B394,H394)</f>
        <v>0</v>
      </c>
      <c r="K394" s="55">
        <f ca="1">IF(Tableau1[[#This Row],[Date sortie]]="",DAYS360(Tableau1[[#This Row],[Date naissance]],Tableau1[[#This Row],[Colonne1]],)/365*12,"")</f>
        <v>1394.0054794520547</v>
      </c>
      <c r="L394" s="3">
        <f ca="1">TODAY()</f>
        <v>43019</v>
      </c>
    </row>
    <row r="395" spans="7:12" x14ac:dyDescent="0.25">
      <c r="G395" s="2" t="str">
        <f>IF(Tableau1[[#This Row],[Race]]="CHAROLAIS","38",IF(Tableau1[[#This Row],[Race]]="LIMOUSINE","34",IF(Tableau1[[#This Row],[Race]]="CROISE","39","")))</f>
        <v/>
      </c>
      <c r="J395">
        <f>DAYS360(B395,H395)</f>
        <v>0</v>
      </c>
      <c r="K395" s="55">
        <f ca="1">IF(Tableau1[[#This Row],[Date sortie]]="",DAYS360(Tableau1[[#This Row],[Date naissance]],Tableau1[[#This Row],[Colonne1]],)/365*12,"")</f>
        <v>1394.0054794520547</v>
      </c>
      <c r="L395" s="3">
        <f ca="1">TODAY()</f>
        <v>43019</v>
      </c>
    </row>
    <row r="396" spans="7:12" x14ac:dyDescent="0.25">
      <c r="G396" s="2" t="str">
        <f>IF(Tableau1[[#This Row],[Race]]="CHAROLAIS","38",IF(Tableau1[[#This Row],[Race]]="LIMOUSINE","34",IF(Tableau1[[#This Row],[Race]]="CROISE","39","")))</f>
        <v/>
      </c>
      <c r="J396">
        <f>DAYS360(B396,H396)</f>
        <v>0</v>
      </c>
      <c r="K396" s="55">
        <f ca="1">IF(Tableau1[[#This Row],[Date sortie]]="",DAYS360(Tableau1[[#This Row],[Date naissance]],Tableau1[[#This Row],[Colonne1]],)/365*12,"")</f>
        <v>1394.0054794520547</v>
      </c>
      <c r="L396" s="3">
        <f ca="1">TODAY()</f>
        <v>43019</v>
      </c>
    </row>
    <row r="397" spans="7:12" x14ac:dyDescent="0.25">
      <c r="G397" s="2" t="str">
        <f>IF(Tableau1[[#This Row],[Race]]="CHAROLAIS","38",IF(Tableau1[[#This Row],[Race]]="LIMOUSINE","34",IF(Tableau1[[#This Row],[Race]]="CROISE","39","")))</f>
        <v/>
      </c>
      <c r="J397">
        <f>DAYS360(B397,H397)</f>
        <v>0</v>
      </c>
      <c r="K397" s="55">
        <f ca="1">IF(Tableau1[[#This Row],[Date sortie]]="",DAYS360(Tableau1[[#This Row],[Date naissance]],Tableau1[[#This Row],[Colonne1]],)/365*12,"")</f>
        <v>1394.0054794520547</v>
      </c>
      <c r="L397" s="3">
        <f ca="1">TODAY()</f>
        <v>43019</v>
      </c>
    </row>
    <row r="398" spans="7:12" x14ac:dyDescent="0.25">
      <c r="G398" s="2" t="str">
        <f>IF(Tableau1[[#This Row],[Race]]="CHAROLAIS","38",IF(Tableau1[[#This Row],[Race]]="LIMOUSINE","34",IF(Tableau1[[#This Row],[Race]]="CROISE","39","")))</f>
        <v/>
      </c>
      <c r="J398">
        <f>DAYS360(B398,H398)</f>
        <v>0</v>
      </c>
      <c r="K398" s="55">
        <f ca="1">IF(Tableau1[[#This Row],[Date sortie]]="",DAYS360(Tableau1[[#This Row],[Date naissance]],Tableau1[[#This Row],[Colonne1]],)/365*12,"")</f>
        <v>1394.0054794520547</v>
      </c>
      <c r="L398" s="3">
        <f ca="1">TODAY()</f>
        <v>43019</v>
      </c>
    </row>
    <row r="399" spans="7:12" x14ac:dyDescent="0.25">
      <c r="G399" s="2" t="str">
        <f>IF(Tableau1[[#This Row],[Race]]="CHAROLAIS","38",IF(Tableau1[[#This Row],[Race]]="LIMOUSINE","34",IF(Tableau1[[#This Row],[Race]]="CROISE","39","")))</f>
        <v/>
      </c>
      <c r="J399">
        <f>DAYS360(B399,H399)</f>
        <v>0</v>
      </c>
      <c r="K399" s="55">
        <f ca="1">IF(Tableau1[[#This Row],[Date sortie]]="",DAYS360(Tableau1[[#This Row],[Date naissance]],Tableau1[[#This Row],[Colonne1]],)/365*12,"")</f>
        <v>1394.0054794520547</v>
      </c>
      <c r="L399" s="3">
        <f ca="1">TODAY()</f>
        <v>43019</v>
      </c>
    </row>
    <row r="400" spans="7:12" x14ac:dyDescent="0.25">
      <c r="G400" s="2" t="str">
        <f>IF(Tableau1[[#This Row],[Race]]="CHAROLAIS","38",IF(Tableau1[[#This Row],[Race]]="LIMOUSINE","34",IF(Tableau1[[#This Row],[Race]]="CROISE","39","")))</f>
        <v/>
      </c>
      <c r="J400">
        <f>DAYS360(B400,H400)</f>
        <v>0</v>
      </c>
      <c r="K400" s="55">
        <f ca="1">IF(Tableau1[[#This Row],[Date sortie]]="",DAYS360(Tableau1[[#This Row],[Date naissance]],Tableau1[[#This Row],[Colonne1]],)/365*12,"")</f>
        <v>1394.0054794520547</v>
      </c>
      <c r="L400" s="3">
        <f ca="1">TODAY()</f>
        <v>43019</v>
      </c>
    </row>
    <row r="401" spans="7:12" x14ac:dyDescent="0.25">
      <c r="G401" s="2" t="str">
        <f>IF(Tableau1[[#This Row],[Race]]="CHAROLAIS","38",IF(Tableau1[[#This Row],[Race]]="LIMOUSINE","34",IF(Tableau1[[#This Row],[Race]]="CROISE","39","")))</f>
        <v/>
      </c>
      <c r="J401">
        <f>DAYS360(B401,H401)</f>
        <v>0</v>
      </c>
      <c r="K401" s="55">
        <f ca="1">IF(Tableau1[[#This Row],[Date sortie]]="",DAYS360(Tableau1[[#This Row],[Date naissance]],Tableau1[[#This Row],[Colonne1]],)/365*12,"")</f>
        <v>1394.0054794520547</v>
      </c>
      <c r="L401" s="3">
        <f ca="1">TODAY()</f>
        <v>43019</v>
      </c>
    </row>
    <row r="402" spans="7:12" x14ac:dyDescent="0.25">
      <c r="G402" s="2" t="str">
        <f>IF(Tableau1[[#This Row],[Race]]="CHAROLAIS","38",IF(Tableau1[[#This Row],[Race]]="LIMOUSINE","34",IF(Tableau1[[#This Row],[Race]]="CROISE","39","")))</f>
        <v/>
      </c>
      <c r="J402">
        <f>DAYS360(B402,H402)</f>
        <v>0</v>
      </c>
      <c r="K402" s="55">
        <f ca="1">IF(Tableau1[[#This Row],[Date sortie]]="",DAYS360(Tableau1[[#This Row],[Date naissance]],Tableau1[[#This Row],[Colonne1]],)/365*12,"")</f>
        <v>1394.0054794520547</v>
      </c>
      <c r="L402" s="3">
        <f ca="1">TODAY()</f>
        <v>43019</v>
      </c>
    </row>
    <row r="403" spans="7:12" x14ac:dyDescent="0.25">
      <c r="G403" s="2" t="str">
        <f>IF(Tableau1[[#This Row],[Race]]="CHAROLAIS","38",IF(Tableau1[[#This Row],[Race]]="LIMOUSINE","34",IF(Tableau1[[#This Row],[Race]]="CROISE","39","")))</f>
        <v/>
      </c>
      <c r="J403">
        <f>DAYS360(B403,H403)</f>
        <v>0</v>
      </c>
      <c r="K403" s="55">
        <f ca="1">IF(Tableau1[[#This Row],[Date sortie]]="",DAYS360(Tableau1[[#This Row],[Date naissance]],Tableau1[[#This Row],[Colonne1]],)/365*12,"")</f>
        <v>1394.0054794520547</v>
      </c>
      <c r="L403" s="3">
        <f ca="1">TODAY()</f>
        <v>43019</v>
      </c>
    </row>
    <row r="404" spans="7:12" x14ac:dyDescent="0.25">
      <c r="G404" s="2" t="str">
        <f>IF(Tableau1[[#This Row],[Race]]="CHAROLAIS","38",IF(Tableau1[[#This Row],[Race]]="LIMOUSINE","34",IF(Tableau1[[#This Row],[Race]]="CROISE","39","")))</f>
        <v/>
      </c>
      <c r="J404">
        <f>DAYS360(B404,H404)</f>
        <v>0</v>
      </c>
      <c r="K404" s="55">
        <f ca="1">IF(Tableau1[[#This Row],[Date sortie]]="",DAYS360(Tableau1[[#This Row],[Date naissance]],Tableau1[[#This Row],[Colonne1]],)/365*12,"")</f>
        <v>1394.0054794520547</v>
      </c>
      <c r="L404" s="3">
        <f ca="1">TODAY()</f>
        <v>43019</v>
      </c>
    </row>
    <row r="405" spans="7:12" x14ac:dyDescent="0.25">
      <c r="G405" s="2" t="str">
        <f>IF(Tableau1[[#This Row],[Race]]="CHAROLAIS","38",IF(Tableau1[[#This Row],[Race]]="LIMOUSINE","34",IF(Tableau1[[#This Row],[Race]]="CROISE","39","")))</f>
        <v/>
      </c>
      <c r="J405">
        <f>DAYS360(B405,H405)</f>
        <v>0</v>
      </c>
      <c r="K405" s="55">
        <f ca="1">IF(Tableau1[[#This Row],[Date sortie]]="",DAYS360(Tableau1[[#This Row],[Date naissance]],Tableau1[[#This Row],[Colonne1]],)/365*12,"")</f>
        <v>1394.0054794520547</v>
      </c>
      <c r="L405" s="3">
        <f ca="1">TODAY()</f>
        <v>43019</v>
      </c>
    </row>
    <row r="406" spans="7:12" x14ac:dyDescent="0.25">
      <c r="G406" s="2" t="str">
        <f>IF(Tableau1[[#This Row],[Race]]="CHAROLAIS","38",IF(Tableau1[[#This Row],[Race]]="LIMOUSINE","34",IF(Tableau1[[#This Row],[Race]]="CROISE","39","")))</f>
        <v/>
      </c>
      <c r="J406">
        <f>DAYS360(B406,H406)</f>
        <v>0</v>
      </c>
      <c r="K406" s="55">
        <f ca="1">IF(Tableau1[[#This Row],[Date sortie]]="",DAYS360(Tableau1[[#This Row],[Date naissance]],Tableau1[[#This Row],[Colonne1]],)/365*12,"")</f>
        <v>1394.0054794520547</v>
      </c>
      <c r="L406" s="3">
        <f ca="1">TODAY()</f>
        <v>43019</v>
      </c>
    </row>
    <row r="407" spans="7:12" x14ac:dyDescent="0.25">
      <c r="G407" s="2" t="str">
        <f>IF(Tableau1[[#This Row],[Race]]="CHAROLAIS","38",IF(Tableau1[[#This Row],[Race]]="LIMOUSINE","34",IF(Tableau1[[#This Row],[Race]]="CROISE","39","")))</f>
        <v/>
      </c>
      <c r="J407">
        <f>DAYS360(B407,H407)</f>
        <v>0</v>
      </c>
      <c r="K407" s="55">
        <f ca="1">IF(Tableau1[[#This Row],[Date sortie]]="",DAYS360(Tableau1[[#This Row],[Date naissance]],Tableau1[[#This Row],[Colonne1]],)/365*12,"")</f>
        <v>1394.0054794520547</v>
      </c>
      <c r="L407" s="3">
        <f ca="1">TODAY()</f>
        <v>43019</v>
      </c>
    </row>
    <row r="408" spans="7:12" x14ac:dyDescent="0.25">
      <c r="G408" s="2" t="str">
        <f>IF(Tableau1[[#This Row],[Race]]="CHAROLAIS","38",IF(Tableau1[[#This Row],[Race]]="LIMOUSINE","34",IF(Tableau1[[#This Row],[Race]]="CROISE","39","")))</f>
        <v/>
      </c>
      <c r="J408">
        <f>DAYS360(B408,H408)</f>
        <v>0</v>
      </c>
      <c r="K408" s="55">
        <f ca="1">IF(Tableau1[[#This Row],[Date sortie]]="",DAYS360(Tableau1[[#This Row],[Date naissance]],Tableau1[[#This Row],[Colonne1]],)/365*12,"")</f>
        <v>1394.0054794520547</v>
      </c>
      <c r="L408" s="3">
        <f ca="1">TODAY()</f>
        <v>43019</v>
      </c>
    </row>
    <row r="409" spans="7:12" x14ac:dyDescent="0.25">
      <c r="G409" s="2" t="str">
        <f>IF(Tableau1[[#This Row],[Race]]="CHAROLAIS","38",IF(Tableau1[[#This Row],[Race]]="LIMOUSINE","34",IF(Tableau1[[#This Row],[Race]]="CROISE","39","")))</f>
        <v/>
      </c>
      <c r="J409">
        <f>DAYS360(B409,H409)</f>
        <v>0</v>
      </c>
      <c r="K409" s="55">
        <f ca="1">IF(Tableau1[[#This Row],[Date sortie]]="",DAYS360(Tableau1[[#This Row],[Date naissance]],Tableau1[[#This Row],[Colonne1]],)/365*12,"")</f>
        <v>1394.0054794520547</v>
      </c>
      <c r="L409" s="3">
        <f ca="1">TODAY()</f>
        <v>43019</v>
      </c>
    </row>
    <row r="410" spans="7:12" x14ac:dyDescent="0.25">
      <c r="G410" s="2" t="str">
        <f>IF(Tableau1[[#This Row],[Race]]="CHAROLAIS","38",IF(Tableau1[[#This Row],[Race]]="LIMOUSINE","34",IF(Tableau1[[#This Row],[Race]]="CROISE","39","")))</f>
        <v/>
      </c>
      <c r="J410">
        <f>DAYS360(B410,H410)</f>
        <v>0</v>
      </c>
      <c r="K410" s="55">
        <f ca="1">IF(Tableau1[[#This Row],[Date sortie]]="",DAYS360(Tableau1[[#This Row],[Date naissance]],Tableau1[[#This Row],[Colonne1]],)/365*12,"")</f>
        <v>1394.0054794520547</v>
      </c>
      <c r="L410" s="3">
        <f ca="1">TODAY()</f>
        <v>43019</v>
      </c>
    </row>
    <row r="411" spans="7:12" x14ac:dyDescent="0.25">
      <c r="G411" s="2" t="str">
        <f>IF(Tableau1[[#This Row],[Race]]="CHAROLAIS","38",IF(Tableau1[[#This Row],[Race]]="LIMOUSINE","34",IF(Tableau1[[#This Row],[Race]]="CROISE","39","")))</f>
        <v/>
      </c>
      <c r="J411">
        <f>DAYS360(B411,H411)</f>
        <v>0</v>
      </c>
      <c r="K411" s="55">
        <f ca="1">IF(Tableau1[[#This Row],[Date sortie]]="",DAYS360(Tableau1[[#This Row],[Date naissance]],Tableau1[[#This Row],[Colonne1]],)/365*12,"")</f>
        <v>1394.0054794520547</v>
      </c>
      <c r="L411" s="3">
        <f ca="1">TODAY()</f>
        <v>43019</v>
      </c>
    </row>
    <row r="412" spans="7:12" x14ac:dyDescent="0.25">
      <c r="G412" s="2" t="str">
        <f>IF(Tableau1[[#This Row],[Race]]="CHAROLAIS","38",IF(Tableau1[[#This Row],[Race]]="LIMOUSINE","34",IF(Tableau1[[#This Row],[Race]]="CROISE","39","")))</f>
        <v/>
      </c>
      <c r="J412">
        <f>DAYS360(B412,H412)</f>
        <v>0</v>
      </c>
      <c r="K412" s="55">
        <f ca="1">IF(Tableau1[[#This Row],[Date sortie]]="",DAYS360(Tableau1[[#This Row],[Date naissance]],Tableau1[[#This Row],[Colonne1]],)/365*12,"")</f>
        <v>1394.0054794520547</v>
      </c>
      <c r="L412" s="3">
        <f ca="1">TODAY()</f>
        <v>43019</v>
      </c>
    </row>
    <row r="413" spans="7:12" x14ac:dyDescent="0.25">
      <c r="G413" s="2" t="str">
        <f>IF(Tableau1[[#This Row],[Race]]="CHAROLAIS","38",IF(Tableau1[[#This Row],[Race]]="LIMOUSINE","34",IF(Tableau1[[#This Row],[Race]]="CROISE","39","")))</f>
        <v/>
      </c>
      <c r="J413">
        <f>DAYS360(B413,H413)</f>
        <v>0</v>
      </c>
      <c r="K413" s="55">
        <f ca="1">IF(Tableau1[[#This Row],[Date sortie]]="",DAYS360(Tableau1[[#This Row],[Date naissance]],Tableau1[[#This Row],[Colonne1]],)/365*12,"")</f>
        <v>1394.0054794520547</v>
      </c>
      <c r="L413" s="3">
        <f ca="1">TODAY()</f>
        <v>43019</v>
      </c>
    </row>
    <row r="414" spans="7:12" x14ac:dyDescent="0.25">
      <c r="G414" s="2" t="str">
        <f>IF(Tableau1[[#This Row],[Race]]="CHAROLAIS","38",IF(Tableau1[[#This Row],[Race]]="LIMOUSINE","34",IF(Tableau1[[#This Row],[Race]]="CROISE","39","")))</f>
        <v/>
      </c>
      <c r="J414">
        <f>DAYS360(B414,H414)</f>
        <v>0</v>
      </c>
      <c r="K414" s="55">
        <f ca="1">IF(Tableau1[[#This Row],[Date sortie]]="",DAYS360(Tableau1[[#This Row],[Date naissance]],Tableau1[[#This Row],[Colonne1]],)/365*12,"")</f>
        <v>1394.0054794520547</v>
      </c>
      <c r="L414" s="3">
        <f ca="1">TODAY()</f>
        <v>43019</v>
      </c>
    </row>
    <row r="415" spans="7:12" x14ac:dyDescent="0.25">
      <c r="G415" s="2" t="str">
        <f>IF(Tableau1[[#This Row],[Race]]="CHAROLAIS","38",IF(Tableau1[[#This Row],[Race]]="LIMOUSINE","34",IF(Tableau1[[#This Row],[Race]]="CROISE","39","")))</f>
        <v/>
      </c>
      <c r="J415">
        <f>DAYS360(B415,H415)</f>
        <v>0</v>
      </c>
      <c r="K415" s="55">
        <f ca="1">IF(Tableau1[[#This Row],[Date sortie]]="",DAYS360(Tableau1[[#This Row],[Date naissance]],Tableau1[[#This Row],[Colonne1]],)/365*12,"")</f>
        <v>1394.0054794520547</v>
      </c>
      <c r="L415" s="3">
        <f ca="1">TODAY()</f>
        <v>43019</v>
      </c>
    </row>
    <row r="416" spans="7:12" x14ac:dyDescent="0.25">
      <c r="G416" s="2" t="str">
        <f>IF(Tableau1[[#This Row],[Race]]="CHAROLAIS","38",IF(Tableau1[[#This Row],[Race]]="LIMOUSINE","34",IF(Tableau1[[#This Row],[Race]]="CROISE","39","")))</f>
        <v/>
      </c>
      <c r="J416">
        <f>DAYS360(B416,H416)</f>
        <v>0</v>
      </c>
      <c r="K416" s="55">
        <f ca="1">IF(Tableau1[[#This Row],[Date sortie]]="",DAYS360(Tableau1[[#This Row],[Date naissance]],Tableau1[[#This Row],[Colonne1]],)/365*12,"")</f>
        <v>1394.0054794520547</v>
      </c>
      <c r="L416" s="3">
        <f ca="1">TODAY()</f>
        <v>43019</v>
      </c>
    </row>
    <row r="417" spans="7:12" x14ac:dyDescent="0.25">
      <c r="G417" s="2" t="str">
        <f>IF(Tableau1[[#This Row],[Race]]="CHAROLAIS","38",IF(Tableau1[[#This Row],[Race]]="LIMOUSINE","34",IF(Tableau1[[#This Row],[Race]]="CROISE","39","")))</f>
        <v/>
      </c>
      <c r="J417">
        <f>DAYS360(B417,H417)</f>
        <v>0</v>
      </c>
      <c r="K417" s="55">
        <f ca="1">IF(Tableau1[[#This Row],[Date sortie]]="",DAYS360(Tableau1[[#This Row],[Date naissance]],Tableau1[[#This Row],[Colonne1]],)/365*12,"")</f>
        <v>1394.0054794520547</v>
      </c>
      <c r="L417" s="3">
        <f ca="1">TODAY()</f>
        <v>43019</v>
      </c>
    </row>
    <row r="418" spans="7:12" x14ac:dyDescent="0.25">
      <c r="G418" s="2" t="str">
        <f>IF(Tableau1[[#This Row],[Race]]="CHAROLAIS","38",IF(Tableau1[[#This Row],[Race]]="LIMOUSINE","34",IF(Tableau1[[#This Row],[Race]]="CROISE","39","")))</f>
        <v/>
      </c>
      <c r="J418">
        <f>DAYS360(B418,H418)</f>
        <v>0</v>
      </c>
      <c r="K418" s="55">
        <f ca="1">IF(Tableau1[[#This Row],[Date sortie]]="",DAYS360(Tableau1[[#This Row],[Date naissance]],Tableau1[[#This Row],[Colonne1]],)/365*12,"")</f>
        <v>1394.0054794520547</v>
      </c>
      <c r="L418" s="3">
        <f ca="1">TODAY()</f>
        <v>43019</v>
      </c>
    </row>
    <row r="419" spans="7:12" x14ac:dyDescent="0.25">
      <c r="G419" s="2" t="str">
        <f>IF(Tableau1[[#This Row],[Race]]="CHAROLAIS","38",IF(Tableau1[[#This Row],[Race]]="LIMOUSINE","34",IF(Tableau1[[#This Row],[Race]]="CROISE","39","")))</f>
        <v/>
      </c>
      <c r="J419">
        <f>DAYS360(B419,H419)</f>
        <v>0</v>
      </c>
      <c r="K419" s="55">
        <f ca="1">IF(Tableau1[[#This Row],[Date sortie]]="",DAYS360(Tableau1[[#This Row],[Date naissance]],Tableau1[[#This Row],[Colonne1]],)/365*12,"")</f>
        <v>1394.0054794520547</v>
      </c>
      <c r="L419" s="3">
        <f ca="1">TODAY()</f>
        <v>43019</v>
      </c>
    </row>
    <row r="420" spans="7:12" x14ac:dyDescent="0.25">
      <c r="G420" s="2" t="str">
        <f>IF(Tableau1[[#This Row],[Race]]="CHAROLAIS","38",IF(Tableau1[[#This Row],[Race]]="LIMOUSINE","34",IF(Tableau1[[#This Row],[Race]]="CROISE","39","")))</f>
        <v/>
      </c>
      <c r="J420">
        <f>DAYS360(B420,H420)</f>
        <v>0</v>
      </c>
      <c r="K420" s="55">
        <f ca="1">IF(Tableau1[[#This Row],[Date sortie]]="",DAYS360(Tableau1[[#This Row],[Date naissance]],Tableau1[[#This Row],[Colonne1]],)/365*12,"")</f>
        <v>1394.0054794520547</v>
      </c>
      <c r="L420" s="3">
        <f ca="1">TODAY()</f>
        <v>43019</v>
      </c>
    </row>
    <row r="421" spans="7:12" x14ac:dyDescent="0.25">
      <c r="G421" s="2" t="str">
        <f>IF(Tableau1[[#This Row],[Race]]="CHAROLAIS","38",IF(Tableau1[[#This Row],[Race]]="LIMOUSINE","34",IF(Tableau1[[#This Row],[Race]]="CROISE","39","")))</f>
        <v/>
      </c>
      <c r="J421">
        <f>DAYS360(B421,H421)</f>
        <v>0</v>
      </c>
      <c r="K421" s="55">
        <f ca="1">IF(Tableau1[[#This Row],[Date sortie]]="",DAYS360(Tableau1[[#This Row],[Date naissance]],Tableau1[[#This Row],[Colonne1]],)/365*12,"")</f>
        <v>1394.0054794520547</v>
      </c>
      <c r="L421" s="3">
        <f ca="1">TODAY()</f>
        <v>43019</v>
      </c>
    </row>
    <row r="422" spans="7:12" x14ac:dyDescent="0.25">
      <c r="G422" s="2" t="str">
        <f>IF(Tableau1[[#This Row],[Race]]="CHAROLAIS","38",IF(Tableau1[[#This Row],[Race]]="LIMOUSINE","34",IF(Tableau1[[#This Row],[Race]]="CROISE","39","")))</f>
        <v/>
      </c>
      <c r="J422">
        <f>DAYS360(B422,H422)</f>
        <v>0</v>
      </c>
      <c r="K422" s="55">
        <f ca="1">IF(Tableau1[[#This Row],[Date sortie]]="",DAYS360(Tableau1[[#This Row],[Date naissance]],Tableau1[[#This Row],[Colonne1]],)/365*12,"")</f>
        <v>1394.0054794520547</v>
      </c>
      <c r="L422" s="3">
        <f ca="1">TODAY()</f>
        <v>43019</v>
      </c>
    </row>
    <row r="423" spans="7:12" x14ac:dyDescent="0.25">
      <c r="G423" s="2" t="str">
        <f>IF(Tableau1[[#This Row],[Race]]="CHAROLAIS","38",IF(Tableau1[[#This Row],[Race]]="LIMOUSINE","34",IF(Tableau1[[#This Row],[Race]]="CROISE","39","")))</f>
        <v/>
      </c>
      <c r="J423">
        <f>DAYS360(B423,H423)</f>
        <v>0</v>
      </c>
      <c r="K423" s="55">
        <f ca="1">IF(Tableau1[[#This Row],[Date sortie]]="",DAYS360(Tableau1[[#This Row],[Date naissance]],Tableau1[[#This Row],[Colonne1]],)/365*12,"")</f>
        <v>1394.0054794520547</v>
      </c>
      <c r="L423" s="3">
        <f ca="1">TODAY()</f>
        <v>43019</v>
      </c>
    </row>
    <row r="424" spans="7:12" x14ac:dyDescent="0.25">
      <c r="G424" s="2" t="str">
        <f>IF(Tableau1[[#This Row],[Race]]="CHAROLAIS","38",IF(Tableau1[[#This Row],[Race]]="LIMOUSINE","34",IF(Tableau1[[#This Row],[Race]]="CROISE","39","")))</f>
        <v/>
      </c>
      <c r="J424">
        <f>DAYS360(B424,H424)</f>
        <v>0</v>
      </c>
      <c r="K424" s="55">
        <f ca="1">IF(Tableau1[[#This Row],[Date sortie]]="",DAYS360(Tableau1[[#This Row],[Date naissance]],Tableau1[[#This Row],[Colonne1]],)/365*12,"")</f>
        <v>1394.0054794520547</v>
      </c>
      <c r="L424" s="3">
        <f ca="1">TODAY()</f>
        <v>43019</v>
      </c>
    </row>
    <row r="425" spans="7:12" x14ac:dyDescent="0.25">
      <c r="G425" s="2" t="str">
        <f>IF(Tableau1[[#This Row],[Race]]="CHAROLAIS","38",IF(Tableau1[[#This Row],[Race]]="LIMOUSINE","34",IF(Tableau1[[#This Row],[Race]]="CROISE","39","")))</f>
        <v/>
      </c>
      <c r="J425">
        <f>DAYS360(B425,H425)</f>
        <v>0</v>
      </c>
      <c r="K425" s="55">
        <f ca="1">IF(Tableau1[[#This Row],[Date sortie]]="",DAYS360(Tableau1[[#This Row],[Date naissance]],Tableau1[[#This Row],[Colonne1]],)/365*12,"")</f>
        <v>1394.0054794520547</v>
      </c>
      <c r="L425" s="3">
        <f ca="1">TODAY()</f>
        <v>43019</v>
      </c>
    </row>
    <row r="426" spans="7:12" x14ac:dyDescent="0.25">
      <c r="G426" s="2" t="str">
        <f>IF(Tableau1[[#This Row],[Race]]="CHAROLAIS","38",IF(Tableau1[[#This Row],[Race]]="LIMOUSINE","34",IF(Tableau1[[#This Row],[Race]]="CROISE","39","")))</f>
        <v/>
      </c>
      <c r="J426">
        <f>DAYS360(B426,H426)</f>
        <v>0</v>
      </c>
      <c r="K426" s="55">
        <f ca="1">IF(Tableau1[[#This Row],[Date sortie]]="",DAYS360(Tableau1[[#This Row],[Date naissance]],Tableau1[[#This Row],[Colonne1]],)/365*12,"")</f>
        <v>1394.0054794520547</v>
      </c>
      <c r="L426" s="3">
        <f ca="1">TODAY()</f>
        <v>43019</v>
      </c>
    </row>
    <row r="427" spans="7:12" x14ac:dyDescent="0.25">
      <c r="G427" s="2" t="str">
        <f>IF(Tableau1[[#This Row],[Race]]="CHAROLAIS","38",IF(Tableau1[[#This Row],[Race]]="LIMOUSINE","34",IF(Tableau1[[#This Row],[Race]]="CROISE","39","")))</f>
        <v/>
      </c>
      <c r="J427">
        <f>DAYS360(B427,H427)</f>
        <v>0</v>
      </c>
      <c r="K427" s="55">
        <f ca="1">IF(Tableau1[[#This Row],[Date sortie]]="",DAYS360(Tableau1[[#This Row],[Date naissance]],Tableau1[[#This Row],[Colonne1]],)/365*12,"")</f>
        <v>1394.0054794520547</v>
      </c>
      <c r="L427" s="3">
        <f ca="1">TODAY()</f>
        <v>43019</v>
      </c>
    </row>
    <row r="428" spans="7:12" x14ac:dyDescent="0.25">
      <c r="G428" s="2" t="str">
        <f>IF(Tableau1[[#This Row],[Race]]="CHAROLAIS","38",IF(Tableau1[[#This Row],[Race]]="LIMOUSINE","34",IF(Tableau1[[#This Row],[Race]]="CROISE","39","")))</f>
        <v/>
      </c>
      <c r="J428">
        <f>DAYS360(B428,H428)</f>
        <v>0</v>
      </c>
      <c r="K428" s="55">
        <f ca="1">IF(Tableau1[[#This Row],[Date sortie]]="",DAYS360(Tableau1[[#This Row],[Date naissance]],Tableau1[[#This Row],[Colonne1]],)/365*12,"")</f>
        <v>1394.0054794520547</v>
      </c>
      <c r="L428" s="3">
        <f ca="1">TODAY()</f>
        <v>43019</v>
      </c>
    </row>
    <row r="429" spans="7:12" x14ac:dyDescent="0.25">
      <c r="G429" s="2" t="str">
        <f>IF(Tableau1[[#This Row],[Race]]="CHAROLAIS","38",IF(Tableau1[[#This Row],[Race]]="LIMOUSINE","34",IF(Tableau1[[#This Row],[Race]]="CROISE","39","")))</f>
        <v/>
      </c>
      <c r="J429">
        <f>DAYS360(B429,H429)</f>
        <v>0</v>
      </c>
      <c r="K429" s="55">
        <f ca="1">IF(Tableau1[[#This Row],[Date sortie]]="",DAYS360(Tableau1[[#This Row],[Date naissance]],Tableau1[[#This Row],[Colonne1]],)/365*12,"")</f>
        <v>1394.0054794520547</v>
      </c>
      <c r="L429" s="3">
        <f ca="1">TODAY()</f>
        <v>43019</v>
      </c>
    </row>
    <row r="430" spans="7:12" x14ac:dyDescent="0.25">
      <c r="G430" s="2" t="str">
        <f>IF(Tableau1[[#This Row],[Race]]="CHAROLAIS","38",IF(Tableau1[[#This Row],[Race]]="LIMOUSINE","34",IF(Tableau1[[#This Row],[Race]]="CROISE","39","")))</f>
        <v/>
      </c>
      <c r="J430">
        <f>DAYS360(B430,H430)</f>
        <v>0</v>
      </c>
      <c r="K430" s="55">
        <f ca="1">IF(Tableau1[[#This Row],[Date sortie]]="",DAYS360(Tableau1[[#This Row],[Date naissance]],Tableau1[[#This Row],[Colonne1]],)/365*12,"")</f>
        <v>1394.0054794520547</v>
      </c>
      <c r="L430" s="3">
        <f ca="1">TODAY()</f>
        <v>43019</v>
      </c>
    </row>
    <row r="431" spans="7:12" x14ac:dyDescent="0.25">
      <c r="G431" s="2" t="str">
        <f>IF(Tableau1[[#This Row],[Race]]="CHAROLAIS","38",IF(Tableau1[[#This Row],[Race]]="LIMOUSINE","34",IF(Tableau1[[#This Row],[Race]]="CROISE","39","")))</f>
        <v/>
      </c>
      <c r="J431">
        <f>DAYS360(B431,H431)</f>
        <v>0</v>
      </c>
      <c r="K431" s="55">
        <f ca="1">IF(Tableau1[[#This Row],[Date sortie]]="",DAYS360(Tableau1[[#This Row],[Date naissance]],Tableau1[[#This Row],[Colonne1]],)/365*12,"")</f>
        <v>1394.0054794520547</v>
      </c>
      <c r="L431" s="3">
        <f ca="1">TODAY()</f>
        <v>43019</v>
      </c>
    </row>
    <row r="432" spans="7:12" x14ac:dyDescent="0.25">
      <c r="G432" s="2" t="str">
        <f>IF(Tableau1[[#This Row],[Race]]="CHAROLAIS","38",IF(Tableau1[[#This Row],[Race]]="LIMOUSINE","34",IF(Tableau1[[#This Row],[Race]]="CROISE","39","")))</f>
        <v/>
      </c>
      <c r="J432">
        <f>DAYS360(B432,H432)</f>
        <v>0</v>
      </c>
      <c r="K432" s="55">
        <f ca="1">IF(Tableau1[[#This Row],[Date sortie]]="",DAYS360(Tableau1[[#This Row],[Date naissance]],Tableau1[[#This Row],[Colonne1]],)/365*12,"")</f>
        <v>1394.0054794520547</v>
      </c>
      <c r="L432" s="3">
        <f ca="1">TODAY()</f>
        <v>43019</v>
      </c>
    </row>
    <row r="433" spans="7:12" x14ac:dyDescent="0.25">
      <c r="G433" s="2" t="str">
        <f>IF(Tableau1[[#This Row],[Race]]="CHAROLAIS","38",IF(Tableau1[[#This Row],[Race]]="LIMOUSINE","34",IF(Tableau1[[#This Row],[Race]]="CROISE","39","")))</f>
        <v/>
      </c>
      <c r="J433">
        <f>DAYS360(B433,H433)</f>
        <v>0</v>
      </c>
      <c r="K433" s="55">
        <f ca="1">IF(Tableau1[[#This Row],[Date sortie]]="",DAYS360(Tableau1[[#This Row],[Date naissance]],Tableau1[[#This Row],[Colonne1]],)/365*12,"")</f>
        <v>1394.0054794520547</v>
      </c>
      <c r="L433" s="3">
        <f ca="1">TODAY()</f>
        <v>43019</v>
      </c>
    </row>
    <row r="434" spans="7:12" x14ac:dyDescent="0.25">
      <c r="G434" s="2" t="str">
        <f>IF(Tableau1[[#This Row],[Race]]="CHAROLAIS","38",IF(Tableau1[[#This Row],[Race]]="LIMOUSINE","34",IF(Tableau1[[#This Row],[Race]]="CROISE","39","")))</f>
        <v/>
      </c>
      <c r="J434">
        <f>DAYS360(B434,H434)</f>
        <v>0</v>
      </c>
      <c r="K434" s="55">
        <f ca="1">IF(Tableau1[[#This Row],[Date sortie]]="",DAYS360(Tableau1[[#This Row],[Date naissance]],Tableau1[[#This Row],[Colonne1]],)/365*12,"")</f>
        <v>1394.0054794520547</v>
      </c>
      <c r="L434" s="3">
        <f ca="1">TODAY()</f>
        <v>43019</v>
      </c>
    </row>
    <row r="435" spans="7:12" x14ac:dyDescent="0.25">
      <c r="G435" s="2" t="str">
        <f>IF(Tableau1[[#This Row],[Race]]="CHAROLAIS","38",IF(Tableau1[[#This Row],[Race]]="LIMOUSINE","34",IF(Tableau1[[#This Row],[Race]]="CROISE","39","")))</f>
        <v/>
      </c>
      <c r="J435">
        <f>DAYS360(B435,H435)</f>
        <v>0</v>
      </c>
      <c r="K435" s="55">
        <f ca="1">IF(Tableau1[[#This Row],[Date sortie]]="",DAYS360(Tableau1[[#This Row],[Date naissance]],Tableau1[[#This Row],[Colonne1]],)/365*12,"")</f>
        <v>1394.0054794520547</v>
      </c>
      <c r="L435" s="3">
        <f ca="1">TODAY()</f>
        <v>43019</v>
      </c>
    </row>
    <row r="436" spans="7:12" x14ac:dyDescent="0.25">
      <c r="G436" s="2" t="str">
        <f>IF(Tableau1[[#This Row],[Race]]="CHAROLAIS","38",IF(Tableau1[[#This Row],[Race]]="LIMOUSINE","34",IF(Tableau1[[#This Row],[Race]]="CROISE","39","")))</f>
        <v/>
      </c>
      <c r="J436">
        <f>DAYS360(B436,H436)</f>
        <v>0</v>
      </c>
      <c r="K436" s="55">
        <f ca="1">IF(Tableau1[[#This Row],[Date sortie]]="",DAYS360(Tableau1[[#This Row],[Date naissance]],Tableau1[[#This Row],[Colonne1]],)/365*12,"")</f>
        <v>1394.0054794520547</v>
      </c>
      <c r="L436" s="3">
        <f ca="1">TODAY()</f>
        <v>43019</v>
      </c>
    </row>
    <row r="437" spans="7:12" x14ac:dyDescent="0.25">
      <c r="G437" s="2" t="str">
        <f>IF(Tableau1[[#This Row],[Race]]="CHAROLAIS","38",IF(Tableau1[[#This Row],[Race]]="LIMOUSINE","34",IF(Tableau1[[#This Row],[Race]]="CROISE","39","")))</f>
        <v/>
      </c>
      <c r="J437">
        <f>DAYS360(B437,H437)</f>
        <v>0</v>
      </c>
      <c r="K437" s="55">
        <f ca="1">IF(Tableau1[[#This Row],[Date sortie]]="",DAYS360(Tableau1[[#This Row],[Date naissance]],Tableau1[[#This Row],[Colonne1]],)/365*12,"")</f>
        <v>1394.0054794520547</v>
      </c>
      <c r="L437" s="3">
        <f ca="1">TODAY()</f>
        <v>43019</v>
      </c>
    </row>
    <row r="438" spans="7:12" x14ac:dyDescent="0.25">
      <c r="G438" s="2" t="str">
        <f>IF(Tableau1[[#This Row],[Race]]="CHAROLAIS","38",IF(Tableau1[[#This Row],[Race]]="LIMOUSINE","34",IF(Tableau1[[#This Row],[Race]]="CROISE","39","")))</f>
        <v/>
      </c>
      <c r="J438">
        <f>DAYS360(B438,H438)</f>
        <v>0</v>
      </c>
      <c r="K438" s="55">
        <f ca="1">IF(Tableau1[[#This Row],[Date sortie]]="",DAYS360(Tableau1[[#This Row],[Date naissance]],Tableau1[[#This Row],[Colonne1]],)/365*12,"")</f>
        <v>1394.0054794520547</v>
      </c>
      <c r="L438" s="3">
        <f ca="1">TODAY()</f>
        <v>43019</v>
      </c>
    </row>
    <row r="439" spans="7:12" x14ac:dyDescent="0.25">
      <c r="G439" s="2" t="str">
        <f>IF(Tableau1[[#This Row],[Race]]="CHAROLAIS","38",IF(Tableau1[[#This Row],[Race]]="LIMOUSINE","34",IF(Tableau1[[#This Row],[Race]]="CROISE","39","")))</f>
        <v/>
      </c>
      <c r="J439">
        <f>DAYS360(B439,H439)</f>
        <v>0</v>
      </c>
      <c r="K439" s="55">
        <f ca="1">IF(Tableau1[[#This Row],[Date sortie]]="",DAYS360(Tableau1[[#This Row],[Date naissance]],Tableau1[[#This Row],[Colonne1]],)/365*12,"")</f>
        <v>1394.0054794520547</v>
      </c>
      <c r="L439" s="3">
        <f ca="1">TODAY()</f>
        <v>43019</v>
      </c>
    </row>
    <row r="440" spans="7:12" x14ac:dyDescent="0.25">
      <c r="G440" s="2" t="str">
        <f>IF(Tableau1[[#This Row],[Race]]="CHAROLAIS","38",IF(Tableau1[[#This Row],[Race]]="LIMOUSINE","34",IF(Tableau1[[#This Row],[Race]]="CROISE","39","")))</f>
        <v/>
      </c>
      <c r="J440">
        <f>DAYS360(B440,H440)</f>
        <v>0</v>
      </c>
      <c r="K440" s="55">
        <f ca="1">IF(Tableau1[[#This Row],[Date sortie]]="",DAYS360(Tableau1[[#This Row],[Date naissance]],Tableau1[[#This Row],[Colonne1]],)/365*12,"")</f>
        <v>1394.0054794520547</v>
      </c>
      <c r="L440" s="3">
        <f ca="1">TODAY()</f>
        <v>43019</v>
      </c>
    </row>
    <row r="441" spans="7:12" x14ac:dyDescent="0.25">
      <c r="G441" s="2" t="str">
        <f>IF(Tableau1[[#This Row],[Race]]="CHAROLAIS","38",IF(Tableau1[[#This Row],[Race]]="LIMOUSINE","34",IF(Tableau1[[#This Row],[Race]]="CROISE","39","")))</f>
        <v/>
      </c>
      <c r="J441">
        <f>DAYS360(B441,H441)</f>
        <v>0</v>
      </c>
      <c r="K441" s="55">
        <f ca="1">IF(Tableau1[[#This Row],[Date sortie]]="",DAYS360(Tableau1[[#This Row],[Date naissance]],Tableau1[[#This Row],[Colonne1]],)/365*12,"")</f>
        <v>1394.0054794520547</v>
      </c>
      <c r="L441" s="3">
        <f ca="1">TODAY()</f>
        <v>43019</v>
      </c>
    </row>
    <row r="442" spans="7:12" x14ac:dyDescent="0.25">
      <c r="G442" s="2" t="str">
        <f>IF(Tableau1[[#This Row],[Race]]="CHAROLAIS","38",IF(Tableau1[[#This Row],[Race]]="LIMOUSINE","34",IF(Tableau1[[#This Row],[Race]]="CROISE","39","")))</f>
        <v/>
      </c>
      <c r="J442">
        <f>DAYS360(B442,H442)</f>
        <v>0</v>
      </c>
      <c r="K442" s="55">
        <f ca="1">IF(Tableau1[[#This Row],[Date sortie]]="",DAYS360(Tableau1[[#This Row],[Date naissance]],Tableau1[[#This Row],[Colonne1]],)/365*12,"")</f>
        <v>1394.0054794520547</v>
      </c>
      <c r="L442" s="3">
        <f ca="1">TODAY()</f>
        <v>43019</v>
      </c>
    </row>
    <row r="443" spans="7:12" x14ac:dyDescent="0.25">
      <c r="G443" s="2" t="str">
        <f>IF(Tableau1[[#This Row],[Race]]="CHAROLAIS","38",IF(Tableau1[[#This Row],[Race]]="LIMOUSINE","34",IF(Tableau1[[#This Row],[Race]]="CROISE","39","")))</f>
        <v/>
      </c>
      <c r="J443">
        <f>DAYS360(B443,H443)</f>
        <v>0</v>
      </c>
      <c r="K443" s="55">
        <f ca="1">IF(Tableau1[[#This Row],[Date sortie]]="",DAYS360(Tableau1[[#This Row],[Date naissance]],Tableau1[[#This Row],[Colonne1]],)/365*12,"")</f>
        <v>1394.0054794520547</v>
      </c>
      <c r="L443" s="3">
        <f ca="1">TODAY()</f>
        <v>43019</v>
      </c>
    </row>
    <row r="444" spans="7:12" x14ac:dyDescent="0.25">
      <c r="G444" s="2" t="str">
        <f>IF(Tableau1[[#This Row],[Race]]="CHAROLAIS","38",IF(Tableau1[[#This Row],[Race]]="LIMOUSINE","34",IF(Tableau1[[#This Row],[Race]]="CROISE","39","")))</f>
        <v/>
      </c>
      <c r="J444">
        <f>DAYS360(B444,H444)</f>
        <v>0</v>
      </c>
      <c r="K444" s="55">
        <f ca="1">IF(Tableau1[[#This Row],[Date sortie]]="",DAYS360(Tableau1[[#This Row],[Date naissance]],Tableau1[[#This Row],[Colonne1]],)/365*12,"")</f>
        <v>1394.0054794520547</v>
      </c>
      <c r="L444" s="3">
        <f ca="1">TODAY()</f>
        <v>43019</v>
      </c>
    </row>
    <row r="445" spans="7:12" x14ac:dyDescent="0.25">
      <c r="G445" s="2" t="str">
        <f>IF(Tableau1[[#This Row],[Race]]="CHAROLAIS","38",IF(Tableau1[[#This Row],[Race]]="LIMOUSINE","34",IF(Tableau1[[#This Row],[Race]]="CROISE","39","")))</f>
        <v/>
      </c>
      <c r="J445">
        <f>DAYS360(B445,H445)</f>
        <v>0</v>
      </c>
      <c r="K445" s="55">
        <f ca="1">IF(Tableau1[[#This Row],[Date sortie]]="",DAYS360(Tableau1[[#This Row],[Date naissance]],Tableau1[[#This Row],[Colonne1]],)/365*12,"")</f>
        <v>1394.0054794520547</v>
      </c>
      <c r="L445" s="3">
        <f ca="1">TODAY()</f>
        <v>43019</v>
      </c>
    </row>
    <row r="446" spans="7:12" x14ac:dyDescent="0.25">
      <c r="G446" s="2" t="str">
        <f>IF(Tableau1[[#This Row],[Race]]="CHAROLAIS","38",IF(Tableau1[[#This Row],[Race]]="LIMOUSINE","34",IF(Tableau1[[#This Row],[Race]]="CROISE","39","")))</f>
        <v/>
      </c>
      <c r="J446">
        <f>DAYS360(B446,H446)</f>
        <v>0</v>
      </c>
      <c r="K446" s="55">
        <f ca="1">IF(Tableau1[[#This Row],[Date sortie]]="",DAYS360(Tableau1[[#This Row],[Date naissance]],Tableau1[[#This Row],[Colonne1]],)/365*12,"")</f>
        <v>1394.0054794520547</v>
      </c>
      <c r="L446" s="3">
        <f ca="1">TODAY()</f>
        <v>43019</v>
      </c>
    </row>
  </sheetData>
  <sortState ref="A2:A182">
    <sortCondition ref="A179"/>
  </sortState>
  <pageMargins left="0.7" right="0.7" top="0.75" bottom="0.75" header="0.3" footer="0.3"/>
  <pageSetup paperSize="9" orientation="portrait" r:id="rId1"/>
  <ignoredErrors>
    <ignoredError sqref="G279" formula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G79"/>
  <sheetViews>
    <sheetView topLeftCell="G1" workbookViewId="0">
      <pane ySplit="1" topLeftCell="A2" activePane="bottomLeft" state="frozen"/>
      <selection pane="bottomLeft" activeCell="K29" sqref="K29"/>
    </sheetView>
  </sheetViews>
  <sheetFormatPr baseColWidth="10" defaultRowHeight="15" outlineLevelCol="1" x14ac:dyDescent="0.25"/>
  <cols>
    <col min="1" max="1" width="30.42578125" customWidth="1"/>
    <col min="2" max="2" width="8.28515625" customWidth="1" outlineLevel="1"/>
    <col min="3" max="4" width="11.42578125" customWidth="1" outlineLevel="1"/>
    <col min="5" max="5" width="24.42578125" customWidth="1" outlineLevel="1"/>
    <col min="6" max="6" width="32.85546875" customWidth="1" outlineLevel="1"/>
    <col min="7" max="7" width="11.42578125" customWidth="1" outlineLevel="1"/>
    <col min="8" max="8" width="2.28515625" customWidth="1"/>
    <col min="9" max="9" width="11.42578125" style="28" customWidth="1" outlineLevel="1"/>
    <col min="10" max="10" width="11.42578125" style="29" customWidth="1" outlineLevel="1"/>
    <col min="11" max="11" width="12.5703125" customWidth="1" outlineLevel="1"/>
    <col min="12" max="12" width="11.42578125" customWidth="1" outlineLevel="1"/>
    <col min="13" max="14" width="11.42578125" style="29" customWidth="1" outlineLevel="1"/>
    <col min="15" max="16" width="11.42578125" customWidth="1" outlineLevel="1"/>
    <col min="17" max="18" width="11.42578125" style="29" customWidth="1" outlineLevel="1"/>
    <col min="19" max="19" width="2.85546875" style="29" customWidth="1"/>
  </cols>
  <sheetData>
    <row r="1" spans="1:59" s="16" customFormat="1" ht="45" x14ac:dyDescent="0.25">
      <c r="A1" s="15" t="s">
        <v>1</v>
      </c>
      <c r="B1" s="15" t="s">
        <v>2</v>
      </c>
      <c r="C1" s="15" t="s">
        <v>3</v>
      </c>
      <c r="D1" s="15" t="s">
        <v>4</v>
      </c>
      <c r="E1" s="15" t="s">
        <v>39</v>
      </c>
      <c r="F1" s="15" t="s">
        <v>10</v>
      </c>
      <c r="G1" s="15" t="s">
        <v>38</v>
      </c>
      <c r="H1" s="59"/>
      <c r="I1" s="26" t="s">
        <v>82</v>
      </c>
      <c r="J1" s="27" t="s">
        <v>83</v>
      </c>
      <c r="K1" s="24" t="s">
        <v>82</v>
      </c>
      <c r="L1" s="16" t="s">
        <v>83</v>
      </c>
      <c r="M1" s="26" t="s">
        <v>82</v>
      </c>
      <c r="N1" s="27" t="s">
        <v>83</v>
      </c>
      <c r="O1" s="24" t="s">
        <v>82</v>
      </c>
      <c r="P1" s="16" t="s">
        <v>83</v>
      </c>
      <c r="Q1" s="24" t="s">
        <v>82</v>
      </c>
      <c r="R1" s="16" t="s">
        <v>83</v>
      </c>
      <c r="T1" s="24" t="s">
        <v>82</v>
      </c>
      <c r="U1" s="16" t="s">
        <v>83</v>
      </c>
      <c r="V1" s="24" t="s">
        <v>82</v>
      </c>
      <c r="W1" s="16" t="s">
        <v>83</v>
      </c>
      <c r="X1" s="24" t="s">
        <v>82</v>
      </c>
      <c r="Y1" s="16" t="s">
        <v>83</v>
      </c>
      <c r="Z1" s="24" t="s">
        <v>82</v>
      </c>
      <c r="AA1" s="16" t="s">
        <v>83</v>
      </c>
      <c r="AB1" s="24" t="s">
        <v>82</v>
      </c>
      <c r="AC1" s="16" t="s">
        <v>83</v>
      </c>
      <c r="AD1" s="24" t="s">
        <v>82</v>
      </c>
      <c r="AE1" s="16" t="s">
        <v>83</v>
      </c>
      <c r="AF1" s="24" t="s">
        <v>82</v>
      </c>
      <c r="AG1" s="16" t="s">
        <v>83</v>
      </c>
      <c r="AH1" s="24" t="s">
        <v>82</v>
      </c>
      <c r="AI1" s="16" t="s">
        <v>83</v>
      </c>
      <c r="AJ1" s="24" t="s">
        <v>82</v>
      </c>
      <c r="AK1" s="16" t="s">
        <v>83</v>
      </c>
      <c r="AL1" s="24" t="s">
        <v>82</v>
      </c>
      <c r="AM1" s="16" t="s">
        <v>83</v>
      </c>
      <c r="AN1" s="24" t="s">
        <v>82</v>
      </c>
      <c r="AO1" s="16" t="s">
        <v>83</v>
      </c>
      <c r="AP1" s="24" t="s">
        <v>82</v>
      </c>
      <c r="AQ1" s="16" t="s">
        <v>83</v>
      </c>
      <c r="AR1" s="24" t="s">
        <v>82</v>
      </c>
      <c r="AS1" s="16" t="s">
        <v>83</v>
      </c>
      <c r="AT1" s="24" t="s">
        <v>82</v>
      </c>
      <c r="AU1" s="16" t="s">
        <v>83</v>
      </c>
      <c r="AV1" s="24" t="s">
        <v>82</v>
      </c>
      <c r="AW1" s="16" t="s">
        <v>83</v>
      </c>
      <c r="AX1" s="24" t="s">
        <v>82</v>
      </c>
      <c r="AY1" s="16" t="s">
        <v>83</v>
      </c>
      <c r="AZ1" s="24" t="s">
        <v>82</v>
      </c>
      <c r="BA1" s="16" t="s">
        <v>83</v>
      </c>
      <c r="BB1" s="24" t="s">
        <v>82</v>
      </c>
      <c r="BC1" s="16" t="s">
        <v>83</v>
      </c>
      <c r="BD1" s="24" t="s">
        <v>82</v>
      </c>
      <c r="BE1" s="16" t="s">
        <v>83</v>
      </c>
      <c r="BF1" s="24" t="s">
        <v>82</v>
      </c>
      <c r="BG1" s="16" t="s">
        <v>83</v>
      </c>
    </row>
    <row r="2" spans="1:59" x14ac:dyDescent="0.25">
      <c r="A2" s="23" t="s">
        <v>110</v>
      </c>
      <c r="B2" s="14">
        <v>0</v>
      </c>
      <c r="C2" s="14"/>
      <c r="D2" s="14"/>
      <c r="E2" s="14"/>
      <c r="F2" s="14"/>
      <c r="G2" s="14" t="s">
        <v>28</v>
      </c>
      <c r="H2" s="60"/>
    </row>
    <row r="3" spans="1:59" x14ac:dyDescent="0.25">
      <c r="A3" s="14" t="s">
        <v>69</v>
      </c>
      <c r="B3" s="14">
        <v>0</v>
      </c>
      <c r="C3" s="14"/>
      <c r="D3" s="14"/>
      <c r="E3" s="14" t="s">
        <v>70</v>
      </c>
      <c r="F3" s="14"/>
      <c r="G3" s="14" t="s">
        <v>73</v>
      </c>
      <c r="H3" s="60"/>
      <c r="I3" s="28">
        <v>512004811</v>
      </c>
      <c r="K3">
        <v>612004832</v>
      </c>
      <c r="L3" t="s">
        <v>234</v>
      </c>
      <c r="M3" s="29">
        <v>612004941</v>
      </c>
      <c r="N3" s="29" t="s">
        <v>234</v>
      </c>
      <c r="O3">
        <v>612005171</v>
      </c>
      <c r="P3" t="s">
        <v>234</v>
      </c>
    </row>
    <row r="4" spans="1:59" x14ac:dyDescent="0.25">
      <c r="A4" s="14" t="s">
        <v>175</v>
      </c>
      <c r="B4" s="14">
        <v>1</v>
      </c>
      <c r="C4" s="14"/>
      <c r="D4" s="14"/>
      <c r="E4" s="14"/>
      <c r="F4" s="14"/>
      <c r="G4" s="14"/>
      <c r="H4" s="60"/>
      <c r="K4">
        <v>12932</v>
      </c>
      <c r="L4">
        <v>1</v>
      </c>
    </row>
    <row r="5" spans="1:59" x14ac:dyDescent="0.25">
      <c r="A5" s="82" t="s">
        <v>240</v>
      </c>
      <c r="B5" s="14">
        <v>42</v>
      </c>
      <c r="C5" s="14"/>
      <c r="D5" s="14"/>
      <c r="E5" s="14" t="s">
        <v>241</v>
      </c>
      <c r="F5" s="14" t="s">
        <v>60</v>
      </c>
      <c r="G5" s="14"/>
      <c r="H5" s="60"/>
      <c r="I5" s="28">
        <v>612004835</v>
      </c>
      <c r="J5" s="29">
        <v>75</v>
      </c>
      <c r="K5">
        <v>612004899</v>
      </c>
      <c r="L5">
        <v>50</v>
      </c>
    </row>
    <row r="6" spans="1:59" x14ac:dyDescent="0.25">
      <c r="A6" s="82" t="s">
        <v>270</v>
      </c>
      <c r="B6" s="14">
        <v>0</v>
      </c>
      <c r="C6" s="14"/>
      <c r="D6" s="14"/>
      <c r="E6" s="14"/>
      <c r="F6" s="14" t="s">
        <v>99</v>
      </c>
      <c r="G6" s="14" t="s">
        <v>26</v>
      </c>
      <c r="H6" s="60"/>
      <c r="I6" s="28">
        <v>612005171</v>
      </c>
      <c r="J6" s="29" t="s">
        <v>194</v>
      </c>
    </row>
    <row r="7" spans="1:59" x14ac:dyDescent="0.25">
      <c r="A7" s="82" t="s">
        <v>117</v>
      </c>
      <c r="B7" s="14">
        <v>7</v>
      </c>
      <c r="C7" s="14"/>
      <c r="D7" s="14"/>
      <c r="E7" s="14"/>
      <c r="F7" s="14" t="s">
        <v>118</v>
      </c>
      <c r="G7" s="14"/>
      <c r="H7" s="60"/>
      <c r="I7" s="28">
        <v>601000413</v>
      </c>
    </row>
    <row r="8" spans="1:59" x14ac:dyDescent="0.25">
      <c r="A8" s="82" t="s">
        <v>53</v>
      </c>
      <c r="B8" s="14">
        <v>63</v>
      </c>
      <c r="C8" s="14"/>
      <c r="D8" s="14"/>
      <c r="E8" s="14" t="s">
        <v>215</v>
      </c>
      <c r="F8" s="14"/>
      <c r="G8" s="14"/>
      <c r="H8" s="60"/>
      <c r="I8" s="45">
        <v>512004495</v>
      </c>
      <c r="K8">
        <v>609003643</v>
      </c>
      <c r="L8">
        <v>1000</v>
      </c>
      <c r="M8" s="29">
        <v>612004941</v>
      </c>
      <c r="N8" s="29">
        <v>250</v>
      </c>
    </row>
    <row r="9" spans="1:59" x14ac:dyDescent="0.25">
      <c r="A9" s="82" t="s">
        <v>144</v>
      </c>
      <c r="B9" s="14">
        <v>0</v>
      </c>
      <c r="C9" s="14"/>
      <c r="D9" s="14"/>
      <c r="E9" s="14" t="s">
        <v>65</v>
      </c>
      <c r="F9" s="14" t="s">
        <v>145</v>
      </c>
      <c r="G9" s="14" t="s">
        <v>28</v>
      </c>
      <c r="H9" s="60"/>
      <c r="I9" s="28">
        <v>12690</v>
      </c>
      <c r="J9" s="29" t="s">
        <v>127</v>
      </c>
      <c r="K9">
        <v>612005251</v>
      </c>
      <c r="L9" t="s">
        <v>252</v>
      </c>
    </row>
    <row r="10" spans="1:59" x14ac:dyDescent="0.25">
      <c r="A10" s="14" t="s">
        <v>97</v>
      </c>
      <c r="B10" s="14">
        <v>4</v>
      </c>
      <c r="C10" s="14"/>
      <c r="D10" s="14"/>
      <c r="E10" s="14" t="s">
        <v>98</v>
      </c>
      <c r="F10" s="14" t="s">
        <v>99</v>
      </c>
      <c r="G10" s="14" t="s">
        <v>26</v>
      </c>
      <c r="H10" s="60"/>
      <c r="I10" s="28">
        <v>601000181</v>
      </c>
      <c r="J10" s="29">
        <v>5</v>
      </c>
      <c r="K10">
        <v>610004178</v>
      </c>
      <c r="L10" t="s">
        <v>218</v>
      </c>
    </row>
    <row r="11" spans="1:59" x14ac:dyDescent="0.25">
      <c r="A11" s="82" t="s">
        <v>191</v>
      </c>
      <c r="B11" s="14">
        <v>14</v>
      </c>
      <c r="C11" s="14"/>
      <c r="D11" s="14"/>
      <c r="E11" s="14" t="s">
        <v>192</v>
      </c>
      <c r="F11" s="14" t="s">
        <v>193</v>
      </c>
      <c r="G11" s="14" t="s">
        <v>26</v>
      </c>
      <c r="H11" s="60"/>
      <c r="I11" s="28">
        <v>604001917</v>
      </c>
      <c r="J11" s="29" t="s">
        <v>194</v>
      </c>
    </row>
    <row r="12" spans="1:59" x14ac:dyDescent="0.25">
      <c r="A12" s="82" t="s">
        <v>322</v>
      </c>
      <c r="B12" s="14">
        <v>0</v>
      </c>
      <c r="C12" s="14">
        <v>365</v>
      </c>
      <c r="D12" s="14"/>
      <c r="E12" s="14" t="s">
        <v>49</v>
      </c>
      <c r="F12" s="14"/>
      <c r="G12" s="14" t="s">
        <v>26</v>
      </c>
      <c r="H12" s="60"/>
      <c r="I12" s="45">
        <v>511004194</v>
      </c>
      <c r="J12" s="46">
        <v>55</v>
      </c>
      <c r="K12" s="46">
        <v>601000375</v>
      </c>
      <c r="L12" s="46">
        <v>5</v>
      </c>
      <c r="M12" s="29">
        <v>610004274</v>
      </c>
      <c r="N12" s="29">
        <v>75</v>
      </c>
      <c r="O12" s="57">
        <v>612005259</v>
      </c>
      <c r="P12" s="57">
        <v>5</v>
      </c>
    </row>
    <row r="13" spans="1:59" x14ac:dyDescent="0.25">
      <c r="A13" s="14" t="s">
        <v>229</v>
      </c>
      <c r="B13" s="14">
        <v>0</v>
      </c>
      <c r="C13" s="14">
        <v>28</v>
      </c>
      <c r="D13" s="14"/>
      <c r="E13" s="14" t="s">
        <v>182</v>
      </c>
      <c r="F13" s="14"/>
      <c r="G13" s="14" t="s">
        <v>25</v>
      </c>
      <c r="H13" s="60"/>
      <c r="I13" s="28">
        <v>611004407</v>
      </c>
      <c r="J13" s="29">
        <v>100</v>
      </c>
      <c r="K13">
        <v>701000413</v>
      </c>
      <c r="L13">
        <v>100</v>
      </c>
      <c r="M13" s="29">
        <v>703001096</v>
      </c>
      <c r="N13" s="29">
        <v>50</v>
      </c>
    </row>
    <row r="14" spans="1:59" x14ac:dyDescent="0.25">
      <c r="A14" s="82" t="s">
        <v>107</v>
      </c>
      <c r="B14" s="14">
        <v>0</v>
      </c>
      <c r="C14" s="14">
        <v>28</v>
      </c>
      <c r="D14" s="14"/>
      <c r="E14" s="14" t="s">
        <v>49</v>
      </c>
      <c r="F14" s="14" t="s">
        <v>108</v>
      </c>
      <c r="G14" s="14" t="s">
        <v>25</v>
      </c>
      <c r="H14" s="60"/>
      <c r="I14" s="28">
        <v>601000375</v>
      </c>
      <c r="J14" s="29">
        <v>100</v>
      </c>
      <c r="K14">
        <v>170200010</v>
      </c>
      <c r="L14">
        <v>400</v>
      </c>
    </row>
    <row r="15" spans="1:59" x14ac:dyDescent="0.25">
      <c r="A15" s="82" t="s">
        <v>6</v>
      </c>
      <c r="B15" s="14">
        <v>3</v>
      </c>
      <c r="C15" s="14"/>
      <c r="D15" s="14"/>
      <c r="E15" s="14"/>
      <c r="F15" s="14"/>
      <c r="G15" s="14"/>
      <c r="H15" s="60"/>
      <c r="I15" s="28">
        <v>601000004</v>
      </c>
      <c r="J15" s="29">
        <v>10</v>
      </c>
      <c r="K15">
        <v>612004941</v>
      </c>
      <c r="L15" t="s">
        <v>218</v>
      </c>
    </row>
    <row r="16" spans="1:59" x14ac:dyDescent="0.25">
      <c r="A16" s="82" t="s">
        <v>119</v>
      </c>
      <c r="B16" s="14">
        <v>0</v>
      </c>
      <c r="C16" s="14"/>
      <c r="D16" s="14"/>
      <c r="E16" s="14"/>
      <c r="F16" s="14" t="s">
        <v>118</v>
      </c>
      <c r="G16" s="14"/>
      <c r="H16" s="60"/>
      <c r="I16" s="28">
        <v>601000472</v>
      </c>
      <c r="J16" s="29" t="s">
        <v>120</v>
      </c>
      <c r="K16">
        <v>701000413</v>
      </c>
      <c r="L16">
        <v>2500</v>
      </c>
    </row>
    <row r="17" spans="1:21" x14ac:dyDescent="0.25">
      <c r="A17" s="82" t="s">
        <v>210</v>
      </c>
      <c r="B17" s="14">
        <v>7</v>
      </c>
      <c r="C17" s="14"/>
      <c r="D17" s="14"/>
      <c r="E17" s="14" t="s">
        <v>211</v>
      </c>
      <c r="F17" s="14"/>
      <c r="G17" s="14" t="s">
        <v>212</v>
      </c>
      <c r="H17" s="60"/>
      <c r="I17" s="28">
        <v>608003399</v>
      </c>
      <c r="J17" s="29">
        <v>10</v>
      </c>
      <c r="K17" s="22"/>
    </row>
    <row r="18" spans="1:21" x14ac:dyDescent="0.25">
      <c r="A18" s="14" t="s">
        <v>123</v>
      </c>
      <c r="B18" s="14">
        <v>0</v>
      </c>
      <c r="C18" s="14"/>
      <c r="D18" s="14"/>
      <c r="E18" s="14" t="s">
        <v>124</v>
      </c>
      <c r="F18" s="14"/>
      <c r="G18" s="14" t="s">
        <v>28</v>
      </c>
      <c r="H18" s="60"/>
      <c r="I18" s="28">
        <v>602000659</v>
      </c>
      <c r="J18" s="29" t="s">
        <v>106</v>
      </c>
      <c r="K18" s="22"/>
    </row>
    <row r="19" spans="1:21" x14ac:dyDescent="0.25">
      <c r="A19" s="14" t="s">
        <v>205</v>
      </c>
      <c r="B19" s="14"/>
      <c r="C19" s="14"/>
      <c r="D19" s="14"/>
      <c r="E19" s="14"/>
      <c r="F19" s="14"/>
      <c r="G19" s="14"/>
      <c r="H19" s="60"/>
      <c r="I19" s="28">
        <v>607002935</v>
      </c>
      <c r="J19" s="29" t="s">
        <v>206</v>
      </c>
      <c r="K19" s="22"/>
    </row>
    <row r="20" spans="1:21" x14ac:dyDescent="0.25">
      <c r="A20" s="82" t="s">
        <v>232</v>
      </c>
      <c r="B20" s="14">
        <v>7</v>
      </c>
      <c r="C20" s="14"/>
      <c r="D20" s="14"/>
      <c r="E20" s="14" t="s">
        <v>74</v>
      </c>
      <c r="F20" s="14" t="s">
        <v>233</v>
      </c>
      <c r="G20" s="14" t="s">
        <v>28</v>
      </c>
      <c r="H20" s="60"/>
      <c r="I20" s="28">
        <v>612004832</v>
      </c>
      <c r="J20" s="29" t="s">
        <v>231</v>
      </c>
      <c r="K20" s="58">
        <v>612005171</v>
      </c>
      <c r="L20" t="s">
        <v>271</v>
      </c>
    </row>
    <row r="21" spans="1:21" x14ac:dyDescent="0.25">
      <c r="A21" s="14" t="s">
        <v>64</v>
      </c>
      <c r="B21" s="14">
        <v>0</v>
      </c>
      <c r="C21" s="14"/>
      <c r="D21" s="14"/>
      <c r="E21" s="14" t="s">
        <v>65</v>
      </c>
      <c r="F21" s="14"/>
      <c r="G21" s="14" t="s">
        <v>73</v>
      </c>
      <c r="H21" s="5"/>
      <c r="I21" s="51">
        <v>512004553</v>
      </c>
    </row>
    <row r="22" spans="1:21" x14ac:dyDescent="0.25">
      <c r="A22" s="82" t="s">
        <v>183</v>
      </c>
      <c r="B22" s="14">
        <v>60</v>
      </c>
      <c r="C22" s="14"/>
      <c r="D22" s="14"/>
      <c r="E22" s="14" t="s">
        <v>184</v>
      </c>
      <c r="F22" s="14"/>
      <c r="G22" s="14" t="s">
        <v>26</v>
      </c>
      <c r="H22" s="60"/>
      <c r="I22" s="52">
        <v>603001700</v>
      </c>
      <c r="K22">
        <v>604001917</v>
      </c>
      <c r="L22" t="s">
        <v>195</v>
      </c>
      <c r="M22" s="29">
        <v>701000511</v>
      </c>
      <c r="N22" s="29">
        <v>250</v>
      </c>
    </row>
    <row r="23" spans="1:21" x14ac:dyDescent="0.25">
      <c r="A23" s="82" t="s">
        <v>48</v>
      </c>
      <c r="B23" s="14">
        <v>0</v>
      </c>
      <c r="C23" s="14">
        <v>28</v>
      </c>
      <c r="D23" s="14">
        <v>365</v>
      </c>
      <c r="E23" s="14"/>
      <c r="F23" s="14" t="s">
        <v>49</v>
      </c>
      <c r="G23" s="14" t="s">
        <v>25</v>
      </c>
      <c r="H23" s="60"/>
      <c r="I23" s="45">
        <v>511004078</v>
      </c>
      <c r="J23" s="29">
        <v>50</v>
      </c>
      <c r="K23" s="46">
        <v>512004495</v>
      </c>
      <c r="L23">
        <v>50</v>
      </c>
      <c r="M23" s="29">
        <v>602001057</v>
      </c>
      <c r="N23" s="29">
        <v>50</v>
      </c>
      <c r="O23" s="29">
        <v>603001424</v>
      </c>
      <c r="P23" s="29">
        <v>50</v>
      </c>
      <c r="Q23" s="29">
        <v>611004407</v>
      </c>
      <c r="R23" s="29">
        <v>50</v>
      </c>
    </row>
    <row r="24" spans="1:21" x14ac:dyDescent="0.25">
      <c r="A24" s="82" t="s">
        <v>185</v>
      </c>
      <c r="B24" s="14">
        <v>14</v>
      </c>
      <c r="C24" s="14"/>
      <c r="D24" s="14"/>
      <c r="E24" s="14" t="s">
        <v>186</v>
      </c>
      <c r="F24" s="14"/>
      <c r="G24" s="14" t="s">
        <v>33</v>
      </c>
      <c r="H24" s="60"/>
      <c r="I24" s="45">
        <v>604001750</v>
      </c>
    </row>
    <row r="25" spans="1:21" x14ac:dyDescent="0.25">
      <c r="A25" s="82" t="s">
        <v>46</v>
      </c>
      <c r="B25" s="14">
        <v>143</v>
      </c>
      <c r="C25" s="14"/>
      <c r="D25" s="14"/>
      <c r="E25" s="14" t="s">
        <v>47</v>
      </c>
      <c r="F25" s="14"/>
      <c r="G25" s="14" t="s">
        <v>33</v>
      </c>
      <c r="H25" s="60"/>
      <c r="I25" s="52">
        <v>511004078</v>
      </c>
      <c r="K25">
        <v>611004726</v>
      </c>
      <c r="L25" t="s">
        <v>269</v>
      </c>
    </row>
    <row r="26" spans="1:21" x14ac:dyDescent="0.25">
      <c r="A26" s="82" t="s">
        <v>337</v>
      </c>
      <c r="B26" s="14">
        <v>35</v>
      </c>
      <c r="C26" s="14"/>
      <c r="D26" s="14"/>
      <c r="E26" s="14"/>
      <c r="F26" s="14"/>
      <c r="G26" s="14" t="s">
        <v>33</v>
      </c>
      <c r="H26" s="60"/>
      <c r="I26" s="52">
        <v>170400110</v>
      </c>
    </row>
    <row r="27" spans="1:21" x14ac:dyDescent="0.25">
      <c r="A27" s="82" t="s">
        <v>179</v>
      </c>
      <c r="B27" s="14">
        <v>63</v>
      </c>
      <c r="C27" s="14"/>
      <c r="D27" s="14"/>
      <c r="E27" s="14" t="s">
        <v>180</v>
      </c>
      <c r="F27" s="14" t="s">
        <v>181</v>
      </c>
      <c r="G27" s="14"/>
      <c r="H27" s="60"/>
      <c r="I27" s="28">
        <v>12933</v>
      </c>
    </row>
    <row r="28" spans="1:21" x14ac:dyDescent="0.25">
      <c r="A28" s="82" t="s">
        <v>174</v>
      </c>
      <c r="B28" s="14">
        <v>6</v>
      </c>
      <c r="C28" s="14"/>
      <c r="D28" s="14"/>
      <c r="E28" s="14"/>
      <c r="F28" s="14"/>
      <c r="G28" s="14"/>
      <c r="H28" s="60"/>
      <c r="K28">
        <v>12932</v>
      </c>
      <c r="L28">
        <v>1</v>
      </c>
    </row>
    <row r="29" spans="1:21" x14ac:dyDescent="0.25">
      <c r="A29" s="82" t="s">
        <v>57</v>
      </c>
      <c r="B29" s="14">
        <v>3</v>
      </c>
      <c r="C29" s="14"/>
      <c r="D29" s="14"/>
      <c r="E29" s="14" t="s">
        <v>58</v>
      </c>
      <c r="F29" s="14" t="s">
        <v>61</v>
      </c>
      <c r="G29" s="14" t="s">
        <v>26</v>
      </c>
      <c r="H29" s="60"/>
      <c r="I29" s="30">
        <v>512004553</v>
      </c>
      <c r="J29" s="29">
        <v>1</v>
      </c>
      <c r="K29">
        <v>12932</v>
      </c>
      <c r="L29">
        <v>1</v>
      </c>
      <c r="M29" s="29">
        <v>611004726</v>
      </c>
      <c r="N29" s="29" t="s">
        <v>218</v>
      </c>
      <c r="T29">
        <v>701000175</v>
      </c>
      <c r="U29" t="s">
        <v>218</v>
      </c>
    </row>
    <row r="30" spans="1:21" x14ac:dyDescent="0.25">
      <c r="A30" s="82" t="s">
        <v>203</v>
      </c>
      <c r="B30" s="14">
        <v>66</v>
      </c>
      <c r="C30" s="14"/>
      <c r="D30" s="14"/>
      <c r="E30" s="14" t="s">
        <v>204</v>
      </c>
      <c r="F30" s="14"/>
      <c r="G30" s="14"/>
      <c r="H30" s="60"/>
      <c r="I30" s="30">
        <v>607002930</v>
      </c>
      <c r="J30" s="29" t="s">
        <v>195</v>
      </c>
    </row>
    <row r="31" spans="1:21" x14ac:dyDescent="0.25">
      <c r="A31" s="82" t="s">
        <v>100</v>
      </c>
      <c r="B31" s="14">
        <v>49</v>
      </c>
      <c r="C31" s="14"/>
      <c r="D31" s="14"/>
      <c r="E31" s="14" t="s">
        <v>101</v>
      </c>
      <c r="F31" s="14"/>
      <c r="G31" s="14" t="s">
        <v>25</v>
      </c>
      <c r="H31" s="60"/>
      <c r="I31" s="30">
        <v>601000181</v>
      </c>
      <c r="J31" s="29" t="s">
        <v>194</v>
      </c>
    </row>
    <row r="32" spans="1:21" x14ac:dyDescent="0.25">
      <c r="A32" s="82" t="s">
        <v>250</v>
      </c>
      <c r="B32" s="14"/>
      <c r="C32" s="14"/>
      <c r="D32" s="14"/>
      <c r="E32" s="14"/>
      <c r="F32" s="14"/>
      <c r="G32" s="14"/>
      <c r="H32" s="60"/>
      <c r="I32" s="28">
        <v>612005251</v>
      </c>
      <c r="J32" s="29" t="s">
        <v>195</v>
      </c>
    </row>
    <row r="33" spans="1:21" x14ac:dyDescent="0.25">
      <c r="A33" s="82" t="s">
        <v>251</v>
      </c>
      <c r="B33" s="14"/>
      <c r="C33" s="14"/>
      <c r="D33" s="14"/>
      <c r="E33" s="14"/>
      <c r="F33" s="14"/>
      <c r="G33" s="14"/>
      <c r="H33" s="60"/>
      <c r="I33" s="28">
        <v>612005251</v>
      </c>
    </row>
    <row r="34" spans="1:21" x14ac:dyDescent="0.25">
      <c r="A34" s="82" t="s">
        <v>54</v>
      </c>
      <c r="B34" s="14">
        <v>31</v>
      </c>
      <c r="C34" s="14"/>
      <c r="D34" s="14"/>
      <c r="E34" s="14" t="s">
        <v>55</v>
      </c>
      <c r="F34" s="14" t="s">
        <v>56</v>
      </c>
      <c r="G34" s="14" t="s">
        <v>26</v>
      </c>
      <c r="H34" s="60"/>
      <c r="I34" s="28">
        <v>512004553</v>
      </c>
      <c r="K34">
        <v>604001917</v>
      </c>
      <c r="M34" s="29">
        <v>701000511</v>
      </c>
      <c r="T34">
        <v>701000175</v>
      </c>
      <c r="U34" t="s">
        <v>194</v>
      </c>
    </row>
    <row r="35" spans="1:21" x14ac:dyDescent="0.25">
      <c r="A35" s="14" t="s">
        <v>141</v>
      </c>
      <c r="B35" s="14">
        <v>0</v>
      </c>
      <c r="C35" s="14"/>
      <c r="D35" s="14"/>
      <c r="E35" s="14" t="s">
        <v>135</v>
      </c>
      <c r="F35" s="14" t="s">
        <v>136</v>
      </c>
      <c r="G35" s="14" t="s">
        <v>28</v>
      </c>
      <c r="H35" s="60"/>
      <c r="I35" s="28">
        <v>602000686</v>
      </c>
    </row>
    <row r="36" spans="1:21" x14ac:dyDescent="0.25">
      <c r="A36" s="14" t="s">
        <v>327</v>
      </c>
      <c r="B36" s="14"/>
      <c r="C36" s="14"/>
      <c r="D36" s="14"/>
      <c r="E36" s="14"/>
      <c r="F36" s="14"/>
      <c r="G36" s="14" t="s">
        <v>265</v>
      </c>
      <c r="H36" s="60"/>
    </row>
    <row r="37" spans="1:21" ht="15.75" customHeight="1" x14ac:dyDescent="0.25">
      <c r="A37" s="82" t="s">
        <v>8</v>
      </c>
      <c r="B37" s="14">
        <v>12</v>
      </c>
      <c r="C37" s="14"/>
      <c r="D37" s="14"/>
      <c r="E37" s="14" t="s">
        <v>40</v>
      </c>
      <c r="F37" s="14" t="s">
        <v>37</v>
      </c>
      <c r="G37" s="14"/>
      <c r="H37" s="60"/>
      <c r="I37" s="30">
        <v>512004811</v>
      </c>
      <c r="K37">
        <v>612004899</v>
      </c>
      <c r="L37">
        <v>18</v>
      </c>
      <c r="M37" s="29">
        <v>612004941</v>
      </c>
      <c r="N37" s="29">
        <v>12</v>
      </c>
      <c r="O37" s="57">
        <v>611004726</v>
      </c>
      <c r="P37" s="57">
        <v>12</v>
      </c>
      <c r="T37">
        <v>701000081</v>
      </c>
      <c r="U37" t="s">
        <v>252</v>
      </c>
    </row>
    <row r="38" spans="1:21" x14ac:dyDescent="0.25">
      <c r="A38" s="82" t="s">
        <v>176</v>
      </c>
      <c r="B38" s="14">
        <v>30</v>
      </c>
      <c r="C38" s="14"/>
      <c r="D38" s="14"/>
      <c r="E38" s="14" t="s">
        <v>177</v>
      </c>
      <c r="F38" s="14" t="s">
        <v>178</v>
      </c>
      <c r="G38" s="14"/>
      <c r="H38" s="60"/>
      <c r="I38" s="28">
        <v>12932</v>
      </c>
    </row>
    <row r="39" spans="1:21" x14ac:dyDescent="0.25">
      <c r="A39" s="82" t="s">
        <v>5</v>
      </c>
      <c r="B39" s="14">
        <v>0</v>
      </c>
      <c r="C39" s="14"/>
      <c r="D39" s="14"/>
      <c r="E39" s="14" t="s">
        <v>43</v>
      </c>
      <c r="F39" s="14" t="s">
        <v>44</v>
      </c>
      <c r="G39" s="14" t="s">
        <v>26</v>
      </c>
      <c r="H39" s="60"/>
      <c r="I39" s="30">
        <v>601000004</v>
      </c>
    </row>
    <row r="40" spans="1:21" x14ac:dyDescent="0.25">
      <c r="A40" s="82" t="s">
        <v>162</v>
      </c>
      <c r="B40" s="14"/>
      <c r="C40" s="14"/>
      <c r="D40" s="14"/>
      <c r="E40" s="14"/>
      <c r="F40" s="14"/>
      <c r="G40" s="14"/>
      <c r="H40" s="60"/>
      <c r="I40" s="30"/>
    </row>
    <row r="41" spans="1:21" x14ac:dyDescent="0.25">
      <c r="A41" s="82" t="s">
        <v>213</v>
      </c>
      <c r="B41" s="14">
        <v>28</v>
      </c>
      <c r="C41" s="14"/>
      <c r="D41" s="14"/>
      <c r="E41" s="14" t="s">
        <v>214</v>
      </c>
      <c r="F41" s="14"/>
      <c r="G41" s="14" t="s">
        <v>25</v>
      </c>
      <c r="H41" s="60"/>
      <c r="I41" s="30">
        <v>609003643</v>
      </c>
      <c r="J41" s="29" t="s">
        <v>194</v>
      </c>
    </row>
    <row r="42" spans="1:21" x14ac:dyDescent="0.25">
      <c r="A42" s="82" t="s">
        <v>170</v>
      </c>
      <c r="B42" s="14">
        <v>14</v>
      </c>
      <c r="C42" s="14"/>
      <c r="D42" s="14"/>
      <c r="E42" s="14" t="s">
        <v>171</v>
      </c>
      <c r="F42" s="14" t="s">
        <v>172</v>
      </c>
      <c r="G42" s="14" t="s">
        <v>26</v>
      </c>
      <c r="H42" s="60"/>
      <c r="I42" s="28">
        <v>603001424</v>
      </c>
    </row>
    <row r="43" spans="1:21" x14ac:dyDescent="0.25">
      <c r="A43" s="82" t="s">
        <v>173</v>
      </c>
      <c r="B43" s="14"/>
      <c r="C43" s="14"/>
      <c r="D43" s="14"/>
      <c r="E43" s="14"/>
      <c r="F43" s="14"/>
      <c r="G43" s="14"/>
      <c r="H43" s="60"/>
      <c r="K43">
        <v>12932</v>
      </c>
      <c r="L43">
        <v>1</v>
      </c>
    </row>
    <row r="44" spans="1:21" x14ac:dyDescent="0.25">
      <c r="A44" s="82" t="s">
        <v>272</v>
      </c>
      <c r="B44" s="14">
        <v>21</v>
      </c>
      <c r="C44" s="14"/>
      <c r="D44" s="14"/>
      <c r="E44" s="14" t="s">
        <v>273</v>
      </c>
      <c r="F44" s="14" t="s">
        <v>99</v>
      </c>
      <c r="G44" s="14" t="s">
        <v>26</v>
      </c>
      <c r="H44" s="60"/>
      <c r="I44" s="28">
        <v>612005171</v>
      </c>
      <c r="J44" s="29" t="s">
        <v>194</v>
      </c>
    </row>
    <row r="45" spans="1:21" x14ac:dyDescent="0.25">
      <c r="A45" s="82" t="s">
        <v>84</v>
      </c>
      <c r="B45" s="14">
        <v>3</v>
      </c>
      <c r="C45" s="14"/>
      <c r="D45" s="14"/>
      <c r="E45" s="14" t="s">
        <v>85</v>
      </c>
      <c r="F45" s="14"/>
      <c r="G45" s="14" t="s">
        <v>26</v>
      </c>
      <c r="H45" s="60"/>
      <c r="I45" s="30">
        <v>512004343</v>
      </c>
      <c r="K45">
        <v>607002930</v>
      </c>
      <c r="L45" t="s">
        <v>195</v>
      </c>
    </row>
    <row r="46" spans="1:21" x14ac:dyDescent="0.25">
      <c r="A46" s="14" t="s">
        <v>239</v>
      </c>
      <c r="B46" s="14">
        <v>0</v>
      </c>
      <c r="C46" s="14"/>
      <c r="D46" s="14"/>
      <c r="E46" s="14"/>
      <c r="F46" s="14"/>
      <c r="G46" s="14" t="s">
        <v>28</v>
      </c>
      <c r="H46" s="60"/>
      <c r="I46" s="30">
        <v>612004835</v>
      </c>
    </row>
    <row r="47" spans="1:21" x14ac:dyDescent="0.25">
      <c r="A47" s="14" t="s">
        <v>274</v>
      </c>
      <c r="B47" s="14">
        <v>0</v>
      </c>
      <c r="C47" s="14"/>
      <c r="D47" s="14"/>
      <c r="E47" s="14"/>
      <c r="F47" s="14"/>
      <c r="G47" s="14" t="s">
        <v>28</v>
      </c>
      <c r="H47" s="60"/>
      <c r="I47" s="30">
        <v>612005171</v>
      </c>
      <c r="J47" s="29" t="s">
        <v>127</v>
      </c>
    </row>
    <row r="48" spans="1:21" x14ac:dyDescent="0.25">
      <c r="A48" s="82" t="s">
        <v>132</v>
      </c>
      <c r="B48" s="14">
        <v>1</v>
      </c>
      <c r="C48" s="14"/>
      <c r="D48" s="14"/>
      <c r="E48" s="14" t="s">
        <v>133</v>
      </c>
      <c r="F48" s="14" t="s">
        <v>134</v>
      </c>
      <c r="G48" s="14" t="s">
        <v>26</v>
      </c>
      <c r="H48" s="60"/>
      <c r="I48" s="28">
        <v>602000686</v>
      </c>
      <c r="J48" s="29">
        <v>5</v>
      </c>
    </row>
    <row r="49" spans="1:16" x14ac:dyDescent="0.25">
      <c r="A49" s="14" t="s">
        <v>244</v>
      </c>
      <c r="B49" s="14">
        <v>0</v>
      </c>
      <c r="C49" s="14"/>
      <c r="D49" s="14"/>
      <c r="E49" s="14" t="s">
        <v>245</v>
      </c>
      <c r="F49" s="14"/>
      <c r="G49" s="14" t="s">
        <v>28</v>
      </c>
      <c r="H49" s="60"/>
      <c r="I49" s="28">
        <v>612004941</v>
      </c>
      <c r="J49" s="29">
        <v>9</v>
      </c>
      <c r="K49">
        <v>611004726</v>
      </c>
      <c r="L49">
        <v>10</v>
      </c>
    </row>
    <row r="50" spans="1:16" x14ac:dyDescent="0.25">
      <c r="A50" s="14" t="s">
        <v>246</v>
      </c>
      <c r="B50" s="14">
        <v>0</v>
      </c>
      <c r="C50" s="14"/>
      <c r="D50" s="14"/>
      <c r="E50" s="14" t="s">
        <v>245</v>
      </c>
      <c r="F50" s="14"/>
      <c r="G50" s="14" t="s">
        <v>28</v>
      </c>
      <c r="H50" s="60"/>
      <c r="I50" s="28">
        <v>612004941</v>
      </c>
      <c r="J50" s="29">
        <v>9</v>
      </c>
      <c r="K50">
        <v>611004726</v>
      </c>
      <c r="L50">
        <v>10</v>
      </c>
    </row>
    <row r="51" spans="1:16" x14ac:dyDescent="0.25">
      <c r="A51" s="82" t="s">
        <v>248</v>
      </c>
      <c r="B51" s="14">
        <v>20</v>
      </c>
      <c r="C51" s="14"/>
      <c r="D51" s="14"/>
      <c r="E51" s="14" t="s">
        <v>249</v>
      </c>
      <c r="F51" s="14"/>
      <c r="G51" s="14"/>
      <c r="H51" s="60"/>
      <c r="I51" s="28">
        <v>612005244</v>
      </c>
      <c r="J51" s="29" t="s">
        <v>234</v>
      </c>
    </row>
    <row r="52" spans="1:16" x14ac:dyDescent="0.25">
      <c r="A52" s="82" t="s">
        <v>59</v>
      </c>
      <c r="B52" s="14">
        <v>30</v>
      </c>
      <c r="C52" s="14"/>
      <c r="D52" s="14"/>
      <c r="E52" s="14" t="s">
        <v>62</v>
      </c>
      <c r="F52" s="14" t="s">
        <v>60</v>
      </c>
      <c r="G52" s="14" t="s">
        <v>26</v>
      </c>
      <c r="H52" s="60"/>
      <c r="I52" s="30">
        <v>512004553</v>
      </c>
      <c r="J52" s="29">
        <v>10</v>
      </c>
    </row>
    <row r="53" spans="1:16" x14ac:dyDescent="0.25">
      <c r="A53" s="82" t="s">
        <v>59</v>
      </c>
      <c r="B53" s="14">
        <v>30</v>
      </c>
      <c r="C53" s="14"/>
      <c r="D53" s="14"/>
      <c r="E53" s="14" t="s">
        <v>63</v>
      </c>
      <c r="F53" s="14" t="s">
        <v>60</v>
      </c>
      <c r="G53" s="14" t="s">
        <v>26</v>
      </c>
      <c r="H53" s="60"/>
      <c r="I53" s="30">
        <v>512004553</v>
      </c>
    </row>
    <row r="54" spans="1:16" x14ac:dyDescent="0.25">
      <c r="A54" s="14" t="s">
        <v>235</v>
      </c>
      <c r="B54" s="14">
        <v>0</v>
      </c>
      <c r="C54" s="14"/>
      <c r="D54" s="14"/>
      <c r="E54" s="14" t="s">
        <v>236</v>
      </c>
      <c r="F54" s="14" t="s">
        <v>237</v>
      </c>
      <c r="G54" s="14" t="s">
        <v>28</v>
      </c>
      <c r="H54" s="60"/>
      <c r="I54" s="30">
        <v>612004832</v>
      </c>
      <c r="J54" s="29" t="s">
        <v>238</v>
      </c>
    </row>
    <row r="55" spans="1:16" x14ac:dyDescent="0.25">
      <c r="A55" s="14" t="s">
        <v>75</v>
      </c>
      <c r="B55" s="14">
        <v>0</v>
      </c>
      <c r="C55" s="14"/>
      <c r="D55" s="14"/>
      <c r="E55" s="14" t="s">
        <v>76</v>
      </c>
      <c r="F55" s="14" t="s">
        <v>77</v>
      </c>
      <c r="G55" s="14" t="s">
        <v>73</v>
      </c>
      <c r="H55" s="60"/>
      <c r="I55" s="30" t="s">
        <v>79</v>
      </c>
    </row>
    <row r="56" spans="1:16" x14ac:dyDescent="0.25">
      <c r="A56" s="82" t="s">
        <v>223</v>
      </c>
      <c r="B56" s="14">
        <v>0</v>
      </c>
      <c r="C56" s="14"/>
      <c r="D56" s="14"/>
      <c r="E56" s="14" t="s">
        <v>49</v>
      </c>
      <c r="F56" s="14"/>
      <c r="G56" s="14" t="s">
        <v>26</v>
      </c>
      <c r="H56" s="60"/>
      <c r="I56" s="30">
        <v>610004211</v>
      </c>
      <c r="J56" s="29" t="s">
        <v>49</v>
      </c>
      <c r="K56">
        <v>612005061</v>
      </c>
    </row>
    <row r="57" spans="1:16" x14ac:dyDescent="0.25">
      <c r="A57" s="82" t="s">
        <v>7</v>
      </c>
      <c r="B57" s="14">
        <v>0</v>
      </c>
      <c r="C57" s="14">
        <v>28</v>
      </c>
      <c r="D57" s="14">
        <v>182</v>
      </c>
      <c r="E57" s="14" t="s">
        <v>41</v>
      </c>
      <c r="F57" s="14" t="s">
        <v>42</v>
      </c>
      <c r="G57" s="14" t="s">
        <v>26</v>
      </c>
      <c r="H57" s="60"/>
      <c r="I57" s="45">
        <v>511004193</v>
      </c>
      <c r="J57" s="46">
        <v>50</v>
      </c>
      <c r="K57" s="46">
        <v>512004811</v>
      </c>
      <c r="L57" s="46">
        <v>50</v>
      </c>
    </row>
    <row r="58" spans="1:16" x14ac:dyDescent="0.25">
      <c r="A58" s="82" t="s">
        <v>105</v>
      </c>
      <c r="B58" s="14">
        <v>0</v>
      </c>
      <c r="C58" s="14"/>
      <c r="D58" s="14"/>
      <c r="E58" s="14" t="s">
        <v>49</v>
      </c>
      <c r="F58" s="14"/>
      <c r="G58" s="14"/>
      <c r="H58" s="60"/>
      <c r="I58" s="30">
        <v>601000375</v>
      </c>
      <c r="J58" s="29" t="s">
        <v>106</v>
      </c>
    </row>
    <row r="59" spans="1:16" x14ac:dyDescent="0.25">
      <c r="A59" s="82" t="s">
        <v>50</v>
      </c>
      <c r="B59" s="14">
        <v>0</v>
      </c>
      <c r="C59" s="14"/>
      <c r="D59" s="14"/>
      <c r="E59" s="14" t="s">
        <v>49</v>
      </c>
      <c r="F59" s="14"/>
      <c r="G59" s="19" t="s">
        <v>26</v>
      </c>
      <c r="H59" s="61"/>
      <c r="I59" s="28">
        <v>512004343</v>
      </c>
      <c r="J59" s="29">
        <v>50</v>
      </c>
      <c r="K59">
        <v>601000375</v>
      </c>
      <c r="L59">
        <v>10</v>
      </c>
    </row>
    <row r="60" spans="1:16" x14ac:dyDescent="0.25">
      <c r="A60" s="14" t="s">
        <v>208</v>
      </c>
      <c r="B60" s="14">
        <v>0</v>
      </c>
      <c r="C60" s="14"/>
      <c r="D60" s="14"/>
      <c r="E60" s="14"/>
      <c r="F60" s="14"/>
      <c r="G60" s="19" t="s">
        <v>28</v>
      </c>
      <c r="H60" s="61"/>
      <c r="I60" s="28">
        <v>608003351</v>
      </c>
      <c r="J60" s="29">
        <v>6</v>
      </c>
    </row>
    <row r="61" spans="1:16" x14ac:dyDescent="0.25">
      <c r="A61" s="14" t="s">
        <v>128</v>
      </c>
      <c r="B61" s="14">
        <v>0</v>
      </c>
      <c r="C61" s="14"/>
      <c r="D61" s="14"/>
      <c r="E61" s="14" t="s">
        <v>129</v>
      </c>
      <c r="F61" s="14" t="s">
        <v>130</v>
      </c>
      <c r="G61" s="14" t="s">
        <v>28</v>
      </c>
      <c r="H61" s="60"/>
      <c r="I61" s="28">
        <v>602000659</v>
      </c>
      <c r="J61" s="29" t="s">
        <v>131</v>
      </c>
      <c r="K61">
        <v>602000686</v>
      </c>
      <c r="L61">
        <v>2</v>
      </c>
      <c r="M61" s="29">
        <v>12690</v>
      </c>
      <c r="N61" s="29">
        <v>1</v>
      </c>
    </row>
    <row r="62" spans="1:16" x14ac:dyDescent="0.25">
      <c r="A62" s="82" t="s">
        <v>66</v>
      </c>
      <c r="B62" s="14">
        <v>30</v>
      </c>
      <c r="C62" s="14"/>
      <c r="D62" s="14"/>
      <c r="E62" s="14" t="s">
        <v>67</v>
      </c>
      <c r="F62" s="14" t="s">
        <v>68</v>
      </c>
      <c r="G62" s="14" t="s">
        <v>26</v>
      </c>
      <c r="H62" s="60"/>
      <c r="I62" s="28">
        <v>512004811</v>
      </c>
      <c r="K62" s="21"/>
    </row>
    <row r="63" spans="1:16" x14ac:dyDescent="0.25">
      <c r="A63" s="82" t="s">
        <v>71</v>
      </c>
      <c r="B63" s="14">
        <v>12</v>
      </c>
      <c r="C63" s="14"/>
      <c r="D63" s="14"/>
      <c r="E63" s="14" t="s">
        <v>74</v>
      </c>
      <c r="F63" s="14" t="s">
        <v>72</v>
      </c>
      <c r="G63" s="14" t="s">
        <v>73</v>
      </c>
      <c r="H63" s="60"/>
      <c r="I63" s="28">
        <v>512004811</v>
      </c>
      <c r="K63">
        <v>601000375</v>
      </c>
      <c r="L63" t="s">
        <v>104</v>
      </c>
      <c r="M63" s="29">
        <v>611004336</v>
      </c>
      <c r="N63" s="29" t="s">
        <v>228</v>
      </c>
      <c r="O63">
        <v>612005061</v>
      </c>
      <c r="P63" t="s">
        <v>247</v>
      </c>
    </row>
    <row r="64" spans="1:16" x14ac:dyDescent="0.25">
      <c r="A64" s="82" t="s">
        <v>51</v>
      </c>
      <c r="B64" s="14">
        <v>64</v>
      </c>
      <c r="C64" s="14">
        <v>3</v>
      </c>
      <c r="D64" s="14"/>
      <c r="E64" s="14" t="s">
        <v>52</v>
      </c>
      <c r="F64" s="14"/>
      <c r="G64" s="14" t="s">
        <v>26</v>
      </c>
      <c r="H64" s="60"/>
      <c r="I64" s="28">
        <v>512004343</v>
      </c>
      <c r="K64">
        <v>608003399</v>
      </c>
      <c r="L64" t="s">
        <v>209</v>
      </c>
      <c r="M64" s="29">
        <v>610003965</v>
      </c>
      <c r="N64" s="29">
        <v>250</v>
      </c>
    </row>
    <row r="65" spans="1:12" x14ac:dyDescent="0.25">
      <c r="A65" s="14" t="s">
        <v>242</v>
      </c>
      <c r="B65" s="14"/>
      <c r="C65" s="14"/>
      <c r="D65" s="14"/>
      <c r="E65" s="14" t="s">
        <v>243</v>
      </c>
      <c r="F65" s="14"/>
      <c r="G65" s="14" t="s">
        <v>28</v>
      </c>
      <c r="H65" s="60"/>
      <c r="I65" s="28">
        <v>612004903</v>
      </c>
    </row>
    <row r="66" spans="1:12" x14ac:dyDescent="0.25">
      <c r="A66" s="82" t="s">
        <v>263</v>
      </c>
      <c r="B66" s="14">
        <v>10</v>
      </c>
      <c r="C66" s="14"/>
      <c r="D66" s="14"/>
      <c r="E66" s="14" t="s">
        <v>264</v>
      </c>
      <c r="F66" s="14" t="s">
        <v>193</v>
      </c>
      <c r="G66" s="14" t="s">
        <v>265</v>
      </c>
      <c r="H66" s="60"/>
      <c r="I66" s="28">
        <v>611004635</v>
      </c>
      <c r="J66" s="29">
        <v>4</v>
      </c>
    </row>
    <row r="67" spans="1:12" x14ac:dyDescent="0.25">
      <c r="A67" s="82" t="s">
        <v>216</v>
      </c>
      <c r="B67" s="14">
        <v>0</v>
      </c>
      <c r="C67" s="14"/>
      <c r="D67" s="14"/>
      <c r="E67" s="14" t="s">
        <v>217</v>
      </c>
      <c r="F67" s="14" t="s">
        <v>178</v>
      </c>
      <c r="G67" s="14" t="s">
        <v>26</v>
      </c>
      <c r="H67" s="60"/>
      <c r="I67" s="28">
        <v>610004178</v>
      </c>
      <c r="J67" s="29" t="s">
        <v>218</v>
      </c>
    </row>
    <row r="68" spans="1:12" x14ac:dyDescent="0.25">
      <c r="A68" s="82" t="s">
        <v>125</v>
      </c>
      <c r="B68" s="14">
        <v>0</v>
      </c>
      <c r="C68" s="14"/>
      <c r="D68" s="14"/>
      <c r="E68" s="14" t="s">
        <v>126</v>
      </c>
      <c r="F68" s="14" t="s">
        <v>99</v>
      </c>
      <c r="G68" s="14" t="s">
        <v>28</v>
      </c>
      <c r="H68" s="60"/>
      <c r="I68" s="28">
        <v>602000659</v>
      </c>
      <c r="J68" s="29" t="s">
        <v>127</v>
      </c>
      <c r="K68" s="22"/>
    </row>
    <row r="69" spans="1:12" x14ac:dyDescent="0.25">
      <c r="A69" s="82" t="s">
        <v>266</v>
      </c>
      <c r="B69" s="14">
        <v>5</v>
      </c>
      <c r="C69" s="14"/>
      <c r="D69" s="14"/>
      <c r="E69" s="14" t="s">
        <v>267</v>
      </c>
      <c r="F69" s="14"/>
      <c r="G69" s="14" t="s">
        <v>265</v>
      </c>
      <c r="H69" s="60"/>
      <c r="I69" s="28">
        <v>611004726</v>
      </c>
      <c r="J69" s="29" t="s">
        <v>268</v>
      </c>
      <c r="K69" s="22"/>
    </row>
    <row r="70" spans="1:12" x14ac:dyDescent="0.25">
      <c r="A70" s="82" t="s">
        <v>86</v>
      </c>
      <c r="B70" s="14">
        <v>28</v>
      </c>
      <c r="C70" s="14"/>
      <c r="D70" s="14"/>
      <c r="E70" s="14" t="s">
        <v>43</v>
      </c>
      <c r="F70" s="14"/>
      <c r="G70" s="14" t="s">
        <v>33</v>
      </c>
      <c r="H70" s="60"/>
      <c r="I70" s="45">
        <v>512004811</v>
      </c>
      <c r="J70" s="46"/>
      <c r="K70">
        <v>607002825</v>
      </c>
      <c r="L70" t="s">
        <v>202</v>
      </c>
    </row>
    <row r="71" spans="1:12" x14ac:dyDescent="0.25">
      <c r="A71" s="82" t="s">
        <v>219</v>
      </c>
      <c r="B71" s="14">
        <v>0</v>
      </c>
      <c r="C71" s="14"/>
      <c r="D71" s="14"/>
      <c r="E71" s="14" t="s">
        <v>220</v>
      </c>
      <c r="F71" s="14" t="s">
        <v>221</v>
      </c>
      <c r="G71" s="14" t="s">
        <v>26</v>
      </c>
      <c r="H71" s="60"/>
      <c r="I71" s="28">
        <v>610004211</v>
      </c>
      <c r="J71" s="29" t="s">
        <v>222</v>
      </c>
    </row>
    <row r="72" spans="1:12" x14ac:dyDescent="0.25">
      <c r="A72" s="84" t="s">
        <v>332</v>
      </c>
      <c r="B72" s="83">
        <v>18</v>
      </c>
    </row>
    <row r="73" spans="1:12" x14ac:dyDescent="0.25">
      <c r="A73" s="84" t="s">
        <v>330</v>
      </c>
      <c r="B73" s="83">
        <v>213</v>
      </c>
    </row>
    <row r="74" spans="1:12" x14ac:dyDescent="0.25">
      <c r="A74" s="84" t="s">
        <v>329</v>
      </c>
      <c r="B74">
        <v>7</v>
      </c>
    </row>
    <row r="75" spans="1:12" x14ac:dyDescent="0.25">
      <c r="A75" s="84" t="s">
        <v>331</v>
      </c>
      <c r="B75">
        <v>1</v>
      </c>
    </row>
    <row r="76" spans="1:12" x14ac:dyDescent="0.25">
      <c r="A76" s="84" t="s">
        <v>341</v>
      </c>
    </row>
    <row r="77" spans="1:12" x14ac:dyDescent="0.25">
      <c r="A77" s="84" t="s">
        <v>342</v>
      </c>
    </row>
    <row r="78" spans="1:12" x14ac:dyDescent="0.25">
      <c r="A78" s="84" t="s">
        <v>343</v>
      </c>
      <c r="B78">
        <v>0</v>
      </c>
      <c r="G78" t="s">
        <v>26</v>
      </c>
    </row>
    <row r="79" spans="1:12" x14ac:dyDescent="0.25">
      <c r="A79" s="84" t="s">
        <v>347</v>
      </c>
      <c r="B79">
        <v>63</v>
      </c>
    </row>
  </sheetData>
  <sortState ref="A2:O46">
    <sortCondition ref="A2:A46"/>
  </sortState>
  <pageMargins left="0.11811023622047245" right="0.11811023622047245" top="0.74803149606299213" bottom="0.74803149606299213" header="0.31496062992125984" footer="0.31496062992125984"/>
  <pageSetup paperSize="9" scale="6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650"/>
  <sheetViews>
    <sheetView tabSelected="1" zoomScaleNormal="100" workbookViewId="0">
      <pane ySplit="1" topLeftCell="A2" activePane="bottomLeft" state="frozen"/>
      <selection activeCell="B1" sqref="B1"/>
      <selection pane="bottomLeft" activeCell="E20" sqref="E20"/>
    </sheetView>
  </sheetViews>
  <sheetFormatPr baseColWidth="10" defaultRowHeight="15" x14ac:dyDescent="0.25"/>
  <cols>
    <col min="1" max="1" width="11" style="20" customWidth="1"/>
    <col min="2" max="3" width="19" style="3" customWidth="1"/>
    <col min="4" max="4" width="14.7109375" style="1" customWidth="1"/>
    <col min="5" max="5" width="26.5703125" customWidth="1"/>
    <col min="6" max="6" width="11.85546875" customWidth="1"/>
    <col min="7" max="7" width="16.28515625" style="2" customWidth="1"/>
    <col min="8" max="8" width="15.42578125" style="2" customWidth="1"/>
    <col min="9" max="9" width="13.5703125" style="2" customWidth="1"/>
    <col min="10" max="10" width="16.28515625" style="1" customWidth="1"/>
    <col min="11" max="11" width="21" bestFit="1" customWidth="1"/>
    <col min="12" max="12" width="11.42578125" style="2"/>
  </cols>
  <sheetData>
    <row r="1" spans="1:12" s="71" customFormat="1" ht="30" x14ac:dyDescent="0.25">
      <c r="A1" s="68" t="s">
        <v>300</v>
      </c>
      <c r="B1" s="69" t="s">
        <v>13</v>
      </c>
      <c r="C1" s="69" t="s">
        <v>14</v>
      </c>
      <c r="D1" s="69" t="s">
        <v>15</v>
      </c>
      <c r="E1" s="70" t="s">
        <v>9</v>
      </c>
      <c r="F1" s="70" t="s">
        <v>308</v>
      </c>
      <c r="G1" s="69" t="s">
        <v>16</v>
      </c>
      <c r="H1" s="70" t="s">
        <v>17</v>
      </c>
      <c r="I1" s="70" t="s">
        <v>11</v>
      </c>
      <c r="J1" s="69" t="s">
        <v>12</v>
      </c>
      <c r="K1" s="70" t="s">
        <v>18</v>
      </c>
      <c r="L1" s="70" t="s">
        <v>80</v>
      </c>
    </row>
    <row r="2" spans="1:12" ht="15" customHeight="1" x14ac:dyDescent="0.25">
      <c r="A2" s="20">
        <v>2496</v>
      </c>
      <c r="B2" s="3">
        <v>42336</v>
      </c>
      <c r="C2" s="3">
        <v>42336</v>
      </c>
      <c r="E2" t="s">
        <v>48</v>
      </c>
      <c r="F2">
        <v>2</v>
      </c>
      <c r="G2" s="2">
        <v>511004078</v>
      </c>
      <c r="H2" s="18" t="str">
        <f>IF(Tableau4[[#This Row],[Produit]]="","",VLOOKUP(Tableau4[[#This Row],[Produit]],'Prod Sanit'!$A$1:$G$71,7,FALSE))</f>
        <v>SC</v>
      </c>
      <c r="I2" s="2" t="s">
        <v>35</v>
      </c>
      <c r="J2" s="1">
        <f>IF(Tableau4[[#This Row],[Date Fin TTT]]="","",VLOOKUP(Tableau4[[#This Row],[Produit]],'Prod Sanit'!$A$1:$G$72,2,FALSE)+Tableau4[[#This Row],[Date Fin TTT]])</f>
        <v>42336</v>
      </c>
      <c r="L2" s="2" t="s">
        <v>81</v>
      </c>
    </row>
    <row r="3" spans="1:12" ht="15" customHeight="1" x14ac:dyDescent="0.25">
      <c r="A3" s="20">
        <v>2496</v>
      </c>
      <c r="B3" s="3">
        <v>42336</v>
      </c>
      <c r="C3" s="3">
        <v>42336</v>
      </c>
      <c r="E3" t="s">
        <v>46</v>
      </c>
      <c r="F3">
        <v>25</v>
      </c>
      <c r="G3" s="2">
        <v>511004078</v>
      </c>
      <c r="H3" s="18" t="str">
        <f>IF(Tableau4[[#This Row],[Produit]]="","",VLOOKUP(Tableau4[[#This Row],[Produit]],'Prod Sanit'!$A$1:$G$71,7,FALSE))</f>
        <v>D</v>
      </c>
      <c r="I3" s="2" t="s">
        <v>35</v>
      </c>
      <c r="J3" s="1">
        <f>IF(Tableau4[[#This Row],[Date Fin TTT]]="","",VLOOKUP(Tableau4[[#This Row],[Produit]],'Prod Sanit'!$A$1:$G$72,2,FALSE)+Tableau4[[#This Row],[Date Fin TTT]])</f>
        <v>42479</v>
      </c>
      <c r="K3" t="s">
        <v>91</v>
      </c>
      <c r="L3" s="2" t="s">
        <v>81</v>
      </c>
    </row>
    <row r="4" spans="1:12" ht="15" customHeight="1" x14ac:dyDescent="0.25">
      <c r="A4" s="20">
        <v>2529</v>
      </c>
      <c r="B4" s="3">
        <v>42336</v>
      </c>
      <c r="C4" s="3">
        <v>42336</v>
      </c>
      <c r="E4" t="s">
        <v>48</v>
      </c>
      <c r="F4">
        <v>2</v>
      </c>
      <c r="G4" s="2">
        <v>511004078</v>
      </c>
      <c r="H4" s="18" t="str">
        <f>IF(Tableau4[[#This Row],[Produit]]="","",VLOOKUP(Tableau4[[#This Row],[Produit]],'Prod Sanit'!$A$1:$G$71,7,FALSE))</f>
        <v>SC</v>
      </c>
      <c r="I4" s="2" t="s">
        <v>35</v>
      </c>
      <c r="J4" s="1">
        <f>IF(Tableau4[[#This Row],[Date Fin TTT]]="","",VLOOKUP(Tableau4[[#This Row],[Produit]],'Prod Sanit'!$A$1:$G$72,2,FALSE)+Tableau4[[#This Row],[Date Fin TTT]])</f>
        <v>42336</v>
      </c>
      <c r="L4" s="2" t="s">
        <v>81</v>
      </c>
    </row>
    <row r="5" spans="1:12" ht="15" customHeight="1" x14ac:dyDescent="0.25">
      <c r="A5" s="20">
        <v>2529</v>
      </c>
      <c r="B5" s="3">
        <v>42336</v>
      </c>
      <c r="C5" s="3">
        <v>42336</v>
      </c>
      <c r="E5" t="s">
        <v>46</v>
      </c>
      <c r="F5">
        <v>25</v>
      </c>
      <c r="G5" s="2">
        <v>511004078</v>
      </c>
      <c r="H5" s="18" t="str">
        <f>IF(Tableau4[[#This Row],[Produit]]="","",VLOOKUP(Tableau4[[#This Row],[Produit]],'Prod Sanit'!$A$1:$G$71,7,FALSE))</f>
        <v>D</v>
      </c>
      <c r="I5" s="2" t="s">
        <v>35</v>
      </c>
      <c r="J5" s="1">
        <f>IF(Tableau4[[#This Row],[Date Fin TTT]]="","",VLOOKUP(Tableau4[[#This Row],[Produit]],'Prod Sanit'!$A$1:$G$72,2,FALSE)+Tableau4[[#This Row],[Date Fin TTT]])</f>
        <v>42479</v>
      </c>
      <c r="K5" t="s">
        <v>91</v>
      </c>
      <c r="L5" s="2" t="s">
        <v>81</v>
      </c>
    </row>
    <row r="6" spans="1:12" ht="15" customHeight="1" x14ac:dyDescent="0.25">
      <c r="A6" s="20">
        <v>2532</v>
      </c>
      <c r="B6" s="3">
        <v>42336</v>
      </c>
      <c r="C6" s="3">
        <v>42336</v>
      </c>
      <c r="E6" t="s">
        <v>48</v>
      </c>
      <c r="F6">
        <v>2</v>
      </c>
      <c r="G6" s="2">
        <v>511004078</v>
      </c>
      <c r="H6" s="18" t="str">
        <f>IF(Tableau4[[#This Row],[Produit]]="","",VLOOKUP(Tableau4[[#This Row],[Produit]],'Prod Sanit'!$A$1:$G$71,7,FALSE))</f>
        <v>SC</v>
      </c>
      <c r="I6" s="2" t="s">
        <v>35</v>
      </c>
      <c r="J6" s="1">
        <f>IF(Tableau4[[#This Row],[Date Fin TTT]]="","",VLOOKUP(Tableau4[[#This Row],[Produit]],'Prod Sanit'!$A$1:$G$72,2,FALSE)+Tableau4[[#This Row],[Date Fin TTT]])</f>
        <v>42336</v>
      </c>
      <c r="L6" s="2" t="s">
        <v>81</v>
      </c>
    </row>
    <row r="7" spans="1:12" ht="15" customHeight="1" x14ac:dyDescent="0.25">
      <c r="A7" s="20">
        <v>2532</v>
      </c>
      <c r="B7" s="3">
        <v>42336</v>
      </c>
      <c r="C7" s="3">
        <v>42336</v>
      </c>
      <c r="E7" t="s">
        <v>46</v>
      </c>
      <c r="F7">
        <v>25</v>
      </c>
      <c r="G7" s="2">
        <v>511004078</v>
      </c>
      <c r="H7" s="18" t="str">
        <f>IF(Tableau4[[#This Row],[Produit]]="","",VLOOKUP(Tableau4[[#This Row],[Produit]],'Prod Sanit'!$A$1:$G$71,7,FALSE))</f>
        <v>D</v>
      </c>
      <c r="I7" s="2" t="s">
        <v>35</v>
      </c>
      <c r="J7" s="1">
        <f>IF(Tableau4[[#This Row],[Date Fin TTT]]="","",VLOOKUP(Tableau4[[#This Row],[Produit]],'Prod Sanit'!$A$1:$G$72,2,FALSE)+Tableau4[[#This Row],[Date Fin TTT]])</f>
        <v>42479</v>
      </c>
      <c r="K7" t="s">
        <v>91</v>
      </c>
      <c r="L7" s="2" t="s">
        <v>81</v>
      </c>
    </row>
    <row r="8" spans="1:12" ht="15" customHeight="1" x14ac:dyDescent="0.25">
      <c r="A8" s="20">
        <v>2533</v>
      </c>
      <c r="B8" s="3">
        <v>42336</v>
      </c>
      <c r="C8" s="3">
        <v>42336</v>
      </c>
      <c r="E8" t="s">
        <v>48</v>
      </c>
      <c r="F8">
        <v>2</v>
      </c>
      <c r="G8" s="2">
        <v>511004078</v>
      </c>
      <c r="H8" s="18" t="str">
        <f>IF(Tableau4[[#This Row],[Produit]]="","",VLOOKUP(Tableau4[[#This Row],[Produit]],'Prod Sanit'!$A$1:$G$71,7,FALSE))</f>
        <v>SC</v>
      </c>
      <c r="I8" s="2" t="s">
        <v>35</v>
      </c>
      <c r="J8" s="1">
        <f>IF(Tableau4[[#This Row],[Date Fin TTT]]="","",VLOOKUP(Tableau4[[#This Row],[Produit]],'Prod Sanit'!$A$1:$G$72,2,FALSE)+Tableau4[[#This Row],[Date Fin TTT]])</f>
        <v>42336</v>
      </c>
      <c r="L8" s="2" t="s">
        <v>81</v>
      </c>
    </row>
    <row r="9" spans="1:12" ht="15" customHeight="1" x14ac:dyDescent="0.25">
      <c r="A9" s="20">
        <v>2533</v>
      </c>
      <c r="B9" s="3">
        <v>42336</v>
      </c>
      <c r="C9" s="3">
        <v>42336</v>
      </c>
      <c r="E9" t="s">
        <v>46</v>
      </c>
      <c r="F9">
        <v>25</v>
      </c>
      <c r="G9" s="2">
        <v>511004078</v>
      </c>
      <c r="H9" s="18" t="str">
        <f>IF(Tableau4[[#This Row],[Produit]]="","",VLOOKUP(Tableau4[[#This Row],[Produit]],'Prod Sanit'!$A$1:$G$71,7,FALSE))</f>
        <v>D</v>
      </c>
      <c r="I9" s="2" t="s">
        <v>35</v>
      </c>
      <c r="J9" s="1">
        <f>IF(Tableau4[[#This Row],[Date Fin TTT]]="","",VLOOKUP(Tableau4[[#This Row],[Produit]],'Prod Sanit'!$A$1:$G$72,2,FALSE)+Tableau4[[#This Row],[Date Fin TTT]])</f>
        <v>42479</v>
      </c>
      <c r="K9" t="s">
        <v>91</v>
      </c>
      <c r="L9" s="2" t="s">
        <v>81</v>
      </c>
    </row>
    <row r="10" spans="1:12" ht="15" customHeight="1" x14ac:dyDescent="0.25">
      <c r="A10" s="20">
        <v>7302</v>
      </c>
      <c r="B10" s="3">
        <v>42336</v>
      </c>
      <c r="C10" s="3">
        <v>42336</v>
      </c>
      <c r="E10" t="s">
        <v>48</v>
      </c>
      <c r="F10">
        <v>2</v>
      </c>
      <c r="G10" s="2">
        <v>511004078</v>
      </c>
      <c r="H10" s="18" t="str">
        <f>IF(Tableau4[[#This Row],[Produit]]="","",VLOOKUP(Tableau4[[#This Row],[Produit]],'Prod Sanit'!$A$1:$G$71,7,FALSE))</f>
        <v>SC</v>
      </c>
      <c r="I10" s="2" t="s">
        <v>35</v>
      </c>
      <c r="J10" s="1">
        <f>IF(Tableau4[[#This Row],[Date Fin TTT]]="","",VLOOKUP(Tableau4[[#This Row],[Produit]],'Prod Sanit'!$A$1:$G$72,2,FALSE)+Tableau4[[#This Row],[Date Fin TTT]])</f>
        <v>42336</v>
      </c>
      <c r="L10" s="2" t="s">
        <v>81</v>
      </c>
    </row>
    <row r="11" spans="1:12" ht="15" customHeight="1" x14ac:dyDescent="0.25">
      <c r="A11" s="20">
        <v>7302</v>
      </c>
      <c r="B11" s="3">
        <v>42336</v>
      </c>
      <c r="C11" s="3">
        <v>42336</v>
      </c>
      <c r="E11" t="s">
        <v>46</v>
      </c>
      <c r="F11">
        <v>25</v>
      </c>
      <c r="G11" s="2">
        <v>511004078</v>
      </c>
      <c r="H11" s="18" t="str">
        <f>IF(Tableau4[[#This Row],[Produit]]="","",VLOOKUP(Tableau4[[#This Row],[Produit]],'Prod Sanit'!$A$1:$G$71,7,FALSE))</f>
        <v>D</v>
      </c>
      <c r="I11" s="2" t="s">
        <v>35</v>
      </c>
      <c r="J11" s="1">
        <f>IF(Tableau4[[#This Row],[Date Fin TTT]]="","",VLOOKUP(Tableau4[[#This Row],[Produit]],'Prod Sanit'!$A$1:$G$72,2,FALSE)+Tableau4[[#This Row],[Date Fin TTT]])</f>
        <v>42479</v>
      </c>
      <c r="K11" t="s">
        <v>91</v>
      </c>
      <c r="L11" s="2" t="s">
        <v>81</v>
      </c>
    </row>
    <row r="12" spans="1:12" ht="15" customHeight="1" x14ac:dyDescent="0.25">
      <c r="A12" s="20">
        <v>7993</v>
      </c>
      <c r="B12" s="3">
        <v>42336</v>
      </c>
      <c r="C12" s="3">
        <v>42336</v>
      </c>
      <c r="E12" t="s">
        <v>48</v>
      </c>
      <c r="F12">
        <v>2</v>
      </c>
      <c r="G12" s="2">
        <v>511004078</v>
      </c>
      <c r="H12" s="18" t="str">
        <f>IF(Tableau4[[#This Row],[Produit]]="","",VLOOKUP(Tableau4[[#This Row],[Produit]],'Prod Sanit'!$A$1:$G$71,7,FALSE))</f>
        <v>SC</v>
      </c>
      <c r="I12" s="2" t="s">
        <v>35</v>
      </c>
      <c r="J12" s="1">
        <f>IF(Tableau4[[#This Row],[Date Fin TTT]]="","",VLOOKUP(Tableau4[[#This Row],[Produit]],'Prod Sanit'!$A$1:$G$72,2,FALSE)+Tableau4[[#This Row],[Date Fin TTT]])</f>
        <v>42336</v>
      </c>
      <c r="L12" s="2" t="s">
        <v>81</v>
      </c>
    </row>
    <row r="13" spans="1:12" ht="15" customHeight="1" x14ac:dyDescent="0.25">
      <c r="A13" s="20">
        <v>7993</v>
      </c>
      <c r="B13" s="3">
        <v>42336</v>
      </c>
      <c r="C13" s="3">
        <v>42336</v>
      </c>
      <c r="E13" t="s">
        <v>46</v>
      </c>
      <c r="F13">
        <v>25</v>
      </c>
      <c r="G13" s="2">
        <v>511004078</v>
      </c>
      <c r="H13" s="18" t="str">
        <f>IF(Tableau4[[#This Row],[Produit]]="","",VLOOKUP(Tableau4[[#This Row],[Produit]],'Prod Sanit'!$A$1:$G$71,7,FALSE))</f>
        <v>D</v>
      </c>
      <c r="I13" s="2" t="s">
        <v>35</v>
      </c>
      <c r="J13" s="1">
        <f>IF(Tableau4[[#This Row],[Date Fin TTT]]="","",VLOOKUP(Tableau4[[#This Row],[Produit]],'Prod Sanit'!$A$1:$G$72,2,FALSE)+Tableau4[[#This Row],[Date Fin TTT]])</f>
        <v>42479</v>
      </c>
      <c r="K13" t="s">
        <v>91</v>
      </c>
      <c r="L13" s="2" t="s">
        <v>81</v>
      </c>
    </row>
    <row r="14" spans="1:12" ht="15" customHeight="1" x14ac:dyDescent="0.25">
      <c r="A14" s="20">
        <v>7996</v>
      </c>
      <c r="B14" s="3">
        <v>42336</v>
      </c>
      <c r="C14" s="3">
        <v>42336</v>
      </c>
      <c r="E14" t="s">
        <v>48</v>
      </c>
      <c r="F14">
        <v>2</v>
      </c>
      <c r="G14" s="2">
        <v>511004078</v>
      </c>
      <c r="H14" s="18" t="str">
        <f>IF(Tableau4[[#This Row],[Produit]]="","",VLOOKUP(Tableau4[[#This Row],[Produit]],'Prod Sanit'!$A$1:$G$71,7,FALSE))</f>
        <v>SC</v>
      </c>
      <c r="I14" s="2" t="s">
        <v>35</v>
      </c>
      <c r="J14" s="1">
        <f>IF(Tableau4[[#This Row],[Date Fin TTT]]="","",VLOOKUP(Tableau4[[#This Row],[Produit]],'Prod Sanit'!$A$1:$G$72,2,FALSE)+Tableau4[[#This Row],[Date Fin TTT]])</f>
        <v>42336</v>
      </c>
      <c r="L14" s="2" t="s">
        <v>81</v>
      </c>
    </row>
    <row r="15" spans="1:12" ht="15" customHeight="1" x14ac:dyDescent="0.25">
      <c r="A15" s="20">
        <v>7996</v>
      </c>
      <c r="B15" s="3">
        <v>42336</v>
      </c>
      <c r="C15" s="3">
        <v>42336</v>
      </c>
      <c r="E15" t="s">
        <v>46</v>
      </c>
      <c r="F15">
        <v>25</v>
      </c>
      <c r="G15" s="2">
        <v>511004078</v>
      </c>
      <c r="H15" s="18" t="str">
        <f>IF(Tableau4[[#This Row],[Produit]]="","",VLOOKUP(Tableau4[[#This Row],[Produit]],'Prod Sanit'!$A$1:$G$71,7,FALSE))</f>
        <v>D</v>
      </c>
      <c r="I15" s="2" t="s">
        <v>35</v>
      </c>
      <c r="J15" s="1">
        <f>IF(Tableau4[[#This Row],[Date Fin TTT]]="","",VLOOKUP(Tableau4[[#This Row],[Produit]],'Prod Sanit'!$A$1:$G$72,2,FALSE)+Tableau4[[#This Row],[Date Fin TTT]])</f>
        <v>42479</v>
      </c>
      <c r="K15" t="s">
        <v>91</v>
      </c>
      <c r="L15" s="2" t="s">
        <v>81</v>
      </c>
    </row>
    <row r="16" spans="1:12" ht="15" customHeight="1" x14ac:dyDescent="0.25">
      <c r="A16" s="20">
        <v>7997</v>
      </c>
      <c r="B16" s="3">
        <v>42336</v>
      </c>
      <c r="C16" s="3">
        <v>42336</v>
      </c>
      <c r="E16" t="s">
        <v>48</v>
      </c>
      <c r="F16">
        <v>2</v>
      </c>
      <c r="G16" s="2">
        <v>511004078</v>
      </c>
      <c r="H16" s="18" t="str">
        <f>IF(Tableau4[[#This Row],[Produit]]="","",VLOOKUP(Tableau4[[#This Row],[Produit]],'Prod Sanit'!$A$1:$G$71,7,FALSE))</f>
        <v>SC</v>
      </c>
      <c r="I16" s="2" t="s">
        <v>35</v>
      </c>
      <c r="J16" s="1">
        <f>IF(Tableau4[[#This Row],[Date Fin TTT]]="","",VLOOKUP(Tableau4[[#This Row],[Produit]],'Prod Sanit'!$A$1:$G$72,2,FALSE)+Tableau4[[#This Row],[Date Fin TTT]])</f>
        <v>42336</v>
      </c>
      <c r="L16" s="2" t="s">
        <v>81</v>
      </c>
    </row>
    <row r="17" spans="1:12" ht="15" customHeight="1" x14ac:dyDescent="0.25">
      <c r="A17" s="20">
        <v>7997</v>
      </c>
      <c r="B17" s="3">
        <v>42336</v>
      </c>
      <c r="C17" s="3">
        <v>42336</v>
      </c>
      <c r="E17" t="s">
        <v>46</v>
      </c>
      <c r="F17">
        <v>25</v>
      </c>
      <c r="G17" s="2">
        <v>511004078</v>
      </c>
      <c r="H17" s="18" t="str">
        <f>IF(Tableau4[[#This Row],[Produit]]="","",VLOOKUP(Tableau4[[#This Row],[Produit]],'Prod Sanit'!$A$1:$G$71,7,FALSE))</f>
        <v>D</v>
      </c>
      <c r="I17" s="2" t="s">
        <v>35</v>
      </c>
      <c r="J17" s="1">
        <f>IF(Tableau4[[#This Row],[Date Fin TTT]]="","",VLOOKUP(Tableau4[[#This Row],[Produit]],'Prod Sanit'!$A$1:$G$72,2,FALSE)+Tableau4[[#This Row],[Date Fin TTT]])</f>
        <v>42479</v>
      </c>
      <c r="K17" t="s">
        <v>91</v>
      </c>
      <c r="L17" s="2" t="s">
        <v>81</v>
      </c>
    </row>
    <row r="18" spans="1:12" ht="15" customHeight="1" x14ac:dyDescent="0.25">
      <c r="A18" s="20">
        <v>8005</v>
      </c>
      <c r="B18" s="3">
        <v>42336</v>
      </c>
      <c r="C18" s="3">
        <v>42336</v>
      </c>
      <c r="E18" t="s">
        <v>48</v>
      </c>
      <c r="F18">
        <v>2</v>
      </c>
      <c r="G18" s="2">
        <v>511004078</v>
      </c>
      <c r="H18" s="18" t="str">
        <f>IF(Tableau4[[#This Row],[Produit]]="","",VLOOKUP(Tableau4[[#This Row],[Produit]],'Prod Sanit'!$A$1:$G$71,7,FALSE))</f>
        <v>SC</v>
      </c>
      <c r="I18" s="2" t="s">
        <v>35</v>
      </c>
      <c r="J18" s="1">
        <f>IF(Tableau4[[#This Row],[Date Fin TTT]]="","",VLOOKUP(Tableau4[[#This Row],[Produit]],'Prod Sanit'!$A$1:$G$72,2,FALSE)+Tableau4[[#This Row],[Date Fin TTT]])</f>
        <v>42336</v>
      </c>
      <c r="L18" s="2" t="s">
        <v>81</v>
      </c>
    </row>
    <row r="19" spans="1:12" ht="15" customHeight="1" x14ac:dyDescent="0.25">
      <c r="A19" s="20">
        <v>8005</v>
      </c>
      <c r="B19" s="3">
        <v>42336</v>
      </c>
      <c r="C19" s="3">
        <v>42336</v>
      </c>
      <c r="E19" t="s">
        <v>46</v>
      </c>
      <c r="F19">
        <v>25</v>
      </c>
      <c r="G19" s="2">
        <v>511004078</v>
      </c>
      <c r="H19" s="18" t="str">
        <f>IF(Tableau4[[#This Row],[Produit]]="","",VLOOKUP(Tableau4[[#This Row],[Produit]],'Prod Sanit'!$A$1:$G$71,7,FALSE))</f>
        <v>D</v>
      </c>
      <c r="I19" s="2" t="s">
        <v>35</v>
      </c>
      <c r="J19" s="1">
        <f>IF(Tableau4[[#This Row],[Date Fin TTT]]="","",VLOOKUP(Tableau4[[#This Row],[Produit]],'Prod Sanit'!$A$1:$G$72,2,FALSE)+Tableau4[[#This Row],[Date Fin TTT]])</f>
        <v>42479</v>
      </c>
      <c r="K19" t="s">
        <v>91</v>
      </c>
      <c r="L19" s="2" t="s">
        <v>81</v>
      </c>
    </row>
    <row r="20" spans="1:12" ht="15" customHeight="1" x14ac:dyDescent="0.25">
      <c r="A20" s="20">
        <v>8007</v>
      </c>
      <c r="B20" s="3">
        <v>42336</v>
      </c>
      <c r="C20" s="3">
        <v>42336</v>
      </c>
      <c r="E20" t="s">
        <v>48</v>
      </c>
      <c r="F20">
        <v>2</v>
      </c>
      <c r="G20" s="2">
        <v>511004078</v>
      </c>
      <c r="H20" s="18" t="str">
        <f>IF(Tableau4[[#This Row],[Produit]]="","",VLOOKUP(Tableau4[[#This Row],[Produit]],'Prod Sanit'!$A$1:$G$71,7,FALSE))</f>
        <v>SC</v>
      </c>
      <c r="I20" s="2" t="s">
        <v>35</v>
      </c>
      <c r="J20" s="1">
        <f>IF(Tableau4[[#This Row],[Date Fin TTT]]="","",VLOOKUP(Tableau4[[#This Row],[Produit]],'Prod Sanit'!$A$1:$G$72,2,FALSE)+Tableau4[[#This Row],[Date Fin TTT]])</f>
        <v>42336</v>
      </c>
      <c r="L20" s="2" t="s">
        <v>81</v>
      </c>
    </row>
    <row r="21" spans="1:12" ht="15" customHeight="1" x14ac:dyDescent="0.25">
      <c r="A21" s="20">
        <v>8007</v>
      </c>
      <c r="B21" s="3">
        <v>42336</v>
      </c>
      <c r="C21" s="3">
        <v>42336</v>
      </c>
      <c r="E21" t="s">
        <v>46</v>
      </c>
      <c r="F21">
        <v>25</v>
      </c>
      <c r="G21" s="2">
        <v>511004078</v>
      </c>
      <c r="H21" s="18" t="str">
        <f>IF(Tableau4[[#This Row],[Produit]]="","",VLOOKUP(Tableau4[[#This Row],[Produit]],'Prod Sanit'!$A$1:$G$71,7,FALSE))</f>
        <v>D</v>
      </c>
      <c r="I21" s="2" t="s">
        <v>35</v>
      </c>
      <c r="J21" s="1">
        <f>IF(Tableau4[[#This Row],[Date Fin TTT]]="","",VLOOKUP(Tableau4[[#This Row],[Produit]],'Prod Sanit'!$A$1:$G$72,2,FALSE)+Tableau4[[#This Row],[Date Fin TTT]])</f>
        <v>42479</v>
      </c>
      <c r="K21" t="s">
        <v>91</v>
      </c>
      <c r="L21" s="2" t="s">
        <v>81</v>
      </c>
    </row>
    <row r="22" spans="1:12" ht="15" customHeight="1" x14ac:dyDescent="0.25">
      <c r="A22" s="20">
        <v>8013</v>
      </c>
      <c r="B22" s="3">
        <v>42336</v>
      </c>
      <c r="C22" s="3">
        <v>42336</v>
      </c>
      <c r="E22" t="s">
        <v>48</v>
      </c>
      <c r="F22">
        <v>2</v>
      </c>
      <c r="G22" s="2">
        <v>511004078</v>
      </c>
      <c r="H22" s="18" t="str">
        <f>IF(Tableau4[[#This Row],[Produit]]="","",VLOOKUP(Tableau4[[#This Row],[Produit]],'Prod Sanit'!$A$1:$G$71,7,FALSE))</f>
        <v>SC</v>
      </c>
      <c r="I22" s="2" t="s">
        <v>35</v>
      </c>
      <c r="J22" s="1">
        <f>IF(Tableau4[[#This Row],[Date Fin TTT]]="","",VLOOKUP(Tableau4[[#This Row],[Produit]],'Prod Sanit'!$A$1:$G$72,2,FALSE)+Tableau4[[#This Row],[Date Fin TTT]])</f>
        <v>42336</v>
      </c>
      <c r="L22" s="2" t="s">
        <v>81</v>
      </c>
    </row>
    <row r="23" spans="1:12" ht="15" customHeight="1" x14ac:dyDescent="0.25">
      <c r="A23" s="20">
        <v>8013</v>
      </c>
      <c r="B23" s="3">
        <v>42336</v>
      </c>
      <c r="C23" s="3">
        <v>42336</v>
      </c>
      <c r="E23" t="s">
        <v>46</v>
      </c>
      <c r="F23">
        <v>25</v>
      </c>
      <c r="G23" s="2">
        <v>511004078</v>
      </c>
      <c r="H23" s="18" t="str">
        <f>IF(Tableau4[[#This Row],[Produit]]="","",VLOOKUP(Tableau4[[#This Row],[Produit]],'Prod Sanit'!$A$1:$G$71,7,FALSE))</f>
        <v>D</v>
      </c>
      <c r="I23" s="2" t="s">
        <v>35</v>
      </c>
      <c r="J23" s="1">
        <f>IF(Tableau4[[#This Row],[Date Fin TTT]]="","",VLOOKUP(Tableau4[[#This Row],[Produit]],'Prod Sanit'!$A$1:$G$72,2,FALSE)+Tableau4[[#This Row],[Date Fin TTT]])</f>
        <v>42479</v>
      </c>
      <c r="K23" t="s">
        <v>91</v>
      </c>
      <c r="L23" s="2" t="s">
        <v>81</v>
      </c>
    </row>
    <row r="24" spans="1:12" ht="15" customHeight="1" x14ac:dyDescent="0.25">
      <c r="A24" s="20">
        <v>8020</v>
      </c>
      <c r="B24" s="3">
        <v>42336</v>
      </c>
      <c r="C24" s="3">
        <v>42336</v>
      </c>
      <c r="E24" t="s">
        <v>48</v>
      </c>
      <c r="F24">
        <v>2</v>
      </c>
      <c r="G24" s="2">
        <v>511004078</v>
      </c>
      <c r="H24" s="18" t="str">
        <f>IF(Tableau4[[#This Row],[Produit]]="","",VLOOKUP(Tableau4[[#This Row],[Produit]],'Prod Sanit'!$A$1:$G$71,7,FALSE))</f>
        <v>SC</v>
      </c>
      <c r="I24" s="2" t="s">
        <v>35</v>
      </c>
      <c r="J24" s="1">
        <f>IF(Tableau4[[#This Row],[Date Fin TTT]]="","",VLOOKUP(Tableau4[[#This Row],[Produit]],'Prod Sanit'!$A$1:$G$72,2,FALSE)+Tableau4[[#This Row],[Date Fin TTT]])</f>
        <v>42336</v>
      </c>
      <c r="L24" s="2" t="s">
        <v>81</v>
      </c>
    </row>
    <row r="25" spans="1:12" ht="15" customHeight="1" x14ac:dyDescent="0.25">
      <c r="A25" s="20">
        <v>8020</v>
      </c>
      <c r="B25" s="3">
        <v>42336</v>
      </c>
      <c r="C25" s="3">
        <v>42336</v>
      </c>
      <c r="E25" t="s">
        <v>46</v>
      </c>
      <c r="F25">
        <v>25</v>
      </c>
      <c r="G25" s="2">
        <v>511004078</v>
      </c>
      <c r="H25" s="18" t="str">
        <f>IF(Tableau4[[#This Row],[Produit]]="","",VLOOKUP(Tableau4[[#This Row],[Produit]],'Prod Sanit'!$A$1:$G$71,7,FALSE))</f>
        <v>D</v>
      </c>
      <c r="I25" s="2" t="s">
        <v>35</v>
      </c>
      <c r="J25" s="1">
        <f>IF(Tableau4[[#This Row],[Date Fin TTT]]="","",VLOOKUP(Tableau4[[#This Row],[Produit]],'Prod Sanit'!$A$1:$G$72,2,FALSE)+Tableau4[[#This Row],[Date Fin TTT]])</f>
        <v>42479</v>
      </c>
      <c r="K25" t="s">
        <v>91</v>
      </c>
      <c r="L25" s="2" t="s">
        <v>81</v>
      </c>
    </row>
    <row r="26" spans="1:12" ht="15" customHeight="1" x14ac:dyDescent="0.25">
      <c r="A26" s="20">
        <v>8022</v>
      </c>
      <c r="B26" s="3">
        <v>42336</v>
      </c>
      <c r="C26" s="3">
        <v>42336</v>
      </c>
      <c r="E26" t="s">
        <v>48</v>
      </c>
      <c r="F26">
        <v>2</v>
      </c>
      <c r="G26" s="2">
        <v>511004078</v>
      </c>
      <c r="H26" s="18" t="str">
        <f>IF(Tableau4[[#This Row],[Produit]]="","",VLOOKUP(Tableau4[[#This Row],[Produit]],'Prod Sanit'!$A$1:$G$71,7,FALSE))</f>
        <v>SC</v>
      </c>
      <c r="I26" s="2" t="s">
        <v>35</v>
      </c>
      <c r="J26" s="1">
        <f>IF(Tableau4[[#This Row],[Date Fin TTT]]="","",VLOOKUP(Tableau4[[#This Row],[Produit]],'Prod Sanit'!$A$1:$G$72,2,FALSE)+Tableau4[[#This Row],[Date Fin TTT]])</f>
        <v>42336</v>
      </c>
      <c r="L26" s="2" t="s">
        <v>81</v>
      </c>
    </row>
    <row r="27" spans="1:12" ht="15" customHeight="1" x14ac:dyDescent="0.25">
      <c r="A27" s="20">
        <v>8022</v>
      </c>
      <c r="B27" s="3">
        <v>42336</v>
      </c>
      <c r="C27" s="3">
        <v>42336</v>
      </c>
      <c r="E27" t="s">
        <v>46</v>
      </c>
      <c r="F27">
        <v>25</v>
      </c>
      <c r="G27" s="2">
        <v>511004078</v>
      </c>
      <c r="H27" s="18" t="str">
        <f>IF(Tableau4[[#This Row],[Produit]]="","",VLOOKUP(Tableau4[[#This Row],[Produit]],'Prod Sanit'!$A$1:$G$71,7,FALSE))</f>
        <v>D</v>
      </c>
      <c r="I27" s="2" t="s">
        <v>35</v>
      </c>
      <c r="J27" s="1">
        <f>IF(Tableau4[[#This Row],[Date Fin TTT]]="","",VLOOKUP(Tableau4[[#This Row],[Produit]],'Prod Sanit'!$A$1:$G$72,2,FALSE)+Tableau4[[#This Row],[Date Fin TTT]])</f>
        <v>42479</v>
      </c>
      <c r="K27" t="s">
        <v>91</v>
      </c>
      <c r="L27" s="2" t="s">
        <v>81</v>
      </c>
    </row>
    <row r="28" spans="1:12" ht="15" customHeight="1" x14ac:dyDescent="0.25">
      <c r="A28" s="20">
        <v>8048</v>
      </c>
      <c r="B28" s="3">
        <v>42336</v>
      </c>
      <c r="C28" s="3">
        <v>42336</v>
      </c>
      <c r="E28" t="s">
        <v>48</v>
      </c>
      <c r="F28">
        <v>2</v>
      </c>
      <c r="G28" s="2">
        <v>511004078</v>
      </c>
      <c r="H28" s="18" t="str">
        <f>IF(Tableau4[[#This Row],[Produit]]="","",VLOOKUP(Tableau4[[#This Row],[Produit]],'Prod Sanit'!$A$1:$G$71,7,FALSE))</f>
        <v>SC</v>
      </c>
      <c r="I28" s="2" t="s">
        <v>35</v>
      </c>
      <c r="J28" s="1">
        <f>IF(Tableau4[[#This Row],[Date Fin TTT]]="","",VLOOKUP(Tableau4[[#This Row],[Produit]],'Prod Sanit'!$A$1:$G$72,2,FALSE)+Tableau4[[#This Row],[Date Fin TTT]])</f>
        <v>42336</v>
      </c>
      <c r="L28" s="2" t="s">
        <v>81</v>
      </c>
    </row>
    <row r="29" spans="1:12" ht="15" customHeight="1" x14ac:dyDescent="0.25">
      <c r="A29" s="20">
        <v>8048</v>
      </c>
      <c r="B29" s="3">
        <v>42336</v>
      </c>
      <c r="C29" s="3">
        <v>42336</v>
      </c>
      <c r="E29" t="s">
        <v>46</v>
      </c>
      <c r="F29">
        <v>25</v>
      </c>
      <c r="G29" s="2">
        <v>511004078</v>
      </c>
      <c r="H29" s="18" t="str">
        <f>IF(Tableau4[[#This Row],[Produit]]="","",VLOOKUP(Tableau4[[#This Row],[Produit]],'Prod Sanit'!$A$1:$G$71,7,FALSE))</f>
        <v>D</v>
      </c>
      <c r="I29" s="2" t="s">
        <v>35</v>
      </c>
      <c r="J29" s="1">
        <f>IF(Tableau4[[#This Row],[Date Fin TTT]]="","",VLOOKUP(Tableau4[[#This Row],[Produit]],'Prod Sanit'!$A$1:$G$72,2,FALSE)+Tableau4[[#This Row],[Date Fin TTT]])</f>
        <v>42479</v>
      </c>
      <c r="K29" t="s">
        <v>91</v>
      </c>
      <c r="L29" s="2" t="s">
        <v>81</v>
      </c>
    </row>
    <row r="30" spans="1:12" ht="15" customHeight="1" x14ac:dyDescent="0.25">
      <c r="A30" s="20">
        <v>8055</v>
      </c>
      <c r="B30" s="3">
        <v>42336</v>
      </c>
      <c r="C30" s="3">
        <v>42336</v>
      </c>
      <c r="E30" t="s">
        <v>48</v>
      </c>
      <c r="F30">
        <v>2</v>
      </c>
      <c r="G30" s="2">
        <v>511004078</v>
      </c>
      <c r="H30" s="18" t="str">
        <f>IF(Tableau4[[#This Row],[Produit]]="","",VLOOKUP(Tableau4[[#This Row],[Produit]],'Prod Sanit'!$A$1:$G$71,7,FALSE))</f>
        <v>SC</v>
      </c>
      <c r="I30" s="2" t="s">
        <v>35</v>
      </c>
      <c r="J30" s="1">
        <f>IF(Tableau4[[#This Row],[Date Fin TTT]]="","",VLOOKUP(Tableau4[[#This Row],[Produit]],'Prod Sanit'!$A$1:$G$72,2,FALSE)+Tableau4[[#This Row],[Date Fin TTT]])</f>
        <v>42336</v>
      </c>
      <c r="L30" s="2" t="s">
        <v>81</v>
      </c>
    </row>
    <row r="31" spans="1:12" ht="15" customHeight="1" x14ac:dyDescent="0.25">
      <c r="A31" s="20">
        <v>8055</v>
      </c>
      <c r="B31" s="3">
        <v>42336</v>
      </c>
      <c r="C31" s="3">
        <v>42336</v>
      </c>
      <c r="E31" t="s">
        <v>46</v>
      </c>
      <c r="F31">
        <v>25</v>
      </c>
      <c r="G31" s="2">
        <v>511004078</v>
      </c>
      <c r="H31" s="18" t="str">
        <f>IF(Tableau4[[#This Row],[Produit]]="","",VLOOKUP(Tableau4[[#This Row],[Produit]],'Prod Sanit'!$A$1:$G$71,7,FALSE))</f>
        <v>D</v>
      </c>
      <c r="I31" s="2" t="s">
        <v>35</v>
      </c>
      <c r="J31" s="1">
        <f>IF(Tableau4[[#This Row],[Date Fin TTT]]="","",VLOOKUP(Tableau4[[#This Row],[Produit]],'Prod Sanit'!$A$1:$G$72,2,FALSE)+Tableau4[[#This Row],[Date Fin TTT]])</f>
        <v>42479</v>
      </c>
      <c r="K31" t="s">
        <v>91</v>
      </c>
      <c r="L31" s="2" t="s">
        <v>81</v>
      </c>
    </row>
    <row r="32" spans="1:12" ht="15" customHeight="1" x14ac:dyDescent="0.25">
      <c r="A32" s="20">
        <v>8074</v>
      </c>
      <c r="B32" s="3">
        <v>42336</v>
      </c>
      <c r="C32" s="3">
        <v>42336</v>
      </c>
      <c r="E32" t="s">
        <v>48</v>
      </c>
      <c r="F32">
        <v>2</v>
      </c>
      <c r="G32" s="2">
        <v>511004078</v>
      </c>
      <c r="H32" s="18" t="str">
        <f>IF(Tableau4[[#This Row],[Produit]]="","",VLOOKUP(Tableau4[[#This Row],[Produit]],'Prod Sanit'!$A$1:$G$71,7,FALSE))</f>
        <v>SC</v>
      </c>
      <c r="I32" s="2" t="s">
        <v>35</v>
      </c>
      <c r="J32" s="1">
        <f>IF(Tableau4[[#This Row],[Date Fin TTT]]="","",VLOOKUP(Tableau4[[#This Row],[Produit]],'Prod Sanit'!$A$1:$G$72,2,FALSE)+Tableau4[[#This Row],[Date Fin TTT]])</f>
        <v>42336</v>
      </c>
      <c r="L32" s="2" t="s">
        <v>81</v>
      </c>
    </row>
    <row r="33" spans="1:12" ht="15" customHeight="1" x14ac:dyDescent="0.25">
      <c r="A33" s="20">
        <v>8074</v>
      </c>
      <c r="B33" s="3">
        <v>42336</v>
      </c>
      <c r="C33" s="3">
        <v>42336</v>
      </c>
      <c r="E33" t="s">
        <v>46</v>
      </c>
      <c r="F33">
        <v>25</v>
      </c>
      <c r="G33" s="2">
        <v>511004078</v>
      </c>
      <c r="H33" s="18" t="str">
        <f>IF(Tableau4[[#This Row],[Produit]]="","",VLOOKUP(Tableau4[[#This Row],[Produit]],'Prod Sanit'!$A$1:$G$71,7,FALSE))</f>
        <v>D</v>
      </c>
      <c r="I33" s="2" t="s">
        <v>35</v>
      </c>
      <c r="J33" s="1">
        <f>IF(Tableau4[[#This Row],[Date Fin TTT]]="","",VLOOKUP(Tableau4[[#This Row],[Produit]],'Prod Sanit'!$A$1:$G$72,2,FALSE)+Tableau4[[#This Row],[Date Fin TTT]])</f>
        <v>42479</v>
      </c>
      <c r="K33" t="s">
        <v>91</v>
      </c>
      <c r="L33" s="2" t="s">
        <v>81</v>
      </c>
    </row>
    <row r="34" spans="1:12" ht="15" customHeight="1" x14ac:dyDescent="0.25">
      <c r="A34" s="20">
        <v>8076</v>
      </c>
      <c r="B34" s="3">
        <v>42336</v>
      </c>
      <c r="C34" s="3">
        <v>42336</v>
      </c>
      <c r="E34" t="s">
        <v>48</v>
      </c>
      <c r="F34">
        <v>2</v>
      </c>
      <c r="G34" s="2">
        <v>511004078</v>
      </c>
      <c r="H34" s="18" t="str">
        <f>IF(Tableau4[[#This Row],[Produit]]="","",VLOOKUP(Tableau4[[#This Row],[Produit]],'Prod Sanit'!$A$1:$G$71,7,FALSE))</f>
        <v>SC</v>
      </c>
      <c r="I34" s="2" t="s">
        <v>35</v>
      </c>
      <c r="J34" s="1">
        <f>IF(Tableau4[[#This Row],[Date Fin TTT]]="","",VLOOKUP(Tableau4[[#This Row],[Produit]],'Prod Sanit'!$A$1:$G$72,2,FALSE)+Tableau4[[#This Row],[Date Fin TTT]])</f>
        <v>42336</v>
      </c>
      <c r="L34" s="2" t="s">
        <v>81</v>
      </c>
    </row>
    <row r="35" spans="1:12" ht="15" customHeight="1" x14ac:dyDescent="0.25">
      <c r="A35" s="20">
        <v>8076</v>
      </c>
      <c r="B35" s="3">
        <v>42336</v>
      </c>
      <c r="C35" s="3">
        <v>42336</v>
      </c>
      <c r="E35" t="s">
        <v>46</v>
      </c>
      <c r="F35">
        <v>25</v>
      </c>
      <c r="G35" s="2">
        <v>511004078</v>
      </c>
      <c r="H35" s="18" t="str">
        <f>IF(Tableau4[[#This Row],[Produit]]="","",VLOOKUP(Tableau4[[#This Row],[Produit]],'Prod Sanit'!$A$1:$G$71,7,FALSE))</f>
        <v>D</v>
      </c>
      <c r="I35" s="2" t="s">
        <v>35</v>
      </c>
      <c r="J35" s="1">
        <f>IF(Tableau4[[#This Row],[Date Fin TTT]]="","",VLOOKUP(Tableau4[[#This Row],[Produit]],'Prod Sanit'!$A$1:$G$72,2,FALSE)+Tableau4[[#This Row],[Date Fin TTT]])</f>
        <v>42479</v>
      </c>
      <c r="K35" t="s">
        <v>91</v>
      </c>
      <c r="L35" s="2" t="s">
        <v>81</v>
      </c>
    </row>
    <row r="36" spans="1:12" ht="15" customHeight="1" x14ac:dyDescent="0.25">
      <c r="A36" s="20">
        <v>8079</v>
      </c>
      <c r="B36" s="3">
        <v>42336</v>
      </c>
      <c r="C36" s="3">
        <v>42336</v>
      </c>
      <c r="E36" t="s">
        <v>48</v>
      </c>
      <c r="F36">
        <v>2</v>
      </c>
      <c r="G36" s="2">
        <v>511004078</v>
      </c>
      <c r="H36" s="18" t="str">
        <f>IF(Tableau4[[#This Row],[Produit]]="","",VLOOKUP(Tableau4[[#This Row],[Produit]],'Prod Sanit'!$A$1:$G$71,7,FALSE))</f>
        <v>SC</v>
      </c>
      <c r="I36" s="2" t="s">
        <v>35</v>
      </c>
      <c r="J36" s="1">
        <f>IF(Tableau4[[#This Row],[Date Fin TTT]]="","",VLOOKUP(Tableau4[[#This Row],[Produit]],'Prod Sanit'!$A$1:$G$72,2,FALSE)+Tableau4[[#This Row],[Date Fin TTT]])</f>
        <v>42336</v>
      </c>
      <c r="L36" s="2" t="s">
        <v>81</v>
      </c>
    </row>
    <row r="37" spans="1:12" ht="15" customHeight="1" x14ac:dyDescent="0.25">
      <c r="A37" s="20">
        <v>8079</v>
      </c>
      <c r="B37" s="3">
        <v>42336</v>
      </c>
      <c r="C37" s="3">
        <v>42336</v>
      </c>
      <c r="E37" t="s">
        <v>46</v>
      </c>
      <c r="F37">
        <v>25</v>
      </c>
      <c r="G37" s="2">
        <v>511004078</v>
      </c>
      <c r="H37" s="18" t="str">
        <f>IF(Tableau4[[#This Row],[Produit]]="","",VLOOKUP(Tableau4[[#This Row],[Produit]],'Prod Sanit'!$A$1:$G$71,7,FALSE))</f>
        <v>D</v>
      </c>
      <c r="I37" s="2" t="s">
        <v>35</v>
      </c>
      <c r="J37" s="1">
        <f>IF(Tableau4[[#This Row],[Date Fin TTT]]="","",VLOOKUP(Tableau4[[#This Row],[Produit]],'Prod Sanit'!$A$1:$G$72,2,FALSE)+Tableau4[[#This Row],[Date Fin TTT]])</f>
        <v>42479</v>
      </c>
      <c r="K37" t="s">
        <v>91</v>
      </c>
      <c r="L37" s="2" t="s">
        <v>81</v>
      </c>
    </row>
    <row r="38" spans="1:12" ht="15" customHeight="1" x14ac:dyDescent="0.25">
      <c r="A38" s="20">
        <v>8084</v>
      </c>
      <c r="B38" s="3">
        <v>42336</v>
      </c>
      <c r="C38" s="3">
        <v>42336</v>
      </c>
      <c r="E38" t="s">
        <v>48</v>
      </c>
      <c r="F38">
        <v>2</v>
      </c>
      <c r="G38" s="2">
        <v>511004078</v>
      </c>
      <c r="H38" s="18" t="str">
        <f>IF(Tableau4[[#This Row],[Produit]]="","",VLOOKUP(Tableau4[[#This Row],[Produit]],'Prod Sanit'!$A$1:$G$71,7,FALSE))</f>
        <v>SC</v>
      </c>
      <c r="I38" s="2" t="s">
        <v>35</v>
      </c>
      <c r="J38" s="1">
        <f>IF(Tableau4[[#This Row],[Date Fin TTT]]="","",VLOOKUP(Tableau4[[#This Row],[Produit]],'Prod Sanit'!$A$1:$G$72,2,FALSE)+Tableau4[[#This Row],[Date Fin TTT]])</f>
        <v>42336</v>
      </c>
      <c r="L38" s="2" t="s">
        <v>81</v>
      </c>
    </row>
    <row r="39" spans="1:12" ht="15" customHeight="1" x14ac:dyDescent="0.25">
      <c r="A39" s="20">
        <v>8084</v>
      </c>
      <c r="B39" s="3">
        <v>42336</v>
      </c>
      <c r="C39" s="3">
        <v>42336</v>
      </c>
      <c r="E39" t="s">
        <v>46</v>
      </c>
      <c r="F39">
        <v>25</v>
      </c>
      <c r="G39" s="2">
        <v>511004078</v>
      </c>
      <c r="H39" s="18" t="str">
        <f>IF(Tableau4[[#This Row],[Produit]]="","",VLOOKUP(Tableau4[[#This Row],[Produit]],'Prod Sanit'!$A$1:$G$71,7,FALSE))</f>
        <v>D</v>
      </c>
      <c r="I39" s="2" t="s">
        <v>35</v>
      </c>
      <c r="J39" s="1">
        <f>IF(Tableau4[[#This Row],[Date Fin TTT]]="","",VLOOKUP(Tableau4[[#This Row],[Produit]],'Prod Sanit'!$A$1:$G$72,2,FALSE)+Tableau4[[#This Row],[Date Fin TTT]])</f>
        <v>42479</v>
      </c>
      <c r="K39" t="s">
        <v>91</v>
      </c>
      <c r="L39" s="2" t="s">
        <v>81</v>
      </c>
    </row>
    <row r="40" spans="1:12" ht="15" customHeight="1" x14ac:dyDescent="0.25">
      <c r="A40" s="20">
        <v>8094</v>
      </c>
      <c r="B40" s="3">
        <v>42336</v>
      </c>
      <c r="C40" s="3">
        <v>42336</v>
      </c>
      <c r="E40" t="s">
        <v>48</v>
      </c>
      <c r="F40">
        <v>2</v>
      </c>
      <c r="G40" s="2">
        <v>511004078</v>
      </c>
      <c r="H40" s="18" t="str">
        <f>IF(Tableau4[[#This Row],[Produit]]="","",VLOOKUP(Tableau4[[#This Row],[Produit]],'Prod Sanit'!$A$1:$G$71,7,FALSE))</f>
        <v>SC</v>
      </c>
      <c r="I40" s="2" t="s">
        <v>35</v>
      </c>
      <c r="J40" s="1">
        <f>IF(Tableau4[[#This Row],[Date Fin TTT]]="","",VLOOKUP(Tableau4[[#This Row],[Produit]],'Prod Sanit'!$A$1:$G$72,2,FALSE)+Tableau4[[#This Row],[Date Fin TTT]])</f>
        <v>42336</v>
      </c>
      <c r="L40" s="2" t="s">
        <v>81</v>
      </c>
    </row>
    <row r="41" spans="1:12" ht="15" customHeight="1" x14ac:dyDescent="0.25">
      <c r="A41" s="20">
        <v>8094</v>
      </c>
      <c r="B41" s="3">
        <v>42336</v>
      </c>
      <c r="C41" s="3">
        <v>42336</v>
      </c>
      <c r="E41" t="s">
        <v>46</v>
      </c>
      <c r="F41">
        <v>25</v>
      </c>
      <c r="G41" s="2">
        <v>511004078</v>
      </c>
      <c r="H41" s="18" t="str">
        <f>IF(Tableau4[[#This Row],[Produit]]="","",VLOOKUP(Tableau4[[#This Row],[Produit]],'Prod Sanit'!$A$1:$G$71,7,FALSE))</f>
        <v>D</v>
      </c>
      <c r="I41" s="2" t="s">
        <v>35</v>
      </c>
      <c r="J41" s="1">
        <f>IF(Tableau4[[#This Row],[Date Fin TTT]]="","",VLOOKUP(Tableau4[[#This Row],[Produit]],'Prod Sanit'!$A$1:$G$72,2,FALSE)+Tableau4[[#This Row],[Date Fin TTT]])</f>
        <v>42479</v>
      </c>
      <c r="K41" t="s">
        <v>91</v>
      </c>
      <c r="L41" s="2" t="s">
        <v>81</v>
      </c>
    </row>
    <row r="42" spans="1:12" ht="15" customHeight="1" x14ac:dyDescent="0.25">
      <c r="A42" s="20">
        <v>7488</v>
      </c>
      <c r="B42" s="3">
        <v>42337</v>
      </c>
      <c r="C42" s="3">
        <v>42369</v>
      </c>
      <c r="E42" t="s">
        <v>7</v>
      </c>
      <c r="F42">
        <v>8</v>
      </c>
      <c r="G42" s="2">
        <v>511004197</v>
      </c>
      <c r="H42" s="18" t="str">
        <f>IF(Tableau4[[#This Row],[Produit]]="","",VLOOKUP(Tableau4[[#This Row],[Produit]],'Prod Sanit'!$A$1:$G$71,7,FALSE))</f>
        <v>IM</v>
      </c>
      <c r="I42" s="2" t="s">
        <v>35</v>
      </c>
      <c r="J42" s="1">
        <f>IF(Tableau4[[#This Row],[Date Fin TTT]]="","",VLOOKUP(Tableau4[[#This Row],[Produit]],'Prod Sanit'!$A$1:$G$72,2,FALSE)+Tableau4[[#This Row],[Date Fin TTT]])</f>
        <v>42369</v>
      </c>
      <c r="K42" t="s">
        <v>103</v>
      </c>
      <c r="L42" s="2" t="s">
        <v>81</v>
      </c>
    </row>
    <row r="43" spans="1:12" ht="15" customHeight="1" x14ac:dyDescent="0.25">
      <c r="A43" s="20">
        <v>7489</v>
      </c>
      <c r="B43" s="3">
        <v>42337</v>
      </c>
      <c r="C43" s="3">
        <v>42369</v>
      </c>
      <c r="E43" t="s">
        <v>7</v>
      </c>
      <c r="F43">
        <v>8</v>
      </c>
      <c r="G43" s="2">
        <v>511004197</v>
      </c>
      <c r="H43" s="18" t="str">
        <f>IF(Tableau4[[#This Row],[Produit]]="","",VLOOKUP(Tableau4[[#This Row],[Produit]],'Prod Sanit'!$A$1:$G$71,7,FALSE))</f>
        <v>IM</v>
      </c>
      <c r="I43" s="2" t="s">
        <v>35</v>
      </c>
      <c r="J43" s="1">
        <f>IF(Tableau4[[#This Row],[Date Fin TTT]]="","",VLOOKUP(Tableau4[[#This Row],[Produit]],'Prod Sanit'!$A$1:$G$72,2,FALSE)+Tableau4[[#This Row],[Date Fin TTT]])</f>
        <v>42369</v>
      </c>
      <c r="K43" t="s">
        <v>103</v>
      </c>
      <c r="L43" s="2" t="s">
        <v>81</v>
      </c>
    </row>
    <row r="44" spans="1:12" ht="15" customHeight="1" x14ac:dyDescent="0.25">
      <c r="A44" s="20">
        <v>7489</v>
      </c>
      <c r="B44" s="3">
        <v>42337</v>
      </c>
      <c r="C44" s="3">
        <v>42369</v>
      </c>
      <c r="E44" t="s">
        <v>7</v>
      </c>
      <c r="F44">
        <v>8</v>
      </c>
      <c r="G44" s="2">
        <v>511004197</v>
      </c>
      <c r="H44" s="18" t="str">
        <f>IF(Tableau4[[#This Row],[Produit]]="","",VLOOKUP(Tableau4[[#This Row],[Produit]],'Prod Sanit'!$A$1:$G$71,7,FALSE))</f>
        <v>IM</v>
      </c>
      <c r="I44" s="2" t="s">
        <v>35</v>
      </c>
      <c r="J44" s="1">
        <f>IF(Tableau4[[#This Row],[Date Fin TTT]]="","",VLOOKUP(Tableau4[[#This Row],[Produit]],'Prod Sanit'!$A$1:$G$72,2,FALSE)+Tableau4[[#This Row],[Date Fin TTT]])</f>
        <v>42369</v>
      </c>
      <c r="K44" t="s">
        <v>103</v>
      </c>
      <c r="L44" s="2" t="s">
        <v>81</v>
      </c>
    </row>
    <row r="45" spans="1:12" ht="15" customHeight="1" x14ac:dyDescent="0.25">
      <c r="A45" s="20">
        <v>7492</v>
      </c>
      <c r="B45" s="3">
        <v>42337</v>
      </c>
      <c r="C45" s="3">
        <v>42369</v>
      </c>
      <c r="E45" t="s">
        <v>7</v>
      </c>
      <c r="F45">
        <v>8</v>
      </c>
      <c r="G45" s="2">
        <v>511004197</v>
      </c>
      <c r="H45" s="18" t="str">
        <f>IF(Tableau4[[#This Row],[Produit]]="","",VLOOKUP(Tableau4[[#This Row],[Produit]],'Prod Sanit'!$A$1:$G$71,7,FALSE))</f>
        <v>IM</v>
      </c>
      <c r="I45" s="2" t="s">
        <v>35</v>
      </c>
      <c r="J45" s="1">
        <f>IF(Tableau4[[#This Row],[Date Fin TTT]]="","",VLOOKUP(Tableau4[[#This Row],[Produit]],'Prod Sanit'!$A$1:$G$72,2,FALSE)+Tableau4[[#This Row],[Date Fin TTT]])</f>
        <v>42369</v>
      </c>
      <c r="K45" t="s">
        <v>103</v>
      </c>
      <c r="L45" s="2" t="s">
        <v>81</v>
      </c>
    </row>
    <row r="46" spans="1:12" ht="15" customHeight="1" x14ac:dyDescent="0.25">
      <c r="A46" s="20">
        <v>7495</v>
      </c>
      <c r="B46" s="3">
        <v>42337</v>
      </c>
      <c r="C46" s="3">
        <v>42369</v>
      </c>
      <c r="E46" t="s">
        <v>7</v>
      </c>
      <c r="F46">
        <v>8</v>
      </c>
      <c r="G46" s="2">
        <v>511004197</v>
      </c>
      <c r="H46" s="18" t="str">
        <f>IF(Tableau4[[#This Row],[Produit]]="","",VLOOKUP(Tableau4[[#This Row],[Produit]],'Prod Sanit'!$A$1:$G$71,7,FALSE))</f>
        <v>IM</v>
      </c>
      <c r="I46" s="2" t="s">
        <v>35</v>
      </c>
      <c r="J46" s="1">
        <f>IF(Tableau4[[#This Row],[Date Fin TTT]]="","",VLOOKUP(Tableau4[[#This Row],[Produit]],'Prod Sanit'!$A$1:$G$72,2,FALSE)+Tableau4[[#This Row],[Date Fin TTT]])</f>
        <v>42369</v>
      </c>
      <c r="K46" t="s">
        <v>103</v>
      </c>
      <c r="L46" s="2" t="s">
        <v>81</v>
      </c>
    </row>
    <row r="47" spans="1:12" ht="15" customHeight="1" x14ac:dyDescent="0.25">
      <c r="A47" s="20">
        <v>7497</v>
      </c>
      <c r="B47" s="3">
        <v>42337</v>
      </c>
      <c r="C47" s="3">
        <v>42369</v>
      </c>
      <c r="E47" t="s">
        <v>7</v>
      </c>
      <c r="F47">
        <v>8</v>
      </c>
      <c r="G47" s="2">
        <v>511004197</v>
      </c>
      <c r="H47" s="18" t="str">
        <f>IF(Tableau4[[#This Row],[Produit]]="","",VLOOKUP(Tableau4[[#This Row],[Produit]],'Prod Sanit'!$A$1:$G$71,7,FALSE))</f>
        <v>IM</v>
      </c>
      <c r="I47" s="2" t="s">
        <v>35</v>
      </c>
      <c r="J47" s="1">
        <f>IF(Tableau4[[#This Row],[Date Fin TTT]]="","",VLOOKUP(Tableau4[[#This Row],[Produit]],'Prod Sanit'!$A$1:$G$72,2,FALSE)+Tableau4[[#This Row],[Date Fin TTT]])</f>
        <v>42369</v>
      </c>
      <c r="K47" t="s">
        <v>103</v>
      </c>
      <c r="L47" s="2" t="s">
        <v>81</v>
      </c>
    </row>
    <row r="48" spans="1:12" ht="15" customHeight="1" x14ac:dyDescent="0.25">
      <c r="A48" s="20">
        <v>7501</v>
      </c>
      <c r="B48" s="3">
        <v>42337</v>
      </c>
      <c r="C48" s="3">
        <v>42369</v>
      </c>
      <c r="E48" t="s">
        <v>7</v>
      </c>
      <c r="F48">
        <v>8</v>
      </c>
      <c r="G48" s="2">
        <v>511004197</v>
      </c>
      <c r="H48" s="18" t="str">
        <f>IF(Tableau4[[#This Row],[Produit]]="","",VLOOKUP(Tableau4[[#This Row],[Produit]],'Prod Sanit'!$A$1:$G$71,7,FALSE))</f>
        <v>IM</v>
      </c>
      <c r="I48" s="2" t="s">
        <v>35</v>
      </c>
      <c r="J48" s="1">
        <f>IF(Tableau4[[#This Row],[Date Fin TTT]]="","",VLOOKUP(Tableau4[[#This Row],[Produit]],'Prod Sanit'!$A$1:$G$72,2,FALSE)+Tableau4[[#This Row],[Date Fin TTT]])</f>
        <v>42369</v>
      </c>
      <c r="K48" t="s">
        <v>103</v>
      </c>
      <c r="L48" s="2" t="s">
        <v>81</v>
      </c>
    </row>
    <row r="49" spans="1:12" ht="15" customHeight="1" x14ac:dyDescent="0.25">
      <c r="A49" s="20">
        <v>7509</v>
      </c>
      <c r="B49" s="3">
        <v>42337</v>
      </c>
      <c r="C49" s="3">
        <v>42369</v>
      </c>
      <c r="E49" t="s">
        <v>7</v>
      </c>
      <c r="F49">
        <v>8</v>
      </c>
      <c r="G49" s="2">
        <v>511004197</v>
      </c>
      <c r="H49" s="18" t="str">
        <f>IF(Tableau4[[#This Row],[Produit]]="","",VLOOKUP(Tableau4[[#This Row],[Produit]],'Prod Sanit'!$A$1:$G$71,7,FALSE))</f>
        <v>IM</v>
      </c>
      <c r="I49" s="2" t="s">
        <v>35</v>
      </c>
      <c r="J49" s="1">
        <f>IF(Tableau4[[#This Row],[Date Fin TTT]]="","",VLOOKUP(Tableau4[[#This Row],[Produit]],'Prod Sanit'!$A$1:$G$72,2,FALSE)+Tableau4[[#This Row],[Date Fin TTT]])</f>
        <v>42369</v>
      </c>
      <c r="K49" t="s">
        <v>103</v>
      </c>
      <c r="L49" s="2" t="s">
        <v>81</v>
      </c>
    </row>
    <row r="50" spans="1:12" ht="15" customHeight="1" x14ac:dyDescent="0.25">
      <c r="A50" s="20">
        <v>7513</v>
      </c>
      <c r="B50" s="3">
        <v>42337</v>
      </c>
      <c r="C50" s="3">
        <v>42369</v>
      </c>
      <c r="E50" t="s">
        <v>7</v>
      </c>
      <c r="F50">
        <v>8</v>
      </c>
      <c r="G50" s="2">
        <v>511004197</v>
      </c>
      <c r="H50" s="18" t="str">
        <f>IF(Tableau4[[#This Row],[Produit]]="","",VLOOKUP(Tableau4[[#This Row],[Produit]],'Prod Sanit'!$A$1:$G$71,7,FALSE))</f>
        <v>IM</v>
      </c>
      <c r="I50" s="2" t="s">
        <v>35</v>
      </c>
      <c r="J50" s="1">
        <f>IF(Tableau4[[#This Row],[Date Fin TTT]]="","",VLOOKUP(Tableau4[[#This Row],[Produit]],'Prod Sanit'!$A$1:$G$72,2,FALSE)+Tableau4[[#This Row],[Date Fin TTT]])</f>
        <v>42369</v>
      </c>
      <c r="K50" t="s">
        <v>103</v>
      </c>
      <c r="L50" s="2" t="s">
        <v>81</v>
      </c>
    </row>
    <row r="51" spans="1:12" ht="15" customHeight="1" x14ac:dyDescent="0.25">
      <c r="A51" s="20">
        <v>7514</v>
      </c>
      <c r="B51" s="3">
        <v>42337</v>
      </c>
      <c r="C51" s="3">
        <v>42369</v>
      </c>
      <c r="E51" t="s">
        <v>7</v>
      </c>
      <c r="F51">
        <v>8</v>
      </c>
      <c r="G51" s="2">
        <v>511004197</v>
      </c>
      <c r="H51" s="18" t="str">
        <f>IF(Tableau4[[#This Row],[Produit]]="","",VLOOKUP(Tableau4[[#This Row],[Produit]],'Prod Sanit'!$A$1:$G$71,7,FALSE))</f>
        <v>IM</v>
      </c>
      <c r="I51" s="2" t="s">
        <v>35</v>
      </c>
      <c r="J51" s="1">
        <f>IF(Tableau4[[#This Row],[Date Fin TTT]]="","",VLOOKUP(Tableau4[[#This Row],[Produit]],'Prod Sanit'!$A$1:$G$72,2,FALSE)+Tableau4[[#This Row],[Date Fin TTT]])</f>
        <v>42369</v>
      </c>
      <c r="K51" t="s">
        <v>103</v>
      </c>
      <c r="L51" s="2" t="s">
        <v>81</v>
      </c>
    </row>
    <row r="52" spans="1:12" ht="15" customHeight="1" x14ac:dyDescent="0.25">
      <c r="A52" s="20">
        <v>7515</v>
      </c>
      <c r="B52" s="3">
        <v>42337</v>
      </c>
      <c r="C52" s="3">
        <v>42369</v>
      </c>
      <c r="E52" t="s">
        <v>7</v>
      </c>
      <c r="F52">
        <v>8</v>
      </c>
      <c r="G52" s="2">
        <v>511004197</v>
      </c>
      <c r="H52" s="18" t="str">
        <f>IF(Tableau4[[#This Row],[Produit]]="","",VLOOKUP(Tableau4[[#This Row],[Produit]],'Prod Sanit'!$A$1:$G$71,7,FALSE))</f>
        <v>IM</v>
      </c>
      <c r="I52" s="2" t="s">
        <v>35</v>
      </c>
      <c r="J52" s="1">
        <f>IF(Tableau4[[#This Row],[Date Fin TTT]]="","",VLOOKUP(Tableau4[[#This Row],[Produit]],'Prod Sanit'!$A$1:$G$72,2,FALSE)+Tableau4[[#This Row],[Date Fin TTT]])</f>
        <v>42369</v>
      </c>
      <c r="K52" t="s">
        <v>103</v>
      </c>
      <c r="L52" s="2" t="s">
        <v>81</v>
      </c>
    </row>
    <row r="53" spans="1:12" ht="15" customHeight="1" x14ac:dyDescent="0.25">
      <c r="A53" s="20">
        <v>7519</v>
      </c>
      <c r="B53" s="3">
        <v>42337</v>
      </c>
      <c r="C53" s="3">
        <v>42369</v>
      </c>
      <c r="E53" t="s">
        <v>7</v>
      </c>
      <c r="F53">
        <v>8</v>
      </c>
      <c r="G53" s="2">
        <v>511004197</v>
      </c>
      <c r="H53" s="18" t="str">
        <f>IF(Tableau4[[#This Row],[Produit]]="","",VLOOKUP(Tableau4[[#This Row],[Produit]],'Prod Sanit'!$A$1:$G$71,7,FALSE))</f>
        <v>IM</v>
      </c>
      <c r="I53" s="2" t="s">
        <v>35</v>
      </c>
      <c r="J53" s="1">
        <f>IF(Tableau4[[#This Row],[Date Fin TTT]]="","",VLOOKUP(Tableau4[[#This Row],[Produit]],'Prod Sanit'!$A$1:$G$72,2,FALSE)+Tableau4[[#This Row],[Date Fin TTT]])</f>
        <v>42369</v>
      </c>
      <c r="K53" t="s">
        <v>103</v>
      </c>
      <c r="L53" s="2" t="s">
        <v>81</v>
      </c>
    </row>
    <row r="54" spans="1:12" ht="15" customHeight="1" x14ac:dyDescent="0.25">
      <c r="A54" s="20">
        <v>7520</v>
      </c>
      <c r="B54" s="3">
        <v>42337</v>
      </c>
      <c r="C54" s="3">
        <v>42369</v>
      </c>
      <c r="E54" t="s">
        <v>7</v>
      </c>
      <c r="F54">
        <v>8</v>
      </c>
      <c r="G54" s="2">
        <v>511004197</v>
      </c>
      <c r="H54" s="18" t="str">
        <f>IF(Tableau4[[#This Row],[Produit]]="","",VLOOKUP(Tableau4[[#This Row],[Produit]],'Prod Sanit'!$A$1:$G$71,7,FALSE))</f>
        <v>IM</v>
      </c>
      <c r="I54" s="2" t="s">
        <v>35</v>
      </c>
      <c r="J54" s="1">
        <f>IF(Tableau4[[#This Row],[Date Fin TTT]]="","",VLOOKUP(Tableau4[[#This Row],[Produit]],'Prod Sanit'!$A$1:$G$72,2,FALSE)+Tableau4[[#This Row],[Date Fin TTT]])</f>
        <v>42369</v>
      </c>
      <c r="K54" t="s">
        <v>103</v>
      </c>
      <c r="L54" s="2" t="s">
        <v>81</v>
      </c>
    </row>
    <row r="55" spans="1:12" ht="15" customHeight="1" x14ac:dyDescent="0.25">
      <c r="A55" s="20">
        <v>7522</v>
      </c>
      <c r="B55" s="3">
        <v>42337</v>
      </c>
      <c r="C55" s="3">
        <v>42369</v>
      </c>
      <c r="E55" t="s">
        <v>7</v>
      </c>
      <c r="F55">
        <v>8</v>
      </c>
      <c r="G55" s="2">
        <v>511004197</v>
      </c>
      <c r="H55" s="18" t="str">
        <f>IF(Tableau4[[#This Row],[Produit]]="","",VLOOKUP(Tableau4[[#This Row],[Produit]],'Prod Sanit'!$A$1:$G$71,7,FALSE))</f>
        <v>IM</v>
      </c>
      <c r="I55" s="2" t="s">
        <v>35</v>
      </c>
      <c r="J55" s="1">
        <f>IF(Tableau4[[#This Row],[Date Fin TTT]]="","",VLOOKUP(Tableau4[[#This Row],[Produit]],'Prod Sanit'!$A$1:$G$72,2,FALSE)+Tableau4[[#This Row],[Date Fin TTT]])</f>
        <v>42369</v>
      </c>
      <c r="K55" t="s">
        <v>103</v>
      </c>
      <c r="L55" s="2" t="s">
        <v>81</v>
      </c>
    </row>
    <row r="56" spans="1:12" ht="15" customHeight="1" x14ac:dyDescent="0.25">
      <c r="A56" s="20">
        <v>7524</v>
      </c>
      <c r="B56" s="3">
        <v>42337</v>
      </c>
      <c r="C56" s="3">
        <v>42369</v>
      </c>
      <c r="E56" t="s">
        <v>7</v>
      </c>
      <c r="F56">
        <v>8</v>
      </c>
      <c r="G56" s="2">
        <v>511004197</v>
      </c>
      <c r="H56" s="18" t="str">
        <f>IF(Tableau4[[#This Row],[Produit]]="","",VLOOKUP(Tableau4[[#This Row],[Produit]],'Prod Sanit'!$A$1:$G$71,7,FALSE))</f>
        <v>IM</v>
      </c>
      <c r="I56" s="2" t="s">
        <v>35</v>
      </c>
      <c r="J56" s="1">
        <f>IF(Tableau4[[#This Row],[Date Fin TTT]]="","",VLOOKUP(Tableau4[[#This Row],[Produit]],'Prod Sanit'!$A$1:$G$72,2,FALSE)+Tableau4[[#This Row],[Date Fin TTT]])</f>
        <v>42369</v>
      </c>
      <c r="K56" t="s">
        <v>103</v>
      </c>
      <c r="L56" s="2" t="s">
        <v>81</v>
      </c>
    </row>
    <row r="57" spans="1:12" ht="15" customHeight="1" x14ac:dyDescent="0.25">
      <c r="A57" s="20">
        <v>7525</v>
      </c>
      <c r="B57" s="3">
        <v>42337</v>
      </c>
      <c r="C57" s="3">
        <v>42369</v>
      </c>
      <c r="E57" t="s">
        <v>7</v>
      </c>
      <c r="F57">
        <v>8</v>
      </c>
      <c r="G57" s="2">
        <v>511004197</v>
      </c>
      <c r="H57" s="18" t="str">
        <f>IF(Tableau4[[#This Row],[Produit]]="","",VLOOKUP(Tableau4[[#This Row],[Produit]],'Prod Sanit'!$A$1:$G$71,7,FALSE))</f>
        <v>IM</v>
      </c>
      <c r="I57" s="2" t="s">
        <v>35</v>
      </c>
      <c r="J57" s="1">
        <f>IF(Tableau4[[#This Row],[Date Fin TTT]]="","",VLOOKUP(Tableau4[[#This Row],[Produit]],'Prod Sanit'!$A$1:$G$72,2,FALSE)+Tableau4[[#This Row],[Date Fin TTT]])</f>
        <v>42369</v>
      </c>
      <c r="K57" t="s">
        <v>103</v>
      </c>
      <c r="L57" s="2" t="s">
        <v>81</v>
      </c>
    </row>
    <row r="58" spans="1:12" ht="15" customHeight="1" x14ac:dyDescent="0.25">
      <c r="A58" s="20">
        <v>2550</v>
      </c>
      <c r="B58" s="3">
        <v>42338</v>
      </c>
      <c r="C58" s="3">
        <v>42338</v>
      </c>
      <c r="E58" t="s">
        <v>46</v>
      </c>
      <c r="F58">
        <v>25</v>
      </c>
      <c r="G58" s="2">
        <v>511004078</v>
      </c>
      <c r="H58" s="18" t="str">
        <f>IF(Tableau4[[#This Row],[Produit]]="","",VLOOKUP(Tableau4[[#This Row],[Produit]],'Prod Sanit'!$A$1:$G$71,7,FALSE))</f>
        <v>D</v>
      </c>
      <c r="I58" s="2" t="s">
        <v>35</v>
      </c>
      <c r="J58" s="1">
        <f>IF(Tableau4[[#This Row],[Date Fin TTT]]="","",VLOOKUP(Tableau4[[#This Row],[Produit]],'Prod Sanit'!$A$1:$G$72,2,FALSE)+Tableau4[[#This Row],[Date Fin TTT]])</f>
        <v>42481</v>
      </c>
      <c r="K58" t="s">
        <v>91</v>
      </c>
      <c r="L58" s="2" t="s">
        <v>81</v>
      </c>
    </row>
    <row r="59" spans="1:12" ht="15" customHeight="1" x14ac:dyDescent="0.25">
      <c r="A59" s="20">
        <v>2553</v>
      </c>
      <c r="B59" s="3">
        <v>42338</v>
      </c>
      <c r="C59" s="3">
        <v>42338</v>
      </c>
      <c r="E59" t="s">
        <v>46</v>
      </c>
      <c r="F59">
        <v>25</v>
      </c>
      <c r="G59" s="2">
        <v>511004078</v>
      </c>
      <c r="H59" s="18" t="str">
        <f>IF(Tableau4[[#This Row],[Produit]]="","",VLOOKUP(Tableau4[[#This Row],[Produit]],'Prod Sanit'!$A$1:$G$71,7,FALSE))</f>
        <v>D</v>
      </c>
      <c r="I59" s="2" t="s">
        <v>35</v>
      </c>
      <c r="J59" s="1">
        <f>IF(Tableau4[[#This Row],[Date Fin TTT]]="","",VLOOKUP(Tableau4[[#This Row],[Produit]],'Prod Sanit'!$A$1:$G$72,2,FALSE)+Tableau4[[#This Row],[Date Fin TTT]])</f>
        <v>42481</v>
      </c>
      <c r="K59" t="s">
        <v>91</v>
      </c>
      <c r="L59" s="2" t="s">
        <v>81</v>
      </c>
    </row>
    <row r="60" spans="1:12" ht="15" customHeight="1" x14ac:dyDescent="0.25">
      <c r="A60" s="20">
        <v>2555</v>
      </c>
      <c r="B60" s="3">
        <v>42338</v>
      </c>
      <c r="C60" s="3">
        <v>42338</v>
      </c>
      <c r="E60" t="s">
        <v>46</v>
      </c>
      <c r="F60">
        <v>25</v>
      </c>
      <c r="G60" s="2">
        <v>511004078</v>
      </c>
      <c r="H60" s="18" t="str">
        <f>IF(Tableau4[[#This Row],[Produit]]="","",VLOOKUP(Tableau4[[#This Row],[Produit]],'Prod Sanit'!$A$1:$G$71,7,FALSE))</f>
        <v>D</v>
      </c>
      <c r="I60" s="2" t="s">
        <v>35</v>
      </c>
      <c r="J60" s="1">
        <f>IF(Tableau4[[#This Row],[Date Fin TTT]]="","",VLOOKUP(Tableau4[[#This Row],[Produit]],'Prod Sanit'!$A$1:$G$72,2,FALSE)+Tableau4[[#This Row],[Date Fin TTT]])</f>
        <v>42481</v>
      </c>
      <c r="K60" t="s">
        <v>91</v>
      </c>
      <c r="L60" s="2" t="s">
        <v>81</v>
      </c>
    </row>
    <row r="61" spans="1:12" ht="15" customHeight="1" x14ac:dyDescent="0.25">
      <c r="A61" s="20">
        <v>2556</v>
      </c>
      <c r="B61" s="3">
        <v>42338</v>
      </c>
      <c r="C61" s="3">
        <v>42338</v>
      </c>
      <c r="E61" t="s">
        <v>46</v>
      </c>
      <c r="F61">
        <v>25</v>
      </c>
      <c r="G61" s="2">
        <v>511004078</v>
      </c>
      <c r="H61" s="18" t="str">
        <f>IF(Tableau4[[#This Row],[Produit]]="","",VLOOKUP(Tableau4[[#This Row],[Produit]],'Prod Sanit'!$A$1:$G$71,7,FALSE))</f>
        <v>D</v>
      </c>
      <c r="I61" s="2" t="s">
        <v>35</v>
      </c>
      <c r="J61" s="1">
        <f>IF(Tableau4[[#This Row],[Date Fin TTT]]="","",VLOOKUP(Tableau4[[#This Row],[Produit]],'Prod Sanit'!$A$1:$G$72,2,FALSE)+Tableau4[[#This Row],[Date Fin TTT]])</f>
        <v>42481</v>
      </c>
      <c r="K61" t="s">
        <v>91</v>
      </c>
      <c r="L61" s="2" t="s">
        <v>81</v>
      </c>
    </row>
    <row r="62" spans="1:12" ht="15" customHeight="1" x14ac:dyDescent="0.25">
      <c r="A62" s="20">
        <v>2561</v>
      </c>
      <c r="B62" s="3">
        <v>42338</v>
      </c>
      <c r="C62" s="3">
        <v>42338</v>
      </c>
      <c r="E62" t="s">
        <v>46</v>
      </c>
      <c r="F62">
        <v>25</v>
      </c>
      <c r="G62" s="2">
        <v>511004078</v>
      </c>
      <c r="H62" s="18" t="str">
        <f>IF(Tableau4[[#This Row],[Produit]]="","",VLOOKUP(Tableau4[[#This Row],[Produit]],'Prod Sanit'!$A$1:$G$71,7,FALSE))</f>
        <v>D</v>
      </c>
      <c r="I62" s="2" t="s">
        <v>35</v>
      </c>
      <c r="J62" s="1">
        <f>IF(Tableau4[[#This Row],[Date Fin TTT]]="","",VLOOKUP(Tableau4[[#This Row],[Produit]],'Prod Sanit'!$A$1:$G$72,2,FALSE)+Tableau4[[#This Row],[Date Fin TTT]])</f>
        <v>42481</v>
      </c>
      <c r="K62" t="s">
        <v>91</v>
      </c>
      <c r="L62" s="2" t="s">
        <v>81</v>
      </c>
    </row>
    <row r="63" spans="1:12" ht="15" customHeight="1" x14ac:dyDescent="0.25">
      <c r="A63" s="20">
        <v>2566</v>
      </c>
      <c r="B63" s="3">
        <v>42339</v>
      </c>
      <c r="C63" s="3">
        <v>42339</v>
      </c>
      <c r="E63" t="s">
        <v>84</v>
      </c>
      <c r="F63">
        <v>25</v>
      </c>
      <c r="G63" s="2">
        <v>512004343</v>
      </c>
      <c r="H63" s="18" t="str">
        <f>IF(Tableau4[[#This Row],[Produit]]="","",VLOOKUP(Tableau4[[#This Row],[Produit]],'Prod Sanit'!$A$1:$G$71,7,FALSE))</f>
        <v>IM</v>
      </c>
      <c r="I63" s="2" t="s">
        <v>35</v>
      </c>
      <c r="J63" s="1">
        <f>IF(Tableau4[[#This Row],[Date Fin TTT]]="","",VLOOKUP(Tableau4[[#This Row],[Produit]],'Prod Sanit'!$A$1:$G$72,2,FALSE)+Tableau4[[#This Row],[Date Fin TTT]])</f>
        <v>42342</v>
      </c>
      <c r="K63" t="s">
        <v>91</v>
      </c>
      <c r="L63" s="2" t="s">
        <v>81</v>
      </c>
    </row>
    <row r="64" spans="1:12" ht="15" customHeight="1" x14ac:dyDescent="0.25">
      <c r="A64" s="20">
        <v>7518</v>
      </c>
      <c r="B64" s="3">
        <v>42339</v>
      </c>
      <c r="C64" s="3">
        <v>42374</v>
      </c>
      <c r="E64" t="s">
        <v>7</v>
      </c>
      <c r="F64">
        <v>8</v>
      </c>
      <c r="G64" s="2">
        <v>511004197</v>
      </c>
      <c r="H64" s="18" t="str">
        <f>VLOOKUP(Tableau4[[#This Row],[Produit]],'Prod Sanit'!$A$1:$G$71,7,FALSE)</f>
        <v>IM</v>
      </c>
      <c r="I64" s="2" t="s">
        <v>35</v>
      </c>
      <c r="J64" s="1">
        <f>IF(Tableau4[[#This Row],[Date Fin TTT]]="","",VLOOKUP(Tableau4[[#This Row],[Produit]],'Prod Sanit'!$A$1:$G$72,2,FALSE)+Tableau4[[#This Row],[Date Fin TTT]])</f>
        <v>42374</v>
      </c>
      <c r="K64" t="s">
        <v>103</v>
      </c>
      <c r="L64" s="2" t="s">
        <v>81</v>
      </c>
    </row>
    <row r="65" spans="1:12" ht="15" customHeight="1" x14ac:dyDescent="0.25">
      <c r="A65" s="20">
        <v>7546</v>
      </c>
      <c r="B65" s="3">
        <v>42339</v>
      </c>
      <c r="C65" s="3">
        <v>42339</v>
      </c>
      <c r="E65" t="s">
        <v>7</v>
      </c>
      <c r="F65">
        <v>8</v>
      </c>
      <c r="G65" s="2">
        <v>511004197</v>
      </c>
      <c r="H65" s="18" t="str">
        <f>VLOOKUP(Tableau4[[#This Row],[Produit]],'Prod Sanit'!$A$1:$G$71,7,FALSE)</f>
        <v>IM</v>
      </c>
      <c r="I65" s="2" t="s">
        <v>35</v>
      </c>
      <c r="J65" s="1">
        <f>IF(Tableau4[[#This Row],[Date Fin TTT]]="","",VLOOKUP(Tableau4[[#This Row],[Produit]],'Prod Sanit'!$A$1:$G$72,2,FALSE)+Tableau4[[#This Row],[Date Fin TTT]])</f>
        <v>42339</v>
      </c>
      <c r="K65" t="s">
        <v>103</v>
      </c>
      <c r="L65" s="2" t="s">
        <v>81</v>
      </c>
    </row>
    <row r="66" spans="1:12" ht="15" customHeight="1" x14ac:dyDescent="0.25">
      <c r="A66" s="20">
        <v>7547</v>
      </c>
      <c r="B66" s="3">
        <v>42339</v>
      </c>
      <c r="C66" s="3">
        <v>42339</v>
      </c>
      <c r="E66" t="s">
        <v>7</v>
      </c>
      <c r="F66">
        <v>8</v>
      </c>
      <c r="G66" s="2">
        <v>511004197</v>
      </c>
      <c r="H66" s="18" t="str">
        <f>VLOOKUP(Tableau4[[#This Row],[Produit]],'Prod Sanit'!$A$1:$G$71,7,FALSE)</f>
        <v>IM</v>
      </c>
      <c r="I66" s="2" t="s">
        <v>35</v>
      </c>
      <c r="J66" s="1">
        <f>IF(Tableau4[[#This Row],[Date Fin TTT]]="","",VLOOKUP(Tableau4[[#This Row],[Produit]],'Prod Sanit'!$A$1:$G$72,2,FALSE)+Tableau4[[#This Row],[Date Fin TTT]])</f>
        <v>42339</v>
      </c>
      <c r="K66" t="s">
        <v>103</v>
      </c>
      <c r="L66" s="2" t="s">
        <v>81</v>
      </c>
    </row>
    <row r="67" spans="1:12" ht="15" customHeight="1" x14ac:dyDescent="0.25">
      <c r="A67" s="20">
        <v>7548</v>
      </c>
      <c r="B67" s="3">
        <v>42339</v>
      </c>
      <c r="C67" s="3">
        <v>42374</v>
      </c>
      <c r="E67" t="s">
        <v>7</v>
      </c>
      <c r="F67">
        <v>8</v>
      </c>
      <c r="G67" s="2">
        <v>511004197</v>
      </c>
      <c r="H67" s="18" t="str">
        <f>VLOOKUP(Tableau4[[#This Row],[Produit]],'Prod Sanit'!$A$1:$G$71,7,FALSE)</f>
        <v>IM</v>
      </c>
      <c r="I67" s="2" t="s">
        <v>35</v>
      </c>
      <c r="J67" s="1">
        <f>IF(Tableau4[[#This Row],[Date Fin TTT]]="","",VLOOKUP(Tableau4[[#This Row],[Produit]],'Prod Sanit'!$A$1:$G$72,2,FALSE)+Tableau4[[#This Row],[Date Fin TTT]])</f>
        <v>42374</v>
      </c>
      <c r="K67" t="s">
        <v>103</v>
      </c>
      <c r="L67" s="2" t="s">
        <v>81</v>
      </c>
    </row>
    <row r="68" spans="1:12" ht="15" customHeight="1" x14ac:dyDescent="0.25">
      <c r="A68" s="20">
        <v>7550</v>
      </c>
      <c r="B68" s="3">
        <v>42339</v>
      </c>
      <c r="C68" s="3">
        <v>42374</v>
      </c>
      <c r="E68" t="s">
        <v>7</v>
      </c>
      <c r="F68">
        <v>8</v>
      </c>
      <c r="G68" s="2">
        <v>511004197</v>
      </c>
      <c r="H68" s="18" t="str">
        <f>VLOOKUP(Tableau4[[#This Row],[Produit]],'Prod Sanit'!$A$1:$G$71,7,FALSE)</f>
        <v>IM</v>
      </c>
      <c r="I68" s="2" t="s">
        <v>35</v>
      </c>
      <c r="J68" s="1">
        <f>IF(Tableau4[[#This Row],[Date Fin TTT]]="","",VLOOKUP(Tableau4[[#This Row],[Produit]],'Prod Sanit'!$A$1:$G$72,2,FALSE)+Tableau4[[#This Row],[Date Fin TTT]])</f>
        <v>42374</v>
      </c>
      <c r="K68" t="s">
        <v>103</v>
      </c>
      <c r="L68" s="2" t="s">
        <v>81</v>
      </c>
    </row>
    <row r="69" spans="1:12" ht="15" customHeight="1" x14ac:dyDescent="0.25">
      <c r="A69" s="20">
        <v>7552</v>
      </c>
      <c r="B69" s="3">
        <v>42339</v>
      </c>
      <c r="C69" s="3">
        <v>42374</v>
      </c>
      <c r="E69" t="s">
        <v>7</v>
      </c>
      <c r="F69">
        <v>8</v>
      </c>
      <c r="G69" s="2">
        <v>511004197</v>
      </c>
      <c r="H69" s="18" t="str">
        <f>VLOOKUP(Tableau4[[#This Row],[Produit]],'Prod Sanit'!$A$1:$G$71,7,FALSE)</f>
        <v>IM</v>
      </c>
      <c r="I69" s="2" t="s">
        <v>35</v>
      </c>
      <c r="J69" s="1">
        <f>IF(Tableau4[[#This Row],[Date Fin TTT]]="","",VLOOKUP(Tableau4[[#This Row],[Produit]],'Prod Sanit'!$A$1:$G$72,2,FALSE)+Tableau4[[#This Row],[Date Fin TTT]])</f>
        <v>42374</v>
      </c>
      <c r="K69" t="s">
        <v>103</v>
      </c>
      <c r="L69" s="2" t="s">
        <v>81</v>
      </c>
    </row>
    <row r="70" spans="1:12" ht="15" customHeight="1" x14ac:dyDescent="0.25">
      <c r="A70" s="20">
        <v>7553</v>
      </c>
      <c r="B70" s="3">
        <v>42339</v>
      </c>
      <c r="C70" s="3">
        <v>42374</v>
      </c>
      <c r="E70" t="s">
        <v>7</v>
      </c>
      <c r="F70">
        <v>8</v>
      </c>
      <c r="G70" s="2">
        <v>511004197</v>
      </c>
      <c r="H70" s="18" t="s">
        <v>26</v>
      </c>
      <c r="I70" s="2" t="s">
        <v>35</v>
      </c>
      <c r="J70" s="1">
        <f>IF(Tableau4[[#This Row],[Date Fin TTT]]="","",VLOOKUP(Tableau4[[#This Row],[Produit]],'Prod Sanit'!$A$1:$G$72,2,FALSE)+Tableau4[[#This Row],[Date Fin TTT]])</f>
        <v>42374</v>
      </c>
      <c r="K70" t="s">
        <v>103</v>
      </c>
      <c r="L70" s="2" t="s">
        <v>81</v>
      </c>
    </row>
    <row r="71" spans="1:12" ht="15" customHeight="1" x14ac:dyDescent="0.25">
      <c r="A71" s="20">
        <v>7558</v>
      </c>
      <c r="B71" s="3">
        <v>42339</v>
      </c>
      <c r="C71" s="3">
        <v>42374</v>
      </c>
      <c r="E71" t="s">
        <v>7</v>
      </c>
      <c r="F71">
        <v>8</v>
      </c>
      <c r="G71" s="2">
        <v>511004197</v>
      </c>
      <c r="H71" s="18" t="str">
        <f>VLOOKUP(Tableau4[[#This Row],[Produit]],'Prod Sanit'!$A$1:$G$71,7,FALSE)</f>
        <v>IM</v>
      </c>
      <c r="I71" s="2" t="s">
        <v>35</v>
      </c>
      <c r="J71" s="1">
        <f>IF(Tableau4[[#This Row],[Date Fin TTT]]="","",VLOOKUP(Tableau4[[#This Row],[Produit]],'Prod Sanit'!$A$1:$G$72,2,FALSE)+Tableau4[[#This Row],[Date Fin TTT]])</f>
        <v>42374</v>
      </c>
      <c r="K71" t="s">
        <v>103</v>
      </c>
      <c r="L71" s="2" t="s">
        <v>81</v>
      </c>
    </row>
    <row r="72" spans="1:12" ht="15" customHeight="1" x14ac:dyDescent="0.25">
      <c r="A72" s="20">
        <v>7560</v>
      </c>
      <c r="B72" s="3">
        <v>42339</v>
      </c>
      <c r="C72" s="3">
        <v>42374</v>
      </c>
      <c r="E72" t="s">
        <v>7</v>
      </c>
      <c r="F72">
        <v>8</v>
      </c>
      <c r="G72" s="2">
        <v>511004197</v>
      </c>
      <c r="H72" s="18" t="str">
        <f>VLOOKUP(Tableau4[[#This Row],[Produit]],'Prod Sanit'!$A$1:$G$71,7,FALSE)</f>
        <v>IM</v>
      </c>
      <c r="I72" s="2" t="s">
        <v>35</v>
      </c>
      <c r="J72" s="1">
        <f>IF(Tableau4[[#This Row],[Date Fin TTT]]="","",VLOOKUP(Tableau4[[#This Row],[Produit]],'Prod Sanit'!$A$1:$G$72,2,FALSE)+Tableau4[[#This Row],[Date Fin TTT]])</f>
        <v>42374</v>
      </c>
      <c r="K72" t="s">
        <v>103</v>
      </c>
      <c r="L72" s="2" t="s">
        <v>81</v>
      </c>
    </row>
    <row r="73" spans="1:12" ht="15" customHeight="1" x14ac:dyDescent="0.25">
      <c r="A73" s="20">
        <v>9708</v>
      </c>
      <c r="B73" s="3">
        <v>42339</v>
      </c>
      <c r="C73" s="3">
        <v>42339</v>
      </c>
      <c r="E73" t="s">
        <v>84</v>
      </c>
      <c r="F73">
        <v>25</v>
      </c>
      <c r="G73" s="2">
        <v>512004343</v>
      </c>
      <c r="H73" s="18" t="str">
        <f>IF(Tableau4[[#This Row],[Produit]]="","",VLOOKUP(Tableau4[[#This Row],[Produit]],'Prod Sanit'!$A$1:$G$71,7,FALSE))</f>
        <v>IM</v>
      </c>
      <c r="I73" s="2" t="s">
        <v>35</v>
      </c>
      <c r="J73" s="1">
        <f>IF(Tableau4[[#This Row],[Date Fin TTT]]="","",VLOOKUP(Tableau4[[#This Row],[Produit]],'Prod Sanit'!$A$1:$G$72,2,FALSE)+Tableau4[[#This Row],[Date Fin TTT]])</f>
        <v>42342</v>
      </c>
      <c r="K73" t="s">
        <v>91</v>
      </c>
      <c r="L73" s="2" t="s">
        <v>81</v>
      </c>
    </row>
    <row r="74" spans="1:12" ht="15" customHeight="1" x14ac:dyDescent="0.25">
      <c r="A74" s="20">
        <v>7530</v>
      </c>
      <c r="B74" s="3">
        <v>42340</v>
      </c>
      <c r="C74" s="3">
        <v>42369</v>
      </c>
      <c r="E74" t="s">
        <v>7</v>
      </c>
      <c r="F74">
        <v>8</v>
      </c>
      <c r="G74" s="2">
        <v>512004811</v>
      </c>
      <c r="H74" s="2" t="str">
        <f>IF(Tableau4[[#This Row],[Date Fin TTT]]="","",VLOOKUP(Tableau4[[#This Row],[Produit]],'Prod Sanit'!A8:G75,7,FALSE))</f>
        <v>IM</v>
      </c>
      <c r="I74" s="2" t="s">
        <v>35</v>
      </c>
      <c r="J74" s="1">
        <f>IF(Tableau4[[#This Row],[Date Fin TTT]]="","",VLOOKUP(Tableau4[[#This Row],[Produit]],'Prod Sanit'!$A$1:$G$72,2,FALSE)+Tableau4[[#This Row],[Date Fin TTT]])</f>
        <v>42369</v>
      </c>
      <c r="K74" t="s">
        <v>103</v>
      </c>
      <c r="L74" s="2" t="s">
        <v>81</v>
      </c>
    </row>
    <row r="75" spans="1:12" ht="15" customHeight="1" x14ac:dyDescent="0.25">
      <c r="A75" s="20">
        <v>7531</v>
      </c>
      <c r="B75" s="3">
        <v>42340</v>
      </c>
      <c r="C75" s="3">
        <v>42369</v>
      </c>
      <c r="E75" t="s">
        <v>7</v>
      </c>
      <c r="F75">
        <v>8</v>
      </c>
      <c r="G75" s="2">
        <v>512004811</v>
      </c>
      <c r="H75" s="2" t="str">
        <f>IF(Tableau4[[#This Row],[Date Fin TTT]]="","",VLOOKUP(Tableau4[[#This Row],[Produit]],'Prod Sanit'!A11:G78,7,FALSE))</f>
        <v>IM</v>
      </c>
      <c r="I75" s="2" t="s">
        <v>35</v>
      </c>
      <c r="J75" s="1">
        <f>IF(Tableau4[[#This Row],[Date Fin TTT]]="","",VLOOKUP(Tableau4[[#This Row],[Produit]],'Prod Sanit'!$A$1:$G$72,2,FALSE)+Tableau4[[#This Row],[Date Fin TTT]])</f>
        <v>42369</v>
      </c>
      <c r="K75" t="s">
        <v>103</v>
      </c>
      <c r="L75" s="2" t="s">
        <v>81</v>
      </c>
    </row>
    <row r="76" spans="1:12" ht="15" customHeight="1" x14ac:dyDescent="0.25">
      <c r="A76" s="20">
        <v>7532</v>
      </c>
      <c r="B76" s="3">
        <v>42340</v>
      </c>
      <c r="C76" s="3">
        <v>42369</v>
      </c>
      <c r="E76" t="s">
        <v>7</v>
      </c>
      <c r="F76">
        <v>8</v>
      </c>
      <c r="G76" s="2">
        <v>512004811</v>
      </c>
      <c r="H76" s="2" t="str">
        <f>IF(Tableau4[[#This Row],[Date Fin TTT]]="","",VLOOKUP(Tableau4[[#This Row],[Produit]],'Prod Sanit'!A2:G71,7,FALSE))</f>
        <v>IM</v>
      </c>
      <c r="I76" s="2" t="s">
        <v>35</v>
      </c>
      <c r="J76" s="1">
        <f>IF(Tableau4[[#This Row],[Date Fin TTT]]="","",VLOOKUP(Tableau4[[#This Row],[Produit]],'Prod Sanit'!$A$1:$G$72,2,FALSE)+Tableau4[[#This Row],[Date Fin TTT]])</f>
        <v>42369</v>
      </c>
      <c r="K76" t="s">
        <v>103</v>
      </c>
      <c r="L76" s="2" t="s">
        <v>81</v>
      </c>
    </row>
    <row r="77" spans="1:12" ht="15" customHeight="1" x14ac:dyDescent="0.25">
      <c r="A77" s="20">
        <v>7533</v>
      </c>
      <c r="B77" s="3">
        <v>42340</v>
      </c>
      <c r="C77" s="3">
        <v>42369</v>
      </c>
      <c r="E77" t="s">
        <v>7</v>
      </c>
      <c r="F77">
        <v>8</v>
      </c>
      <c r="G77" s="2">
        <v>512004811</v>
      </c>
      <c r="H77" s="2" t="str">
        <f>IF(Tableau4[[#This Row],[Date Fin TTT]]="","",VLOOKUP(Tableau4[[#This Row],[Produit]],'Prod Sanit'!A3:G72,7,FALSE))</f>
        <v>IM</v>
      </c>
      <c r="I77" s="2" t="s">
        <v>35</v>
      </c>
      <c r="J77" s="1">
        <f>IF(Tableau4[[#This Row],[Date Fin TTT]]="","",VLOOKUP(Tableau4[[#This Row],[Produit]],'Prod Sanit'!$A$1:$G$72,2,FALSE)+Tableau4[[#This Row],[Date Fin TTT]])</f>
        <v>42369</v>
      </c>
      <c r="K77" t="s">
        <v>103</v>
      </c>
      <c r="L77" s="2" t="s">
        <v>81</v>
      </c>
    </row>
    <row r="78" spans="1:12" ht="15" customHeight="1" x14ac:dyDescent="0.25">
      <c r="A78" s="20">
        <v>7536</v>
      </c>
      <c r="B78" s="3">
        <v>42340</v>
      </c>
      <c r="C78" s="3">
        <v>42369</v>
      </c>
      <c r="E78" t="s">
        <v>7</v>
      </c>
      <c r="F78">
        <v>8</v>
      </c>
      <c r="G78" s="2">
        <v>512004811</v>
      </c>
      <c r="H78" s="2" t="str">
        <f>IF(Tableau4[[#This Row],[Date Fin TTT]]="","",VLOOKUP(Tableau4[[#This Row],[Produit]],'Prod Sanit'!A7:G74,7,FALSE))</f>
        <v>IM</v>
      </c>
      <c r="I78" s="2" t="s">
        <v>35</v>
      </c>
      <c r="J78" s="1">
        <f>IF(Tableau4[[#This Row],[Date Fin TTT]]="","",VLOOKUP(Tableau4[[#This Row],[Produit]],'Prod Sanit'!$A$1:$G$72,2,FALSE)+Tableau4[[#This Row],[Date Fin TTT]])</f>
        <v>42369</v>
      </c>
      <c r="K78" t="s">
        <v>103</v>
      </c>
      <c r="L78" s="2" t="s">
        <v>81</v>
      </c>
    </row>
    <row r="79" spans="1:12" ht="15" customHeight="1" x14ac:dyDescent="0.25">
      <c r="A79" s="20">
        <v>7538</v>
      </c>
      <c r="B79" s="3">
        <v>42340</v>
      </c>
      <c r="C79" s="3">
        <v>42369</v>
      </c>
      <c r="E79" t="s">
        <v>7</v>
      </c>
      <c r="F79">
        <v>8</v>
      </c>
      <c r="G79" s="2">
        <v>512004811</v>
      </c>
      <c r="H79" s="2" t="str">
        <f>IF(Tableau4[[#This Row],[Date Fin TTT]]="","",VLOOKUP(Tableau4[[#This Row],[Produit]],'Prod Sanit'!A4:G73,7,FALSE))</f>
        <v>IM</v>
      </c>
      <c r="I79" s="2" t="s">
        <v>35</v>
      </c>
      <c r="J79" s="1">
        <f>IF(Tableau4[[#This Row],[Date Fin TTT]]="","",VLOOKUP(Tableau4[[#This Row],[Produit]],'Prod Sanit'!$A$1:$G$72,2,FALSE)+Tableau4[[#This Row],[Date Fin TTT]])</f>
        <v>42369</v>
      </c>
      <c r="K79" t="s">
        <v>103</v>
      </c>
      <c r="L79" s="2" t="s">
        <v>81</v>
      </c>
    </row>
    <row r="80" spans="1:12" ht="15" customHeight="1" x14ac:dyDescent="0.25">
      <c r="A80" s="20">
        <v>7542</v>
      </c>
      <c r="B80" s="3">
        <v>42340</v>
      </c>
      <c r="C80" s="3">
        <v>42369</v>
      </c>
      <c r="E80" t="s">
        <v>7</v>
      </c>
      <c r="F80">
        <v>8</v>
      </c>
      <c r="G80" s="2">
        <v>512004811</v>
      </c>
      <c r="H80" s="2" t="str">
        <f>IF(Tableau4[[#This Row],[Date Fin TTT]]="","",VLOOKUP(Tableau4[[#This Row],[Produit]],'Prod Sanit'!A10:G77,7,FALSE))</f>
        <v>IM</v>
      </c>
      <c r="I80" s="2" t="s">
        <v>35</v>
      </c>
      <c r="J80" s="1">
        <f>IF(Tableau4[[#This Row],[Date Fin TTT]]="","",VLOOKUP(Tableau4[[#This Row],[Produit]],'Prod Sanit'!$A$1:$G$72,2,FALSE)+Tableau4[[#This Row],[Date Fin TTT]])</f>
        <v>42369</v>
      </c>
      <c r="K80" t="s">
        <v>103</v>
      </c>
      <c r="L80" s="2" t="s">
        <v>81</v>
      </c>
    </row>
    <row r="81" spans="1:12" ht="15" customHeight="1" x14ac:dyDescent="0.25">
      <c r="A81" s="20">
        <v>7545</v>
      </c>
      <c r="B81" s="3">
        <v>42340</v>
      </c>
      <c r="C81" s="3">
        <v>42369</v>
      </c>
      <c r="E81" t="s">
        <v>7</v>
      </c>
      <c r="F81">
        <v>8</v>
      </c>
      <c r="G81" s="2">
        <v>512004811</v>
      </c>
      <c r="H81" s="2" t="str">
        <f>IF(Tableau4[[#This Row],[Date Fin TTT]]="","",VLOOKUP(Tableau4[[#This Row],[Produit]],'Prod Sanit'!A9:G76,7,FALSE))</f>
        <v>IM</v>
      </c>
      <c r="I81" s="2" t="s">
        <v>35</v>
      </c>
      <c r="J81" s="1">
        <f>IF(Tableau4[[#This Row],[Date Fin TTT]]="","",VLOOKUP(Tableau4[[#This Row],[Produit]],'Prod Sanit'!$A$1:$G$72,2,FALSE)+Tableau4[[#This Row],[Date Fin TTT]])</f>
        <v>42369</v>
      </c>
      <c r="K81" t="s">
        <v>103</v>
      </c>
      <c r="L81" s="2" t="s">
        <v>81</v>
      </c>
    </row>
    <row r="82" spans="1:12" ht="15" customHeight="1" x14ac:dyDescent="0.25">
      <c r="A82" s="20">
        <v>2550</v>
      </c>
      <c r="B82" s="3">
        <v>42345</v>
      </c>
      <c r="C82" s="3">
        <v>42345</v>
      </c>
      <c r="E82" t="s">
        <v>48</v>
      </c>
      <c r="F82">
        <v>2</v>
      </c>
      <c r="G82" s="2">
        <v>511004078</v>
      </c>
      <c r="H82" s="18" t="str">
        <f>IF(Tableau4[[#This Row],[Produit]]="","",VLOOKUP(Tableau4[[#This Row],[Produit]],'Prod Sanit'!$A$1:$G$71,7,FALSE))</f>
        <v>SC</v>
      </c>
      <c r="I82" s="2" t="s">
        <v>35</v>
      </c>
      <c r="J82" s="1">
        <f>IF(Tableau4[[#This Row],[Date Fin TTT]]="","",VLOOKUP(Tableau4[[#This Row],[Produit]],'Prod Sanit'!$A$1:$G$72,2,FALSE)+Tableau4[[#This Row],[Date Fin TTT]])</f>
        <v>42345</v>
      </c>
      <c r="L82" s="2" t="s">
        <v>81</v>
      </c>
    </row>
    <row r="83" spans="1:12" ht="15" customHeight="1" x14ac:dyDescent="0.25">
      <c r="A83" s="20">
        <v>2553</v>
      </c>
      <c r="B83" s="3">
        <v>42345</v>
      </c>
      <c r="C83" s="3">
        <v>42345</v>
      </c>
      <c r="E83" t="s">
        <v>48</v>
      </c>
      <c r="F83">
        <v>2</v>
      </c>
      <c r="G83" s="2">
        <v>511004078</v>
      </c>
      <c r="H83" s="18" t="str">
        <f>IF(Tableau4[[#This Row],[Produit]]="","",VLOOKUP(Tableau4[[#This Row],[Produit]],'Prod Sanit'!$A$1:$G$71,7,FALSE))</f>
        <v>SC</v>
      </c>
      <c r="I83" s="2" t="s">
        <v>35</v>
      </c>
      <c r="J83" s="1">
        <f>IF(Tableau4[[#This Row],[Date Fin TTT]]="","",VLOOKUP(Tableau4[[#This Row],[Produit]],'Prod Sanit'!$A$1:$G$72,2,FALSE)+Tableau4[[#This Row],[Date Fin TTT]])</f>
        <v>42345</v>
      </c>
      <c r="L83" s="2" t="s">
        <v>81</v>
      </c>
    </row>
    <row r="84" spans="1:12" x14ac:dyDescent="0.25">
      <c r="A84" s="20">
        <v>2555</v>
      </c>
      <c r="B84" s="3">
        <v>42345</v>
      </c>
      <c r="C84" s="3">
        <v>42345</v>
      </c>
      <c r="E84" t="s">
        <v>48</v>
      </c>
      <c r="F84">
        <v>2</v>
      </c>
      <c r="G84" s="2">
        <v>511004078</v>
      </c>
      <c r="H84" s="18" t="str">
        <f>IF(Tableau4[[#This Row],[Produit]]="","",VLOOKUP(Tableau4[[#This Row],[Produit]],'Prod Sanit'!$A$1:$G$71,7,FALSE))</f>
        <v>SC</v>
      </c>
      <c r="I84" s="2" t="s">
        <v>35</v>
      </c>
      <c r="J84" s="1">
        <f>IF(Tableau4[[#This Row],[Date Fin TTT]]="","",VLOOKUP(Tableau4[[#This Row],[Produit]],'Prod Sanit'!$A$1:$G$72,2,FALSE)+Tableau4[[#This Row],[Date Fin TTT]])</f>
        <v>42345</v>
      </c>
      <c r="L84" s="2" t="s">
        <v>81</v>
      </c>
    </row>
    <row r="85" spans="1:12" ht="15" customHeight="1" x14ac:dyDescent="0.25">
      <c r="A85" s="20">
        <v>2556</v>
      </c>
      <c r="B85" s="3">
        <v>42345</v>
      </c>
      <c r="C85" s="3">
        <v>42345</v>
      </c>
      <c r="E85" t="s">
        <v>48</v>
      </c>
      <c r="F85">
        <v>2</v>
      </c>
      <c r="G85" s="2">
        <v>511004078</v>
      </c>
      <c r="H85" s="18" t="str">
        <f>IF(Tableau4[[#This Row],[Produit]]="","",VLOOKUP(Tableau4[[#This Row],[Produit]],'Prod Sanit'!$A$1:$G$71,7,FALSE))</f>
        <v>SC</v>
      </c>
      <c r="I85" s="2" t="s">
        <v>35</v>
      </c>
      <c r="J85" s="1">
        <f>IF(Tableau4[[#This Row],[Date Fin TTT]]="","",VLOOKUP(Tableau4[[#This Row],[Produit]],'Prod Sanit'!$A$1:$G$72,2,FALSE)+Tableau4[[#This Row],[Date Fin TTT]])</f>
        <v>42345</v>
      </c>
      <c r="L85" s="2" t="s">
        <v>81</v>
      </c>
    </row>
    <row r="86" spans="1:12" ht="15" customHeight="1" x14ac:dyDescent="0.25">
      <c r="A86" s="20">
        <v>2561</v>
      </c>
      <c r="B86" s="3">
        <v>42345</v>
      </c>
      <c r="C86" s="3">
        <v>42345</v>
      </c>
      <c r="E86" t="s">
        <v>48</v>
      </c>
      <c r="F86">
        <v>2</v>
      </c>
      <c r="G86" s="2">
        <v>511004078</v>
      </c>
      <c r="H86" s="18" t="str">
        <f>IF(Tableau4[[#This Row],[Produit]]="","",VLOOKUP(Tableau4[[#This Row],[Produit]],'Prod Sanit'!$A$1:$G$71,7,FALSE))</f>
        <v>SC</v>
      </c>
      <c r="I86" s="2" t="s">
        <v>35</v>
      </c>
      <c r="J86" s="1">
        <f>IF(Tableau4[[#This Row],[Date Fin TTT]]="","",VLOOKUP(Tableau4[[#This Row],[Produit]],'Prod Sanit'!$A$1:$G$72,2,FALSE)+Tableau4[[#This Row],[Date Fin TTT]])</f>
        <v>42345</v>
      </c>
      <c r="L86" s="2" t="s">
        <v>81</v>
      </c>
    </row>
    <row r="87" spans="1:12" ht="15" customHeight="1" x14ac:dyDescent="0.25">
      <c r="A87" s="20">
        <v>6164</v>
      </c>
      <c r="B87" s="3">
        <v>42345</v>
      </c>
      <c r="C87" s="3">
        <v>42345</v>
      </c>
      <c r="E87" t="s">
        <v>48</v>
      </c>
      <c r="F87">
        <v>2</v>
      </c>
      <c r="G87" s="2">
        <v>511004078</v>
      </c>
      <c r="H87" s="18" t="str">
        <f>IF(Tableau4[[#This Row],[Produit]]="","",VLOOKUP(Tableau4[[#This Row],[Produit]],'Prod Sanit'!$A$1:$G$71,7,FALSE))</f>
        <v>SC</v>
      </c>
      <c r="I87" s="2" t="s">
        <v>35</v>
      </c>
      <c r="J87" s="1">
        <f>IF(Tableau4[[#This Row],[Date Fin TTT]]="","",VLOOKUP(Tableau4[[#This Row],[Produit]],'Prod Sanit'!$A$1:$G$72,2,FALSE)+Tableau4[[#This Row],[Date Fin TTT]])</f>
        <v>42345</v>
      </c>
      <c r="L87" s="2" t="s">
        <v>81</v>
      </c>
    </row>
    <row r="88" spans="1:12" ht="15" customHeight="1" x14ac:dyDescent="0.25">
      <c r="A88" s="20">
        <v>6167</v>
      </c>
      <c r="B88" s="3">
        <v>42345</v>
      </c>
      <c r="C88" s="3">
        <v>42345</v>
      </c>
      <c r="E88" t="s">
        <v>48</v>
      </c>
      <c r="F88">
        <v>2</v>
      </c>
      <c r="G88" s="2">
        <v>511004078</v>
      </c>
      <c r="H88" s="18" t="str">
        <f>IF(Tableau4[[#This Row],[Produit]]="","",VLOOKUP(Tableau4[[#This Row],[Produit]],'Prod Sanit'!$A$1:$G$71,7,FALSE))</f>
        <v>SC</v>
      </c>
      <c r="I88" s="2" t="s">
        <v>35</v>
      </c>
      <c r="J88" s="1">
        <f>IF(Tableau4[[#This Row],[Date Fin TTT]]="","",VLOOKUP(Tableau4[[#This Row],[Produit]],'Prod Sanit'!$A$1:$G$72,2,FALSE)+Tableau4[[#This Row],[Date Fin TTT]])</f>
        <v>42345</v>
      </c>
      <c r="L88" s="2" t="s">
        <v>81</v>
      </c>
    </row>
    <row r="89" spans="1:12" ht="15" customHeight="1" x14ac:dyDescent="0.25">
      <c r="A89" s="20">
        <v>6172</v>
      </c>
      <c r="B89" s="3">
        <v>42345</v>
      </c>
      <c r="C89" s="3">
        <v>42345</v>
      </c>
      <c r="E89" t="s">
        <v>48</v>
      </c>
      <c r="F89">
        <v>2</v>
      </c>
      <c r="G89" s="2">
        <v>511004078</v>
      </c>
      <c r="H89" s="18" t="str">
        <f>IF(Tableau4[[#This Row],[Produit]]="","",VLOOKUP(Tableau4[[#This Row],[Produit]],'Prod Sanit'!$A$1:$G$71,7,FALSE))</f>
        <v>SC</v>
      </c>
      <c r="I89" s="2" t="s">
        <v>35</v>
      </c>
      <c r="J89" s="1">
        <f>IF(Tableau4[[#This Row],[Date Fin TTT]]="","",VLOOKUP(Tableau4[[#This Row],[Produit]],'Prod Sanit'!$A$1:$G$72,2,FALSE)+Tableau4[[#This Row],[Date Fin TTT]])</f>
        <v>42345</v>
      </c>
      <c r="L89" s="2" t="s">
        <v>81</v>
      </c>
    </row>
    <row r="90" spans="1:12" ht="15" customHeight="1" x14ac:dyDescent="0.25">
      <c r="A90" s="20">
        <v>7211</v>
      </c>
      <c r="B90" s="3">
        <v>42345</v>
      </c>
      <c r="C90" s="3">
        <v>42345</v>
      </c>
      <c r="E90" t="s">
        <v>48</v>
      </c>
      <c r="F90">
        <v>2</v>
      </c>
      <c r="G90" s="2">
        <v>511004078</v>
      </c>
      <c r="H90" s="18" t="str">
        <f>IF(Tableau4[[#This Row],[Produit]]="","",VLOOKUP(Tableau4[[#This Row],[Produit]],'Prod Sanit'!$A$1:$G$71,7,FALSE))</f>
        <v>SC</v>
      </c>
      <c r="I90" s="2" t="s">
        <v>35</v>
      </c>
      <c r="J90" s="1">
        <f>IF(Tableau4[[#This Row],[Date Fin TTT]]="","",VLOOKUP(Tableau4[[#This Row],[Produit]],'Prod Sanit'!$A$1:$G$72,2,FALSE)+Tableau4[[#This Row],[Date Fin TTT]])</f>
        <v>42345</v>
      </c>
      <c r="L90" s="2" t="s">
        <v>81</v>
      </c>
    </row>
    <row r="91" spans="1:12" ht="15" customHeight="1" x14ac:dyDescent="0.25">
      <c r="A91" s="20">
        <v>7212</v>
      </c>
      <c r="B91" s="3">
        <v>42345</v>
      </c>
      <c r="C91" s="3">
        <v>42345</v>
      </c>
      <c r="E91" t="s">
        <v>48</v>
      </c>
      <c r="F91">
        <v>2</v>
      </c>
      <c r="G91" s="2">
        <v>511004078</v>
      </c>
      <c r="H91" s="18" t="str">
        <f>IF(Tableau4[[#This Row],[Produit]]="","",VLOOKUP(Tableau4[[#This Row],[Produit]],'Prod Sanit'!$A$1:$G$71,7,FALSE))</f>
        <v>SC</v>
      </c>
      <c r="I91" s="2" t="s">
        <v>35</v>
      </c>
      <c r="J91" s="1">
        <f>IF(Tableau4[[#This Row],[Date Fin TTT]]="","",VLOOKUP(Tableau4[[#This Row],[Produit]],'Prod Sanit'!$A$1:$G$72,2,FALSE)+Tableau4[[#This Row],[Date Fin TTT]])</f>
        <v>42345</v>
      </c>
      <c r="L91" s="2" t="s">
        <v>81</v>
      </c>
    </row>
    <row r="92" spans="1:12" ht="15" customHeight="1" x14ac:dyDescent="0.25">
      <c r="A92" s="20">
        <v>7220</v>
      </c>
      <c r="B92" s="3">
        <v>42345</v>
      </c>
      <c r="C92" s="3">
        <v>42345</v>
      </c>
      <c r="E92" t="s">
        <v>48</v>
      </c>
      <c r="F92">
        <v>2</v>
      </c>
      <c r="G92" s="2">
        <v>511004078</v>
      </c>
      <c r="H92" s="18" t="str">
        <f>IF(Tableau4[[#This Row],[Produit]]="","",VLOOKUP(Tableau4[[#This Row],[Produit]],'Prod Sanit'!$A$1:$G$71,7,FALSE))</f>
        <v>SC</v>
      </c>
      <c r="I92" s="2" t="s">
        <v>35</v>
      </c>
      <c r="J92" s="1">
        <f>IF(Tableau4[[#This Row],[Date Fin TTT]]="","",VLOOKUP(Tableau4[[#This Row],[Produit]],'Prod Sanit'!$A$1:$G$72,2,FALSE)+Tableau4[[#This Row],[Date Fin TTT]])</f>
        <v>42345</v>
      </c>
      <c r="L92" s="2" t="s">
        <v>81</v>
      </c>
    </row>
    <row r="93" spans="1:12" ht="15" customHeight="1" x14ac:dyDescent="0.25">
      <c r="A93" s="20">
        <v>7223</v>
      </c>
      <c r="B93" s="3">
        <v>42345</v>
      </c>
      <c r="C93" s="3">
        <v>42345</v>
      </c>
      <c r="E93" t="s">
        <v>48</v>
      </c>
      <c r="F93">
        <v>2</v>
      </c>
      <c r="G93" s="2">
        <v>511004078</v>
      </c>
      <c r="H93" s="18" t="str">
        <f>IF(Tableau4[[#This Row],[Produit]]="","",VLOOKUP(Tableau4[[#This Row],[Produit]],'Prod Sanit'!$A$1:$G$71,7,FALSE))</f>
        <v>SC</v>
      </c>
      <c r="I93" s="2" t="s">
        <v>35</v>
      </c>
      <c r="J93" s="1">
        <f>IF(Tableau4[[#This Row],[Date Fin TTT]]="","",VLOOKUP(Tableau4[[#This Row],[Produit]],'Prod Sanit'!$A$1:$G$72,2,FALSE)+Tableau4[[#This Row],[Date Fin TTT]])</f>
        <v>42345</v>
      </c>
      <c r="L93" s="2" t="s">
        <v>81</v>
      </c>
    </row>
    <row r="94" spans="1:12" ht="15" customHeight="1" x14ac:dyDescent="0.25">
      <c r="A94" s="20">
        <v>7224</v>
      </c>
      <c r="B94" s="3">
        <v>42345</v>
      </c>
      <c r="C94" s="3">
        <v>42345</v>
      </c>
      <c r="E94" t="s">
        <v>48</v>
      </c>
      <c r="F94">
        <v>2</v>
      </c>
      <c r="G94" s="2">
        <v>511004078</v>
      </c>
      <c r="H94" s="18" t="str">
        <f>IF(Tableau4[[#This Row],[Produit]]="","",VLOOKUP(Tableau4[[#This Row],[Produit]],'Prod Sanit'!$A$1:$G$71,7,FALSE))</f>
        <v>SC</v>
      </c>
      <c r="I94" s="2" t="s">
        <v>35</v>
      </c>
      <c r="J94" s="1">
        <f>IF(Tableau4[[#This Row],[Date Fin TTT]]="","",VLOOKUP(Tableau4[[#This Row],[Produit]],'Prod Sanit'!$A$1:$G$72,2,FALSE)+Tableau4[[#This Row],[Date Fin TTT]])</f>
        <v>42345</v>
      </c>
      <c r="L94" s="2" t="s">
        <v>81</v>
      </c>
    </row>
    <row r="95" spans="1:12" ht="15" customHeight="1" x14ac:dyDescent="0.25">
      <c r="A95" s="20">
        <v>7243</v>
      </c>
      <c r="B95" s="3">
        <v>42345</v>
      </c>
      <c r="C95" s="3">
        <v>42345</v>
      </c>
      <c r="E95" t="s">
        <v>48</v>
      </c>
      <c r="F95">
        <v>2</v>
      </c>
      <c r="G95" s="2">
        <v>511004078</v>
      </c>
      <c r="H95" s="18" t="str">
        <f>IF(Tableau4[[#This Row],[Produit]]="","",VLOOKUP(Tableau4[[#This Row],[Produit]],'Prod Sanit'!$A$1:$G$71,7,FALSE))</f>
        <v>SC</v>
      </c>
      <c r="I95" s="2" t="s">
        <v>35</v>
      </c>
      <c r="J95" s="1">
        <f>IF(Tableau4[[#This Row],[Date Fin TTT]]="","",VLOOKUP(Tableau4[[#This Row],[Produit]],'Prod Sanit'!$A$1:$G$72,2,FALSE)+Tableau4[[#This Row],[Date Fin TTT]])</f>
        <v>42345</v>
      </c>
      <c r="L95" s="2" t="s">
        <v>81</v>
      </c>
    </row>
    <row r="96" spans="1:12" ht="15" customHeight="1" x14ac:dyDescent="0.25">
      <c r="A96" s="20">
        <v>7246</v>
      </c>
      <c r="B96" s="3">
        <v>42345</v>
      </c>
      <c r="C96" s="3">
        <v>42345</v>
      </c>
      <c r="E96" t="s">
        <v>48</v>
      </c>
      <c r="F96">
        <v>2</v>
      </c>
      <c r="G96" s="2">
        <v>511004078</v>
      </c>
      <c r="H96" s="18" t="str">
        <f>IF(Tableau4[[#This Row],[Produit]]="","",VLOOKUP(Tableau4[[#This Row],[Produit]],'Prod Sanit'!$A$1:$G$71,7,FALSE))</f>
        <v>SC</v>
      </c>
      <c r="I96" s="2" t="s">
        <v>35</v>
      </c>
      <c r="J96" s="1">
        <f>IF(Tableau4[[#This Row],[Date Fin TTT]]="","",VLOOKUP(Tableau4[[#This Row],[Produit]],'Prod Sanit'!$A$1:$G$72,2,FALSE)+Tableau4[[#This Row],[Date Fin TTT]])</f>
        <v>42345</v>
      </c>
      <c r="L96" s="2" t="s">
        <v>81</v>
      </c>
    </row>
    <row r="97" spans="1:12" ht="15" customHeight="1" x14ac:dyDescent="0.25">
      <c r="A97" s="20">
        <v>7250</v>
      </c>
      <c r="B97" s="3">
        <v>42345</v>
      </c>
      <c r="C97" s="3">
        <v>42345</v>
      </c>
      <c r="E97" t="s">
        <v>48</v>
      </c>
      <c r="F97">
        <v>2</v>
      </c>
      <c r="G97" s="2">
        <v>511004078</v>
      </c>
      <c r="H97" s="18" t="str">
        <f>IF(Tableau4[[#This Row],[Produit]]="","",VLOOKUP(Tableau4[[#This Row],[Produit]],'Prod Sanit'!$A$1:$G$71,7,FALSE))</f>
        <v>SC</v>
      </c>
      <c r="I97" s="2" t="s">
        <v>35</v>
      </c>
      <c r="J97" s="1">
        <f>IF(Tableau4[[#This Row],[Date Fin TTT]]="","",VLOOKUP(Tableau4[[#This Row],[Produit]],'Prod Sanit'!$A$1:$G$72,2,FALSE)+Tableau4[[#This Row],[Date Fin TTT]])</f>
        <v>42345</v>
      </c>
      <c r="L97" s="2" t="s">
        <v>81</v>
      </c>
    </row>
    <row r="98" spans="1:12" ht="15" customHeight="1" x14ac:dyDescent="0.25">
      <c r="A98" s="20">
        <v>7251</v>
      </c>
      <c r="B98" s="3">
        <v>42345</v>
      </c>
      <c r="C98" s="3">
        <v>42345</v>
      </c>
      <c r="E98" t="s">
        <v>48</v>
      </c>
      <c r="F98">
        <v>2</v>
      </c>
      <c r="G98" s="2">
        <v>511004078</v>
      </c>
      <c r="H98" s="18" t="str">
        <f>IF(Tableau4[[#This Row],[Produit]]="","",VLOOKUP(Tableau4[[#This Row],[Produit]],'Prod Sanit'!$A$1:$G$71,7,FALSE))</f>
        <v>SC</v>
      </c>
      <c r="I98" s="2" t="s">
        <v>35</v>
      </c>
      <c r="J98" s="1">
        <f>IF(Tableau4[[#This Row],[Date Fin TTT]]="","",VLOOKUP(Tableau4[[#This Row],[Produit]],'Prod Sanit'!$A$1:$G$72,2,FALSE)+Tableau4[[#This Row],[Date Fin TTT]])</f>
        <v>42345</v>
      </c>
      <c r="L98" s="2" t="s">
        <v>81</v>
      </c>
    </row>
    <row r="99" spans="1:12" ht="15" customHeight="1" x14ac:dyDescent="0.25">
      <c r="A99" s="20">
        <v>7267</v>
      </c>
      <c r="B99" s="3">
        <v>42345</v>
      </c>
      <c r="C99" s="3">
        <v>42345</v>
      </c>
      <c r="E99" t="s">
        <v>48</v>
      </c>
      <c r="F99">
        <v>2</v>
      </c>
      <c r="G99" s="2">
        <v>511004078</v>
      </c>
      <c r="H99" s="18" t="str">
        <f>IF(Tableau4[[#This Row],[Produit]]="","",VLOOKUP(Tableau4[[#This Row],[Produit]],'Prod Sanit'!$A$1:$G$71,7,FALSE))</f>
        <v>SC</v>
      </c>
      <c r="I99" s="2" t="s">
        <v>35</v>
      </c>
      <c r="J99" s="1">
        <f>IF(Tableau4[[#This Row],[Date Fin TTT]]="","",VLOOKUP(Tableau4[[#This Row],[Produit]],'Prod Sanit'!$A$1:$G$72,2,FALSE)+Tableau4[[#This Row],[Date Fin TTT]])</f>
        <v>42345</v>
      </c>
      <c r="L99" s="2" t="s">
        <v>81</v>
      </c>
    </row>
    <row r="100" spans="1:12" x14ac:dyDescent="0.25">
      <c r="A100" s="20">
        <v>7272</v>
      </c>
      <c r="B100" s="3">
        <v>42345</v>
      </c>
      <c r="C100" s="3">
        <v>42345</v>
      </c>
      <c r="E100" t="s">
        <v>48</v>
      </c>
      <c r="F100">
        <v>2</v>
      </c>
      <c r="G100" s="2">
        <v>511004078</v>
      </c>
      <c r="H100" s="18" t="str">
        <f>IF(Tableau4[[#This Row],[Produit]]="","",VLOOKUP(Tableau4[[#This Row],[Produit]],'Prod Sanit'!$A$1:$G$71,7,FALSE))</f>
        <v>SC</v>
      </c>
      <c r="I100" s="2" t="s">
        <v>35</v>
      </c>
      <c r="J100" s="1">
        <f>IF(Tableau4[[#This Row],[Date Fin TTT]]="","",VLOOKUP(Tableau4[[#This Row],[Produit]],'Prod Sanit'!$A$1:$G$72,2,FALSE)+Tableau4[[#This Row],[Date Fin TTT]])</f>
        <v>42345</v>
      </c>
      <c r="L100" s="2" t="s">
        <v>81</v>
      </c>
    </row>
    <row r="101" spans="1:12" ht="15" customHeight="1" x14ac:dyDescent="0.25">
      <c r="A101" s="20">
        <v>7276</v>
      </c>
      <c r="B101" s="3">
        <v>42345</v>
      </c>
      <c r="C101" s="3">
        <v>42345</v>
      </c>
      <c r="E101" t="s">
        <v>48</v>
      </c>
      <c r="F101">
        <v>2</v>
      </c>
      <c r="G101" s="2">
        <v>511004078</v>
      </c>
      <c r="H101" s="18" t="str">
        <f>IF(Tableau4[[#This Row],[Produit]]="","",VLOOKUP(Tableau4[[#This Row],[Produit]],'Prod Sanit'!$A$1:$G$71,7,FALSE))</f>
        <v>SC</v>
      </c>
      <c r="I101" s="2" t="s">
        <v>35</v>
      </c>
      <c r="J101" s="1">
        <f>IF(Tableau4[[#This Row],[Date Fin TTT]]="","",VLOOKUP(Tableau4[[#This Row],[Produit]],'Prod Sanit'!$A$1:$G$72,2,FALSE)+Tableau4[[#This Row],[Date Fin TTT]])</f>
        <v>42345</v>
      </c>
      <c r="L101" s="2" t="s">
        <v>81</v>
      </c>
    </row>
    <row r="102" spans="1:12" ht="15" customHeight="1" x14ac:dyDescent="0.25">
      <c r="A102" s="20">
        <v>7278</v>
      </c>
      <c r="B102" s="3">
        <v>42345</v>
      </c>
      <c r="C102" s="3">
        <v>42345</v>
      </c>
      <c r="E102" t="s">
        <v>48</v>
      </c>
      <c r="F102">
        <v>2</v>
      </c>
      <c r="G102" s="2">
        <v>511004078</v>
      </c>
      <c r="H102" s="18" t="str">
        <f>IF(Tableau4[[#This Row],[Produit]]="","",VLOOKUP(Tableau4[[#This Row],[Produit]],'Prod Sanit'!$A$1:$G$71,7,FALSE))</f>
        <v>SC</v>
      </c>
      <c r="I102" s="2" t="s">
        <v>35</v>
      </c>
      <c r="J102" s="1">
        <f>IF(Tableau4[[#This Row],[Date Fin TTT]]="","",VLOOKUP(Tableau4[[#This Row],[Produit]],'Prod Sanit'!$A$1:$G$72,2,FALSE)+Tableau4[[#This Row],[Date Fin TTT]])</f>
        <v>42345</v>
      </c>
      <c r="L102" s="2" t="s">
        <v>81</v>
      </c>
    </row>
    <row r="103" spans="1:12" ht="15" customHeight="1" x14ac:dyDescent="0.25">
      <c r="A103" s="20">
        <v>7279</v>
      </c>
      <c r="B103" s="3">
        <v>42345</v>
      </c>
      <c r="C103" s="3">
        <v>42345</v>
      </c>
      <c r="E103" t="s">
        <v>48</v>
      </c>
      <c r="F103">
        <v>2</v>
      </c>
      <c r="G103" s="2">
        <v>511004078</v>
      </c>
      <c r="H103" s="18" t="str">
        <f>IF(Tableau4[[#This Row],[Produit]]="","",VLOOKUP(Tableau4[[#This Row],[Produit]],'Prod Sanit'!$A$1:$G$71,7,FALSE))</f>
        <v>SC</v>
      </c>
      <c r="I103" s="2" t="s">
        <v>35</v>
      </c>
      <c r="J103" s="1">
        <f>IF(Tableau4[[#This Row],[Date Fin TTT]]="","",VLOOKUP(Tableau4[[#This Row],[Produit]],'Prod Sanit'!$A$1:$G$72,2,FALSE)+Tableau4[[#This Row],[Date Fin TTT]])</f>
        <v>42345</v>
      </c>
      <c r="L103" s="2" t="s">
        <v>81</v>
      </c>
    </row>
    <row r="104" spans="1:12" ht="15" customHeight="1" x14ac:dyDescent="0.25">
      <c r="A104" s="20">
        <v>7282</v>
      </c>
      <c r="B104" s="3">
        <v>42345</v>
      </c>
      <c r="C104" s="3">
        <v>42345</v>
      </c>
      <c r="E104" t="s">
        <v>48</v>
      </c>
      <c r="F104">
        <v>2</v>
      </c>
      <c r="G104" s="2">
        <v>511004078</v>
      </c>
      <c r="H104" s="18" t="str">
        <f>IF(Tableau4[[#This Row],[Produit]]="","",VLOOKUP(Tableau4[[#This Row],[Produit]],'Prod Sanit'!$A$1:$G$71,7,FALSE))</f>
        <v>SC</v>
      </c>
      <c r="I104" s="2" t="s">
        <v>35</v>
      </c>
      <c r="J104" s="1">
        <f>IF(Tableau4[[#This Row],[Date Fin TTT]]="","",VLOOKUP(Tableau4[[#This Row],[Produit]],'Prod Sanit'!$A$1:$G$72,2,FALSE)+Tableau4[[#This Row],[Date Fin TTT]])</f>
        <v>42345</v>
      </c>
      <c r="L104" s="2" t="s">
        <v>81</v>
      </c>
    </row>
    <row r="105" spans="1:12" ht="15" customHeight="1" x14ac:dyDescent="0.25">
      <c r="A105" s="20">
        <v>7288</v>
      </c>
      <c r="B105" s="3">
        <v>42345</v>
      </c>
      <c r="C105" s="3">
        <v>42345</v>
      </c>
      <c r="E105" t="s">
        <v>48</v>
      </c>
      <c r="F105">
        <v>2</v>
      </c>
      <c r="G105" s="2">
        <v>511004078</v>
      </c>
      <c r="H105" s="18" t="str">
        <f>IF(Tableau4[[#This Row],[Produit]]="","",VLOOKUP(Tableau4[[#This Row],[Produit]],'Prod Sanit'!$A$1:$G$71,7,FALSE))</f>
        <v>SC</v>
      </c>
      <c r="I105" s="2" t="s">
        <v>35</v>
      </c>
      <c r="J105" s="1">
        <f>IF(Tableau4[[#This Row],[Date Fin TTT]]="","",VLOOKUP(Tableau4[[#This Row],[Produit]],'Prod Sanit'!$A$1:$G$72,2,FALSE)+Tableau4[[#This Row],[Date Fin TTT]])</f>
        <v>42345</v>
      </c>
      <c r="L105" s="2" t="s">
        <v>81</v>
      </c>
    </row>
    <row r="106" spans="1:12" ht="15" customHeight="1" x14ac:dyDescent="0.25">
      <c r="A106" s="20">
        <v>7293</v>
      </c>
      <c r="B106" s="3">
        <v>42345</v>
      </c>
      <c r="C106" s="3">
        <v>42345</v>
      </c>
      <c r="E106" t="s">
        <v>48</v>
      </c>
      <c r="F106">
        <v>2</v>
      </c>
      <c r="G106" s="2">
        <v>511004078</v>
      </c>
      <c r="H106" s="18" t="str">
        <f>IF(Tableau4[[#This Row],[Produit]]="","",VLOOKUP(Tableau4[[#This Row],[Produit]],'Prod Sanit'!$A$1:$G$71,7,FALSE))</f>
        <v>SC</v>
      </c>
      <c r="I106" s="2" t="s">
        <v>35</v>
      </c>
      <c r="J106" s="1">
        <f>IF(Tableau4[[#This Row],[Date Fin TTT]]="","",VLOOKUP(Tableau4[[#This Row],[Produit]],'Prod Sanit'!$A$1:$G$72,2,FALSE)+Tableau4[[#This Row],[Date Fin TTT]])</f>
        <v>42345</v>
      </c>
      <c r="L106" s="2" t="s">
        <v>81</v>
      </c>
    </row>
    <row r="107" spans="1:12" ht="15" customHeight="1" x14ac:dyDescent="0.25">
      <c r="A107" s="20">
        <v>413</v>
      </c>
      <c r="B107" s="3">
        <v>42350</v>
      </c>
      <c r="C107" s="3">
        <v>42350</v>
      </c>
      <c r="E107" t="s">
        <v>322</v>
      </c>
      <c r="F107">
        <v>2</v>
      </c>
      <c r="G107" s="2">
        <v>511004194</v>
      </c>
      <c r="H107" s="18" t="str">
        <f>IF(Tableau4[[#This Row],[Produit]]="","",VLOOKUP(Tableau4[[#This Row],[Produit]],'Prod Sanit'!$A$1:$G$71,7,FALSE))</f>
        <v>IM</v>
      </c>
      <c r="I107" s="2" t="s">
        <v>35</v>
      </c>
      <c r="J107" s="1">
        <f>IF(Tableau4[[#This Row],[Date Fin TTT]]="","",VLOOKUP(Tableau4[[#This Row],[Produit]],'Prod Sanit'!$A$1:$G$72,2,FALSE)+Tableau4[[#This Row],[Date Fin TTT]])</f>
        <v>42350</v>
      </c>
      <c r="L107" s="2" t="s">
        <v>81</v>
      </c>
    </row>
    <row r="108" spans="1:12" ht="15" customHeight="1" x14ac:dyDescent="0.25">
      <c r="A108" s="20">
        <v>419</v>
      </c>
      <c r="B108" s="3">
        <v>42350</v>
      </c>
      <c r="C108" s="3">
        <v>42350</v>
      </c>
      <c r="E108" t="s">
        <v>322</v>
      </c>
      <c r="F108">
        <v>2</v>
      </c>
      <c r="G108" s="2">
        <v>511004194</v>
      </c>
      <c r="H108" s="18" t="str">
        <f>IF(Tableau4[[#This Row],[Produit]]="","",VLOOKUP(Tableau4[[#This Row],[Produit]],'Prod Sanit'!$A$1:$G$71,7,FALSE))</f>
        <v>IM</v>
      </c>
      <c r="I108" s="2" t="s">
        <v>35</v>
      </c>
      <c r="J108" s="1">
        <f>IF(Tableau4[[#This Row],[Date Fin TTT]]="","",VLOOKUP(Tableau4[[#This Row],[Produit]],'Prod Sanit'!$A$1:$G$72,2,FALSE)+Tableau4[[#This Row],[Date Fin TTT]])</f>
        <v>42350</v>
      </c>
      <c r="L108" s="2" t="s">
        <v>81</v>
      </c>
    </row>
    <row r="109" spans="1:12" ht="15" customHeight="1" x14ac:dyDescent="0.25">
      <c r="A109" s="20">
        <v>446</v>
      </c>
      <c r="B109" s="3">
        <v>42350</v>
      </c>
      <c r="C109" s="3">
        <v>42350</v>
      </c>
      <c r="E109" t="s">
        <v>322</v>
      </c>
      <c r="F109">
        <v>2</v>
      </c>
      <c r="G109" s="2">
        <v>511004194</v>
      </c>
      <c r="H109" s="18" t="str">
        <f>IF(Tableau4[[#This Row],[Produit]]="","",VLOOKUP(Tableau4[[#This Row],[Produit]],'Prod Sanit'!$A$1:$G$71,7,FALSE))</f>
        <v>IM</v>
      </c>
      <c r="I109" s="2" t="s">
        <v>35</v>
      </c>
      <c r="J109" s="1">
        <f>IF(Tableau4[[#This Row],[Date Fin TTT]]="","",VLOOKUP(Tableau4[[#This Row],[Produit]],'Prod Sanit'!$A$1:$G$72,2,FALSE)+Tableau4[[#This Row],[Date Fin TTT]])</f>
        <v>42350</v>
      </c>
      <c r="L109" s="2" t="s">
        <v>81</v>
      </c>
    </row>
    <row r="110" spans="1:12" ht="15" customHeight="1" x14ac:dyDescent="0.25">
      <c r="A110" s="20">
        <v>793</v>
      </c>
      <c r="B110" s="3">
        <v>42350</v>
      </c>
      <c r="C110" s="3">
        <v>42350</v>
      </c>
      <c r="E110" t="s">
        <v>322</v>
      </c>
      <c r="F110">
        <v>2</v>
      </c>
      <c r="G110" s="2">
        <v>511004194</v>
      </c>
      <c r="H110" s="18" t="str">
        <f>IF(Tableau4[[#This Row],[Produit]]="","",VLOOKUP(Tableau4[[#This Row],[Produit]],'Prod Sanit'!$A$1:$G$71,7,FALSE))</f>
        <v>IM</v>
      </c>
      <c r="I110" s="2" t="s">
        <v>35</v>
      </c>
      <c r="J110" s="1">
        <f>IF(Tableau4[[#This Row],[Date Fin TTT]]="","",VLOOKUP(Tableau4[[#This Row],[Produit]],'Prod Sanit'!$A$1:$G$72,2,FALSE)+Tableau4[[#This Row],[Date Fin TTT]])</f>
        <v>42350</v>
      </c>
      <c r="L110" s="2" t="s">
        <v>81</v>
      </c>
    </row>
    <row r="111" spans="1:12" ht="15" customHeight="1" x14ac:dyDescent="0.25">
      <c r="A111" s="20">
        <v>802</v>
      </c>
      <c r="B111" s="3">
        <v>42350</v>
      </c>
      <c r="C111" s="3">
        <v>42350</v>
      </c>
      <c r="E111" t="s">
        <v>322</v>
      </c>
      <c r="F111">
        <v>2</v>
      </c>
      <c r="G111" s="2">
        <v>511004194</v>
      </c>
      <c r="H111" s="18" t="str">
        <f>IF(Tableau4[[#This Row],[Produit]]="","",VLOOKUP(Tableau4[[#This Row],[Produit]],'Prod Sanit'!$A$1:$G$71,7,FALSE))</f>
        <v>IM</v>
      </c>
      <c r="I111" s="2" t="s">
        <v>35</v>
      </c>
      <c r="J111" s="1">
        <f>IF(Tableau4[[#This Row],[Date Fin TTT]]="","",VLOOKUP(Tableau4[[#This Row],[Produit]],'Prod Sanit'!$A$1:$G$72,2,FALSE)+Tableau4[[#This Row],[Date Fin TTT]])</f>
        <v>42350</v>
      </c>
      <c r="L111" s="2" t="s">
        <v>81</v>
      </c>
    </row>
    <row r="112" spans="1:12" ht="15" customHeight="1" x14ac:dyDescent="0.25">
      <c r="A112" s="20">
        <v>807</v>
      </c>
      <c r="B112" s="3">
        <v>42350</v>
      </c>
      <c r="C112" s="3">
        <v>42350</v>
      </c>
      <c r="E112" t="s">
        <v>322</v>
      </c>
      <c r="F112">
        <v>2</v>
      </c>
      <c r="G112" s="2">
        <v>511004194</v>
      </c>
      <c r="H112" s="18" t="str">
        <f>IF(Tableau4[[#This Row],[Produit]]="","",VLOOKUP(Tableau4[[#This Row],[Produit]],'Prod Sanit'!$A$1:$G$71,7,FALSE))</f>
        <v>IM</v>
      </c>
      <c r="I112" s="2" t="s">
        <v>35</v>
      </c>
      <c r="J112" s="1">
        <f>IF(Tableau4[[#This Row],[Date Fin TTT]]="","",VLOOKUP(Tableau4[[#This Row],[Produit]],'Prod Sanit'!$A$1:$G$72,2,FALSE)+Tableau4[[#This Row],[Date Fin TTT]])</f>
        <v>42350</v>
      </c>
      <c r="L112" s="2" t="s">
        <v>81</v>
      </c>
    </row>
    <row r="113" spans="1:12" ht="15" customHeight="1" x14ac:dyDescent="0.25">
      <c r="A113" s="20">
        <v>820</v>
      </c>
      <c r="B113" s="3">
        <v>42350</v>
      </c>
      <c r="C113" s="3">
        <v>42350</v>
      </c>
      <c r="E113" t="s">
        <v>322</v>
      </c>
      <c r="F113">
        <v>2</v>
      </c>
      <c r="G113" s="2">
        <v>511004194</v>
      </c>
      <c r="H113" s="18" t="str">
        <f>IF(Tableau4[[#This Row],[Produit]]="","",VLOOKUP(Tableau4[[#This Row],[Produit]],'Prod Sanit'!$A$1:$G$71,7,FALSE))</f>
        <v>IM</v>
      </c>
      <c r="I113" s="2" t="s">
        <v>35</v>
      </c>
      <c r="J113" s="1">
        <f>IF(Tableau4[[#This Row],[Date Fin TTT]]="","",VLOOKUP(Tableau4[[#This Row],[Produit]],'Prod Sanit'!$A$1:$G$72,2,FALSE)+Tableau4[[#This Row],[Date Fin TTT]])</f>
        <v>42350</v>
      </c>
      <c r="L113" s="2" t="s">
        <v>81</v>
      </c>
    </row>
    <row r="114" spans="1:12" ht="15" customHeight="1" x14ac:dyDescent="0.25">
      <c r="A114" s="20">
        <v>2610</v>
      </c>
      <c r="B114" s="3">
        <v>42350</v>
      </c>
      <c r="C114" s="3">
        <v>42350</v>
      </c>
      <c r="E114" t="s">
        <v>322</v>
      </c>
      <c r="F114">
        <v>2</v>
      </c>
      <c r="G114" s="2">
        <v>511004194</v>
      </c>
      <c r="H114" s="18" t="str">
        <f>IF(Tableau4[[#This Row],[Produit]]="","",VLOOKUP(Tableau4[[#This Row],[Produit]],'Prod Sanit'!$A$1:$G$71,7,FALSE))</f>
        <v>IM</v>
      </c>
      <c r="I114" s="2" t="s">
        <v>35</v>
      </c>
      <c r="J114" s="1">
        <f>IF(Tableau4[[#This Row],[Date Fin TTT]]="","",VLOOKUP(Tableau4[[#This Row],[Produit]],'Prod Sanit'!$A$1:$G$72,2,FALSE)+Tableau4[[#This Row],[Date Fin TTT]])</f>
        <v>42350</v>
      </c>
      <c r="L114" s="2" t="s">
        <v>81</v>
      </c>
    </row>
    <row r="115" spans="1:12" ht="15" customHeight="1" x14ac:dyDescent="0.25">
      <c r="A115" s="20">
        <v>3015</v>
      </c>
      <c r="B115" s="3">
        <v>42350</v>
      </c>
      <c r="C115" s="3">
        <v>42350</v>
      </c>
      <c r="E115" t="s">
        <v>322</v>
      </c>
      <c r="F115">
        <v>2</v>
      </c>
      <c r="G115" s="2">
        <v>511004194</v>
      </c>
      <c r="H115" s="18" t="str">
        <f>IF(Tableau4[[#This Row],[Produit]]="","",VLOOKUP(Tableau4[[#This Row],[Produit]],'Prod Sanit'!$A$1:$G$71,7,FALSE))</f>
        <v>IM</v>
      </c>
      <c r="I115" s="2" t="s">
        <v>35</v>
      </c>
      <c r="J115" s="1">
        <f>IF(Tableau4[[#This Row],[Date Fin TTT]]="","",VLOOKUP(Tableau4[[#This Row],[Produit]],'Prod Sanit'!$A$1:$G$72,2,FALSE)+Tableau4[[#This Row],[Date Fin TTT]])</f>
        <v>42350</v>
      </c>
      <c r="L115" s="2" t="s">
        <v>81</v>
      </c>
    </row>
    <row r="116" spans="1:12" x14ac:dyDescent="0.25">
      <c r="A116" s="20">
        <v>4908</v>
      </c>
      <c r="B116" s="3">
        <v>42350</v>
      </c>
      <c r="C116" s="3">
        <v>42350</v>
      </c>
      <c r="E116" t="s">
        <v>322</v>
      </c>
      <c r="F116">
        <v>2</v>
      </c>
      <c r="G116" s="2">
        <v>511004194</v>
      </c>
      <c r="H116" s="18" t="str">
        <f>IF(Tableau4[[#This Row],[Produit]]="","",VLOOKUP(Tableau4[[#This Row],[Produit]],'Prod Sanit'!$A$1:$G$71,7,FALSE))</f>
        <v>IM</v>
      </c>
      <c r="I116" s="2" t="s">
        <v>35</v>
      </c>
      <c r="J116" s="1">
        <f>IF(Tableau4[[#This Row],[Date Fin TTT]]="","",VLOOKUP(Tableau4[[#This Row],[Produit]],'Prod Sanit'!$A$1:$G$72,2,FALSE)+Tableau4[[#This Row],[Date Fin TTT]])</f>
        <v>42350</v>
      </c>
      <c r="L116" s="2" t="s">
        <v>81</v>
      </c>
    </row>
    <row r="117" spans="1:12" ht="15" customHeight="1" x14ac:dyDescent="0.25">
      <c r="A117" s="20">
        <v>4923</v>
      </c>
      <c r="B117" s="3">
        <v>42350</v>
      </c>
      <c r="C117" s="3">
        <v>42350</v>
      </c>
      <c r="E117" t="s">
        <v>322</v>
      </c>
      <c r="F117">
        <v>2</v>
      </c>
      <c r="G117" s="2">
        <v>511004194</v>
      </c>
      <c r="H117" s="18" t="str">
        <f>IF(Tableau4[[#This Row],[Produit]]="","",VLOOKUP(Tableau4[[#This Row],[Produit]],'Prod Sanit'!$A$1:$G$71,7,FALSE))</f>
        <v>IM</v>
      </c>
      <c r="I117" s="2" t="s">
        <v>35</v>
      </c>
      <c r="J117" s="1">
        <f>IF(Tableau4[[#This Row],[Date Fin TTT]]="","",VLOOKUP(Tableau4[[#This Row],[Produit]],'Prod Sanit'!$A$1:$G$72,2,FALSE)+Tableau4[[#This Row],[Date Fin TTT]])</f>
        <v>42350</v>
      </c>
      <c r="L117" s="2" t="s">
        <v>81</v>
      </c>
    </row>
    <row r="118" spans="1:12" ht="15" customHeight="1" x14ac:dyDescent="0.25">
      <c r="A118" s="20">
        <v>4971</v>
      </c>
      <c r="B118" s="3">
        <v>42350</v>
      </c>
      <c r="C118" s="3">
        <v>42350</v>
      </c>
      <c r="E118" t="s">
        <v>322</v>
      </c>
      <c r="F118">
        <v>2</v>
      </c>
      <c r="G118" s="2">
        <v>511004194</v>
      </c>
      <c r="H118" s="18" t="str">
        <f>IF(Tableau4[[#This Row],[Produit]]="","",VLOOKUP(Tableau4[[#This Row],[Produit]],'Prod Sanit'!$A$1:$G$71,7,FALSE))</f>
        <v>IM</v>
      </c>
      <c r="I118" s="2" t="s">
        <v>35</v>
      </c>
      <c r="J118" s="1">
        <f>IF(Tableau4[[#This Row],[Date Fin TTT]]="","",VLOOKUP(Tableau4[[#This Row],[Produit]],'Prod Sanit'!$A$1:$G$72,2,FALSE)+Tableau4[[#This Row],[Date Fin TTT]])</f>
        <v>42350</v>
      </c>
      <c r="L118" s="2" t="s">
        <v>81</v>
      </c>
    </row>
    <row r="119" spans="1:12" ht="15" customHeight="1" x14ac:dyDescent="0.25">
      <c r="A119" s="20">
        <v>6046</v>
      </c>
      <c r="B119" s="3">
        <v>42350</v>
      </c>
      <c r="C119" s="3">
        <v>42350</v>
      </c>
      <c r="E119" t="s">
        <v>322</v>
      </c>
      <c r="F119">
        <v>2</v>
      </c>
      <c r="G119" s="2">
        <v>511004194</v>
      </c>
      <c r="H119" s="18" t="str">
        <f>IF(Tableau4[[#This Row],[Produit]]="","",VLOOKUP(Tableau4[[#This Row],[Produit]],'Prod Sanit'!$A$1:$G$71,7,FALSE))</f>
        <v>IM</v>
      </c>
      <c r="I119" s="2" t="s">
        <v>35</v>
      </c>
      <c r="J119" s="1">
        <f>IF(Tableau4[[#This Row],[Date Fin TTT]]="","",VLOOKUP(Tableau4[[#This Row],[Produit]],'Prod Sanit'!$A$1:$G$72,2,FALSE)+Tableau4[[#This Row],[Date Fin TTT]])</f>
        <v>42350</v>
      </c>
      <c r="L119" s="2" t="s">
        <v>81</v>
      </c>
    </row>
    <row r="120" spans="1:12" ht="15" customHeight="1" x14ac:dyDescent="0.25">
      <c r="A120" s="20">
        <v>6056</v>
      </c>
      <c r="B120" s="3">
        <v>42350</v>
      </c>
      <c r="C120" s="3">
        <v>42350</v>
      </c>
      <c r="E120" t="s">
        <v>322</v>
      </c>
      <c r="F120">
        <v>2</v>
      </c>
      <c r="G120" s="2">
        <v>511004194</v>
      </c>
      <c r="H120" s="18" t="str">
        <f>IF(Tableau4[[#This Row],[Produit]]="","",VLOOKUP(Tableau4[[#This Row],[Produit]],'Prod Sanit'!$A$1:$G$71,7,FALSE))</f>
        <v>IM</v>
      </c>
      <c r="I120" s="2" t="s">
        <v>35</v>
      </c>
      <c r="J120" s="1">
        <f>IF(Tableau4[[#This Row],[Date Fin TTT]]="","",VLOOKUP(Tableau4[[#This Row],[Produit]],'Prod Sanit'!$A$1:$G$72,2,FALSE)+Tableau4[[#This Row],[Date Fin TTT]])</f>
        <v>42350</v>
      </c>
      <c r="L120" s="2" t="s">
        <v>81</v>
      </c>
    </row>
    <row r="121" spans="1:12" ht="15" customHeight="1" x14ac:dyDescent="0.25">
      <c r="A121" s="20">
        <v>6088</v>
      </c>
      <c r="B121" s="3">
        <v>42350</v>
      </c>
      <c r="C121" s="3">
        <v>42350</v>
      </c>
      <c r="E121" t="s">
        <v>322</v>
      </c>
      <c r="F121">
        <v>2</v>
      </c>
      <c r="G121" s="2">
        <v>511004194</v>
      </c>
      <c r="H121" s="18" t="str">
        <f>IF(Tableau4[[#This Row],[Produit]]="","",VLOOKUP(Tableau4[[#This Row],[Produit]],'Prod Sanit'!$A$1:$G$71,7,FALSE))</f>
        <v>IM</v>
      </c>
      <c r="I121" s="2" t="s">
        <v>35</v>
      </c>
      <c r="J121" s="1">
        <f>IF(Tableau4[[#This Row],[Date Fin TTT]]="","",VLOOKUP(Tableau4[[#This Row],[Produit]],'Prod Sanit'!$A$1:$G$72,2,FALSE)+Tableau4[[#This Row],[Date Fin TTT]])</f>
        <v>42350</v>
      </c>
      <c r="L121" s="2" t="s">
        <v>81</v>
      </c>
    </row>
    <row r="122" spans="1:12" ht="15" customHeight="1" x14ac:dyDescent="0.25">
      <c r="A122" s="20">
        <v>6089</v>
      </c>
      <c r="B122" s="3">
        <v>42350</v>
      </c>
      <c r="C122" s="3">
        <v>42350</v>
      </c>
      <c r="E122" t="s">
        <v>322</v>
      </c>
      <c r="F122">
        <v>2</v>
      </c>
      <c r="G122" s="2">
        <v>511004194</v>
      </c>
      <c r="H122" s="18" t="str">
        <f>IF(Tableau4[[#This Row],[Produit]]="","",VLOOKUP(Tableau4[[#This Row],[Produit]],'Prod Sanit'!$A$1:$G$71,7,FALSE))</f>
        <v>IM</v>
      </c>
      <c r="I122" s="2" t="s">
        <v>35</v>
      </c>
      <c r="J122" s="1">
        <f>IF(Tableau4[[#This Row],[Date Fin TTT]]="","",VLOOKUP(Tableau4[[#This Row],[Produit]],'Prod Sanit'!$A$1:$G$72,2,FALSE)+Tableau4[[#This Row],[Date Fin TTT]])</f>
        <v>42350</v>
      </c>
      <c r="L122" s="2" t="s">
        <v>81</v>
      </c>
    </row>
    <row r="123" spans="1:12" ht="15" customHeight="1" x14ac:dyDescent="0.25">
      <c r="A123" s="20">
        <v>6109</v>
      </c>
      <c r="B123" s="3">
        <v>42350</v>
      </c>
      <c r="C123" s="3">
        <v>42350</v>
      </c>
      <c r="E123" t="s">
        <v>322</v>
      </c>
      <c r="F123">
        <v>2</v>
      </c>
      <c r="G123" s="2">
        <v>511004194</v>
      </c>
      <c r="H123" s="18" t="str">
        <f>IF(Tableau4[[#This Row],[Produit]]="","",VLOOKUP(Tableau4[[#This Row],[Produit]],'Prod Sanit'!$A$1:$G$71,7,FALSE))</f>
        <v>IM</v>
      </c>
      <c r="I123" s="2" t="s">
        <v>35</v>
      </c>
      <c r="J123" s="1">
        <f>IF(Tableau4[[#This Row],[Date Fin TTT]]="","",VLOOKUP(Tableau4[[#This Row],[Produit]],'Prod Sanit'!$A$1:$G$72,2,FALSE)+Tableau4[[#This Row],[Date Fin TTT]])</f>
        <v>42350</v>
      </c>
      <c r="L123" s="2" t="s">
        <v>81</v>
      </c>
    </row>
    <row r="124" spans="1:12" ht="15" customHeight="1" x14ac:dyDescent="0.25">
      <c r="A124" s="20">
        <v>6114</v>
      </c>
      <c r="B124" s="3">
        <v>42350</v>
      </c>
      <c r="C124" s="3">
        <v>42350</v>
      </c>
      <c r="E124" t="s">
        <v>322</v>
      </c>
      <c r="F124">
        <v>2</v>
      </c>
      <c r="G124" s="2">
        <v>511004194</v>
      </c>
      <c r="H124" s="18" t="str">
        <f>IF(Tableau4[[#This Row],[Produit]]="","",VLOOKUP(Tableau4[[#This Row],[Produit]],'Prod Sanit'!$A$1:$G$71,7,FALSE))</f>
        <v>IM</v>
      </c>
      <c r="I124" s="2" t="s">
        <v>35</v>
      </c>
      <c r="J124" s="1">
        <f>IF(Tableau4[[#This Row],[Date Fin TTT]]="","",VLOOKUP(Tableau4[[#This Row],[Produit]],'Prod Sanit'!$A$1:$G$72,2,FALSE)+Tableau4[[#This Row],[Date Fin TTT]])</f>
        <v>42350</v>
      </c>
      <c r="L124" s="2" t="s">
        <v>81</v>
      </c>
    </row>
    <row r="125" spans="1:12" ht="15" customHeight="1" x14ac:dyDescent="0.25">
      <c r="A125" s="20">
        <v>6244</v>
      </c>
      <c r="B125" s="3">
        <v>42350</v>
      </c>
      <c r="C125" s="3">
        <v>42350</v>
      </c>
      <c r="E125" t="s">
        <v>322</v>
      </c>
      <c r="F125">
        <v>2</v>
      </c>
      <c r="G125" s="2">
        <v>511004194</v>
      </c>
      <c r="H125" s="18" t="str">
        <f>IF(Tableau4[[#This Row],[Produit]]="","",VLOOKUP(Tableau4[[#This Row],[Produit]],'Prod Sanit'!$A$1:$G$71,7,FALSE))</f>
        <v>IM</v>
      </c>
      <c r="I125" s="2" t="s">
        <v>35</v>
      </c>
      <c r="J125" s="1">
        <f>IF(Tableau4[[#This Row],[Date Fin TTT]]="","",VLOOKUP(Tableau4[[#This Row],[Produit]],'Prod Sanit'!$A$1:$G$72,2,FALSE)+Tableau4[[#This Row],[Date Fin TTT]])</f>
        <v>42350</v>
      </c>
      <c r="L125" s="2" t="s">
        <v>81</v>
      </c>
    </row>
    <row r="126" spans="1:12" ht="15" customHeight="1" x14ac:dyDescent="0.25">
      <c r="A126" s="20">
        <v>6303</v>
      </c>
      <c r="B126" s="3">
        <v>42350</v>
      </c>
      <c r="C126" s="3">
        <v>42350</v>
      </c>
      <c r="E126" t="s">
        <v>322</v>
      </c>
      <c r="F126">
        <v>2</v>
      </c>
      <c r="G126" s="2">
        <v>511004194</v>
      </c>
      <c r="H126" s="18" t="str">
        <f>IF(Tableau4[[#This Row],[Produit]]="","",VLOOKUP(Tableau4[[#This Row],[Produit]],'Prod Sanit'!$A$1:$G$71,7,FALSE))</f>
        <v>IM</v>
      </c>
      <c r="I126" s="2" t="s">
        <v>35</v>
      </c>
      <c r="J126" s="1">
        <f>IF(Tableau4[[#This Row],[Date Fin TTT]]="","",VLOOKUP(Tableau4[[#This Row],[Produit]],'Prod Sanit'!$A$1:$G$72,2,FALSE)+Tableau4[[#This Row],[Date Fin TTT]])</f>
        <v>42350</v>
      </c>
      <c r="L126" s="2" t="s">
        <v>81</v>
      </c>
    </row>
    <row r="127" spans="1:12" ht="15" customHeight="1" x14ac:dyDescent="0.25">
      <c r="A127" s="20">
        <v>9239</v>
      </c>
      <c r="B127" s="3">
        <v>42350</v>
      </c>
      <c r="C127" s="3">
        <v>42350</v>
      </c>
      <c r="E127" t="s">
        <v>322</v>
      </c>
      <c r="F127">
        <v>2</v>
      </c>
      <c r="G127" s="2">
        <v>511004194</v>
      </c>
      <c r="H127" s="18" t="str">
        <f>IF(Tableau4[[#This Row],[Produit]]="","",VLOOKUP(Tableau4[[#This Row],[Produit]],'Prod Sanit'!$A$1:$G$71,7,FALSE))</f>
        <v>IM</v>
      </c>
      <c r="I127" s="2" t="s">
        <v>35</v>
      </c>
      <c r="J127" s="1">
        <f>IF(Tableau4[[#This Row],[Date Fin TTT]]="","",VLOOKUP(Tableau4[[#This Row],[Produit]],'Prod Sanit'!$A$1:$G$72,2,FALSE)+Tableau4[[#This Row],[Date Fin TTT]])</f>
        <v>42350</v>
      </c>
      <c r="L127" s="2" t="s">
        <v>81</v>
      </c>
    </row>
    <row r="128" spans="1:12" ht="15" customHeight="1" x14ac:dyDescent="0.25">
      <c r="A128" s="20">
        <v>9252</v>
      </c>
      <c r="B128" s="3">
        <v>42350</v>
      </c>
      <c r="C128" s="3">
        <v>42350</v>
      </c>
      <c r="E128" t="s">
        <v>322</v>
      </c>
      <c r="F128">
        <v>2</v>
      </c>
      <c r="G128" s="2">
        <v>511004194</v>
      </c>
      <c r="H128" s="18" t="str">
        <f>IF(Tableau4[[#This Row],[Produit]]="","",VLOOKUP(Tableau4[[#This Row],[Produit]],'Prod Sanit'!$A$1:$G$71,7,FALSE))</f>
        <v>IM</v>
      </c>
      <c r="I128" s="2" t="s">
        <v>35</v>
      </c>
      <c r="J128" s="1">
        <f>IF(Tableau4[[#This Row],[Date Fin TTT]]="","",VLOOKUP(Tableau4[[#This Row],[Produit]],'Prod Sanit'!$A$1:$G$72,2,FALSE)+Tableau4[[#This Row],[Date Fin TTT]])</f>
        <v>42350</v>
      </c>
      <c r="L128" s="2" t="s">
        <v>81</v>
      </c>
    </row>
    <row r="129" spans="1:12" ht="15" customHeight="1" x14ac:dyDescent="0.25">
      <c r="A129" s="20">
        <v>9262</v>
      </c>
      <c r="B129" s="3">
        <v>42350</v>
      </c>
      <c r="C129" s="3">
        <v>42350</v>
      </c>
      <c r="E129" t="s">
        <v>322</v>
      </c>
      <c r="F129">
        <v>2</v>
      </c>
      <c r="G129" s="2">
        <v>511004194</v>
      </c>
      <c r="H129" s="18" t="str">
        <f>IF(Tableau4[[#This Row],[Produit]]="","",VLOOKUP(Tableau4[[#This Row],[Produit]],'Prod Sanit'!$A$1:$G$71,7,FALSE))</f>
        <v>IM</v>
      </c>
      <c r="I129" s="2" t="s">
        <v>35</v>
      </c>
      <c r="J129" s="1">
        <f>IF(Tableau4[[#This Row],[Date Fin TTT]]="","",VLOOKUP(Tableau4[[#This Row],[Produit]],'Prod Sanit'!$A$1:$G$72,2,FALSE)+Tableau4[[#This Row],[Date Fin TTT]])</f>
        <v>42350</v>
      </c>
      <c r="L129" s="2" t="s">
        <v>81</v>
      </c>
    </row>
    <row r="130" spans="1:12" ht="15" customHeight="1" x14ac:dyDescent="0.25">
      <c r="A130" s="20">
        <v>9696</v>
      </c>
      <c r="B130" s="3">
        <v>42350</v>
      </c>
      <c r="C130" s="3">
        <v>42350</v>
      </c>
      <c r="E130" t="s">
        <v>322</v>
      </c>
      <c r="F130">
        <v>2</v>
      </c>
      <c r="G130" s="2">
        <v>511004194</v>
      </c>
      <c r="H130" s="18" t="str">
        <f>IF(Tableau4[[#This Row],[Produit]]="","",VLOOKUP(Tableau4[[#This Row],[Produit]],'Prod Sanit'!$A$1:$G$71,7,FALSE))</f>
        <v>IM</v>
      </c>
      <c r="I130" s="2" t="s">
        <v>35</v>
      </c>
      <c r="J130" s="1">
        <f>IF(Tableau4[[#This Row],[Date Fin TTT]]="","",VLOOKUP(Tableau4[[#This Row],[Produit]],'Prod Sanit'!$A$1:$G$72,2,FALSE)+Tableau4[[#This Row],[Date Fin TTT]])</f>
        <v>42350</v>
      </c>
      <c r="L130" s="2" t="s">
        <v>81</v>
      </c>
    </row>
    <row r="131" spans="1:12" ht="15" customHeight="1" x14ac:dyDescent="0.25">
      <c r="A131" s="20">
        <v>7488</v>
      </c>
      <c r="B131" s="3">
        <v>42352</v>
      </c>
      <c r="C131" s="3">
        <v>42352</v>
      </c>
      <c r="E131" t="s">
        <v>50</v>
      </c>
      <c r="F131">
        <v>2</v>
      </c>
      <c r="G131" s="2">
        <v>512004343</v>
      </c>
      <c r="H131" s="18" t="str">
        <f>IF(Tableau4[[#This Row],[Produit]]="","",VLOOKUP(Tableau4[[#This Row],[Produit]],'Prod Sanit'!$A$1:$G$71,7,FALSE))</f>
        <v>IM</v>
      </c>
      <c r="I131" s="2" t="s">
        <v>35</v>
      </c>
      <c r="J131" s="1">
        <f>IF(Tableau4[[#This Row],[Date Fin TTT]]="","",VLOOKUP(Tableau4[[#This Row],[Produit]],'Prod Sanit'!$A$1:$G$72,2,FALSE)+Tableau4[[#This Row],[Date Fin TTT]])</f>
        <v>42352</v>
      </c>
      <c r="L131" s="2" t="s">
        <v>81</v>
      </c>
    </row>
    <row r="132" spans="1:12" ht="15" customHeight="1" x14ac:dyDescent="0.25">
      <c r="A132" s="20">
        <v>7489</v>
      </c>
      <c r="B132" s="3">
        <v>42352</v>
      </c>
      <c r="C132" s="3">
        <v>42352</v>
      </c>
      <c r="E132" t="s">
        <v>50</v>
      </c>
      <c r="F132">
        <v>2</v>
      </c>
      <c r="G132" s="2">
        <v>512004343</v>
      </c>
      <c r="H132" s="18" t="str">
        <f>IF(Tableau4[[#This Row],[Produit]]="","",VLOOKUP(Tableau4[[#This Row],[Produit]],'Prod Sanit'!$A$1:$G$71,7,FALSE))</f>
        <v>IM</v>
      </c>
      <c r="I132" s="2" t="s">
        <v>35</v>
      </c>
      <c r="J132" s="1">
        <f>IF(Tableau4[[#This Row],[Date Fin TTT]]="","",VLOOKUP(Tableau4[[#This Row],[Produit]],'Prod Sanit'!$A$1:$G$72,2,FALSE)+Tableau4[[#This Row],[Date Fin TTT]])</f>
        <v>42352</v>
      </c>
      <c r="L132" s="2" t="s">
        <v>81</v>
      </c>
    </row>
    <row r="133" spans="1:12" ht="15" customHeight="1" x14ac:dyDescent="0.25">
      <c r="A133" s="20">
        <v>7489</v>
      </c>
      <c r="B133" s="3">
        <v>42352</v>
      </c>
      <c r="C133" s="3">
        <v>42352</v>
      </c>
      <c r="E133" t="s">
        <v>50</v>
      </c>
      <c r="F133">
        <v>2</v>
      </c>
      <c r="G133" s="2">
        <v>512004343</v>
      </c>
      <c r="H133" s="18" t="str">
        <f>IF(Tableau4[[#This Row],[Produit]]="","",VLOOKUP(Tableau4[[#This Row],[Produit]],'Prod Sanit'!$A$1:$G$71,7,FALSE))</f>
        <v>IM</v>
      </c>
      <c r="I133" s="2" t="s">
        <v>35</v>
      </c>
      <c r="J133" s="1">
        <f>IF(Tableau4[[#This Row],[Date Fin TTT]]="","",VLOOKUP(Tableau4[[#This Row],[Produit]],'Prod Sanit'!$A$1:$G$72,2,FALSE)+Tableau4[[#This Row],[Date Fin TTT]])</f>
        <v>42352</v>
      </c>
      <c r="L133" s="2" t="s">
        <v>81</v>
      </c>
    </row>
    <row r="134" spans="1:12" ht="15" customHeight="1" x14ac:dyDescent="0.25">
      <c r="A134" s="20">
        <v>7492</v>
      </c>
      <c r="B134" s="3">
        <v>42352</v>
      </c>
      <c r="C134" s="3">
        <v>42352</v>
      </c>
      <c r="E134" t="s">
        <v>50</v>
      </c>
      <c r="F134">
        <v>2</v>
      </c>
      <c r="G134" s="2">
        <v>512004343</v>
      </c>
      <c r="H134" s="18" t="str">
        <f>IF(Tableau4[[#This Row],[Produit]]="","",VLOOKUP(Tableau4[[#This Row],[Produit]],'Prod Sanit'!$A$1:$G$71,7,FALSE))</f>
        <v>IM</v>
      </c>
      <c r="I134" s="2" t="s">
        <v>35</v>
      </c>
      <c r="J134" s="1">
        <f>IF(Tableau4[[#This Row],[Date Fin TTT]]="","",VLOOKUP(Tableau4[[#This Row],[Produit]],'Prod Sanit'!$A$1:$G$72,2,FALSE)+Tableau4[[#This Row],[Date Fin TTT]])</f>
        <v>42352</v>
      </c>
      <c r="L134" s="2" t="s">
        <v>81</v>
      </c>
    </row>
    <row r="135" spans="1:12" ht="15" customHeight="1" x14ac:dyDescent="0.25">
      <c r="A135" s="20">
        <v>7495</v>
      </c>
      <c r="B135" s="3">
        <v>42352</v>
      </c>
      <c r="C135" s="3">
        <v>42352</v>
      </c>
      <c r="E135" t="s">
        <v>50</v>
      </c>
      <c r="F135">
        <v>2</v>
      </c>
      <c r="G135" s="2">
        <v>512004343</v>
      </c>
      <c r="H135" s="18" t="str">
        <f>IF(Tableau4[[#This Row],[Produit]]="","",VLOOKUP(Tableau4[[#This Row],[Produit]],'Prod Sanit'!$A$1:$G$71,7,FALSE))</f>
        <v>IM</v>
      </c>
      <c r="I135" s="2" t="s">
        <v>35</v>
      </c>
      <c r="J135" s="1">
        <f>IF(Tableau4[[#This Row],[Date Fin TTT]]="","",VLOOKUP(Tableau4[[#This Row],[Produit]],'Prod Sanit'!$A$1:$G$72,2,FALSE)+Tableau4[[#This Row],[Date Fin TTT]])</f>
        <v>42352</v>
      </c>
      <c r="L135" s="2" t="s">
        <v>81</v>
      </c>
    </row>
    <row r="136" spans="1:12" ht="15" customHeight="1" x14ac:dyDescent="0.25">
      <c r="A136" s="20">
        <v>7497</v>
      </c>
      <c r="B136" s="3">
        <v>42352</v>
      </c>
      <c r="C136" s="3">
        <v>42352</v>
      </c>
      <c r="E136" t="s">
        <v>50</v>
      </c>
      <c r="F136">
        <v>2</v>
      </c>
      <c r="G136" s="2">
        <v>512004343</v>
      </c>
      <c r="H136" s="18" t="str">
        <f>IF(Tableau4[[#This Row],[Produit]]="","",VLOOKUP(Tableau4[[#This Row],[Produit]],'Prod Sanit'!$A$1:$G$71,7,FALSE))</f>
        <v>IM</v>
      </c>
      <c r="I136" s="2" t="s">
        <v>35</v>
      </c>
      <c r="J136" s="1">
        <f>IF(Tableau4[[#This Row],[Date Fin TTT]]="","",VLOOKUP(Tableau4[[#This Row],[Produit]],'Prod Sanit'!$A$1:$G$72,2,FALSE)+Tableau4[[#This Row],[Date Fin TTT]])</f>
        <v>42352</v>
      </c>
      <c r="L136" s="2" t="s">
        <v>81</v>
      </c>
    </row>
    <row r="137" spans="1:12" ht="15" customHeight="1" x14ac:dyDescent="0.25">
      <c r="A137" s="20">
        <v>7501</v>
      </c>
      <c r="B137" s="3">
        <v>42352</v>
      </c>
      <c r="C137" s="3">
        <v>42352</v>
      </c>
      <c r="E137" t="s">
        <v>50</v>
      </c>
      <c r="F137">
        <v>2</v>
      </c>
      <c r="G137" s="2">
        <v>512004343</v>
      </c>
      <c r="H137" s="18" t="str">
        <f>IF(Tableau4[[#This Row],[Produit]]="","",VLOOKUP(Tableau4[[#This Row],[Produit]],'Prod Sanit'!$A$1:$G$71,7,FALSE))</f>
        <v>IM</v>
      </c>
      <c r="I137" s="2" t="s">
        <v>35</v>
      </c>
      <c r="J137" s="1">
        <f>IF(Tableau4[[#This Row],[Date Fin TTT]]="","",VLOOKUP(Tableau4[[#This Row],[Produit]],'Prod Sanit'!$A$1:$G$72,2,FALSE)+Tableau4[[#This Row],[Date Fin TTT]])</f>
        <v>42352</v>
      </c>
      <c r="L137" s="2" t="s">
        <v>81</v>
      </c>
    </row>
    <row r="138" spans="1:12" ht="15" customHeight="1" x14ac:dyDescent="0.25">
      <c r="A138" s="20">
        <v>7509</v>
      </c>
      <c r="B138" s="3">
        <v>42352</v>
      </c>
      <c r="C138" s="3">
        <v>42352</v>
      </c>
      <c r="E138" t="s">
        <v>50</v>
      </c>
      <c r="F138">
        <v>2</v>
      </c>
      <c r="G138" s="2">
        <v>512004343</v>
      </c>
      <c r="H138" s="18" t="str">
        <f>IF(Tableau4[[#This Row],[Produit]]="","",VLOOKUP(Tableau4[[#This Row],[Produit]],'Prod Sanit'!$A$1:$G$71,7,FALSE))</f>
        <v>IM</v>
      </c>
      <c r="I138" s="2" t="s">
        <v>35</v>
      </c>
      <c r="J138" s="1">
        <f>IF(Tableau4[[#This Row],[Date Fin TTT]]="","",VLOOKUP(Tableau4[[#This Row],[Produit]],'Prod Sanit'!$A$1:$G$72,2,FALSE)+Tableau4[[#This Row],[Date Fin TTT]])</f>
        <v>42352</v>
      </c>
      <c r="L138" s="2" t="s">
        <v>81</v>
      </c>
    </row>
    <row r="139" spans="1:12" ht="15" customHeight="1" x14ac:dyDescent="0.25">
      <c r="A139" s="20">
        <v>7513</v>
      </c>
      <c r="B139" s="3">
        <v>42352</v>
      </c>
      <c r="C139" s="3">
        <v>42352</v>
      </c>
      <c r="E139" t="s">
        <v>50</v>
      </c>
      <c r="F139">
        <v>2</v>
      </c>
      <c r="G139" s="2">
        <v>512004343</v>
      </c>
      <c r="H139" s="18" t="str">
        <f>IF(Tableau4[[#This Row],[Produit]]="","",VLOOKUP(Tableau4[[#This Row],[Produit]],'Prod Sanit'!$A$1:$G$71,7,FALSE))</f>
        <v>IM</v>
      </c>
      <c r="I139" s="2" t="s">
        <v>35</v>
      </c>
      <c r="J139" s="1">
        <f>IF(Tableau4[[#This Row],[Date Fin TTT]]="","",VLOOKUP(Tableau4[[#This Row],[Produit]],'Prod Sanit'!$A$1:$G$72,2,FALSE)+Tableau4[[#This Row],[Date Fin TTT]])</f>
        <v>42352</v>
      </c>
      <c r="L139" s="2" t="s">
        <v>81</v>
      </c>
    </row>
    <row r="140" spans="1:12" ht="15" customHeight="1" x14ac:dyDescent="0.25">
      <c r="A140" s="20">
        <v>7514</v>
      </c>
      <c r="B140" s="3">
        <v>42352</v>
      </c>
      <c r="C140" s="3">
        <v>42352</v>
      </c>
      <c r="E140" t="s">
        <v>50</v>
      </c>
      <c r="F140">
        <v>2</v>
      </c>
      <c r="G140" s="2">
        <v>512004343</v>
      </c>
      <c r="H140" s="18" t="str">
        <f>IF(Tableau4[[#This Row],[Produit]]="","",VLOOKUP(Tableau4[[#This Row],[Produit]],'Prod Sanit'!$A$1:$G$71,7,FALSE))</f>
        <v>IM</v>
      </c>
      <c r="I140" s="2" t="s">
        <v>35</v>
      </c>
      <c r="J140" s="1">
        <f>IF(Tableau4[[#This Row],[Date Fin TTT]]="","",VLOOKUP(Tableau4[[#This Row],[Produit]],'Prod Sanit'!$A$1:$G$72,2,FALSE)+Tableau4[[#This Row],[Date Fin TTT]])</f>
        <v>42352</v>
      </c>
      <c r="L140" s="2" t="s">
        <v>81</v>
      </c>
    </row>
    <row r="141" spans="1:12" ht="15" customHeight="1" x14ac:dyDescent="0.25">
      <c r="A141" s="20">
        <v>7515</v>
      </c>
      <c r="B141" s="3">
        <v>42352</v>
      </c>
      <c r="C141" s="3">
        <v>42352</v>
      </c>
      <c r="E141" t="s">
        <v>50</v>
      </c>
      <c r="F141">
        <v>2</v>
      </c>
      <c r="G141" s="2">
        <v>512004343</v>
      </c>
      <c r="H141" s="18" t="str">
        <f>IF(Tableau4[[#This Row],[Produit]]="","",VLOOKUP(Tableau4[[#This Row],[Produit]],'Prod Sanit'!$A$1:$G$71,7,FALSE))</f>
        <v>IM</v>
      </c>
      <c r="I141" s="2" t="s">
        <v>35</v>
      </c>
      <c r="J141" s="1">
        <f>IF(Tableau4[[#This Row],[Date Fin TTT]]="","",VLOOKUP(Tableau4[[#This Row],[Produit]],'Prod Sanit'!$A$1:$G$72,2,FALSE)+Tableau4[[#This Row],[Date Fin TTT]])</f>
        <v>42352</v>
      </c>
      <c r="L141" s="2" t="s">
        <v>81</v>
      </c>
    </row>
    <row r="142" spans="1:12" ht="15" customHeight="1" x14ac:dyDescent="0.25">
      <c r="A142" s="20">
        <v>7518</v>
      </c>
      <c r="B142" s="3">
        <v>42352</v>
      </c>
      <c r="C142" s="3">
        <v>42352</v>
      </c>
      <c r="E142" t="s">
        <v>50</v>
      </c>
      <c r="F142">
        <v>2</v>
      </c>
      <c r="G142" s="2">
        <v>512004343</v>
      </c>
      <c r="H142" s="18" t="str">
        <f>VLOOKUP(Tableau4[[#This Row],[Produit]],'Prod Sanit'!$A$1:$G$71,7,FALSE)</f>
        <v>IM</v>
      </c>
      <c r="I142" s="2" t="s">
        <v>35</v>
      </c>
      <c r="J142" s="1">
        <f>IF(Tableau4[[#This Row],[Date Fin TTT]]="","",VLOOKUP(Tableau4[[#This Row],[Produit]],'Prod Sanit'!$A$1:$G$72,2,FALSE)+Tableau4[[#This Row],[Date Fin TTT]])</f>
        <v>42352</v>
      </c>
      <c r="L142" s="2" t="s">
        <v>81</v>
      </c>
    </row>
    <row r="143" spans="1:12" ht="15" customHeight="1" x14ac:dyDescent="0.25">
      <c r="A143" s="20">
        <v>7519</v>
      </c>
      <c r="B143" s="3">
        <v>42352</v>
      </c>
      <c r="C143" s="3">
        <v>42352</v>
      </c>
      <c r="E143" t="s">
        <v>50</v>
      </c>
      <c r="F143">
        <v>2</v>
      </c>
      <c r="G143" s="2">
        <v>512004343</v>
      </c>
      <c r="H143" s="18" t="str">
        <f>IF(Tableau4[[#This Row],[Produit]]="","",VLOOKUP(Tableau4[[#This Row],[Produit]],'Prod Sanit'!$A$1:$G$71,7,FALSE))</f>
        <v>IM</v>
      </c>
      <c r="I143" s="2" t="s">
        <v>35</v>
      </c>
      <c r="J143" s="1">
        <f>IF(Tableau4[[#This Row],[Date Fin TTT]]="","",VLOOKUP(Tableau4[[#This Row],[Produit]],'Prod Sanit'!$A$1:$G$72,2,FALSE)+Tableau4[[#This Row],[Date Fin TTT]])</f>
        <v>42352</v>
      </c>
      <c r="L143" s="2" t="s">
        <v>81</v>
      </c>
    </row>
    <row r="144" spans="1:12" ht="15" customHeight="1" x14ac:dyDescent="0.25">
      <c r="A144" s="20">
        <v>7520</v>
      </c>
      <c r="B144" s="3">
        <v>42352</v>
      </c>
      <c r="C144" s="3">
        <v>42352</v>
      </c>
      <c r="E144" t="s">
        <v>50</v>
      </c>
      <c r="F144">
        <v>2</v>
      </c>
      <c r="G144" s="2">
        <v>512004343</v>
      </c>
      <c r="H144" s="18" t="str">
        <f>IF(Tableau4[[#This Row],[Produit]]="","",VLOOKUP(Tableau4[[#This Row],[Produit]],'Prod Sanit'!$A$1:$G$71,7,FALSE))</f>
        <v>IM</v>
      </c>
      <c r="I144" s="2" t="s">
        <v>35</v>
      </c>
      <c r="J144" s="1">
        <f>IF(Tableau4[[#This Row],[Date Fin TTT]]="","",VLOOKUP(Tableau4[[#This Row],[Produit]],'Prod Sanit'!$A$1:$G$72,2,FALSE)+Tableau4[[#This Row],[Date Fin TTT]])</f>
        <v>42352</v>
      </c>
      <c r="L144" s="2" t="s">
        <v>81</v>
      </c>
    </row>
    <row r="145" spans="1:12" ht="15" customHeight="1" x14ac:dyDescent="0.25">
      <c r="A145" s="20">
        <v>7522</v>
      </c>
      <c r="B145" s="3">
        <v>42352</v>
      </c>
      <c r="C145" s="3">
        <v>42352</v>
      </c>
      <c r="E145" t="s">
        <v>50</v>
      </c>
      <c r="F145">
        <v>2</v>
      </c>
      <c r="G145" s="2">
        <v>512004343</v>
      </c>
      <c r="H145" s="18" t="str">
        <f>IF(Tableau4[[#This Row],[Produit]]="","",VLOOKUP(Tableau4[[#This Row],[Produit]],'Prod Sanit'!$A$1:$G$71,7,FALSE))</f>
        <v>IM</v>
      </c>
      <c r="I145" s="2" t="s">
        <v>35</v>
      </c>
      <c r="J145" s="1">
        <f>IF(Tableau4[[#This Row],[Date Fin TTT]]="","",VLOOKUP(Tableau4[[#This Row],[Produit]],'Prod Sanit'!$A$1:$G$72,2,FALSE)+Tableau4[[#This Row],[Date Fin TTT]])</f>
        <v>42352</v>
      </c>
      <c r="L145" s="2" t="s">
        <v>81</v>
      </c>
    </row>
    <row r="146" spans="1:12" ht="15" customHeight="1" x14ac:dyDescent="0.25">
      <c r="A146" s="20">
        <v>7524</v>
      </c>
      <c r="B146" s="3">
        <v>42352</v>
      </c>
      <c r="C146" s="3">
        <v>42352</v>
      </c>
      <c r="E146" t="s">
        <v>50</v>
      </c>
      <c r="F146">
        <v>2</v>
      </c>
      <c r="G146" s="2">
        <v>512004343</v>
      </c>
      <c r="H146" s="18" t="str">
        <f>IF(Tableau4[[#This Row],[Produit]]="","",VLOOKUP(Tableau4[[#This Row],[Produit]],'Prod Sanit'!$A$1:$G$71,7,FALSE))</f>
        <v>IM</v>
      </c>
      <c r="I146" s="2" t="s">
        <v>35</v>
      </c>
      <c r="J146" s="1">
        <f>IF(Tableau4[[#This Row],[Date Fin TTT]]="","",VLOOKUP(Tableau4[[#This Row],[Produit]],'Prod Sanit'!$A$1:$G$72,2,FALSE)+Tableau4[[#This Row],[Date Fin TTT]])</f>
        <v>42352</v>
      </c>
      <c r="L146" s="2" t="s">
        <v>81</v>
      </c>
    </row>
    <row r="147" spans="1:12" ht="15" customHeight="1" x14ac:dyDescent="0.25">
      <c r="A147" s="20">
        <v>7525</v>
      </c>
      <c r="B147" s="3">
        <v>42352</v>
      </c>
      <c r="C147" s="3">
        <v>42352</v>
      </c>
      <c r="E147" t="s">
        <v>50</v>
      </c>
      <c r="F147">
        <v>2</v>
      </c>
      <c r="G147" s="2">
        <v>512004343</v>
      </c>
      <c r="H147" s="18" t="str">
        <f>IF(Tableau4[[#This Row],[Produit]]="","",VLOOKUP(Tableau4[[#This Row],[Produit]],'Prod Sanit'!$A$1:$G$71,7,FALSE))</f>
        <v>IM</v>
      </c>
      <c r="I147" s="2" t="s">
        <v>35</v>
      </c>
      <c r="J147" s="1">
        <f>IF(Tableau4[[#This Row],[Date Fin TTT]]="","",VLOOKUP(Tableau4[[#This Row],[Produit]],'Prod Sanit'!$A$1:$G$72,2,FALSE)+Tableau4[[#This Row],[Date Fin TTT]])</f>
        <v>42352</v>
      </c>
      <c r="L147" s="2" t="s">
        <v>81</v>
      </c>
    </row>
    <row r="148" spans="1:12" ht="15" customHeight="1" x14ac:dyDescent="0.25">
      <c r="A148" s="20">
        <v>7530</v>
      </c>
      <c r="B148" s="3">
        <v>42352</v>
      </c>
      <c r="C148" s="3">
        <v>42352</v>
      </c>
      <c r="E148" t="s">
        <v>50</v>
      </c>
      <c r="F148">
        <v>2</v>
      </c>
      <c r="G148" s="2">
        <v>512004343</v>
      </c>
      <c r="H148" s="2" t="s">
        <v>26</v>
      </c>
      <c r="I148" s="2" t="s">
        <v>35</v>
      </c>
      <c r="J148" s="1">
        <f>IF(Tableau4[[#This Row],[Date Fin TTT]]="","",VLOOKUP(Tableau4[[#This Row],[Produit]],'Prod Sanit'!$A$1:$G$72,2,FALSE)+Tableau4[[#This Row],[Date Fin TTT]])</f>
        <v>42352</v>
      </c>
      <c r="L148" s="2" t="s">
        <v>81</v>
      </c>
    </row>
    <row r="149" spans="1:12" ht="15" customHeight="1" x14ac:dyDescent="0.25">
      <c r="A149" s="20">
        <v>7531</v>
      </c>
      <c r="B149" s="3">
        <v>42352</v>
      </c>
      <c r="C149" s="3">
        <v>42352</v>
      </c>
      <c r="E149" t="s">
        <v>50</v>
      </c>
      <c r="F149">
        <v>2</v>
      </c>
      <c r="G149" s="2">
        <v>512004343</v>
      </c>
      <c r="H149" s="2" t="s">
        <v>26</v>
      </c>
      <c r="I149" s="2" t="s">
        <v>35</v>
      </c>
      <c r="J149" s="1">
        <f>IF(Tableau4[[#This Row],[Date Fin TTT]]="","",VLOOKUP(Tableau4[[#This Row],[Produit]],'Prod Sanit'!$A$1:$G$72,2,FALSE)+Tableau4[[#This Row],[Date Fin TTT]])</f>
        <v>42352</v>
      </c>
      <c r="L149" s="2" t="s">
        <v>81</v>
      </c>
    </row>
    <row r="150" spans="1:12" ht="15" customHeight="1" x14ac:dyDescent="0.25">
      <c r="A150" s="20">
        <v>7533</v>
      </c>
      <c r="B150" s="3">
        <v>42352</v>
      </c>
      <c r="C150" s="3">
        <v>42352</v>
      </c>
      <c r="E150" t="s">
        <v>50</v>
      </c>
      <c r="F150">
        <v>2</v>
      </c>
      <c r="G150" s="2">
        <v>512004343</v>
      </c>
      <c r="H150" s="2" t="s">
        <v>26</v>
      </c>
      <c r="I150" s="2" t="s">
        <v>35</v>
      </c>
      <c r="J150" s="1">
        <f>IF(Tableau4[[#This Row],[Date Fin TTT]]="","",VLOOKUP(Tableau4[[#This Row],[Produit]],'Prod Sanit'!$A$1:$G$72,2,FALSE)+Tableau4[[#This Row],[Date Fin TTT]])</f>
        <v>42352</v>
      </c>
      <c r="L150" s="2" t="s">
        <v>81</v>
      </c>
    </row>
    <row r="151" spans="1:12" ht="15" customHeight="1" x14ac:dyDescent="0.25">
      <c r="A151" s="20">
        <v>7536</v>
      </c>
      <c r="B151" s="3">
        <v>42352</v>
      </c>
      <c r="C151" s="3">
        <v>42352</v>
      </c>
      <c r="E151" t="s">
        <v>50</v>
      </c>
      <c r="F151">
        <v>2</v>
      </c>
      <c r="G151" s="2">
        <v>512004343</v>
      </c>
      <c r="H151" s="2" t="s">
        <v>26</v>
      </c>
      <c r="I151" s="2" t="s">
        <v>35</v>
      </c>
      <c r="J151" s="1">
        <f>IF(Tableau4[[#This Row],[Date Fin TTT]]="","",VLOOKUP(Tableau4[[#This Row],[Produit]],'Prod Sanit'!$A$1:$G$72,2,FALSE)+Tableau4[[#This Row],[Date Fin TTT]])</f>
        <v>42352</v>
      </c>
      <c r="L151" s="2" t="s">
        <v>81</v>
      </c>
    </row>
    <row r="152" spans="1:12" ht="15" customHeight="1" x14ac:dyDescent="0.25">
      <c r="A152" s="20">
        <v>7538</v>
      </c>
      <c r="B152" s="3">
        <v>42352</v>
      </c>
      <c r="C152" s="3">
        <v>42352</v>
      </c>
      <c r="E152" t="s">
        <v>50</v>
      </c>
      <c r="F152">
        <v>2</v>
      </c>
      <c r="G152" s="2">
        <v>512004343</v>
      </c>
      <c r="H152" s="2" t="s">
        <v>26</v>
      </c>
      <c r="I152" s="2" t="s">
        <v>35</v>
      </c>
      <c r="J152" s="1">
        <f>IF(Tableau4[[#This Row],[Date Fin TTT]]="","",VLOOKUP(Tableau4[[#This Row],[Produit]],'Prod Sanit'!$A$1:$G$72,2,FALSE)+Tableau4[[#This Row],[Date Fin TTT]])</f>
        <v>42352</v>
      </c>
      <c r="L152" s="2" t="s">
        <v>81</v>
      </c>
    </row>
    <row r="153" spans="1:12" ht="15" customHeight="1" x14ac:dyDescent="0.25">
      <c r="A153" s="20">
        <v>7542</v>
      </c>
      <c r="B153" s="3">
        <v>42352</v>
      </c>
      <c r="C153" s="3">
        <v>42352</v>
      </c>
      <c r="E153" t="s">
        <v>50</v>
      </c>
      <c r="F153">
        <v>2</v>
      </c>
      <c r="G153" s="2">
        <v>512004343</v>
      </c>
      <c r="H153" s="2" t="s">
        <v>26</v>
      </c>
      <c r="I153" s="2" t="s">
        <v>35</v>
      </c>
      <c r="J153" s="1">
        <f>IF(Tableau4[[#This Row],[Date Fin TTT]]="","",VLOOKUP(Tableau4[[#This Row],[Produit]],'Prod Sanit'!$A$1:$G$72,2,FALSE)+Tableau4[[#This Row],[Date Fin TTT]])</f>
        <v>42352</v>
      </c>
      <c r="L153" s="2" t="s">
        <v>81</v>
      </c>
    </row>
    <row r="154" spans="1:12" ht="15" customHeight="1" x14ac:dyDescent="0.25">
      <c r="A154" s="20">
        <v>7545</v>
      </c>
      <c r="B154" s="3">
        <v>42352</v>
      </c>
      <c r="C154" s="3">
        <v>42352</v>
      </c>
      <c r="E154" t="s">
        <v>50</v>
      </c>
      <c r="F154">
        <v>2</v>
      </c>
      <c r="G154" s="2">
        <v>512004343</v>
      </c>
      <c r="H154" s="2" t="s">
        <v>26</v>
      </c>
      <c r="I154" s="2" t="s">
        <v>35</v>
      </c>
      <c r="J154" s="1">
        <f>IF(Tableau4[[#This Row],[Date Fin TTT]]="","",VLOOKUP(Tableau4[[#This Row],[Produit]],'Prod Sanit'!$A$1:$G$72,2,FALSE)+Tableau4[[#This Row],[Date Fin TTT]])</f>
        <v>42352</v>
      </c>
      <c r="L154" s="2" t="s">
        <v>81</v>
      </c>
    </row>
    <row r="155" spans="1:12" ht="15" customHeight="1" x14ac:dyDescent="0.25">
      <c r="A155" s="20">
        <v>7548</v>
      </c>
      <c r="B155" s="3">
        <v>42352</v>
      </c>
      <c r="C155" s="3">
        <v>42352</v>
      </c>
      <c r="E155" t="s">
        <v>50</v>
      </c>
      <c r="F155">
        <v>2</v>
      </c>
      <c r="G155" s="2">
        <v>512004343</v>
      </c>
      <c r="H155" s="18" t="str">
        <f>VLOOKUP(Tableau4[[#This Row],[Produit]],'Prod Sanit'!$A$1:$G$71,7,FALSE)</f>
        <v>IM</v>
      </c>
      <c r="I155" s="2" t="s">
        <v>35</v>
      </c>
      <c r="J155" s="1">
        <f>IF(Tableau4[[#This Row],[Date Fin TTT]]="","",VLOOKUP(Tableau4[[#This Row],[Produit]],'Prod Sanit'!$A$1:$G$72,2,FALSE)+Tableau4[[#This Row],[Date Fin TTT]])</f>
        <v>42352</v>
      </c>
      <c r="L155" s="2" t="s">
        <v>81</v>
      </c>
    </row>
    <row r="156" spans="1:12" ht="15" customHeight="1" x14ac:dyDescent="0.25">
      <c r="A156" s="20">
        <v>7550</v>
      </c>
      <c r="B156" s="3">
        <v>42352</v>
      </c>
      <c r="C156" s="3">
        <v>42352</v>
      </c>
      <c r="E156" t="s">
        <v>50</v>
      </c>
      <c r="F156">
        <v>2</v>
      </c>
      <c r="G156" s="2">
        <v>512004343</v>
      </c>
      <c r="H156" s="18" t="str">
        <f>VLOOKUP(Tableau4[[#This Row],[Produit]],'Prod Sanit'!$A$1:$G$71,7,FALSE)</f>
        <v>IM</v>
      </c>
      <c r="I156" s="2" t="s">
        <v>35</v>
      </c>
      <c r="J156" s="1">
        <f>IF(Tableau4[[#This Row],[Date Fin TTT]]="","",VLOOKUP(Tableau4[[#This Row],[Produit]],'Prod Sanit'!$A$1:$G$72,2,FALSE)+Tableau4[[#This Row],[Date Fin TTT]])</f>
        <v>42352</v>
      </c>
      <c r="L156" s="2" t="s">
        <v>81</v>
      </c>
    </row>
    <row r="157" spans="1:12" ht="15" customHeight="1" x14ac:dyDescent="0.25">
      <c r="A157" s="20">
        <v>7552</v>
      </c>
      <c r="B157" s="3">
        <v>42352</v>
      </c>
      <c r="C157" s="3">
        <v>42352</v>
      </c>
      <c r="E157" t="s">
        <v>50</v>
      </c>
      <c r="F157">
        <v>2</v>
      </c>
      <c r="G157" s="2">
        <v>512004343</v>
      </c>
      <c r="H157" s="18" t="str">
        <f>VLOOKUP(Tableau4[[#This Row],[Produit]],'Prod Sanit'!$A$1:$G$71,7,FALSE)</f>
        <v>IM</v>
      </c>
      <c r="I157" s="2" t="s">
        <v>35</v>
      </c>
      <c r="J157" s="1">
        <f>IF(Tableau4[[#This Row],[Date Fin TTT]]="","",VLOOKUP(Tableau4[[#This Row],[Produit]],'Prod Sanit'!$A$1:$G$72,2,FALSE)+Tableau4[[#This Row],[Date Fin TTT]])</f>
        <v>42352</v>
      </c>
      <c r="L157" s="2" t="s">
        <v>81</v>
      </c>
    </row>
    <row r="158" spans="1:12" ht="15" customHeight="1" x14ac:dyDescent="0.25">
      <c r="A158" s="20">
        <v>7553</v>
      </c>
      <c r="B158" s="3">
        <v>42352</v>
      </c>
      <c r="C158" s="3">
        <v>42352</v>
      </c>
      <c r="E158" t="s">
        <v>50</v>
      </c>
      <c r="F158">
        <v>2</v>
      </c>
      <c r="G158" s="2">
        <v>512004343</v>
      </c>
      <c r="H158" s="18" t="str">
        <f>VLOOKUP(Tableau4[[#This Row],[Produit]],'Prod Sanit'!$A$1:$G$71,7,FALSE)</f>
        <v>IM</v>
      </c>
      <c r="I158" s="2" t="s">
        <v>35</v>
      </c>
      <c r="J158" s="1">
        <f>IF(Tableau4[[#This Row],[Date Fin TTT]]="","",VLOOKUP(Tableau4[[#This Row],[Produit]],'Prod Sanit'!$A$1:$G$72,2,FALSE)+Tableau4[[#This Row],[Date Fin TTT]])</f>
        <v>42352</v>
      </c>
      <c r="L158" s="2" t="s">
        <v>81</v>
      </c>
    </row>
    <row r="159" spans="1:12" ht="15" customHeight="1" x14ac:dyDescent="0.25">
      <c r="A159" s="20">
        <v>7558</v>
      </c>
      <c r="B159" s="3">
        <v>42352</v>
      </c>
      <c r="C159" s="3">
        <v>42352</v>
      </c>
      <c r="E159" t="s">
        <v>50</v>
      </c>
      <c r="F159">
        <v>2</v>
      </c>
      <c r="G159" s="2">
        <v>512004343</v>
      </c>
      <c r="H159" s="18" t="str">
        <f>VLOOKUP(Tableau4[[#This Row],[Produit]],'Prod Sanit'!$A$1:$G$71,7,FALSE)</f>
        <v>IM</v>
      </c>
      <c r="I159" s="2" t="s">
        <v>35</v>
      </c>
      <c r="J159" s="1">
        <f>IF(Tableau4[[#This Row],[Date Fin TTT]]="","",VLOOKUP(Tableau4[[#This Row],[Produit]],'Prod Sanit'!$A$1:$G$72,2,FALSE)+Tableau4[[#This Row],[Date Fin TTT]])</f>
        <v>42352</v>
      </c>
      <c r="L159" s="2" t="s">
        <v>81</v>
      </c>
    </row>
    <row r="160" spans="1:12" ht="15" customHeight="1" x14ac:dyDescent="0.25">
      <c r="A160" s="20">
        <v>7560</v>
      </c>
      <c r="B160" s="3">
        <v>42352</v>
      </c>
      <c r="C160" s="3">
        <v>42352</v>
      </c>
      <c r="E160" t="s">
        <v>50</v>
      </c>
      <c r="F160">
        <v>2</v>
      </c>
      <c r="G160" s="2">
        <v>512004343</v>
      </c>
      <c r="H160" s="18" t="str">
        <f>VLOOKUP(Tableau4[[#This Row],[Produit]],'Prod Sanit'!$A$1:$G$71,7,FALSE)</f>
        <v>IM</v>
      </c>
      <c r="I160" s="2" t="s">
        <v>35</v>
      </c>
      <c r="J160" s="1">
        <f>IF(Tableau4[[#This Row],[Date Fin TTT]]="","",VLOOKUP(Tableau4[[#This Row],[Produit]],'Prod Sanit'!$A$1:$G$72,2,FALSE)+Tableau4[[#This Row],[Date Fin TTT]])</f>
        <v>42352</v>
      </c>
      <c r="L160" s="2" t="s">
        <v>81</v>
      </c>
    </row>
    <row r="161" spans="1:12" ht="15" customHeight="1" x14ac:dyDescent="0.25">
      <c r="A161" s="20">
        <v>376</v>
      </c>
      <c r="B161" s="3">
        <v>42357</v>
      </c>
      <c r="C161" s="3">
        <v>42357</v>
      </c>
      <c r="E161" t="s">
        <v>322</v>
      </c>
      <c r="F161">
        <v>2</v>
      </c>
      <c r="G161" s="2">
        <v>511004194</v>
      </c>
      <c r="H161" s="18" t="str">
        <f>IF(Tableau4[[#This Row],[Produit]]="","",VLOOKUP(Tableau4[[#This Row],[Produit]],'Prod Sanit'!$A$1:$G$71,7,FALSE))</f>
        <v>IM</v>
      </c>
      <c r="I161" s="2" t="s">
        <v>35</v>
      </c>
      <c r="J161" s="1">
        <f>IF(Tableau4[[#This Row],[Date Fin TTT]]="","",VLOOKUP(Tableau4[[#This Row],[Produit]],'Prod Sanit'!$A$1:$G$72,2,FALSE)+Tableau4[[#This Row],[Date Fin TTT]])</f>
        <v>42357</v>
      </c>
      <c r="L161" s="2" t="s">
        <v>81</v>
      </c>
    </row>
    <row r="162" spans="1:12" ht="15" customHeight="1" x14ac:dyDescent="0.25">
      <c r="A162" s="20">
        <v>398</v>
      </c>
      <c r="B162" s="3">
        <v>42357</v>
      </c>
      <c r="C162" s="3">
        <v>42357</v>
      </c>
      <c r="E162" t="s">
        <v>322</v>
      </c>
      <c r="F162">
        <v>2</v>
      </c>
      <c r="G162" s="2">
        <v>511004194</v>
      </c>
      <c r="H162" s="18" t="str">
        <f>IF(Tableau4[[#This Row],[Produit]]="","",VLOOKUP(Tableau4[[#This Row],[Produit]],'Prod Sanit'!$A$1:$G$71,7,FALSE))</f>
        <v>IM</v>
      </c>
      <c r="I162" s="2" t="s">
        <v>35</v>
      </c>
      <c r="J162" s="1">
        <f>IF(Tableau4[[#This Row],[Date Fin TTT]]="","",VLOOKUP(Tableau4[[#This Row],[Produit]],'Prod Sanit'!$A$1:$G$72,2,FALSE)+Tableau4[[#This Row],[Date Fin TTT]])</f>
        <v>42357</v>
      </c>
      <c r="L162" s="2" t="s">
        <v>81</v>
      </c>
    </row>
    <row r="163" spans="1:12" ht="15" customHeight="1" x14ac:dyDescent="0.25">
      <c r="A163" s="20">
        <v>469</v>
      </c>
      <c r="B163" s="3">
        <v>42357</v>
      </c>
      <c r="C163" s="3">
        <v>42357</v>
      </c>
      <c r="E163" t="s">
        <v>322</v>
      </c>
      <c r="F163">
        <v>2</v>
      </c>
      <c r="G163" s="2">
        <v>511004194</v>
      </c>
      <c r="H163" s="18" t="str">
        <f>IF(Tableau4[[#This Row],[Produit]]="","",VLOOKUP(Tableau4[[#This Row],[Produit]],'Prod Sanit'!$A$1:$G$71,7,FALSE))</f>
        <v>IM</v>
      </c>
      <c r="I163" s="2" t="s">
        <v>35</v>
      </c>
      <c r="J163" s="1">
        <f>IF(Tableau4[[#This Row],[Date Fin TTT]]="","",VLOOKUP(Tableau4[[#This Row],[Produit]],'Prod Sanit'!$A$1:$G$72,2,FALSE)+Tableau4[[#This Row],[Date Fin TTT]])</f>
        <v>42357</v>
      </c>
      <c r="L163" s="2" t="s">
        <v>81</v>
      </c>
    </row>
    <row r="164" spans="1:12" ht="15" customHeight="1" x14ac:dyDescent="0.25">
      <c r="A164" s="20">
        <v>470</v>
      </c>
      <c r="B164" s="3">
        <v>42357</v>
      </c>
      <c r="C164" s="3">
        <v>42357</v>
      </c>
      <c r="E164" t="s">
        <v>322</v>
      </c>
      <c r="F164">
        <v>2</v>
      </c>
      <c r="G164" s="2">
        <v>511004194</v>
      </c>
      <c r="H164" s="18" t="str">
        <f>IF(Tableau4[[#This Row],[Produit]]="","",VLOOKUP(Tableau4[[#This Row],[Produit]],'Prod Sanit'!$A$1:$G$71,7,FALSE))</f>
        <v>IM</v>
      </c>
      <c r="I164" s="2" t="s">
        <v>35</v>
      </c>
      <c r="J164" s="1">
        <f>IF(Tableau4[[#This Row],[Date Fin TTT]]="","",VLOOKUP(Tableau4[[#This Row],[Produit]],'Prod Sanit'!$A$1:$G$72,2,FALSE)+Tableau4[[#This Row],[Date Fin TTT]])</f>
        <v>42357</v>
      </c>
      <c r="L164" s="2" t="s">
        <v>81</v>
      </c>
    </row>
    <row r="165" spans="1:12" ht="15" customHeight="1" x14ac:dyDescent="0.25">
      <c r="A165" s="20">
        <v>835</v>
      </c>
      <c r="B165" s="3">
        <v>42357</v>
      </c>
      <c r="C165" s="3">
        <v>42357</v>
      </c>
      <c r="E165" t="s">
        <v>322</v>
      </c>
      <c r="F165">
        <v>2</v>
      </c>
      <c r="G165" s="2">
        <v>511004194</v>
      </c>
      <c r="H165" s="18" t="str">
        <f>IF(Tableau4[[#This Row],[Produit]]="","",VLOOKUP(Tableau4[[#This Row],[Produit]],'Prod Sanit'!$A$1:$G$71,7,FALSE))</f>
        <v>IM</v>
      </c>
      <c r="I165" s="2" t="s">
        <v>35</v>
      </c>
      <c r="J165" s="1">
        <f>IF(Tableau4[[#This Row],[Date Fin TTT]]="","",VLOOKUP(Tableau4[[#This Row],[Produit]],'Prod Sanit'!$A$1:$G$72,2,FALSE)+Tableau4[[#This Row],[Date Fin TTT]])</f>
        <v>42357</v>
      </c>
      <c r="L165" s="2" t="s">
        <v>81</v>
      </c>
    </row>
    <row r="166" spans="1:12" ht="15" customHeight="1" x14ac:dyDescent="0.25">
      <c r="A166" s="20">
        <v>846</v>
      </c>
      <c r="B166" s="3">
        <v>42357</v>
      </c>
      <c r="C166" s="3">
        <v>42357</v>
      </c>
      <c r="E166" t="s">
        <v>322</v>
      </c>
      <c r="F166">
        <v>2</v>
      </c>
      <c r="G166" s="2">
        <v>511004194</v>
      </c>
      <c r="H166" s="18" t="str">
        <f>IF(Tableau4[[#This Row],[Produit]]="","",VLOOKUP(Tableau4[[#This Row],[Produit]],'Prod Sanit'!$A$1:$G$71,7,FALSE))</f>
        <v>IM</v>
      </c>
      <c r="I166" s="2" t="s">
        <v>35</v>
      </c>
      <c r="J166" s="1">
        <f>IF(Tableau4[[#This Row],[Date Fin TTT]]="","",VLOOKUP(Tableau4[[#This Row],[Produit]],'Prod Sanit'!$A$1:$G$72,2,FALSE)+Tableau4[[#This Row],[Date Fin TTT]])</f>
        <v>42357</v>
      </c>
      <c r="L166" s="2" t="s">
        <v>81</v>
      </c>
    </row>
    <row r="167" spans="1:12" ht="15" customHeight="1" x14ac:dyDescent="0.25">
      <c r="A167" s="20">
        <v>1347</v>
      </c>
      <c r="B167" s="3">
        <v>42357</v>
      </c>
      <c r="C167" s="3">
        <v>42357</v>
      </c>
      <c r="E167" t="s">
        <v>322</v>
      </c>
      <c r="F167">
        <v>2</v>
      </c>
      <c r="G167" s="2">
        <v>511004194</v>
      </c>
      <c r="H167" s="18" t="str">
        <f>IF(Tableau4[[#This Row],[Produit]]="","",VLOOKUP(Tableau4[[#This Row],[Produit]],'Prod Sanit'!$A$1:$G$71,7,FALSE))</f>
        <v>IM</v>
      </c>
      <c r="I167" s="2" t="s">
        <v>35</v>
      </c>
      <c r="J167" s="1">
        <f>IF(Tableau4[[#This Row],[Date Fin TTT]]="","",VLOOKUP(Tableau4[[#This Row],[Produit]],'Prod Sanit'!$A$1:$G$72,2,FALSE)+Tableau4[[#This Row],[Date Fin TTT]])</f>
        <v>42357</v>
      </c>
      <c r="L167" s="2" t="s">
        <v>81</v>
      </c>
    </row>
    <row r="168" spans="1:12" ht="15" customHeight="1" x14ac:dyDescent="0.25">
      <c r="A168" s="20">
        <v>4920</v>
      </c>
      <c r="B168" s="3">
        <v>42357</v>
      </c>
      <c r="C168" s="3">
        <v>42357</v>
      </c>
      <c r="E168" t="s">
        <v>322</v>
      </c>
      <c r="F168">
        <v>2</v>
      </c>
      <c r="G168" s="2">
        <v>511004194</v>
      </c>
      <c r="H168" s="18" t="str">
        <f>IF(Tableau4[[#This Row],[Produit]]="","",VLOOKUP(Tableau4[[#This Row],[Produit]],'Prod Sanit'!$A$1:$G$71,7,FALSE))</f>
        <v>IM</v>
      </c>
      <c r="I168" s="2" t="s">
        <v>35</v>
      </c>
      <c r="J168" s="1">
        <f>IF(Tableau4[[#This Row],[Date Fin TTT]]="","",VLOOKUP(Tableau4[[#This Row],[Produit]],'Prod Sanit'!$A$1:$G$72,2,FALSE)+Tableau4[[#This Row],[Date Fin TTT]])</f>
        <v>42357</v>
      </c>
      <c r="L168" s="2" t="s">
        <v>81</v>
      </c>
    </row>
    <row r="169" spans="1:12" ht="15" customHeight="1" x14ac:dyDescent="0.25">
      <c r="A169" s="20">
        <v>4947</v>
      </c>
      <c r="B169" s="3">
        <v>42357</v>
      </c>
      <c r="C169" s="3">
        <v>42357</v>
      </c>
      <c r="E169" t="s">
        <v>322</v>
      </c>
      <c r="F169">
        <v>2</v>
      </c>
      <c r="G169" s="2">
        <v>511004194</v>
      </c>
      <c r="H169" s="18" t="str">
        <f>IF(Tableau4[[#This Row],[Produit]]="","",VLOOKUP(Tableau4[[#This Row],[Produit]],'Prod Sanit'!$A$1:$G$71,7,FALSE))</f>
        <v>IM</v>
      </c>
      <c r="I169" s="2" t="s">
        <v>35</v>
      </c>
      <c r="J169" s="1">
        <f>IF(Tableau4[[#This Row],[Date Fin TTT]]="","",VLOOKUP(Tableau4[[#This Row],[Produit]],'Prod Sanit'!$A$1:$G$72,2,FALSE)+Tableau4[[#This Row],[Date Fin TTT]])</f>
        <v>42357</v>
      </c>
      <c r="L169" s="2" t="s">
        <v>81</v>
      </c>
    </row>
    <row r="170" spans="1:12" ht="15" customHeight="1" x14ac:dyDescent="0.25">
      <c r="A170" s="20">
        <v>4958</v>
      </c>
      <c r="B170" s="3">
        <v>42357</v>
      </c>
      <c r="C170" s="3">
        <v>42357</v>
      </c>
      <c r="E170" t="s">
        <v>322</v>
      </c>
      <c r="F170">
        <v>2</v>
      </c>
      <c r="G170" s="2">
        <v>511004194</v>
      </c>
      <c r="H170" s="18" t="str">
        <f>IF(Tableau4[[#This Row],[Produit]]="","",VLOOKUP(Tableau4[[#This Row],[Produit]],'Prod Sanit'!$A$1:$G$71,7,FALSE))</f>
        <v>IM</v>
      </c>
      <c r="I170" s="2" t="s">
        <v>35</v>
      </c>
      <c r="J170" s="1">
        <f>IF(Tableau4[[#This Row],[Date Fin TTT]]="","",VLOOKUP(Tableau4[[#This Row],[Produit]],'Prod Sanit'!$A$1:$G$72,2,FALSE)+Tableau4[[#This Row],[Date Fin TTT]])</f>
        <v>42357</v>
      </c>
      <c r="L170" s="2" t="s">
        <v>81</v>
      </c>
    </row>
    <row r="171" spans="1:12" ht="15" customHeight="1" x14ac:dyDescent="0.25">
      <c r="A171" s="20">
        <v>6052</v>
      </c>
      <c r="B171" s="3">
        <v>42357</v>
      </c>
      <c r="C171" s="3">
        <v>42357</v>
      </c>
      <c r="E171" t="s">
        <v>322</v>
      </c>
      <c r="F171">
        <v>2</v>
      </c>
      <c r="G171" s="2">
        <v>511004194</v>
      </c>
      <c r="H171" s="18" t="str">
        <f>IF(Tableau4[[#This Row],[Produit]]="","",VLOOKUP(Tableau4[[#This Row],[Produit]],'Prod Sanit'!$A$1:$G$71,7,FALSE))</f>
        <v>IM</v>
      </c>
      <c r="I171" s="2" t="s">
        <v>35</v>
      </c>
      <c r="J171" s="1">
        <f>IF(Tableau4[[#This Row],[Date Fin TTT]]="","",VLOOKUP(Tableau4[[#This Row],[Produit]],'Prod Sanit'!$A$1:$G$72,2,FALSE)+Tableau4[[#This Row],[Date Fin TTT]])</f>
        <v>42357</v>
      </c>
      <c r="L171" s="2" t="s">
        <v>81</v>
      </c>
    </row>
    <row r="172" spans="1:12" ht="15" customHeight="1" x14ac:dyDescent="0.25">
      <c r="A172" s="20">
        <v>6084</v>
      </c>
      <c r="B172" s="3">
        <v>42357</v>
      </c>
      <c r="C172" s="3">
        <v>42357</v>
      </c>
      <c r="E172" t="s">
        <v>322</v>
      </c>
      <c r="F172">
        <v>2</v>
      </c>
      <c r="G172" s="2">
        <v>511004194</v>
      </c>
      <c r="H172" s="18" t="str">
        <f>IF(Tableau4[[#This Row],[Produit]]="","",VLOOKUP(Tableau4[[#This Row],[Produit]],'Prod Sanit'!$A$1:$G$71,7,FALSE))</f>
        <v>IM</v>
      </c>
      <c r="I172" s="2" t="s">
        <v>35</v>
      </c>
      <c r="J172" s="1">
        <f>IF(Tableau4[[#This Row],[Date Fin TTT]]="","",VLOOKUP(Tableau4[[#This Row],[Produit]],'Prod Sanit'!$A$1:$G$72,2,FALSE)+Tableau4[[#This Row],[Date Fin TTT]])</f>
        <v>42357</v>
      </c>
      <c r="L172" s="2" t="s">
        <v>81</v>
      </c>
    </row>
    <row r="173" spans="1:12" ht="15" customHeight="1" x14ac:dyDescent="0.25">
      <c r="A173" s="20">
        <v>6086</v>
      </c>
      <c r="B173" s="3">
        <v>42357</v>
      </c>
      <c r="C173" s="3">
        <v>42357</v>
      </c>
      <c r="E173" t="s">
        <v>322</v>
      </c>
      <c r="F173">
        <v>2</v>
      </c>
      <c r="G173" s="2">
        <v>511004194</v>
      </c>
      <c r="H173" s="18" t="str">
        <f>IF(Tableau4[[#This Row],[Produit]]="","",VLOOKUP(Tableau4[[#This Row],[Produit]],'Prod Sanit'!$A$1:$G$71,7,FALSE))</f>
        <v>IM</v>
      </c>
      <c r="I173" s="2" t="s">
        <v>35</v>
      </c>
      <c r="J173" s="1">
        <f>IF(Tableau4[[#This Row],[Date Fin TTT]]="","",VLOOKUP(Tableau4[[#This Row],[Produit]],'Prod Sanit'!$A$1:$G$72,2,FALSE)+Tableau4[[#This Row],[Date Fin TTT]])</f>
        <v>42357</v>
      </c>
      <c r="L173" s="2" t="s">
        <v>81</v>
      </c>
    </row>
    <row r="174" spans="1:12" ht="15" customHeight="1" x14ac:dyDescent="0.25">
      <c r="A174" s="20">
        <v>6089</v>
      </c>
      <c r="B174" s="3">
        <v>42357</v>
      </c>
      <c r="C174" s="3">
        <v>42357</v>
      </c>
      <c r="E174" t="s">
        <v>322</v>
      </c>
      <c r="F174">
        <v>2</v>
      </c>
      <c r="G174" s="2">
        <v>511004194</v>
      </c>
      <c r="H174" s="18" t="str">
        <f>IF(Tableau4[[#This Row],[Produit]]="","",VLOOKUP(Tableau4[[#This Row],[Produit]],'Prod Sanit'!$A$1:$G$71,7,FALSE))</f>
        <v>IM</v>
      </c>
      <c r="I174" s="2" t="s">
        <v>35</v>
      </c>
      <c r="J174" s="1">
        <f>IF(Tableau4[[#This Row],[Date Fin TTT]]="","",VLOOKUP(Tableau4[[#This Row],[Produit]],'Prod Sanit'!$A$1:$G$72,2,FALSE)+Tableau4[[#This Row],[Date Fin TTT]])</f>
        <v>42357</v>
      </c>
      <c r="L174" s="2" t="s">
        <v>81</v>
      </c>
    </row>
    <row r="175" spans="1:12" ht="15" customHeight="1" x14ac:dyDescent="0.25">
      <c r="A175" s="20">
        <v>6102</v>
      </c>
      <c r="B175" s="3">
        <v>42357</v>
      </c>
      <c r="C175" s="3">
        <v>42357</v>
      </c>
      <c r="E175" t="s">
        <v>322</v>
      </c>
      <c r="F175">
        <v>2</v>
      </c>
      <c r="G175" s="2">
        <v>511004194</v>
      </c>
      <c r="H175" s="18" t="str">
        <f>IF(Tableau4[[#This Row],[Produit]]="","",VLOOKUP(Tableau4[[#This Row],[Produit]],'Prod Sanit'!$A$1:$G$71,7,FALSE))</f>
        <v>IM</v>
      </c>
      <c r="I175" s="2" t="s">
        <v>35</v>
      </c>
      <c r="J175" s="1">
        <f>IF(Tableau4[[#This Row],[Date Fin TTT]]="","",VLOOKUP(Tableau4[[#This Row],[Produit]],'Prod Sanit'!$A$1:$G$72,2,FALSE)+Tableau4[[#This Row],[Date Fin TTT]])</f>
        <v>42357</v>
      </c>
      <c r="L175" s="2" t="s">
        <v>81</v>
      </c>
    </row>
    <row r="176" spans="1:12" ht="15" customHeight="1" x14ac:dyDescent="0.25">
      <c r="A176" s="20">
        <v>6105</v>
      </c>
      <c r="B176" s="3">
        <v>42357</v>
      </c>
      <c r="C176" s="3">
        <v>42357</v>
      </c>
      <c r="E176" t="s">
        <v>322</v>
      </c>
      <c r="F176">
        <v>2</v>
      </c>
      <c r="G176" s="2">
        <v>511004194</v>
      </c>
      <c r="H176" s="18" t="str">
        <f>IF(Tableau4[[#This Row],[Produit]]="","",VLOOKUP(Tableau4[[#This Row],[Produit]],'Prod Sanit'!$A$1:$G$71,7,FALSE))</f>
        <v>IM</v>
      </c>
      <c r="I176" s="2" t="s">
        <v>35</v>
      </c>
      <c r="J176" s="1">
        <f>IF(Tableau4[[#This Row],[Date Fin TTT]]="","",VLOOKUP(Tableau4[[#This Row],[Produit]],'Prod Sanit'!$A$1:$G$72,2,FALSE)+Tableau4[[#This Row],[Date Fin TTT]])</f>
        <v>42357</v>
      </c>
      <c r="L176" s="2" t="s">
        <v>81</v>
      </c>
    </row>
    <row r="177" spans="1:12" ht="15" customHeight="1" x14ac:dyDescent="0.25">
      <c r="A177" s="20">
        <v>6113</v>
      </c>
      <c r="B177" s="3">
        <v>42357</v>
      </c>
      <c r="C177" s="3">
        <v>42357</v>
      </c>
      <c r="E177" t="s">
        <v>322</v>
      </c>
      <c r="F177">
        <v>2</v>
      </c>
      <c r="G177" s="2">
        <v>511004194</v>
      </c>
      <c r="H177" s="18" t="str">
        <f>IF(Tableau4[[#This Row],[Produit]]="","",VLOOKUP(Tableau4[[#This Row],[Produit]],'Prod Sanit'!$A$1:$G$71,7,FALSE))</f>
        <v>IM</v>
      </c>
      <c r="I177" s="2" t="s">
        <v>35</v>
      </c>
      <c r="J177" s="1">
        <f>IF(Tableau4[[#This Row],[Date Fin TTT]]="","",VLOOKUP(Tableau4[[#This Row],[Produit]],'Prod Sanit'!$A$1:$G$72,2,FALSE)+Tableau4[[#This Row],[Date Fin TTT]])</f>
        <v>42357</v>
      </c>
      <c r="L177" s="2" t="s">
        <v>81</v>
      </c>
    </row>
    <row r="178" spans="1:12" ht="15" customHeight="1" x14ac:dyDescent="0.25">
      <c r="A178" s="20">
        <v>6137</v>
      </c>
      <c r="B178" s="3">
        <v>42357</v>
      </c>
      <c r="C178" s="3">
        <v>42357</v>
      </c>
      <c r="E178" t="s">
        <v>322</v>
      </c>
      <c r="F178">
        <v>2</v>
      </c>
      <c r="G178" s="2">
        <v>511004194</v>
      </c>
      <c r="H178" s="18" t="str">
        <f>IF(Tableau4[[#This Row],[Produit]]="","",VLOOKUP(Tableau4[[#This Row],[Produit]],'Prod Sanit'!$A$1:$G$71,7,FALSE))</f>
        <v>IM</v>
      </c>
      <c r="I178" s="2" t="s">
        <v>35</v>
      </c>
      <c r="J178" s="1">
        <f>IF(Tableau4[[#This Row],[Date Fin TTT]]="","",VLOOKUP(Tableau4[[#This Row],[Produit]],'Prod Sanit'!$A$1:$G$72,2,FALSE)+Tableau4[[#This Row],[Date Fin TTT]])</f>
        <v>42357</v>
      </c>
      <c r="L178" s="2" t="s">
        <v>81</v>
      </c>
    </row>
    <row r="179" spans="1:12" ht="15" customHeight="1" x14ac:dyDescent="0.25">
      <c r="A179" s="20">
        <v>6138</v>
      </c>
      <c r="B179" s="3">
        <v>42357</v>
      </c>
      <c r="C179" s="3">
        <v>42357</v>
      </c>
      <c r="E179" t="s">
        <v>322</v>
      </c>
      <c r="F179">
        <v>2</v>
      </c>
      <c r="G179" s="2">
        <v>511004194</v>
      </c>
      <c r="H179" s="18" t="str">
        <f>IF(Tableau4[[#This Row],[Produit]]="","",VLOOKUP(Tableau4[[#This Row],[Produit]],'Prod Sanit'!$A$1:$G$71,7,FALSE))</f>
        <v>IM</v>
      </c>
      <c r="I179" s="2" t="s">
        <v>35</v>
      </c>
      <c r="J179" s="1">
        <f>IF(Tableau4[[#This Row],[Date Fin TTT]]="","",VLOOKUP(Tableau4[[#This Row],[Produit]],'Prod Sanit'!$A$1:$G$72,2,FALSE)+Tableau4[[#This Row],[Date Fin TTT]])</f>
        <v>42357</v>
      </c>
      <c r="L179" s="2" t="s">
        <v>81</v>
      </c>
    </row>
    <row r="180" spans="1:12" ht="15" customHeight="1" x14ac:dyDescent="0.25">
      <c r="A180" s="20">
        <v>7462</v>
      </c>
      <c r="B180" s="3">
        <v>42357</v>
      </c>
      <c r="C180" s="3">
        <v>42385</v>
      </c>
      <c r="E180" t="s">
        <v>7</v>
      </c>
      <c r="F180">
        <v>8</v>
      </c>
      <c r="G180" s="2">
        <v>512004811</v>
      </c>
      <c r="H180" s="18" t="str">
        <f>IF(Tableau4[[#This Row],[Produit]]="","",VLOOKUP(Tableau4[[#This Row],[Produit]],'Prod Sanit'!$A$1:$G$71,7,FALSE))</f>
        <v>IM</v>
      </c>
      <c r="I180" s="2" t="s">
        <v>35</v>
      </c>
      <c r="J180" s="1">
        <f>IF(Tableau4[[#This Row],[Date Fin TTT]]="","",VLOOKUP(Tableau4[[#This Row],[Produit]],'Prod Sanit'!$A$1:$G$72,2,FALSE)+Tableau4[[#This Row],[Date Fin TTT]])</f>
        <v>42385</v>
      </c>
      <c r="K180" t="s">
        <v>103</v>
      </c>
      <c r="L180" s="2" t="s">
        <v>81</v>
      </c>
    </row>
    <row r="181" spans="1:12" ht="15" customHeight="1" x14ac:dyDescent="0.25">
      <c r="A181" s="20">
        <v>7463</v>
      </c>
      <c r="B181" s="3">
        <v>42357</v>
      </c>
      <c r="C181" s="3">
        <v>42385</v>
      </c>
      <c r="E181" t="s">
        <v>7</v>
      </c>
      <c r="F181">
        <v>8</v>
      </c>
      <c r="G181" s="2">
        <v>512004811</v>
      </c>
      <c r="H181" s="18" t="str">
        <f>IF(Tableau4[[#This Row],[Produit]]="","",VLOOKUP(Tableau4[[#This Row],[Produit]],'Prod Sanit'!$A$1:$G$71,7,FALSE))</f>
        <v>IM</v>
      </c>
      <c r="I181" s="2" t="s">
        <v>35</v>
      </c>
      <c r="J181" s="1">
        <f>IF(Tableau4[[#This Row],[Date Fin TTT]]="","",VLOOKUP(Tableau4[[#This Row],[Produit]],'Prod Sanit'!$A$1:$G$72,2,FALSE)+Tableau4[[#This Row],[Date Fin TTT]])</f>
        <v>42385</v>
      </c>
      <c r="K181" t="s">
        <v>103</v>
      </c>
      <c r="L181" s="2" t="s">
        <v>81</v>
      </c>
    </row>
    <row r="182" spans="1:12" ht="15" customHeight="1" x14ac:dyDescent="0.25">
      <c r="A182" s="20">
        <v>7467</v>
      </c>
      <c r="B182" s="3">
        <v>42357</v>
      </c>
      <c r="C182" s="3">
        <v>42385</v>
      </c>
      <c r="E182" t="s">
        <v>7</v>
      </c>
      <c r="F182">
        <v>8</v>
      </c>
      <c r="G182" s="2">
        <v>512004811</v>
      </c>
      <c r="H182" s="18" t="str">
        <f>IF(Tableau4[[#This Row],[Produit]]="","",VLOOKUP(Tableau4[[#This Row],[Produit]],'Prod Sanit'!$A$1:$G$71,7,FALSE))</f>
        <v>IM</v>
      </c>
      <c r="I182" s="2" t="s">
        <v>35</v>
      </c>
      <c r="J182" s="1">
        <f>IF(Tableau4[[#This Row],[Date Fin TTT]]="","",VLOOKUP(Tableau4[[#This Row],[Produit]],'Prod Sanit'!$A$1:$G$72,2,FALSE)+Tableau4[[#This Row],[Date Fin TTT]])</f>
        <v>42385</v>
      </c>
      <c r="K182" t="s">
        <v>103</v>
      </c>
      <c r="L182" s="2" t="s">
        <v>81</v>
      </c>
    </row>
    <row r="183" spans="1:12" ht="15" customHeight="1" x14ac:dyDescent="0.25">
      <c r="A183" s="20">
        <v>7470</v>
      </c>
      <c r="B183" s="3">
        <v>42357</v>
      </c>
      <c r="C183" s="3">
        <v>42385</v>
      </c>
      <c r="E183" t="s">
        <v>7</v>
      </c>
      <c r="F183">
        <v>8</v>
      </c>
      <c r="G183" s="2">
        <v>512004811</v>
      </c>
      <c r="H183" s="18" t="str">
        <f>IF(Tableau4[[#This Row],[Produit]]="","",VLOOKUP(Tableau4[[#This Row],[Produit]],'Prod Sanit'!$A$1:$G$71,7,FALSE))</f>
        <v>IM</v>
      </c>
      <c r="I183" s="2" t="s">
        <v>35</v>
      </c>
      <c r="J183" s="1">
        <f>IF(Tableau4[[#This Row],[Date Fin TTT]]="","",VLOOKUP(Tableau4[[#This Row],[Produit]],'Prod Sanit'!$A$1:$G$72,2,FALSE)+Tableau4[[#This Row],[Date Fin TTT]])</f>
        <v>42385</v>
      </c>
      <c r="K183" t="s">
        <v>103</v>
      </c>
      <c r="L183" s="2" t="s">
        <v>81</v>
      </c>
    </row>
    <row r="184" spans="1:12" ht="15" customHeight="1" x14ac:dyDescent="0.25">
      <c r="A184" s="20">
        <v>7471</v>
      </c>
      <c r="B184" s="3">
        <v>42357</v>
      </c>
      <c r="C184" s="3">
        <v>42385</v>
      </c>
      <c r="E184" t="s">
        <v>7</v>
      </c>
      <c r="F184">
        <v>8</v>
      </c>
      <c r="G184" s="2">
        <v>512004811</v>
      </c>
      <c r="H184" s="18" t="str">
        <f>IF(Tableau4[[#This Row],[Produit]]="","",VLOOKUP(Tableau4[[#This Row],[Produit]],'Prod Sanit'!$A$1:$G$71,7,FALSE))</f>
        <v>IM</v>
      </c>
      <c r="I184" s="2" t="s">
        <v>35</v>
      </c>
      <c r="J184" s="1">
        <f>IF(Tableau4[[#This Row],[Date Fin TTT]]="","",VLOOKUP(Tableau4[[#This Row],[Produit]],'Prod Sanit'!$A$1:$G$72,2,FALSE)+Tableau4[[#This Row],[Date Fin TTT]])</f>
        <v>42385</v>
      </c>
      <c r="K184" t="s">
        <v>103</v>
      </c>
      <c r="L184" s="2" t="s">
        <v>81</v>
      </c>
    </row>
    <row r="185" spans="1:12" ht="15" customHeight="1" x14ac:dyDescent="0.25">
      <c r="A185" s="20">
        <v>7473</v>
      </c>
      <c r="B185" s="3">
        <v>42357</v>
      </c>
      <c r="C185" s="3">
        <v>42385</v>
      </c>
      <c r="E185" t="s">
        <v>7</v>
      </c>
      <c r="F185">
        <v>8</v>
      </c>
      <c r="G185" s="2">
        <v>512004811</v>
      </c>
      <c r="H185" s="18" t="str">
        <f>IF(Tableau4[[#This Row],[Produit]]="","",VLOOKUP(Tableau4[[#This Row],[Produit]],'Prod Sanit'!$A$1:$G$71,7,FALSE))</f>
        <v>IM</v>
      </c>
      <c r="I185" s="2" t="s">
        <v>35</v>
      </c>
      <c r="J185" s="1">
        <f>IF(Tableau4[[#This Row],[Date Fin TTT]]="","",VLOOKUP(Tableau4[[#This Row],[Produit]],'Prod Sanit'!$A$1:$G$72,2,FALSE)+Tableau4[[#This Row],[Date Fin TTT]])</f>
        <v>42385</v>
      </c>
      <c r="K185" t="s">
        <v>103</v>
      </c>
      <c r="L185" s="2" t="s">
        <v>81</v>
      </c>
    </row>
    <row r="186" spans="1:12" ht="15" customHeight="1" x14ac:dyDescent="0.25">
      <c r="A186" s="20">
        <v>7475</v>
      </c>
      <c r="B186" s="3">
        <v>42357</v>
      </c>
      <c r="C186" s="3">
        <v>42385</v>
      </c>
      <c r="E186" t="s">
        <v>7</v>
      </c>
      <c r="F186">
        <v>8</v>
      </c>
      <c r="G186" s="2">
        <v>512004811</v>
      </c>
      <c r="H186" s="18" t="str">
        <f>IF(Tableau4[[#This Row],[Produit]]="","",VLOOKUP(Tableau4[[#This Row],[Produit]],'Prod Sanit'!$A$1:$G$71,7,FALSE))</f>
        <v>IM</v>
      </c>
      <c r="I186" s="2" t="s">
        <v>35</v>
      </c>
      <c r="J186" s="1">
        <f>IF(Tableau4[[#This Row],[Date Fin TTT]]="","",VLOOKUP(Tableau4[[#This Row],[Produit]],'Prod Sanit'!$A$1:$G$72,2,FALSE)+Tableau4[[#This Row],[Date Fin TTT]])</f>
        <v>42385</v>
      </c>
      <c r="K186" t="s">
        <v>103</v>
      </c>
      <c r="L186" s="2" t="s">
        <v>81</v>
      </c>
    </row>
    <row r="187" spans="1:12" ht="15" customHeight="1" x14ac:dyDescent="0.25">
      <c r="A187" s="20">
        <v>7477</v>
      </c>
      <c r="B187" s="3">
        <v>42357</v>
      </c>
      <c r="C187" s="3">
        <v>42385</v>
      </c>
      <c r="E187" t="s">
        <v>7</v>
      </c>
      <c r="F187">
        <v>8</v>
      </c>
      <c r="G187" s="2">
        <v>512004811</v>
      </c>
      <c r="H187" s="18" t="str">
        <f>IF(Tableau4[[#This Row],[Produit]]="","",VLOOKUP(Tableau4[[#This Row],[Produit]],'Prod Sanit'!$A$1:$G$71,7,FALSE))</f>
        <v>IM</v>
      </c>
      <c r="I187" s="2" t="s">
        <v>35</v>
      </c>
      <c r="J187" s="1">
        <f>IF(Tableau4[[#This Row],[Date Fin TTT]]="","",VLOOKUP(Tableau4[[#This Row],[Produit]],'Prod Sanit'!$A$1:$G$72,2,FALSE)+Tableau4[[#This Row],[Date Fin TTT]])</f>
        <v>42385</v>
      </c>
      <c r="K187" t="s">
        <v>103</v>
      </c>
      <c r="L187" s="2" t="s">
        <v>81</v>
      </c>
    </row>
    <row r="188" spans="1:12" ht="15" customHeight="1" x14ac:dyDescent="0.25">
      <c r="A188" s="20">
        <v>7479</v>
      </c>
      <c r="B188" s="3">
        <v>42357</v>
      </c>
      <c r="C188" s="3">
        <v>42385</v>
      </c>
      <c r="E188" t="s">
        <v>7</v>
      </c>
      <c r="F188">
        <v>8</v>
      </c>
      <c r="G188" s="2">
        <v>512004811</v>
      </c>
      <c r="H188" s="18" t="str">
        <f>IF(Tableau4[[#This Row],[Produit]]="","",VLOOKUP(Tableau4[[#This Row],[Produit]],'Prod Sanit'!$A$1:$G$71,7,FALSE))</f>
        <v>IM</v>
      </c>
      <c r="I188" s="2" t="s">
        <v>35</v>
      </c>
      <c r="J188" s="1">
        <f>IF(Tableau4[[#This Row],[Date Fin TTT]]="","",VLOOKUP(Tableau4[[#This Row],[Produit]],'Prod Sanit'!$A$1:$G$72,2,FALSE)+Tableau4[[#This Row],[Date Fin TTT]])</f>
        <v>42385</v>
      </c>
      <c r="K188" t="s">
        <v>103</v>
      </c>
      <c r="L188" s="2" t="s">
        <v>81</v>
      </c>
    </row>
    <row r="189" spans="1:12" ht="15" customHeight="1" x14ac:dyDescent="0.25">
      <c r="A189" s="20">
        <v>7480</v>
      </c>
      <c r="B189" s="3">
        <v>42357</v>
      </c>
      <c r="C189" s="3">
        <v>42385</v>
      </c>
      <c r="E189" t="s">
        <v>7</v>
      </c>
      <c r="F189">
        <v>8</v>
      </c>
      <c r="G189" s="2">
        <v>512004811</v>
      </c>
      <c r="H189" s="18" t="str">
        <f>IF(Tableau4[[#This Row],[Produit]]="","",VLOOKUP(Tableau4[[#This Row],[Produit]],'Prod Sanit'!$A$1:$G$71,7,FALSE))</f>
        <v>IM</v>
      </c>
      <c r="I189" s="2" t="s">
        <v>35</v>
      </c>
      <c r="J189" s="1">
        <f>IF(Tableau4[[#This Row],[Date Fin TTT]]="","",VLOOKUP(Tableau4[[#This Row],[Produit]],'Prod Sanit'!$A$1:$G$72,2,FALSE)+Tableau4[[#This Row],[Date Fin TTT]])</f>
        <v>42385</v>
      </c>
      <c r="K189" t="s">
        <v>103</v>
      </c>
      <c r="L189" s="2" t="s">
        <v>81</v>
      </c>
    </row>
    <row r="190" spans="1:12" ht="15" customHeight="1" x14ac:dyDescent="0.25">
      <c r="A190" s="20">
        <v>7481</v>
      </c>
      <c r="B190" s="3">
        <v>42357</v>
      </c>
      <c r="C190" s="3">
        <v>42385</v>
      </c>
      <c r="E190" t="s">
        <v>7</v>
      </c>
      <c r="F190">
        <v>8</v>
      </c>
      <c r="G190" s="2">
        <v>512004811</v>
      </c>
      <c r="H190" s="18" t="str">
        <f>IF(Tableau4[[#This Row],[Produit]]="","",VLOOKUP(Tableau4[[#This Row],[Produit]],'Prod Sanit'!$A$1:$G$71,7,FALSE))</f>
        <v>IM</v>
      </c>
      <c r="I190" s="2" t="s">
        <v>35</v>
      </c>
      <c r="J190" s="1">
        <f>IF(Tableau4[[#This Row],[Date Fin TTT]]="","",VLOOKUP(Tableau4[[#This Row],[Produit]],'Prod Sanit'!$A$1:$G$72,2,FALSE)+Tableau4[[#This Row],[Date Fin TTT]])</f>
        <v>42385</v>
      </c>
      <c r="K190" t="s">
        <v>103</v>
      </c>
      <c r="L190" s="2" t="s">
        <v>81</v>
      </c>
    </row>
    <row r="191" spans="1:12" ht="15" customHeight="1" x14ac:dyDescent="0.25">
      <c r="A191" s="20">
        <v>7483</v>
      </c>
      <c r="B191" s="3">
        <v>42357</v>
      </c>
      <c r="C191" s="3">
        <v>42385</v>
      </c>
      <c r="E191" t="s">
        <v>7</v>
      </c>
      <c r="F191">
        <v>8</v>
      </c>
      <c r="G191" s="2">
        <v>512004811</v>
      </c>
      <c r="H191" s="18" t="str">
        <f>IF(Tableau4[[#This Row],[Produit]]="","",VLOOKUP(Tableau4[[#This Row],[Produit]],'Prod Sanit'!$A$1:$G$71,7,FALSE))</f>
        <v>IM</v>
      </c>
      <c r="I191" s="2" t="s">
        <v>35</v>
      </c>
      <c r="J191" s="1">
        <f>IF(Tableau4[[#This Row],[Date Fin TTT]]="","",VLOOKUP(Tableau4[[#This Row],[Produit]],'Prod Sanit'!$A$1:$G$72,2,FALSE)+Tableau4[[#This Row],[Date Fin TTT]])</f>
        <v>42385</v>
      </c>
      <c r="K191" t="s">
        <v>103</v>
      </c>
      <c r="L191" s="2" t="s">
        <v>81</v>
      </c>
    </row>
    <row r="192" spans="1:12" ht="15" customHeight="1" x14ac:dyDescent="0.25">
      <c r="A192" s="20">
        <v>7503</v>
      </c>
      <c r="B192" s="3">
        <v>42357</v>
      </c>
      <c r="C192" s="3">
        <v>42385</v>
      </c>
      <c r="E192" t="s">
        <v>7</v>
      </c>
      <c r="F192">
        <v>8</v>
      </c>
      <c r="G192" s="2">
        <v>512004811</v>
      </c>
      <c r="H192" s="18" t="str">
        <f>IF(Tableau4[[#This Row],[Produit]]="","",VLOOKUP(Tableau4[[#This Row],[Produit]],'Prod Sanit'!$A$1:$G$71,7,FALSE))</f>
        <v>IM</v>
      </c>
      <c r="I192" s="2" t="s">
        <v>35</v>
      </c>
      <c r="J192" s="1">
        <f>IF(Tableau4[[#This Row],[Date Fin TTT]]="","",VLOOKUP(Tableau4[[#This Row],[Produit]],'Prod Sanit'!$A$1:$G$72,2,FALSE)+Tableau4[[#This Row],[Date Fin TTT]])</f>
        <v>42385</v>
      </c>
      <c r="K192" t="s">
        <v>103</v>
      </c>
      <c r="L192" s="2" t="s">
        <v>81</v>
      </c>
    </row>
    <row r="193" spans="1:12" ht="15" customHeight="1" x14ac:dyDescent="0.25">
      <c r="A193" s="20">
        <v>7505</v>
      </c>
      <c r="B193" s="3">
        <v>42357</v>
      </c>
      <c r="C193" s="3">
        <v>42385</v>
      </c>
      <c r="E193" t="s">
        <v>7</v>
      </c>
      <c r="F193">
        <v>8</v>
      </c>
      <c r="G193" s="2">
        <v>512004811</v>
      </c>
      <c r="H193" s="18" t="str">
        <f>IF(Tableau4[[#This Row],[Produit]]="","",VLOOKUP(Tableau4[[#This Row],[Produit]],'Prod Sanit'!$A$1:$G$71,7,FALSE))</f>
        <v>IM</v>
      </c>
      <c r="I193" s="2" t="s">
        <v>35</v>
      </c>
      <c r="J193" s="1">
        <f>IF(Tableau4[[#This Row],[Date Fin TTT]]="","",VLOOKUP(Tableau4[[#This Row],[Produit]],'Prod Sanit'!$A$1:$G$72,2,FALSE)+Tableau4[[#This Row],[Date Fin TTT]])</f>
        <v>42385</v>
      </c>
      <c r="K193" t="s">
        <v>103</v>
      </c>
      <c r="L193" s="2" t="s">
        <v>81</v>
      </c>
    </row>
    <row r="194" spans="1:12" ht="15" customHeight="1" x14ac:dyDescent="0.25">
      <c r="A194" s="20">
        <v>7506</v>
      </c>
      <c r="B194" s="3">
        <v>42357</v>
      </c>
      <c r="C194" s="3">
        <v>42385</v>
      </c>
      <c r="E194" t="s">
        <v>7</v>
      </c>
      <c r="F194">
        <v>8</v>
      </c>
      <c r="G194" s="2">
        <v>512004811</v>
      </c>
      <c r="H194" s="18" t="str">
        <f>IF(Tableau4[[#This Row],[Produit]]="","",VLOOKUP(Tableau4[[#This Row],[Produit]],'Prod Sanit'!$A$1:$G$71,7,FALSE))</f>
        <v>IM</v>
      </c>
      <c r="I194" s="2" t="s">
        <v>35</v>
      </c>
      <c r="J194" s="1">
        <f>IF(Tableau4[[#This Row],[Date Fin TTT]]="","",VLOOKUP(Tableau4[[#This Row],[Produit]],'Prod Sanit'!$A$1:$G$72,2,FALSE)+Tableau4[[#This Row],[Date Fin TTT]])</f>
        <v>42385</v>
      </c>
      <c r="K194" t="s">
        <v>103</v>
      </c>
      <c r="L194" s="2" t="s">
        <v>81</v>
      </c>
    </row>
    <row r="195" spans="1:12" ht="15" customHeight="1" x14ac:dyDescent="0.25">
      <c r="A195" s="20">
        <v>8101</v>
      </c>
      <c r="B195" s="3">
        <v>42357</v>
      </c>
      <c r="C195" s="3">
        <v>42385</v>
      </c>
      <c r="E195" t="s">
        <v>7</v>
      </c>
      <c r="F195">
        <v>8</v>
      </c>
      <c r="G195" s="2">
        <v>512004811</v>
      </c>
      <c r="H195" s="18" t="str">
        <f>IF(Tableau4[[#This Row],[Produit]]="","",VLOOKUP(Tableau4[[#This Row],[Produit]],'Prod Sanit'!$A$1:$G$71,7,FALSE))</f>
        <v>IM</v>
      </c>
      <c r="I195" s="2" t="s">
        <v>35</v>
      </c>
      <c r="J195" s="1">
        <f>IF(Tableau4[[#This Row],[Date Fin TTT]]="","",VLOOKUP(Tableau4[[#This Row],[Produit]],'Prod Sanit'!$A$1:$G$72,2,FALSE)+Tableau4[[#This Row],[Date Fin TTT]])</f>
        <v>42385</v>
      </c>
      <c r="K195" t="s">
        <v>103</v>
      </c>
      <c r="L195" s="2" t="s">
        <v>81</v>
      </c>
    </row>
    <row r="196" spans="1:12" ht="15" customHeight="1" x14ac:dyDescent="0.25">
      <c r="A196" s="20">
        <v>9261</v>
      </c>
      <c r="B196" s="3">
        <v>42357</v>
      </c>
      <c r="C196" s="3">
        <v>42357</v>
      </c>
      <c r="E196" t="s">
        <v>322</v>
      </c>
      <c r="F196">
        <v>2</v>
      </c>
      <c r="G196" s="2">
        <v>511004194</v>
      </c>
      <c r="H196" s="18" t="str">
        <f>IF(Tableau4[[#This Row],[Produit]]="","",VLOOKUP(Tableau4[[#This Row],[Produit]],'Prod Sanit'!$A$1:$G$71,7,FALSE))</f>
        <v>IM</v>
      </c>
      <c r="I196" s="2" t="s">
        <v>35</v>
      </c>
      <c r="J196" s="1">
        <f>IF(Tableau4[[#This Row],[Date Fin TTT]]="","",VLOOKUP(Tableau4[[#This Row],[Produit]],'Prod Sanit'!$A$1:$G$72,2,FALSE)+Tableau4[[#This Row],[Date Fin TTT]])</f>
        <v>42357</v>
      </c>
      <c r="L196" s="2" t="s">
        <v>81</v>
      </c>
    </row>
    <row r="197" spans="1:12" ht="15" customHeight="1" x14ac:dyDescent="0.25">
      <c r="A197" s="20">
        <v>9273</v>
      </c>
      <c r="B197" s="3">
        <v>42357</v>
      </c>
      <c r="C197" s="3">
        <v>42357</v>
      </c>
      <c r="E197" t="s">
        <v>322</v>
      </c>
      <c r="F197">
        <v>2</v>
      </c>
      <c r="G197" s="2">
        <v>511004194</v>
      </c>
      <c r="H197" s="18" t="str">
        <f>IF(Tableau4[[#This Row],[Produit]]="","",VLOOKUP(Tableau4[[#This Row],[Produit]],'Prod Sanit'!$A$1:$G$71,7,FALSE))</f>
        <v>IM</v>
      </c>
      <c r="I197" s="2" t="s">
        <v>35</v>
      </c>
      <c r="J197" s="1">
        <f>IF(Tableau4[[#This Row],[Date Fin TTT]]="","",VLOOKUP(Tableau4[[#This Row],[Produit]],'Prod Sanit'!$A$1:$G$72,2,FALSE)+Tableau4[[#This Row],[Date Fin TTT]])</f>
        <v>42357</v>
      </c>
      <c r="L197" s="2" t="s">
        <v>81</v>
      </c>
    </row>
    <row r="198" spans="1:12" ht="15" customHeight="1" x14ac:dyDescent="0.25">
      <c r="A198" s="20">
        <v>9292</v>
      </c>
      <c r="B198" s="3">
        <v>42357</v>
      </c>
      <c r="C198" s="3">
        <v>42357</v>
      </c>
      <c r="E198" t="s">
        <v>322</v>
      </c>
      <c r="F198">
        <v>2</v>
      </c>
      <c r="G198" s="2">
        <v>511004194</v>
      </c>
      <c r="H198" s="18" t="str">
        <f>IF(Tableau4[[#This Row],[Produit]]="","",VLOOKUP(Tableau4[[#This Row],[Produit]],'Prod Sanit'!$A$1:$G$71,7,FALSE))</f>
        <v>IM</v>
      </c>
      <c r="I198" s="2" t="s">
        <v>35</v>
      </c>
      <c r="J198" s="1">
        <f>IF(Tableau4[[#This Row],[Date Fin TTT]]="","",VLOOKUP(Tableau4[[#This Row],[Produit]],'Prod Sanit'!$A$1:$G$72,2,FALSE)+Tableau4[[#This Row],[Date Fin TTT]])</f>
        <v>42357</v>
      </c>
      <c r="L198" s="2" t="s">
        <v>81</v>
      </c>
    </row>
    <row r="199" spans="1:12" ht="15" customHeight="1" x14ac:dyDescent="0.25">
      <c r="A199" s="20">
        <v>9340</v>
      </c>
      <c r="B199" s="3">
        <v>42357</v>
      </c>
      <c r="C199" s="3">
        <v>42357</v>
      </c>
      <c r="E199" t="s">
        <v>322</v>
      </c>
      <c r="F199">
        <v>2</v>
      </c>
      <c r="G199" s="2">
        <v>511004194</v>
      </c>
      <c r="H199" s="18" t="str">
        <f>IF(Tableau4[[#This Row],[Produit]]="","",VLOOKUP(Tableau4[[#This Row],[Produit]],'Prod Sanit'!$A$1:$G$71,7,FALSE))</f>
        <v>IM</v>
      </c>
      <c r="I199" s="2" t="s">
        <v>35</v>
      </c>
      <c r="J199" s="1">
        <f>IF(Tableau4[[#This Row],[Date Fin TTT]]="","",VLOOKUP(Tableau4[[#This Row],[Produit]],'Prod Sanit'!$A$1:$G$72,2,FALSE)+Tableau4[[#This Row],[Date Fin TTT]])</f>
        <v>42357</v>
      </c>
      <c r="L199" s="2" t="s">
        <v>81</v>
      </c>
    </row>
    <row r="200" spans="1:12" ht="15" customHeight="1" x14ac:dyDescent="0.25">
      <c r="A200" s="20">
        <v>4943</v>
      </c>
      <c r="B200" s="3">
        <v>42363</v>
      </c>
      <c r="C200" s="3">
        <v>42365</v>
      </c>
      <c r="D200" s="1" t="s">
        <v>45</v>
      </c>
      <c r="E200" t="s">
        <v>59</v>
      </c>
      <c r="F200">
        <v>150</v>
      </c>
      <c r="G200" s="2">
        <v>512004553</v>
      </c>
      <c r="H200" s="18" t="str">
        <f>IF(Tableau4[[#This Row],[Produit]]="","",VLOOKUP(Tableau4[[#This Row],[Produit]],'Prod Sanit'!$A$1:$G$71,7,FALSE))</f>
        <v>IM</v>
      </c>
      <c r="I200" s="2" t="s">
        <v>35</v>
      </c>
      <c r="J200" s="1">
        <f>IF(Tableau4[[#This Row],[Date Fin TTT]]="","",VLOOKUP(Tableau4[[#This Row],[Produit]],'Prod Sanit'!$A$1:$G$72,2,FALSE)+Tableau4[[#This Row],[Date Fin TTT]])</f>
        <v>42395</v>
      </c>
      <c r="K200" t="s">
        <v>93</v>
      </c>
      <c r="L200" s="2" t="s">
        <v>81</v>
      </c>
    </row>
    <row r="201" spans="1:12" ht="15" customHeight="1" x14ac:dyDescent="0.25">
      <c r="A201" s="20">
        <v>4943</v>
      </c>
      <c r="B201" s="3">
        <v>42365</v>
      </c>
      <c r="C201" s="3">
        <v>42365</v>
      </c>
      <c r="E201" t="s">
        <v>84</v>
      </c>
      <c r="F201">
        <v>25</v>
      </c>
      <c r="G201" s="2">
        <v>512004343</v>
      </c>
      <c r="H201" s="18" t="str">
        <f>IF(Tableau4[[#This Row],[Produit]]="","",VLOOKUP(Tableau4[[#This Row],[Produit]],'Prod Sanit'!$A$1:$G$71,7,FALSE))</f>
        <v>IM</v>
      </c>
      <c r="I201" s="2" t="s">
        <v>35</v>
      </c>
      <c r="J201" s="1">
        <f>IF(Tableau4[[#This Row],[Date Fin TTT]]="","",VLOOKUP(Tableau4[[#This Row],[Produit]],'Prod Sanit'!$A$1:$G$72,2,FALSE)+Tableau4[[#This Row],[Date Fin TTT]])</f>
        <v>42368</v>
      </c>
      <c r="K201" t="s">
        <v>88</v>
      </c>
      <c r="L201" s="2" t="s">
        <v>81</v>
      </c>
    </row>
    <row r="202" spans="1:12" ht="15" customHeight="1" x14ac:dyDescent="0.25">
      <c r="A202" s="20">
        <v>7462</v>
      </c>
      <c r="B202" s="3">
        <v>42368</v>
      </c>
      <c r="C202" s="3">
        <v>42368</v>
      </c>
      <c r="E202" t="s">
        <v>50</v>
      </c>
      <c r="F202">
        <v>2</v>
      </c>
      <c r="G202" s="2">
        <v>512004343</v>
      </c>
      <c r="H202" s="18" t="str">
        <f>IF(Tableau4[[#This Row],[Produit]]="","",VLOOKUP(Tableau4[[#This Row],[Produit]],'Prod Sanit'!$A$1:$G$71,7,FALSE))</f>
        <v>IM</v>
      </c>
      <c r="I202" s="2" t="s">
        <v>35</v>
      </c>
      <c r="J202" s="1">
        <f>IF(Tableau4[[#This Row],[Date Fin TTT]]="","",VLOOKUP(Tableau4[[#This Row],[Produit]],'Prod Sanit'!$A$1:$G$72,2,FALSE)+Tableau4[[#This Row],[Date Fin TTT]])</f>
        <v>42368</v>
      </c>
      <c r="L202" s="2" t="s">
        <v>81</v>
      </c>
    </row>
    <row r="203" spans="1:12" ht="15" customHeight="1" x14ac:dyDescent="0.25">
      <c r="A203" s="20">
        <v>7462</v>
      </c>
      <c r="B203" s="3">
        <v>42368</v>
      </c>
      <c r="C203" s="3">
        <v>42368</v>
      </c>
      <c r="E203" t="s">
        <v>86</v>
      </c>
      <c r="F203">
        <v>17</v>
      </c>
      <c r="G203" s="2">
        <v>512004811</v>
      </c>
      <c r="H203" s="18" t="str">
        <f>IF(Tableau4[[#This Row],[Produit]]="","",VLOOKUP(Tableau4[[#This Row],[Produit]],'Prod Sanit'!$A$1:$G$71,7,FALSE))</f>
        <v>D</v>
      </c>
      <c r="I203" s="2" t="s">
        <v>35</v>
      </c>
      <c r="J203" s="1">
        <f>IF(Tableau4[[#This Row],[Date Fin TTT]]="","",VLOOKUP(Tableau4[[#This Row],[Produit]],'Prod Sanit'!$A$1:$G$72,2,FALSE)+Tableau4[[#This Row],[Date Fin TTT]])</f>
        <v>42396</v>
      </c>
      <c r="K203" t="s">
        <v>92</v>
      </c>
      <c r="L203" s="2" t="s">
        <v>81</v>
      </c>
    </row>
    <row r="204" spans="1:12" ht="15" customHeight="1" x14ac:dyDescent="0.25">
      <c r="A204" s="20">
        <v>7463</v>
      </c>
      <c r="B204" s="3">
        <v>42368</v>
      </c>
      <c r="C204" s="3">
        <v>42368</v>
      </c>
      <c r="E204" t="s">
        <v>50</v>
      </c>
      <c r="F204">
        <v>2</v>
      </c>
      <c r="G204" s="2">
        <v>512004343</v>
      </c>
      <c r="H204" s="18" t="str">
        <f>IF(Tableau4[[#This Row],[Produit]]="","",VLOOKUP(Tableau4[[#This Row],[Produit]],'Prod Sanit'!$A$1:$G$71,7,FALSE))</f>
        <v>IM</v>
      </c>
      <c r="I204" s="2" t="s">
        <v>35</v>
      </c>
      <c r="J204" s="1">
        <f>IF(Tableau4[[#This Row],[Date Fin TTT]]="","",VLOOKUP(Tableau4[[#This Row],[Produit]],'Prod Sanit'!$A$1:$G$72,2,FALSE)+Tableau4[[#This Row],[Date Fin TTT]])</f>
        <v>42368</v>
      </c>
      <c r="L204" s="2" t="s">
        <v>81</v>
      </c>
    </row>
    <row r="205" spans="1:12" ht="15" customHeight="1" x14ac:dyDescent="0.25">
      <c r="A205" s="20">
        <v>7463</v>
      </c>
      <c r="B205" s="3">
        <v>42368</v>
      </c>
      <c r="C205" s="3">
        <v>42368</v>
      </c>
      <c r="E205" t="s">
        <v>86</v>
      </c>
      <c r="F205">
        <v>17</v>
      </c>
      <c r="G205" s="2">
        <v>512004811</v>
      </c>
      <c r="H205" s="18" t="str">
        <f>IF(Tableau4[[#This Row],[Produit]]="","",VLOOKUP(Tableau4[[#This Row],[Produit]],'Prod Sanit'!$A$1:$G$71,7,FALSE))</f>
        <v>D</v>
      </c>
      <c r="I205" s="2" t="s">
        <v>35</v>
      </c>
      <c r="J205" s="1">
        <f>IF(Tableau4[[#This Row],[Date Fin TTT]]="","",VLOOKUP(Tableau4[[#This Row],[Produit]],'Prod Sanit'!$A$1:$G$72,2,FALSE)+Tableau4[[#This Row],[Date Fin TTT]])</f>
        <v>42396</v>
      </c>
      <c r="K205" t="s">
        <v>92</v>
      </c>
      <c r="L205" s="2" t="s">
        <v>81</v>
      </c>
    </row>
    <row r="206" spans="1:12" ht="15" customHeight="1" x14ac:dyDescent="0.25">
      <c r="A206" s="20">
        <v>7467</v>
      </c>
      <c r="B206" s="3">
        <v>42368</v>
      </c>
      <c r="C206" s="3">
        <v>42368</v>
      </c>
      <c r="E206" t="s">
        <v>50</v>
      </c>
      <c r="F206">
        <v>2</v>
      </c>
      <c r="G206" s="2">
        <v>512004343</v>
      </c>
      <c r="H206" s="18" t="str">
        <f>IF(Tableau4[[#This Row],[Produit]]="","",VLOOKUP(Tableau4[[#This Row],[Produit]],'Prod Sanit'!$A$1:$G$71,7,FALSE))</f>
        <v>IM</v>
      </c>
      <c r="I206" s="2" t="s">
        <v>35</v>
      </c>
      <c r="J206" s="1">
        <f>IF(Tableau4[[#This Row],[Date Fin TTT]]="","",VLOOKUP(Tableau4[[#This Row],[Produit]],'Prod Sanit'!$A$1:$G$72,2,FALSE)+Tableau4[[#This Row],[Date Fin TTT]])</f>
        <v>42368</v>
      </c>
      <c r="L206" s="2" t="s">
        <v>81</v>
      </c>
    </row>
    <row r="207" spans="1:12" ht="15" customHeight="1" x14ac:dyDescent="0.25">
      <c r="A207" s="20">
        <v>7467</v>
      </c>
      <c r="B207" s="3">
        <v>42368</v>
      </c>
      <c r="C207" s="3">
        <v>42368</v>
      </c>
      <c r="E207" t="s">
        <v>86</v>
      </c>
      <c r="F207">
        <v>17</v>
      </c>
      <c r="G207" s="2">
        <v>512004811</v>
      </c>
      <c r="H207" s="18" t="str">
        <f>IF(Tableau4[[#This Row],[Produit]]="","",VLOOKUP(Tableau4[[#This Row],[Produit]],'Prod Sanit'!$A$1:$G$71,7,FALSE))</f>
        <v>D</v>
      </c>
      <c r="I207" s="2" t="s">
        <v>35</v>
      </c>
      <c r="J207" s="1">
        <f>IF(Tableau4[[#This Row],[Date Fin TTT]]="","",VLOOKUP(Tableau4[[#This Row],[Produit]],'Prod Sanit'!$A$1:$G$72,2,FALSE)+Tableau4[[#This Row],[Date Fin TTT]])</f>
        <v>42396</v>
      </c>
      <c r="K207" t="s">
        <v>92</v>
      </c>
      <c r="L207" s="2" t="s">
        <v>81</v>
      </c>
    </row>
    <row r="208" spans="1:12" ht="15" customHeight="1" x14ac:dyDescent="0.25">
      <c r="A208" s="20">
        <v>7470</v>
      </c>
      <c r="B208" s="3">
        <v>42368</v>
      </c>
      <c r="C208" s="3">
        <v>42368</v>
      </c>
      <c r="E208" t="s">
        <v>50</v>
      </c>
      <c r="F208">
        <v>2</v>
      </c>
      <c r="G208" s="2">
        <v>512004343</v>
      </c>
      <c r="H208" s="18" t="str">
        <f>IF(Tableau4[[#This Row],[Produit]]="","",VLOOKUP(Tableau4[[#This Row],[Produit]],'Prod Sanit'!$A$1:$G$71,7,FALSE))</f>
        <v>IM</v>
      </c>
      <c r="I208" s="2" t="s">
        <v>35</v>
      </c>
      <c r="J208" s="1">
        <f>IF(Tableau4[[#This Row],[Date Fin TTT]]="","",VLOOKUP(Tableau4[[#This Row],[Produit]],'Prod Sanit'!$A$1:$G$72,2,FALSE)+Tableau4[[#This Row],[Date Fin TTT]])</f>
        <v>42368</v>
      </c>
      <c r="L208" s="2" t="s">
        <v>81</v>
      </c>
    </row>
    <row r="209" spans="1:12" ht="15" customHeight="1" x14ac:dyDescent="0.25">
      <c r="A209" s="20">
        <v>7470</v>
      </c>
      <c r="B209" s="3">
        <v>42368</v>
      </c>
      <c r="C209" s="3">
        <v>42368</v>
      </c>
      <c r="E209" t="s">
        <v>86</v>
      </c>
      <c r="F209">
        <v>17</v>
      </c>
      <c r="G209" s="2">
        <v>512004811</v>
      </c>
      <c r="H209" s="18" t="str">
        <f>IF(Tableau4[[#This Row],[Produit]]="","",VLOOKUP(Tableau4[[#This Row],[Produit]],'Prod Sanit'!$A$1:$G$71,7,FALSE))</f>
        <v>D</v>
      </c>
      <c r="I209" s="2" t="s">
        <v>35</v>
      </c>
      <c r="J209" s="1">
        <f>IF(Tableau4[[#This Row],[Date Fin TTT]]="","",VLOOKUP(Tableau4[[#This Row],[Produit]],'Prod Sanit'!$A$1:$G$72,2,FALSE)+Tableau4[[#This Row],[Date Fin TTT]])</f>
        <v>42396</v>
      </c>
      <c r="K209" t="s">
        <v>92</v>
      </c>
      <c r="L209" s="2" t="s">
        <v>81</v>
      </c>
    </row>
    <row r="210" spans="1:12" ht="15" customHeight="1" x14ac:dyDescent="0.25">
      <c r="A210" s="20">
        <v>7471</v>
      </c>
      <c r="B210" s="3">
        <v>42368</v>
      </c>
      <c r="C210" s="3">
        <v>42368</v>
      </c>
      <c r="E210" t="s">
        <v>50</v>
      </c>
      <c r="F210">
        <v>2</v>
      </c>
      <c r="G210" s="2">
        <v>512004343</v>
      </c>
      <c r="H210" s="18" t="str">
        <f>IF(Tableau4[[#This Row],[Produit]]="","",VLOOKUP(Tableau4[[#This Row],[Produit]],'Prod Sanit'!$A$1:$G$71,7,FALSE))</f>
        <v>IM</v>
      </c>
      <c r="I210" s="2" t="s">
        <v>35</v>
      </c>
      <c r="J210" s="1">
        <f>IF(Tableau4[[#This Row],[Date Fin TTT]]="","",VLOOKUP(Tableau4[[#This Row],[Produit]],'Prod Sanit'!$A$1:$G$72,2,FALSE)+Tableau4[[#This Row],[Date Fin TTT]])</f>
        <v>42368</v>
      </c>
      <c r="L210" s="2" t="s">
        <v>81</v>
      </c>
    </row>
    <row r="211" spans="1:12" ht="15" customHeight="1" x14ac:dyDescent="0.25">
      <c r="A211" s="20">
        <v>7471</v>
      </c>
      <c r="B211" s="3">
        <v>42368</v>
      </c>
      <c r="C211" s="3">
        <v>42368</v>
      </c>
      <c r="E211" t="s">
        <v>86</v>
      </c>
      <c r="F211">
        <v>17</v>
      </c>
      <c r="G211" s="2">
        <v>512004811</v>
      </c>
      <c r="H211" s="18" t="str">
        <f>IF(Tableau4[[#This Row],[Produit]]="","",VLOOKUP(Tableau4[[#This Row],[Produit]],'Prod Sanit'!$A$1:$G$71,7,FALSE))</f>
        <v>D</v>
      </c>
      <c r="I211" s="2" t="s">
        <v>35</v>
      </c>
      <c r="J211" s="1">
        <f>IF(Tableau4[[#This Row],[Date Fin TTT]]="","",VLOOKUP(Tableau4[[#This Row],[Produit]],'Prod Sanit'!$A$1:$G$72,2,FALSE)+Tableau4[[#This Row],[Date Fin TTT]])</f>
        <v>42396</v>
      </c>
      <c r="K211" t="s">
        <v>92</v>
      </c>
      <c r="L211" s="2" t="s">
        <v>81</v>
      </c>
    </row>
    <row r="212" spans="1:12" ht="15" customHeight="1" x14ac:dyDescent="0.25">
      <c r="A212" s="20">
        <v>7473</v>
      </c>
      <c r="B212" s="3">
        <v>42368</v>
      </c>
      <c r="C212" s="3">
        <v>42368</v>
      </c>
      <c r="E212" t="s">
        <v>50</v>
      </c>
      <c r="F212">
        <v>2</v>
      </c>
      <c r="G212" s="2">
        <v>512004343</v>
      </c>
      <c r="H212" s="18" t="str">
        <f>IF(Tableau4[[#This Row],[Produit]]="","",VLOOKUP(Tableau4[[#This Row],[Produit]],'Prod Sanit'!$A$1:$G$71,7,FALSE))</f>
        <v>IM</v>
      </c>
      <c r="I212" s="2" t="s">
        <v>35</v>
      </c>
      <c r="J212" s="1">
        <f>IF(Tableau4[[#This Row],[Date Fin TTT]]="","",VLOOKUP(Tableau4[[#This Row],[Produit]],'Prod Sanit'!$A$1:$G$72,2,FALSE)+Tableau4[[#This Row],[Date Fin TTT]])</f>
        <v>42368</v>
      </c>
      <c r="L212" s="2" t="s">
        <v>81</v>
      </c>
    </row>
    <row r="213" spans="1:12" ht="15" customHeight="1" x14ac:dyDescent="0.25">
      <c r="A213" s="20">
        <v>7473</v>
      </c>
      <c r="B213" s="3">
        <v>42368</v>
      </c>
      <c r="C213" s="3">
        <v>42368</v>
      </c>
      <c r="E213" t="s">
        <v>86</v>
      </c>
      <c r="F213">
        <v>17</v>
      </c>
      <c r="G213" s="2">
        <v>512004811</v>
      </c>
      <c r="H213" s="18" t="str">
        <f>IF(Tableau4[[#This Row],[Produit]]="","",VLOOKUP(Tableau4[[#This Row],[Produit]],'Prod Sanit'!$A$1:$G$71,7,FALSE))</f>
        <v>D</v>
      </c>
      <c r="I213" s="2" t="s">
        <v>35</v>
      </c>
      <c r="J213" s="1">
        <f>IF(Tableau4[[#This Row],[Date Fin TTT]]="","",VLOOKUP(Tableau4[[#This Row],[Produit]],'Prod Sanit'!$A$1:$G$72,2,FALSE)+Tableau4[[#This Row],[Date Fin TTT]])</f>
        <v>42396</v>
      </c>
      <c r="K213" t="s">
        <v>92</v>
      </c>
      <c r="L213" s="2" t="s">
        <v>81</v>
      </c>
    </row>
    <row r="214" spans="1:12" ht="15" customHeight="1" x14ac:dyDescent="0.25">
      <c r="A214" s="20">
        <v>7475</v>
      </c>
      <c r="B214" s="3">
        <v>42368</v>
      </c>
      <c r="C214" s="3">
        <v>42368</v>
      </c>
      <c r="E214" t="s">
        <v>50</v>
      </c>
      <c r="F214">
        <v>2</v>
      </c>
      <c r="G214" s="2">
        <v>512004343</v>
      </c>
      <c r="H214" s="18" t="str">
        <f>IF(Tableau4[[#This Row],[Produit]]="","",VLOOKUP(Tableau4[[#This Row],[Produit]],'Prod Sanit'!$A$1:$G$71,7,FALSE))</f>
        <v>IM</v>
      </c>
      <c r="I214" s="2" t="s">
        <v>35</v>
      </c>
      <c r="J214" s="1">
        <f>IF(Tableau4[[#This Row],[Date Fin TTT]]="","",VLOOKUP(Tableau4[[#This Row],[Produit]],'Prod Sanit'!$A$1:$G$72,2,FALSE)+Tableau4[[#This Row],[Date Fin TTT]])</f>
        <v>42368</v>
      </c>
      <c r="L214" s="2" t="s">
        <v>81</v>
      </c>
    </row>
    <row r="215" spans="1:12" ht="15" customHeight="1" x14ac:dyDescent="0.25">
      <c r="A215" s="20">
        <v>7475</v>
      </c>
      <c r="B215" s="3">
        <v>42368</v>
      </c>
      <c r="C215" s="3">
        <v>42368</v>
      </c>
      <c r="E215" t="s">
        <v>86</v>
      </c>
      <c r="F215">
        <v>17</v>
      </c>
      <c r="G215" s="2">
        <v>512004811</v>
      </c>
      <c r="H215" s="18" t="str">
        <f>IF(Tableau4[[#This Row],[Produit]]="","",VLOOKUP(Tableau4[[#This Row],[Produit]],'Prod Sanit'!$A$1:$G$71,7,FALSE))</f>
        <v>D</v>
      </c>
      <c r="I215" s="2" t="s">
        <v>35</v>
      </c>
      <c r="J215" s="1">
        <f>IF(Tableau4[[#This Row],[Date Fin TTT]]="","",VLOOKUP(Tableau4[[#This Row],[Produit]],'Prod Sanit'!$A$1:$G$72,2,FALSE)+Tableau4[[#This Row],[Date Fin TTT]])</f>
        <v>42396</v>
      </c>
      <c r="K215" t="s">
        <v>92</v>
      </c>
      <c r="L215" s="2" t="s">
        <v>81</v>
      </c>
    </row>
    <row r="216" spans="1:12" ht="15" customHeight="1" x14ac:dyDescent="0.25">
      <c r="A216" s="20">
        <v>7477</v>
      </c>
      <c r="B216" s="3">
        <v>42368</v>
      </c>
      <c r="C216" s="3">
        <v>42368</v>
      </c>
      <c r="E216" t="s">
        <v>50</v>
      </c>
      <c r="F216">
        <v>2</v>
      </c>
      <c r="G216" s="2">
        <v>512004343</v>
      </c>
      <c r="H216" s="18" t="str">
        <f>IF(Tableau4[[#This Row],[Produit]]="","",VLOOKUP(Tableau4[[#This Row],[Produit]],'Prod Sanit'!$A$1:$G$71,7,FALSE))</f>
        <v>IM</v>
      </c>
      <c r="I216" s="2" t="s">
        <v>35</v>
      </c>
      <c r="J216" s="1">
        <f>IF(Tableau4[[#This Row],[Date Fin TTT]]="","",VLOOKUP(Tableau4[[#This Row],[Produit]],'Prod Sanit'!$A$1:$G$72,2,FALSE)+Tableau4[[#This Row],[Date Fin TTT]])</f>
        <v>42368</v>
      </c>
      <c r="L216" s="2" t="s">
        <v>81</v>
      </c>
    </row>
    <row r="217" spans="1:12" ht="15" customHeight="1" x14ac:dyDescent="0.25">
      <c r="A217" s="20">
        <v>7477</v>
      </c>
      <c r="B217" s="3">
        <v>42368</v>
      </c>
      <c r="C217" s="3">
        <v>42368</v>
      </c>
      <c r="E217" t="s">
        <v>86</v>
      </c>
      <c r="F217">
        <v>17</v>
      </c>
      <c r="G217" s="2">
        <v>512004811</v>
      </c>
      <c r="H217" s="18" t="str">
        <f>IF(Tableau4[[#This Row],[Produit]]="","",VLOOKUP(Tableau4[[#This Row],[Produit]],'Prod Sanit'!$A$1:$G$71,7,FALSE))</f>
        <v>D</v>
      </c>
      <c r="I217" s="2" t="s">
        <v>35</v>
      </c>
      <c r="J217" s="1">
        <f>IF(Tableau4[[#This Row],[Date Fin TTT]]="","",VLOOKUP(Tableau4[[#This Row],[Produit]],'Prod Sanit'!$A$1:$G$72,2,FALSE)+Tableau4[[#This Row],[Date Fin TTT]])</f>
        <v>42396</v>
      </c>
      <c r="K217" t="s">
        <v>92</v>
      </c>
      <c r="L217" s="2" t="s">
        <v>81</v>
      </c>
    </row>
    <row r="218" spans="1:12" ht="15" customHeight="1" x14ac:dyDescent="0.25">
      <c r="A218" s="20">
        <v>7479</v>
      </c>
      <c r="B218" s="3">
        <v>42368</v>
      </c>
      <c r="C218" s="3">
        <v>42368</v>
      </c>
      <c r="E218" t="s">
        <v>50</v>
      </c>
      <c r="F218">
        <v>2</v>
      </c>
      <c r="G218" s="2">
        <v>512004343</v>
      </c>
      <c r="H218" s="18" t="str">
        <f>IF(Tableau4[[#This Row],[Produit]]="","",VLOOKUP(Tableau4[[#This Row],[Produit]],'Prod Sanit'!$A$1:$G$71,7,FALSE))</f>
        <v>IM</v>
      </c>
      <c r="I218" s="2" t="s">
        <v>35</v>
      </c>
      <c r="J218" s="1">
        <f>IF(Tableau4[[#This Row],[Date Fin TTT]]="","",VLOOKUP(Tableau4[[#This Row],[Produit]],'Prod Sanit'!$A$1:$G$72,2,FALSE)+Tableau4[[#This Row],[Date Fin TTT]])</f>
        <v>42368</v>
      </c>
      <c r="L218" s="2" t="s">
        <v>81</v>
      </c>
    </row>
    <row r="219" spans="1:12" ht="15" customHeight="1" x14ac:dyDescent="0.25">
      <c r="A219" s="20">
        <v>7479</v>
      </c>
      <c r="B219" s="3">
        <v>42368</v>
      </c>
      <c r="C219" s="3">
        <v>42368</v>
      </c>
      <c r="E219" t="s">
        <v>86</v>
      </c>
      <c r="F219">
        <v>17</v>
      </c>
      <c r="G219" s="2">
        <v>512004811</v>
      </c>
      <c r="H219" s="18" t="str">
        <f>IF(Tableau4[[#This Row],[Produit]]="","",VLOOKUP(Tableau4[[#This Row],[Produit]],'Prod Sanit'!$A$1:$G$71,7,FALSE))</f>
        <v>D</v>
      </c>
      <c r="I219" s="2" t="s">
        <v>35</v>
      </c>
      <c r="J219" s="1">
        <f>IF(Tableau4[[#This Row],[Date Fin TTT]]="","",VLOOKUP(Tableau4[[#This Row],[Produit]],'Prod Sanit'!$A$1:$G$72,2,FALSE)+Tableau4[[#This Row],[Date Fin TTT]])</f>
        <v>42396</v>
      </c>
      <c r="K219" t="s">
        <v>92</v>
      </c>
      <c r="L219" s="2" t="s">
        <v>81</v>
      </c>
    </row>
    <row r="220" spans="1:12" ht="15" customHeight="1" x14ac:dyDescent="0.25">
      <c r="A220" s="20">
        <v>7480</v>
      </c>
      <c r="B220" s="3">
        <v>42368</v>
      </c>
      <c r="C220" s="3">
        <v>42368</v>
      </c>
      <c r="E220" t="s">
        <v>50</v>
      </c>
      <c r="F220">
        <v>2</v>
      </c>
      <c r="G220" s="2">
        <v>512004343</v>
      </c>
      <c r="H220" s="18" t="str">
        <f>IF(Tableau4[[#This Row],[Produit]]="","",VLOOKUP(Tableau4[[#This Row],[Produit]],'Prod Sanit'!$A$1:$G$71,7,FALSE))</f>
        <v>IM</v>
      </c>
      <c r="I220" s="2" t="s">
        <v>35</v>
      </c>
      <c r="J220" s="1">
        <f>IF(Tableau4[[#This Row],[Date Fin TTT]]="","",VLOOKUP(Tableau4[[#This Row],[Produit]],'Prod Sanit'!$A$1:$G$72,2,FALSE)+Tableau4[[#This Row],[Date Fin TTT]])</f>
        <v>42368</v>
      </c>
      <c r="L220" s="2" t="s">
        <v>81</v>
      </c>
    </row>
    <row r="221" spans="1:12" ht="15" customHeight="1" x14ac:dyDescent="0.25">
      <c r="A221" s="20">
        <v>7480</v>
      </c>
      <c r="B221" s="3">
        <v>42368</v>
      </c>
      <c r="C221" s="3">
        <v>42368</v>
      </c>
      <c r="E221" t="s">
        <v>86</v>
      </c>
      <c r="F221">
        <v>17</v>
      </c>
      <c r="G221" s="2">
        <v>512004811</v>
      </c>
      <c r="H221" s="18" t="str">
        <f>IF(Tableau4[[#This Row],[Produit]]="","",VLOOKUP(Tableau4[[#This Row],[Produit]],'Prod Sanit'!$A$1:$G$71,7,FALSE))</f>
        <v>D</v>
      </c>
      <c r="I221" s="2" t="s">
        <v>35</v>
      </c>
      <c r="J221" s="1">
        <f>IF(Tableau4[[#This Row],[Date Fin TTT]]="","",VLOOKUP(Tableau4[[#This Row],[Produit]],'Prod Sanit'!$A$1:$G$72,2,FALSE)+Tableau4[[#This Row],[Date Fin TTT]])</f>
        <v>42396</v>
      </c>
      <c r="K221" t="s">
        <v>92</v>
      </c>
      <c r="L221" s="2" t="s">
        <v>81</v>
      </c>
    </row>
    <row r="222" spans="1:12" ht="15" customHeight="1" x14ac:dyDescent="0.25">
      <c r="A222" s="20">
        <v>7481</v>
      </c>
      <c r="B222" s="3">
        <v>42368</v>
      </c>
      <c r="C222" s="3">
        <v>42368</v>
      </c>
      <c r="E222" t="s">
        <v>50</v>
      </c>
      <c r="F222">
        <v>2</v>
      </c>
      <c r="G222" s="2">
        <v>512004343</v>
      </c>
      <c r="H222" s="18" t="str">
        <f>IF(Tableau4[[#This Row],[Produit]]="","",VLOOKUP(Tableau4[[#This Row],[Produit]],'Prod Sanit'!$A$1:$G$71,7,FALSE))</f>
        <v>IM</v>
      </c>
      <c r="I222" s="2" t="s">
        <v>35</v>
      </c>
      <c r="J222" s="1">
        <f>IF(Tableau4[[#This Row],[Date Fin TTT]]="","",VLOOKUP(Tableau4[[#This Row],[Produit]],'Prod Sanit'!$A$1:$G$72,2,FALSE)+Tableau4[[#This Row],[Date Fin TTT]])</f>
        <v>42368</v>
      </c>
      <c r="L222" s="2" t="s">
        <v>81</v>
      </c>
    </row>
    <row r="223" spans="1:12" ht="15" customHeight="1" x14ac:dyDescent="0.25">
      <c r="A223" s="20">
        <v>7481</v>
      </c>
      <c r="B223" s="3">
        <v>42368</v>
      </c>
      <c r="C223" s="3">
        <v>42368</v>
      </c>
      <c r="E223" t="s">
        <v>86</v>
      </c>
      <c r="F223">
        <v>17</v>
      </c>
      <c r="G223" s="2">
        <v>512004811</v>
      </c>
      <c r="H223" s="18" t="str">
        <f>IF(Tableau4[[#This Row],[Produit]]="","",VLOOKUP(Tableau4[[#This Row],[Produit]],'Prod Sanit'!$A$1:$G$71,7,FALSE))</f>
        <v>D</v>
      </c>
      <c r="I223" s="2" t="s">
        <v>35</v>
      </c>
      <c r="J223" s="1">
        <f>IF(Tableau4[[#This Row],[Date Fin TTT]]="","",VLOOKUP(Tableau4[[#This Row],[Produit]],'Prod Sanit'!$A$1:$G$72,2,FALSE)+Tableau4[[#This Row],[Date Fin TTT]])</f>
        <v>42396</v>
      </c>
      <c r="K223" t="s">
        <v>92</v>
      </c>
      <c r="L223" s="2" t="s">
        <v>81</v>
      </c>
    </row>
    <row r="224" spans="1:12" ht="15" customHeight="1" x14ac:dyDescent="0.25">
      <c r="A224" s="20">
        <v>7483</v>
      </c>
      <c r="B224" s="3">
        <v>42368</v>
      </c>
      <c r="C224" s="3">
        <v>42368</v>
      </c>
      <c r="E224" t="s">
        <v>50</v>
      </c>
      <c r="F224">
        <v>2</v>
      </c>
      <c r="G224" s="2">
        <v>512004343</v>
      </c>
      <c r="H224" s="18" t="str">
        <f>IF(Tableau4[[#This Row],[Produit]]="","",VLOOKUP(Tableau4[[#This Row],[Produit]],'Prod Sanit'!$A$1:$G$71,7,FALSE))</f>
        <v>IM</v>
      </c>
      <c r="I224" s="2" t="s">
        <v>35</v>
      </c>
      <c r="J224" s="1">
        <f>IF(Tableau4[[#This Row],[Date Fin TTT]]="","",VLOOKUP(Tableau4[[#This Row],[Produit]],'Prod Sanit'!$A$1:$G$72,2,FALSE)+Tableau4[[#This Row],[Date Fin TTT]])</f>
        <v>42368</v>
      </c>
      <c r="L224" s="2" t="s">
        <v>81</v>
      </c>
    </row>
    <row r="225" spans="1:12" ht="15" customHeight="1" x14ac:dyDescent="0.25">
      <c r="A225" s="20">
        <v>7483</v>
      </c>
      <c r="B225" s="3">
        <v>42368</v>
      </c>
      <c r="C225" s="3">
        <v>42368</v>
      </c>
      <c r="E225" t="s">
        <v>86</v>
      </c>
      <c r="F225">
        <v>17</v>
      </c>
      <c r="G225" s="2">
        <v>512004811</v>
      </c>
      <c r="H225" s="18" t="str">
        <f>IF(Tableau4[[#This Row],[Produit]]="","",VLOOKUP(Tableau4[[#This Row],[Produit]],'Prod Sanit'!$A$1:$G$71,7,FALSE))</f>
        <v>D</v>
      </c>
      <c r="I225" s="2" t="s">
        <v>35</v>
      </c>
      <c r="J225" s="1">
        <f>IF(Tableau4[[#This Row],[Date Fin TTT]]="","",VLOOKUP(Tableau4[[#This Row],[Produit]],'Prod Sanit'!$A$1:$G$72,2,FALSE)+Tableau4[[#This Row],[Date Fin TTT]])</f>
        <v>42396</v>
      </c>
      <c r="K225" t="s">
        <v>92</v>
      </c>
      <c r="L225" s="2" t="s">
        <v>81</v>
      </c>
    </row>
    <row r="226" spans="1:12" ht="15" customHeight="1" x14ac:dyDescent="0.25">
      <c r="A226" s="20">
        <v>7503</v>
      </c>
      <c r="B226" s="3">
        <v>42368</v>
      </c>
      <c r="C226" s="3">
        <v>42368</v>
      </c>
      <c r="E226" t="s">
        <v>50</v>
      </c>
      <c r="F226">
        <v>2</v>
      </c>
      <c r="G226" s="2">
        <v>512004343</v>
      </c>
      <c r="H226" s="18" t="str">
        <f>IF(Tableau4[[#This Row],[Produit]]="","",VLOOKUP(Tableau4[[#This Row],[Produit]],'Prod Sanit'!$A$1:$G$71,7,FALSE))</f>
        <v>IM</v>
      </c>
      <c r="I226" s="2" t="s">
        <v>35</v>
      </c>
      <c r="J226" s="1">
        <f>IF(Tableau4[[#This Row],[Date Fin TTT]]="","",VLOOKUP(Tableau4[[#This Row],[Produit]],'Prod Sanit'!$A$1:$G$72,2,FALSE)+Tableau4[[#This Row],[Date Fin TTT]])</f>
        <v>42368</v>
      </c>
      <c r="L226" s="2" t="s">
        <v>81</v>
      </c>
    </row>
    <row r="227" spans="1:12" ht="15" customHeight="1" x14ac:dyDescent="0.25">
      <c r="A227" s="20">
        <v>7503</v>
      </c>
      <c r="B227" s="3">
        <v>42368</v>
      </c>
      <c r="C227" s="3">
        <v>42368</v>
      </c>
      <c r="E227" t="s">
        <v>86</v>
      </c>
      <c r="F227">
        <v>17</v>
      </c>
      <c r="G227" s="2">
        <v>512004811</v>
      </c>
      <c r="H227" s="18" t="str">
        <f>IF(Tableau4[[#This Row],[Produit]]="","",VLOOKUP(Tableau4[[#This Row],[Produit]],'Prod Sanit'!$A$1:$G$71,7,FALSE))</f>
        <v>D</v>
      </c>
      <c r="I227" s="2" t="s">
        <v>35</v>
      </c>
      <c r="J227" s="1">
        <f>IF(Tableau4[[#This Row],[Date Fin TTT]]="","",VLOOKUP(Tableau4[[#This Row],[Produit]],'Prod Sanit'!$A$1:$G$72,2,FALSE)+Tableau4[[#This Row],[Date Fin TTT]])</f>
        <v>42396</v>
      </c>
      <c r="K227" t="s">
        <v>92</v>
      </c>
      <c r="L227" s="2" t="s">
        <v>81</v>
      </c>
    </row>
    <row r="228" spans="1:12" ht="15" customHeight="1" x14ac:dyDescent="0.25">
      <c r="A228" s="20">
        <v>7505</v>
      </c>
      <c r="B228" s="3">
        <v>42368</v>
      </c>
      <c r="C228" s="3">
        <v>42368</v>
      </c>
      <c r="E228" t="s">
        <v>50</v>
      </c>
      <c r="F228">
        <v>2</v>
      </c>
      <c r="G228" s="2">
        <v>512004343</v>
      </c>
      <c r="H228" s="18" t="str">
        <f>IF(Tableau4[[#This Row],[Produit]]="","",VLOOKUP(Tableau4[[#This Row],[Produit]],'Prod Sanit'!$A$1:$G$71,7,FALSE))</f>
        <v>IM</v>
      </c>
      <c r="I228" s="2" t="s">
        <v>35</v>
      </c>
      <c r="J228" s="1">
        <f>IF(Tableau4[[#This Row],[Date Fin TTT]]="","",VLOOKUP(Tableau4[[#This Row],[Produit]],'Prod Sanit'!$A$1:$G$72,2,FALSE)+Tableau4[[#This Row],[Date Fin TTT]])</f>
        <v>42368</v>
      </c>
      <c r="L228" s="2" t="s">
        <v>81</v>
      </c>
    </row>
    <row r="229" spans="1:12" ht="15" customHeight="1" x14ac:dyDescent="0.25">
      <c r="A229" s="20">
        <v>7505</v>
      </c>
      <c r="B229" s="3">
        <v>42368</v>
      </c>
      <c r="C229" s="3">
        <v>42368</v>
      </c>
      <c r="E229" t="s">
        <v>86</v>
      </c>
      <c r="F229">
        <v>17</v>
      </c>
      <c r="G229" s="2">
        <v>512004811</v>
      </c>
      <c r="H229" s="18" t="str">
        <f>IF(Tableau4[[#This Row],[Produit]]="","",VLOOKUP(Tableau4[[#This Row],[Produit]],'Prod Sanit'!$A$1:$G$71,7,FALSE))</f>
        <v>D</v>
      </c>
      <c r="I229" s="2" t="s">
        <v>35</v>
      </c>
      <c r="J229" s="1">
        <f>IF(Tableau4[[#This Row],[Date Fin TTT]]="","",VLOOKUP(Tableau4[[#This Row],[Produit]],'Prod Sanit'!$A$1:$G$72,2,FALSE)+Tableau4[[#This Row],[Date Fin TTT]])</f>
        <v>42396</v>
      </c>
      <c r="K229" t="s">
        <v>92</v>
      </c>
      <c r="L229" s="2" t="s">
        <v>81</v>
      </c>
    </row>
    <row r="230" spans="1:12" ht="15" customHeight="1" x14ac:dyDescent="0.25">
      <c r="A230" s="20">
        <v>7506</v>
      </c>
      <c r="B230" s="3">
        <v>42368</v>
      </c>
      <c r="C230" s="3">
        <v>42368</v>
      </c>
      <c r="E230" t="s">
        <v>50</v>
      </c>
      <c r="F230">
        <v>2</v>
      </c>
      <c r="G230" s="2">
        <v>512004343</v>
      </c>
      <c r="H230" s="18" t="str">
        <f>IF(Tableau4[[#This Row],[Produit]]="","",VLOOKUP(Tableau4[[#This Row],[Produit]],'Prod Sanit'!$A$1:$G$71,7,FALSE))</f>
        <v>IM</v>
      </c>
      <c r="I230" s="2" t="s">
        <v>35</v>
      </c>
      <c r="J230" s="1">
        <f>IF(Tableau4[[#This Row],[Date Fin TTT]]="","",VLOOKUP(Tableau4[[#This Row],[Produit]],'Prod Sanit'!$A$1:$G$72,2,FALSE)+Tableau4[[#This Row],[Date Fin TTT]])</f>
        <v>42368</v>
      </c>
      <c r="L230" s="2" t="s">
        <v>81</v>
      </c>
    </row>
    <row r="231" spans="1:12" ht="15" customHeight="1" x14ac:dyDescent="0.25">
      <c r="A231" s="20">
        <v>7506</v>
      </c>
      <c r="B231" s="3">
        <v>42368</v>
      </c>
      <c r="C231" s="3">
        <v>42368</v>
      </c>
      <c r="E231" t="s">
        <v>86</v>
      </c>
      <c r="F231">
        <v>17</v>
      </c>
      <c r="G231" s="2">
        <v>512004811</v>
      </c>
      <c r="H231" s="18" t="str">
        <f>IF(Tableau4[[#This Row],[Produit]]="","",VLOOKUP(Tableau4[[#This Row],[Produit]],'Prod Sanit'!$A$1:$G$71,7,FALSE))</f>
        <v>D</v>
      </c>
      <c r="I231" s="2" t="s">
        <v>35</v>
      </c>
      <c r="J231" s="1">
        <f>IF(Tableau4[[#This Row],[Date Fin TTT]]="","",VLOOKUP(Tableau4[[#This Row],[Produit]],'Prod Sanit'!$A$1:$G$72,2,FALSE)+Tableau4[[#This Row],[Date Fin TTT]])</f>
        <v>42396</v>
      </c>
      <c r="K231" t="s">
        <v>92</v>
      </c>
      <c r="L231" s="2" t="s">
        <v>81</v>
      </c>
    </row>
    <row r="232" spans="1:12" ht="15" customHeight="1" x14ac:dyDescent="0.25">
      <c r="A232" s="20">
        <v>7532</v>
      </c>
      <c r="B232" s="3">
        <v>42368</v>
      </c>
      <c r="C232" s="3">
        <v>42368</v>
      </c>
      <c r="E232" t="s">
        <v>50</v>
      </c>
      <c r="F232">
        <v>2</v>
      </c>
      <c r="G232" s="2">
        <v>512004343</v>
      </c>
      <c r="H232" s="2" t="s">
        <v>26</v>
      </c>
      <c r="I232" s="2" t="s">
        <v>35</v>
      </c>
      <c r="J232" s="1">
        <f>IF(Tableau4[[#This Row],[Date Fin TTT]]="","",VLOOKUP(Tableau4[[#This Row],[Produit]],'Prod Sanit'!$A$1:$G$72,2,FALSE)+Tableau4[[#This Row],[Date Fin TTT]])</f>
        <v>42368</v>
      </c>
      <c r="L232" s="2" t="s">
        <v>81</v>
      </c>
    </row>
    <row r="233" spans="1:12" ht="15" customHeight="1" x14ac:dyDescent="0.25">
      <c r="A233" s="20">
        <v>7546</v>
      </c>
      <c r="B233" s="3">
        <v>42368</v>
      </c>
      <c r="C233" s="3">
        <v>42368</v>
      </c>
      <c r="E233" t="s">
        <v>50</v>
      </c>
      <c r="F233">
        <v>2</v>
      </c>
      <c r="G233" s="2">
        <v>512004343</v>
      </c>
      <c r="H233" s="18" t="str">
        <f>VLOOKUP(Tableau4[[#This Row],[Produit]],'Prod Sanit'!$A$1:$G$71,7,FALSE)</f>
        <v>IM</v>
      </c>
      <c r="I233" s="2" t="s">
        <v>35</v>
      </c>
      <c r="J233" s="1">
        <f>IF(Tableau4[[#This Row],[Date Fin TTT]]="","",VLOOKUP(Tableau4[[#This Row],[Produit]],'Prod Sanit'!$A$1:$G$72,2,FALSE)+Tableau4[[#This Row],[Date Fin TTT]])</f>
        <v>42368</v>
      </c>
      <c r="L233" s="2" t="s">
        <v>81</v>
      </c>
    </row>
    <row r="234" spans="1:12" ht="15" customHeight="1" x14ac:dyDescent="0.25">
      <c r="A234" s="20">
        <v>7547</v>
      </c>
      <c r="B234" s="3">
        <v>42368</v>
      </c>
      <c r="C234" s="3">
        <v>42368</v>
      </c>
      <c r="E234" t="s">
        <v>50</v>
      </c>
      <c r="F234">
        <v>2</v>
      </c>
      <c r="G234" s="2">
        <v>512004343</v>
      </c>
      <c r="H234" s="18" t="str">
        <f>IF(Tableau4[[#This Row],[Produit]]="","",VLOOKUP(Tableau4[[#This Row],[Produit]],'Prod Sanit'!$A$1:$G$71,7,FALSE))</f>
        <v>IM</v>
      </c>
      <c r="I234" s="2" t="s">
        <v>35</v>
      </c>
      <c r="J234" s="1">
        <f>IF(Tableau4[[#This Row],[Date Fin TTT]]="","",VLOOKUP(Tableau4[[#This Row],[Produit]],'Prod Sanit'!$A$1:$G$72,2,FALSE)+Tableau4[[#This Row],[Date Fin TTT]])</f>
        <v>42368</v>
      </c>
      <c r="L234" s="2" t="s">
        <v>81</v>
      </c>
    </row>
    <row r="235" spans="1:12" ht="15" customHeight="1" x14ac:dyDescent="0.25">
      <c r="A235" s="20">
        <v>8101</v>
      </c>
      <c r="B235" s="3">
        <v>42368</v>
      </c>
      <c r="C235" s="3">
        <v>42368</v>
      </c>
      <c r="E235" t="s">
        <v>50</v>
      </c>
      <c r="F235">
        <v>2</v>
      </c>
      <c r="G235" s="2">
        <v>512004343</v>
      </c>
      <c r="H235" s="18" t="str">
        <f>IF(Tableau4[[#This Row],[Produit]]="","",VLOOKUP(Tableau4[[#This Row],[Produit]],'Prod Sanit'!$A$1:$G$71,7,FALSE))</f>
        <v>IM</v>
      </c>
      <c r="I235" s="2" t="s">
        <v>35</v>
      </c>
      <c r="J235" s="1">
        <f>IF(Tableau4[[#This Row],[Date Fin TTT]]="","",VLOOKUP(Tableau4[[#This Row],[Produit]],'Prod Sanit'!$A$1:$G$72,2,FALSE)+Tableau4[[#This Row],[Date Fin TTT]])</f>
        <v>42368</v>
      </c>
      <c r="L235" s="2" t="s">
        <v>81</v>
      </c>
    </row>
    <row r="236" spans="1:12" ht="15" customHeight="1" x14ac:dyDescent="0.25">
      <c r="A236" s="20">
        <v>8101</v>
      </c>
      <c r="B236" s="3">
        <v>42368</v>
      </c>
      <c r="C236" s="3">
        <v>42368</v>
      </c>
      <c r="E236" t="s">
        <v>86</v>
      </c>
      <c r="F236">
        <v>17</v>
      </c>
      <c r="G236" s="2">
        <v>512004811</v>
      </c>
      <c r="H236" s="18" t="str">
        <f>IF(Tableau4[[#This Row],[Produit]]="","",VLOOKUP(Tableau4[[#This Row],[Produit]],'Prod Sanit'!$A$1:$G$71,7,FALSE))</f>
        <v>D</v>
      </c>
      <c r="I236" s="2" t="s">
        <v>35</v>
      </c>
      <c r="J236" s="1">
        <f>IF(Tableau4[[#This Row],[Date Fin TTT]]="","",VLOOKUP(Tableau4[[#This Row],[Produit]],'Prod Sanit'!$A$1:$G$72,2,FALSE)+Tableau4[[#This Row],[Date Fin TTT]])</f>
        <v>42396</v>
      </c>
      <c r="K236" t="s">
        <v>92</v>
      </c>
      <c r="L236" s="2" t="s">
        <v>81</v>
      </c>
    </row>
    <row r="237" spans="1:12" ht="15" customHeight="1" x14ac:dyDescent="0.25">
      <c r="A237" s="20">
        <v>7488</v>
      </c>
      <c r="B237" s="3">
        <v>42369</v>
      </c>
      <c r="C237" s="3">
        <v>42369</v>
      </c>
      <c r="E237" t="s">
        <v>86</v>
      </c>
      <c r="F237">
        <v>17</v>
      </c>
      <c r="G237" s="2">
        <v>512004811</v>
      </c>
      <c r="H237" s="18" t="str">
        <f>IF(Tableau4[[#This Row],[Produit]]="","",VLOOKUP(Tableau4[[#This Row],[Produit]],'Prod Sanit'!$A$1:$G$71,7,FALSE))</f>
        <v>D</v>
      </c>
      <c r="I237" s="2" t="s">
        <v>35</v>
      </c>
      <c r="J237" s="1">
        <f>IF(Tableau4[[#This Row],[Date Fin TTT]]="","",VLOOKUP(Tableau4[[#This Row],[Produit]],'Prod Sanit'!$A$1:$G$72,2,FALSE)+Tableau4[[#This Row],[Date Fin TTT]])</f>
        <v>42397</v>
      </c>
      <c r="K237" t="s">
        <v>92</v>
      </c>
      <c r="L237" s="2" t="s">
        <v>81</v>
      </c>
    </row>
    <row r="238" spans="1:12" ht="15" customHeight="1" x14ac:dyDescent="0.25">
      <c r="A238" s="20">
        <v>7489</v>
      </c>
      <c r="B238" s="3">
        <v>42369</v>
      </c>
      <c r="C238" s="3">
        <v>42369</v>
      </c>
      <c r="E238" t="s">
        <v>86</v>
      </c>
      <c r="F238">
        <v>17</v>
      </c>
      <c r="G238" s="2">
        <v>512004811</v>
      </c>
      <c r="H238" s="18" t="str">
        <f>IF(Tableau4[[#This Row],[Produit]]="","",VLOOKUP(Tableau4[[#This Row],[Produit]],'Prod Sanit'!$A$1:$G$71,7,FALSE))</f>
        <v>D</v>
      </c>
      <c r="I238" s="2" t="s">
        <v>35</v>
      </c>
      <c r="J238" s="1">
        <f>IF(Tableau4[[#This Row],[Date Fin TTT]]="","",VLOOKUP(Tableau4[[#This Row],[Produit]],'Prod Sanit'!$A$1:$G$72,2,FALSE)+Tableau4[[#This Row],[Date Fin TTT]])</f>
        <v>42397</v>
      </c>
      <c r="K238" t="s">
        <v>92</v>
      </c>
      <c r="L238" s="2" t="s">
        <v>81</v>
      </c>
    </row>
    <row r="239" spans="1:12" ht="15" customHeight="1" x14ac:dyDescent="0.25">
      <c r="A239" s="20">
        <v>7489</v>
      </c>
      <c r="B239" s="3">
        <v>42369</v>
      </c>
      <c r="C239" s="3">
        <v>42369</v>
      </c>
      <c r="E239" t="s">
        <v>86</v>
      </c>
      <c r="F239">
        <v>17</v>
      </c>
      <c r="G239" s="2">
        <v>512004811</v>
      </c>
      <c r="H239" s="18" t="str">
        <f>IF(Tableau4[[#This Row],[Produit]]="","",VLOOKUP(Tableau4[[#This Row],[Produit]],'Prod Sanit'!$A$1:$G$71,7,FALSE))</f>
        <v>D</v>
      </c>
      <c r="I239" s="2" t="s">
        <v>35</v>
      </c>
      <c r="J239" s="1">
        <f>IF(Tableau4[[#This Row],[Date Fin TTT]]="","",VLOOKUP(Tableau4[[#This Row],[Produit]],'Prod Sanit'!$A$1:$G$72,2,FALSE)+Tableau4[[#This Row],[Date Fin TTT]])</f>
        <v>42397</v>
      </c>
      <c r="K239" t="s">
        <v>92</v>
      </c>
      <c r="L239" s="2" t="s">
        <v>81</v>
      </c>
    </row>
    <row r="240" spans="1:12" ht="15" customHeight="1" x14ac:dyDescent="0.25">
      <c r="A240" s="20">
        <v>7492</v>
      </c>
      <c r="B240" s="3">
        <v>42369</v>
      </c>
      <c r="C240" s="3">
        <v>42369</v>
      </c>
      <c r="E240" t="s">
        <v>86</v>
      </c>
      <c r="F240">
        <v>17</v>
      </c>
      <c r="G240" s="2">
        <v>512004811</v>
      </c>
      <c r="H240" s="18" t="str">
        <f>IF(Tableau4[[#This Row],[Produit]]="","",VLOOKUP(Tableau4[[#This Row],[Produit]],'Prod Sanit'!$A$1:$G$71,7,FALSE))</f>
        <v>D</v>
      </c>
      <c r="I240" s="2" t="s">
        <v>35</v>
      </c>
      <c r="J240" s="1">
        <f>IF(Tableau4[[#This Row],[Date Fin TTT]]="","",VLOOKUP(Tableau4[[#This Row],[Produit]],'Prod Sanit'!$A$1:$G$72,2,FALSE)+Tableau4[[#This Row],[Date Fin TTT]])</f>
        <v>42397</v>
      </c>
      <c r="K240" t="s">
        <v>92</v>
      </c>
      <c r="L240" s="2" t="s">
        <v>81</v>
      </c>
    </row>
    <row r="241" spans="1:12" ht="15" customHeight="1" x14ac:dyDescent="0.25">
      <c r="A241" s="20">
        <v>7495</v>
      </c>
      <c r="B241" s="3">
        <v>42369</v>
      </c>
      <c r="C241" s="3">
        <v>42369</v>
      </c>
      <c r="E241" t="s">
        <v>86</v>
      </c>
      <c r="F241">
        <v>17</v>
      </c>
      <c r="G241" s="2">
        <v>512004811</v>
      </c>
      <c r="H241" s="18" t="str">
        <f>IF(Tableau4[[#This Row],[Produit]]="","",VLOOKUP(Tableau4[[#This Row],[Produit]],'Prod Sanit'!$A$1:$G$71,7,FALSE))</f>
        <v>D</v>
      </c>
      <c r="I241" s="2" t="s">
        <v>35</v>
      </c>
      <c r="J241" s="1">
        <f>IF(Tableau4[[#This Row],[Date Fin TTT]]="","",VLOOKUP(Tableau4[[#This Row],[Produit]],'Prod Sanit'!$A$1:$G$72,2,FALSE)+Tableau4[[#This Row],[Date Fin TTT]])</f>
        <v>42397</v>
      </c>
      <c r="K241" t="s">
        <v>92</v>
      </c>
      <c r="L241" s="2" t="s">
        <v>81</v>
      </c>
    </row>
    <row r="242" spans="1:12" ht="15" customHeight="1" x14ac:dyDescent="0.25">
      <c r="A242" s="20">
        <v>7497</v>
      </c>
      <c r="B242" s="3">
        <v>42369</v>
      </c>
      <c r="C242" s="3">
        <v>42369</v>
      </c>
      <c r="E242" t="s">
        <v>86</v>
      </c>
      <c r="F242">
        <v>17</v>
      </c>
      <c r="G242" s="2">
        <v>512004811</v>
      </c>
      <c r="H242" s="18" t="str">
        <f>IF(Tableau4[[#This Row],[Produit]]="","",VLOOKUP(Tableau4[[#This Row],[Produit]],'Prod Sanit'!$A$1:$G$71,7,FALSE))</f>
        <v>D</v>
      </c>
      <c r="I242" s="2" t="s">
        <v>35</v>
      </c>
      <c r="J242" s="1">
        <f>IF(Tableau4[[#This Row],[Date Fin TTT]]="","",VLOOKUP(Tableau4[[#This Row],[Produit]],'Prod Sanit'!$A$1:$G$72,2,FALSE)+Tableau4[[#This Row],[Date Fin TTT]])</f>
        <v>42397</v>
      </c>
      <c r="K242" t="s">
        <v>92</v>
      </c>
      <c r="L242" s="2" t="s">
        <v>81</v>
      </c>
    </row>
    <row r="243" spans="1:12" ht="15" customHeight="1" x14ac:dyDescent="0.25">
      <c r="A243" s="20">
        <v>7501</v>
      </c>
      <c r="B243" s="3">
        <v>42369</v>
      </c>
      <c r="C243" s="3">
        <v>42369</v>
      </c>
      <c r="E243" t="s">
        <v>86</v>
      </c>
      <c r="F243">
        <v>17</v>
      </c>
      <c r="G243" s="2">
        <v>512004811</v>
      </c>
      <c r="H243" s="18" t="str">
        <f>IF(Tableau4[[#This Row],[Produit]]="","",VLOOKUP(Tableau4[[#This Row],[Produit]],'Prod Sanit'!$A$1:$G$71,7,FALSE))</f>
        <v>D</v>
      </c>
      <c r="I243" s="2" t="s">
        <v>35</v>
      </c>
      <c r="J243" s="1">
        <f>IF(Tableau4[[#This Row],[Date Fin TTT]]="","",VLOOKUP(Tableau4[[#This Row],[Produit]],'Prod Sanit'!$A$1:$G$72,2,FALSE)+Tableau4[[#This Row],[Date Fin TTT]])</f>
        <v>42397</v>
      </c>
      <c r="K243" t="s">
        <v>92</v>
      </c>
      <c r="L243" s="2" t="s">
        <v>81</v>
      </c>
    </row>
    <row r="244" spans="1:12" ht="15" customHeight="1" x14ac:dyDescent="0.25">
      <c r="A244" s="20">
        <v>7509</v>
      </c>
      <c r="B244" s="3">
        <v>42369</v>
      </c>
      <c r="C244" s="3">
        <v>42369</v>
      </c>
      <c r="E244" t="s">
        <v>86</v>
      </c>
      <c r="F244">
        <v>17</v>
      </c>
      <c r="G244" s="2">
        <v>512004811</v>
      </c>
      <c r="H244" s="18" t="str">
        <f>IF(Tableau4[[#This Row],[Produit]]="","",VLOOKUP(Tableau4[[#This Row],[Produit]],'Prod Sanit'!$A$1:$G$71,7,FALSE))</f>
        <v>D</v>
      </c>
      <c r="I244" s="2" t="s">
        <v>35</v>
      </c>
      <c r="J244" s="1">
        <f>IF(Tableau4[[#This Row],[Date Fin TTT]]="","",VLOOKUP(Tableau4[[#This Row],[Produit]],'Prod Sanit'!$A$1:$G$72,2,FALSE)+Tableau4[[#This Row],[Date Fin TTT]])</f>
        <v>42397</v>
      </c>
      <c r="K244" t="s">
        <v>92</v>
      </c>
      <c r="L244" s="2" t="s">
        <v>81</v>
      </c>
    </row>
    <row r="245" spans="1:12" ht="15" customHeight="1" x14ac:dyDescent="0.25">
      <c r="A245" s="20">
        <v>7513</v>
      </c>
      <c r="B245" s="3">
        <v>42369</v>
      </c>
      <c r="C245" s="3">
        <v>42369</v>
      </c>
      <c r="E245" t="s">
        <v>86</v>
      </c>
      <c r="F245">
        <v>17</v>
      </c>
      <c r="G245" s="2">
        <v>512004811</v>
      </c>
      <c r="H245" s="18" t="str">
        <f>IF(Tableau4[[#This Row],[Produit]]="","",VLOOKUP(Tableau4[[#This Row],[Produit]],'Prod Sanit'!$A$1:$G$71,7,FALSE))</f>
        <v>D</v>
      </c>
      <c r="I245" s="2" t="s">
        <v>35</v>
      </c>
      <c r="J245" s="1">
        <f>IF(Tableau4[[#This Row],[Date Fin TTT]]="","",VLOOKUP(Tableau4[[#This Row],[Produit]],'Prod Sanit'!$A$1:$G$72,2,FALSE)+Tableau4[[#This Row],[Date Fin TTT]])</f>
        <v>42397</v>
      </c>
      <c r="K245" t="s">
        <v>92</v>
      </c>
      <c r="L245" s="2" t="s">
        <v>81</v>
      </c>
    </row>
    <row r="246" spans="1:12" ht="15" customHeight="1" x14ac:dyDescent="0.25">
      <c r="A246" s="20">
        <v>7514</v>
      </c>
      <c r="B246" s="3">
        <v>42369</v>
      </c>
      <c r="C246" s="3">
        <v>42369</v>
      </c>
      <c r="E246" t="s">
        <v>86</v>
      </c>
      <c r="F246">
        <v>17</v>
      </c>
      <c r="G246" s="2">
        <v>512004811</v>
      </c>
      <c r="H246" s="18" t="str">
        <f>IF(Tableau4[[#This Row],[Produit]]="","",VLOOKUP(Tableau4[[#This Row],[Produit]],'Prod Sanit'!$A$1:$G$71,7,FALSE))</f>
        <v>D</v>
      </c>
      <c r="I246" s="2" t="s">
        <v>35</v>
      </c>
      <c r="J246" s="1">
        <f>IF(Tableau4[[#This Row],[Date Fin TTT]]="","",VLOOKUP(Tableau4[[#This Row],[Produit]],'Prod Sanit'!$A$1:$G$72,2,FALSE)+Tableau4[[#This Row],[Date Fin TTT]])</f>
        <v>42397</v>
      </c>
      <c r="K246" t="s">
        <v>92</v>
      </c>
      <c r="L246" s="2" t="s">
        <v>81</v>
      </c>
    </row>
    <row r="247" spans="1:12" ht="15" customHeight="1" x14ac:dyDescent="0.25">
      <c r="A247" s="20">
        <v>7515</v>
      </c>
      <c r="B247" s="3">
        <v>42369</v>
      </c>
      <c r="C247" s="3">
        <v>42369</v>
      </c>
      <c r="E247" t="s">
        <v>86</v>
      </c>
      <c r="F247">
        <v>17</v>
      </c>
      <c r="G247" s="2">
        <v>512004811</v>
      </c>
      <c r="H247" s="18" t="str">
        <f>IF(Tableau4[[#This Row],[Produit]]="","",VLOOKUP(Tableau4[[#This Row],[Produit]],'Prod Sanit'!$A$1:$G$71,7,FALSE))</f>
        <v>D</v>
      </c>
      <c r="I247" s="2" t="s">
        <v>35</v>
      </c>
      <c r="J247" s="1">
        <f>IF(Tableau4[[#This Row],[Date Fin TTT]]="","",VLOOKUP(Tableau4[[#This Row],[Produit]],'Prod Sanit'!$A$1:$G$72,2,FALSE)+Tableau4[[#This Row],[Date Fin TTT]])</f>
        <v>42397</v>
      </c>
      <c r="K247" t="s">
        <v>92</v>
      </c>
      <c r="L247" s="2" t="s">
        <v>81</v>
      </c>
    </row>
    <row r="248" spans="1:12" ht="15" customHeight="1" x14ac:dyDescent="0.25">
      <c r="A248" s="20">
        <v>7519</v>
      </c>
      <c r="B248" s="3">
        <v>42369</v>
      </c>
      <c r="C248" s="3">
        <v>42369</v>
      </c>
      <c r="E248" t="s">
        <v>86</v>
      </c>
      <c r="F248">
        <v>17</v>
      </c>
      <c r="G248" s="2">
        <v>512004811</v>
      </c>
      <c r="H248" s="18" t="str">
        <f>IF(Tableau4[[#This Row],[Produit]]="","",VLOOKUP(Tableau4[[#This Row],[Produit]],'Prod Sanit'!$A$1:$G$71,7,FALSE))</f>
        <v>D</v>
      </c>
      <c r="I248" s="2" t="s">
        <v>35</v>
      </c>
      <c r="J248" s="1">
        <f>IF(Tableau4[[#This Row],[Date Fin TTT]]="","",VLOOKUP(Tableau4[[#This Row],[Produit]],'Prod Sanit'!$A$1:$G$72,2,FALSE)+Tableau4[[#This Row],[Date Fin TTT]])</f>
        <v>42397</v>
      </c>
      <c r="K248" t="s">
        <v>92</v>
      </c>
      <c r="L248" s="2" t="s">
        <v>81</v>
      </c>
    </row>
    <row r="249" spans="1:12" ht="15" customHeight="1" x14ac:dyDescent="0.25">
      <c r="A249" s="20">
        <v>7520</v>
      </c>
      <c r="B249" s="3">
        <v>42369</v>
      </c>
      <c r="C249" s="3">
        <v>42369</v>
      </c>
      <c r="E249" t="s">
        <v>86</v>
      </c>
      <c r="F249">
        <v>17</v>
      </c>
      <c r="G249" s="2">
        <v>512004811</v>
      </c>
      <c r="H249" s="18" t="str">
        <f>IF(Tableau4[[#This Row],[Produit]]="","",VLOOKUP(Tableau4[[#This Row],[Produit]],'Prod Sanit'!$A$1:$G$71,7,FALSE))</f>
        <v>D</v>
      </c>
      <c r="I249" s="2" t="s">
        <v>35</v>
      </c>
      <c r="J249" s="1">
        <f>IF(Tableau4[[#This Row],[Date Fin TTT]]="","",VLOOKUP(Tableau4[[#This Row],[Produit]],'Prod Sanit'!$A$1:$G$72,2,FALSE)+Tableau4[[#This Row],[Date Fin TTT]])</f>
        <v>42397</v>
      </c>
      <c r="K249" t="s">
        <v>92</v>
      </c>
      <c r="L249" s="2" t="s">
        <v>81</v>
      </c>
    </row>
    <row r="250" spans="1:12" ht="15" customHeight="1" x14ac:dyDescent="0.25">
      <c r="A250" s="20">
        <v>7522</v>
      </c>
      <c r="B250" s="3">
        <v>42369</v>
      </c>
      <c r="C250" s="3">
        <v>42369</v>
      </c>
      <c r="E250" t="s">
        <v>86</v>
      </c>
      <c r="F250">
        <v>17</v>
      </c>
      <c r="G250" s="2">
        <v>512004811</v>
      </c>
      <c r="H250" s="18" t="str">
        <f>IF(Tableau4[[#This Row],[Produit]]="","",VLOOKUP(Tableau4[[#This Row],[Produit]],'Prod Sanit'!$A$1:$G$71,7,FALSE))</f>
        <v>D</v>
      </c>
      <c r="I250" s="2" t="s">
        <v>35</v>
      </c>
      <c r="J250" s="1">
        <f>IF(Tableau4[[#This Row],[Date Fin TTT]]="","",VLOOKUP(Tableau4[[#This Row],[Produit]],'Prod Sanit'!$A$1:$G$72,2,FALSE)+Tableau4[[#This Row],[Date Fin TTT]])</f>
        <v>42397</v>
      </c>
      <c r="K250" t="s">
        <v>92</v>
      </c>
      <c r="L250" s="2" t="s">
        <v>81</v>
      </c>
    </row>
    <row r="251" spans="1:12" ht="15" customHeight="1" x14ac:dyDescent="0.25">
      <c r="A251" s="20">
        <v>7524</v>
      </c>
      <c r="B251" s="3">
        <v>42369</v>
      </c>
      <c r="C251" s="3">
        <v>42369</v>
      </c>
      <c r="E251" t="s">
        <v>86</v>
      </c>
      <c r="F251">
        <v>17</v>
      </c>
      <c r="G251" s="2">
        <v>512004811</v>
      </c>
      <c r="H251" s="18" t="str">
        <f>IF(Tableau4[[#This Row],[Produit]]="","",VLOOKUP(Tableau4[[#This Row],[Produit]],'Prod Sanit'!$A$1:$G$71,7,FALSE))</f>
        <v>D</v>
      </c>
      <c r="I251" s="2" t="s">
        <v>35</v>
      </c>
      <c r="J251" s="1">
        <f>IF(Tableau4[[#This Row],[Date Fin TTT]]="","",VLOOKUP(Tableau4[[#This Row],[Produit]],'Prod Sanit'!$A$1:$G$72,2,FALSE)+Tableau4[[#This Row],[Date Fin TTT]])</f>
        <v>42397</v>
      </c>
      <c r="K251" t="s">
        <v>92</v>
      </c>
      <c r="L251" s="2" t="s">
        <v>81</v>
      </c>
    </row>
    <row r="252" spans="1:12" ht="15" customHeight="1" x14ac:dyDescent="0.25">
      <c r="A252" s="20">
        <v>7525</v>
      </c>
      <c r="B252" s="3">
        <v>42369</v>
      </c>
      <c r="C252" s="3">
        <v>42369</v>
      </c>
      <c r="E252" t="s">
        <v>86</v>
      </c>
      <c r="F252">
        <v>17</v>
      </c>
      <c r="G252" s="2">
        <v>512004811</v>
      </c>
      <c r="H252" s="18" t="str">
        <f>IF(Tableau4[[#This Row],[Produit]]="","",VLOOKUP(Tableau4[[#This Row],[Produit]],'Prod Sanit'!$A$1:$G$71,7,FALSE))</f>
        <v>D</v>
      </c>
      <c r="I252" s="2" t="s">
        <v>35</v>
      </c>
      <c r="J252" s="1">
        <f>IF(Tableau4[[#This Row],[Date Fin TTT]]="","",VLOOKUP(Tableau4[[#This Row],[Produit]],'Prod Sanit'!$A$1:$G$72,2,FALSE)+Tableau4[[#This Row],[Date Fin TTT]])</f>
        <v>42397</v>
      </c>
      <c r="K252" t="s">
        <v>92</v>
      </c>
      <c r="L252" s="2" t="s">
        <v>81</v>
      </c>
    </row>
    <row r="253" spans="1:12" ht="15" customHeight="1" x14ac:dyDescent="0.25">
      <c r="A253" s="20">
        <v>7538</v>
      </c>
      <c r="B253" s="3">
        <v>42369</v>
      </c>
      <c r="C253" s="3">
        <v>42369</v>
      </c>
      <c r="E253" t="s">
        <v>54</v>
      </c>
      <c r="F253">
        <v>10</v>
      </c>
      <c r="G253" s="2">
        <v>512004553</v>
      </c>
      <c r="H253" s="18" t="str">
        <f>IF(Tableau4[[#This Row],[Produit]]="","",VLOOKUP(Tableau4[[#This Row],[Produit]],'Prod Sanit'!$A$1:$G$71,7,FALSE))</f>
        <v>IM</v>
      </c>
      <c r="I253" s="2" t="s">
        <v>35</v>
      </c>
      <c r="J253" s="1">
        <f>IF(Tableau4[[#This Row],[Date Fin TTT]]="","",VLOOKUP(Tableau4[[#This Row],[Produit]],'Prod Sanit'!$A$1:$G$72,2,FALSE)+Tableau4[[#This Row],[Date Fin TTT]])</f>
        <v>42400</v>
      </c>
      <c r="K253" t="s">
        <v>87</v>
      </c>
      <c r="L253" s="2" t="s">
        <v>81</v>
      </c>
    </row>
    <row r="254" spans="1:12" ht="15" customHeight="1" x14ac:dyDescent="0.25">
      <c r="A254" s="20">
        <v>7538</v>
      </c>
      <c r="B254" s="3">
        <v>42369</v>
      </c>
      <c r="C254" s="3">
        <v>42369</v>
      </c>
      <c r="E254" t="s">
        <v>66</v>
      </c>
      <c r="F254">
        <v>10</v>
      </c>
      <c r="G254" s="2">
        <v>512004811</v>
      </c>
      <c r="H254" s="18" t="str">
        <f>IF(Tableau4[[#This Row],[Produit]]="","",VLOOKUP(Tableau4[[#This Row],[Produit]],'Prod Sanit'!$A$1:$G$71,7,FALSE))</f>
        <v>IM</v>
      </c>
      <c r="I254" s="2" t="s">
        <v>35</v>
      </c>
      <c r="J254" s="1">
        <f>IF(Tableau4[[#This Row],[Date Fin TTT]]="","",VLOOKUP(Tableau4[[#This Row],[Produit]],'Prod Sanit'!$A$1:$G$72,2,FALSE)+Tableau4[[#This Row],[Date Fin TTT]])</f>
        <v>42399</v>
      </c>
      <c r="K254" t="s">
        <v>87</v>
      </c>
      <c r="L254" s="2" t="s">
        <v>81</v>
      </c>
    </row>
    <row r="255" spans="1:12" ht="15" customHeight="1" x14ac:dyDescent="0.25">
      <c r="A255" s="20">
        <v>9340</v>
      </c>
      <c r="B255" s="3">
        <v>42370</v>
      </c>
      <c r="C255" s="3">
        <v>42371</v>
      </c>
      <c r="E255" t="s">
        <v>59</v>
      </c>
      <c r="F255">
        <v>100</v>
      </c>
      <c r="G255" s="2">
        <v>512004553</v>
      </c>
      <c r="H255" s="18" t="str">
        <f>IF(Tableau4[[#This Row],[Produit]]="","",VLOOKUP(Tableau4[[#This Row],[Produit]],'Prod Sanit'!$A$1:$G$71,7,FALSE))</f>
        <v>IM</v>
      </c>
      <c r="I255" s="2" t="s">
        <v>35</v>
      </c>
      <c r="J255" s="1">
        <f>IF(Tableau4[[#This Row],[Date Fin TTT]]="","",VLOOKUP(Tableau4[[#This Row],[Produit]],'Prod Sanit'!$A$1:$G$72,2,FALSE)+Tableau4[[#This Row],[Date Fin TTT]])</f>
        <v>42401</v>
      </c>
      <c r="K255" t="s">
        <v>94</v>
      </c>
      <c r="L255" s="2" t="s">
        <v>81</v>
      </c>
    </row>
    <row r="256" spans="1:12" ht="15" customHeight="1" x14ac:dyDescent="0.25">
      <c r="A256" s="20">
        <v>373</v>
      </c>
      <c r="B256" s="3">
        <v>42373</v>
      </c>
      <c r="C256" s="3">
        <v>42378</v>
      </c>
      <c r="E256" t="s">
        <v>75</v>
      </c>
      <c r="G256" s="2" t="s">
        <v>79</v>
      </c>
      <c r="H256" s="18" t="str">
        <f>IF(Tableau4[[#This Row],[Produit]]="","",VLOOKUP(Tableau4[[#This Row],[Produit]],'Prod Sanit'!$A$1:$G$71,7,FALSE))</f>
        <v>VO</v>
      </c>
      <c r="I256" s="2" t="s">
        <v>35</v>
      </c>
      <c r="J256" s="1">
        <f>IF(Tableau4[[#This Row],[Date Fin TTT]]="","",VLOOKUP(Tableau4[[#This Row],[Produit]],'Prod Sanit'!$A$1:$G$72,2,FALSE)+Tableau4[[#This Row],[Date Fin TTT]])</f>
        <v>42378</v>
      </c>
      <c r="K256" t="s">
        <v>78</v>
      </c>
      <c r="L256" s="2" t="s">
        <v>81</v>
      </c>
    </row>
    <row r="257" spans="1:12" ht="15" customHeight="1" x14ac:dyDescent="0.25">
      <c r="A257" s="20">
        <v>375</v>
      </c>
      <c r="B257" s="3">
        <v>42373</v>
      </c>
      <c r="C257" s="3">
        <v>42378</v>
      </c>
      <c r="E257" t="s">
        <v>75</v>
      </c>
      <c r="G257" s="2" t="s">
        <v>79</v>
      </c>
      <c r="H257" s="18" t="str">
        <f>IF(Tableau4[[#This Row],[Produit]]="","",VLOOKUP(Tableau4[[#This Row],[Produit]],'Prod Sanit'!$A$1:$G$71,7,FALSE))</f>
        <v>VO</v>
      </c>
      <c r="I257" s="2" t="s">
        <v>35</v>
      </c>
      <c r="J257" s="1">
        <f>IF(Tableau4[[#This Row],[Date Fin TTT]]="","",VLOOKUP(Tableau4[[#This Row],[Produit]],'Prod Sanit'!$A$1:$G$72,2,FALSE)+Tableau4[[#This Row],[Date Fin TTT]])</f>
        <v>42378</v>
      </c>
      <c r="K257" t="s">
        <v>78</v>
      </c>
      <c r="L257" s="2" t="s">
        <v>81</v>
      </c>
    </row>
    <row r="258" spans="1:12" ht="15" customHeight="1" x14ac:dyDescent="0.25">
      <c r="A258" s="20">
        <v>376</v>
      </c>
      <c r="B258" s="3">
        <v>42373</v>
      </c>
      <c r="C258" s="3">
        <v>42378</v>
      </c>
      <c r="E258" t="s">
        <v>75</v>
      </c>
      <c r="G258" s="2" t="s">
        <v>79</v>
      </c>
      <c r="H258" s="18" t="str">
        <f>IF(Tableau4[[#This Row],[Produit]]="","",VLOOKUP(Tableau4[[#This Row],[Produit]],'Prod Sanit'!$A$1:$G$71,7,FALSE))</f>
        <v>VO</v>
      </c>
      <c r="I258" s="2" t="s">
        <v>35</v>
      </c>
      <c r="J258" s="1">
        <f>IF(Tableau4[[#This Row],[Date Fin TTT]]="","",VLOOKUP(Tableau4[[#This Row],[Produit]],'Prod Sanit'!$A$1:$G$72,2,FALSE)+Tableau4[[#This Row],[Date Fin TTT]])</f>
        <v>42378</v>
      </c>
      <c r="K258" t="s">
        <v>78</v>
      </c>
      <c r="L258" s="2" t="s">
        <v>81</v>
      </c>
    </row>
    <row r="259" spans="1:12" ht="15" customHeight="1" x14ac:dyDescent="0.25">
      <c r="A259" s="20">
        <v>398</v>
      </c>
      <c r="B259" s="3">
        <v>42373</v>
      </c>
      <c r="C259" s="3">
        <v>42378</v>
      </c>
      <c r="E259" t="s">
        <v>75</v>
      </c>
      <c r="G259" s="2" t="s">
        <v>79</v>
      </c>
      <c r="H259" s="18" t="str">
        <f>IF(Tableau4[[#This Row],[Produit]]="","",VLOOKUP(Tableau4[[#This Row],[Produit]],'Prod Sanit'!$A$1:$G$71,7,FALSE))</f>
        <v>VO</v>
      </c>
      <c r="I259" s="2" t="s">
        <v>35</v>
      </c>
      <c r="J259" s="1">
        <f>IF(Tableau4[[#This Row],[Date Fin TTT]]="","",VLOOKUP(Tableau4[[#This Row],[Produit]],'Prod Sanit'!$A$1:$G$72,2,FALSE)+Tableau4[[#This Row],[Date Fin TTT]])</f>
        <v>42378</v>
      </c>
      <c r="K259" t="s">
        <v>78</v>
      </c>
      <c r="L259" s="2" t="s">
        <v>81</v>
      </c>
    </row>
    <row r="260" spans="1:12" ht="15" customHeight="1" x14ac:dyDescent="0.25">
      <c r="A260" s="20">
        <v>413</v>
      </c>
      <c r="B260" s="3">
        <v>42373</v>
      </c>
      <c r="C260" s="3">
        <v>42378</v>
      </c>
      <c r="E260" t="s">
        <v>75</v>
      </c>
      <c r="G260" s="2" t="s">
        <v>79</v>
      </c>
      <c r="H260" s="18" t="str">
        <f>IF(Tableau4[[#This Row],[Produit]]="","",VLOOKUP(Tableau4[[#This Row],[Produit]],'Prod Sanit'!$A$1:$G$71,7,FALSE))</f>
        <v>VO</v>
      </c>
      <c r="I260" s="2" t="s">
        <v>35</v>
      </c>
      <c r="J260" s="1">
        <f>IF(Tableau4[[#This Row],[Date Fin TTT]]="","",VLOOKUP(Tableau4[[#This Row],[Produit]],'Prod Sanit'!$A$1:$G$72,2,FALSE)+Tableau4[[#This Row],[Date Fin TTT]])</f>
        <v>42378</v>
      </c>
      <c r="K260" t="s">
        <v>78</v>
      </c>
      <c r="L260" s="2" t="s">
        <v>81</v>
      </c>
    </row>
    <row r="261" spans="1:12" ht="15" customHeight="1" x14ac:dyDescent="0.25">
      <c r="A261" s="20">
        <v>419</v>
      </c>
      <c r="B261" s="3">
        <v>42373</v>
      </c>
      <c r="C261" s="3">
        <v>42378</v>
      </c>
      <c r="E261" t="s">
        <v>75</v>
      </c>
      <c r="G261" s="2" t="s">
        <v>79</v>
      </c>
      <c r="H261" s="18" t="str">
        <f>IF(Tableau4[[#This Row],[Produit]]="","",VLOOKUP(Tableau4[[#This Row],[Produit]],'Prod Sanit'!$A$1:$G$71,7,FALSE))</f>
        <v>VO</v>
      </c>
      <c r="I261" s="2" t="s">
        <v>35</v>
      </c>
      <c r="J261" s="1">
        <f>IF(Tableau4[[#This Row],[Date Fin TTT]]="","",VLOOKUP(Tableau4[[#This Row],[Produit]],'Prod Sanit'!$A$1:$G$72,2,FALSE)+Tableau4[[#This Row],[Date Fin TTT]])</f>
        <v>42378</v>
      </c>
      <c r="K261" t="s">
        <v>78</v>
      </c>
      <c r="L261" s="2" t="s">
        <v>81</v>
      </c>
    </row>
    <row r="262" spans="1:12" ht="15" customHeight="1" x14ac:dyDescent="0.25">
      <c r="A262" s="20">
        <v>446</v>
      </c>
      <c r="B262" s="3">
        <v>42373</v>
      </c>
      <c r="C262" s="3">
        <v>42378</v>
      </c>
      <c r="E262" t="s">
        <v>75</v>
      </c>
      <c r="G262" s="2" t="s">
        <v>79</v>
      </c>
      <c r="H262" s="18" t="str">
        <f>IF(Tableau4[[#This Row],[Produit]]="","",VLOOKUP(Tableau4[[#This Row],[Produit]],'Prod Sanit'!$A$1:$G$71,7,FALSE))</f>
        <v>VO</v>
      </c>
      <c r="I262" s="2" t="s">
        <v>35</v>
      </c>
      <c r="J262" s="1">
        <f>IF(Tableau4[[#This Row],[Date Fin TTT]]="","",VLOOKUP(Tableau4[[#This Row],[Produit]],'Prod Sanit'!$A$1:$G$72,2,FALSE)+Tableau4[[#This Row],[Date Fin TTT]])</f>
        <v>42378</v>
      </c>
      <c r="K262" t="s">
        <v>78</v>
      </c>
      <c r="L262" s="2" t="s">
        <v>81</v>
      </c>
    </row>
    <row r="263" spans="1:12" ht="15" customHeight="1" x14ac:dyDescent="0.25">
      <c r="A263" s="20">
        <v>469</v>
      </c>
      <c r="B263" s="3">
        <v>42373</v>
      </c>
      <c r="C263" s="3">
        <v>42378</v>
      </c>
      <c r="E263" t="s">
        <v>75</v>
      </c>
      <c r="G263" s="2" t="s">
        <v>79</v>
      </c>
      <c r="H263" s="18" t="str">
        <f>IF(Tableau4[[#This Row],[Produit]]="","",VLOOKUP(Tableau4[[#This Row],[Produit]],'Prod Sanit'!$A$1:$G$71,7,FALSE))</f>
        <v>VO</v>
      </c>
      <c r="I263" s="2" t="s">
        <v>35</v>
      </c>
      <c r="J263" s="1">
        <f>IF(Tableau4[[#This Row],[Date Fin TTT]]="","",VLOOKUP(Tableau4[[#This Row],[Produit]],'Prod Sanit'!$A$1:$G$72,2,FALSE)+Tableau4[[#This Row],[Date Fin TTT]])</f>
        <v>42378</v>
      </c>
      <c r="K263" t="s">
        <v>78</v>
      </c>
      <c r="L263" s="2" t="s">
        <v>81</v>
      </c>
    </row>
    <row r="264" spans="1:12" ht="15" customHeight="1" x14ac:dyDescent="0.25">
      <c r="A264" s="20">
        <v>470</v>
      </c>
      <c r="B264" s="3">
        <v>42373</v>
      </c>
      <c r="C264" s="3">
        <v>42378</v>
      </c>
      <c r="E264" t="s">
        <v>75</v>
      </c>
      <c r="G264" s="2" t="s">
        <v>79</v>
      </c>
      <c r="H264" s="18" t="str">
        <f>IF(Tableau4[[#This Row],[Produit]]="","",VLOOKUP(Tableau4[[#This Row],[Produit]],'Prod Sanit'!$A$1:$G$71,7,FALSE))</f>
        <v>VO</v>
      </c>
      <c r="I264" s="2" t="s">
        <v>35</v>
      </c>
      <c r="J264" s="1">
        <f>IF(Tableau4[[#This Row],[Date Fin TTT]]="","",VLOOKUP(Tableau4[[#This Row],[Produit]],'Prod Sanit'!$A$1:$G$72,2,FALSE)+Tableau4[[#This Row],[Date Fin TTT]])</f>
        <v>42378</v>
      </c>
      <c r="K264" t="s">
        <v>78</v>
      </c>
      <c r="L264" s="2" t="s">
        <v>81</v>
      </c>
    </row>
    <row r="265" spans="1:12" ht="15" customHeight="1" x14ac:dyDescent="0.25">
      <c r="A265" s="20">
        <v>471</v>
      </c>
      <c r="B265" s="3">
        <v>42373</v>
      </c>
      <c r="C265" s="3">
        <v>42378</v>
      </c>
      <c r="E265" t="s">
        <v>75</v>
      </c>
      <c r="G265" s="2" t="s">
        <v>79</v>
      </c>
      <c r="H265" s="18" t="str">
        <f>IF(Tableau4[[#This Row],[Produit]]="","",VLOOKUP(Tableau4[[#This Row],[Produit]],'Prod Sanit'!$A$1:$G$71,7,FALSE))</f>
        <v>VO</v>
      </c>
      <c r="I265" s="2" t="s">
        <v>35</v>
      </c>
      <c r="J265" s="1">
        <f>IF(Tableau4[[#This Row],[Date Fin TTT]]="","",VLOOKUP(Tableau4[[#This Row],[Produit]],'Prod Sanit'!$A$1:$G$72,2,FALSE)+Tableau4[[#This Row],[Date Fin TTT]])</f>
        <v>42378</v>
      </c>
      <c r="K265" t="s">
        <v>78</v>
      </c>
      <c r="L265" s="2" t="s">
        <v>81</v>
      </c>
    </row>
    <row r="266" spans="1:12" ht="15" customHeight="1" x14ac:dyDescent="0.25">
      <c r="A266" s="20">
        <v>768</v>
      </c>
      <c r="B266" s="3">
        <v>42373</v>
      </c>
      <c r="C266" s="3">
        <v>42378</v>
      </c>
      <c r="E266" t="s">
        <v>75</v>
      </c>
      <c r="G266" s="2" t="s">
        <v>79</v>
      </c>
      <c r="H266" s="18" t="str">
        <f>IF(Tableau4[[#This Row],[Produit]]="","",VLOOKUP(Tableau4[[#This Row],[Produit]],'Prod Sanit'!$A$1:$G$71,7,FALSE))</f>
        <v>VO</v>
      </c>
      <c r="I266" s="2" t="s">
        <v>35</v>
      </c>
      <c r="J266" s="1">
        <f>IF(Tableau4[[#This Row],[Date Fin TTT]]="","",VLOOKUP(Tableau4[[#This Row],[Produit]],'Prod Sanit'!$A$1:$G$72,2,FALSE)+Tableau4[[#This Row],[Date Fin TTT]])</f>
        <v>42378</v>
      </c>
      <c r="K266" t="s">
        <v>78</v>
      </c>
      <c r="L266" s="2" t="s">
        <v>81</v>
      </c>
    </row>
    <row r="267" spans="1:12" ht="15" customHeight="1" x14ac:dyDescent="0.25">
      <c r="A267" s="20">
        <v>793</v>
      </c>
      <c r="B267" s="3">
        <v>42373</v>
      </c>
      <c r="C267" s="3">
        <v>42378</v>
      </c>
      <c r="E267" t="s">
        <v>75</v>
      </c>
      <c r="G267" s="2" t="s">
        <v>79</v>
      </c>
      <c r="H267" s="18" t="str">
        <f>IF(Tableau4[[#This Row],[Produit]]="","",VLOOKUP(Tableau4[[#This Row],[Produit]],'Prod Sanit'!$A$1:$G$71,7,FALSE))</f>
        <v>VO</v>
      </c>
      <c r="I267" s="2" t="s">
        <v>35</v>
      </c>
      <c r="J267" s="1">
        <f>IF(Tableau4[[#This Row],[Date Fin TTT]]="","",VLOOKUP(Tableau4[[#This Row],[Produit]],'Prod Sanit'!$A$1:$G$72,2,FALSE)+Tableau4[[#This Row],[Date Fin TTT]])</f>
        <v>42378</v>
      </c>
      <c r="K267" t="s">
        <v>78</v>
      </c>
      <c r="L267" s="2" t="s">
        <v>81</v>
      </c>
    </row>
    <row r="268" spans="1:12" ht="15" customHeight="1" x14ac:dyDescent="0.25">
      <c r="A268" s="20">
        <v>802</v>
      </c>
      <c r="B268" s="3">
        <v>42373</v>
      </c>
      <c r="C268" s="3">
        <v>42378</v>
      </c>
      <c r="E268" t="s">
        <v>75</v>
      </c>
      <c r="G268" s="2" t="s">
        <v>79</v>
      </c>
      <c r="H268" s="18" t="str">
        <f>IF(Tableau4[[#This Row],[Produit]]="","",VLOOKUP(Tableau4[[#This Row],[Produit]],'Prod Sanit'!$A$1:$G$71,7,FALSE))</f>
        <v>VO</v>
      </c>
      <c r="I268" s="2" t="s">
        <v>35</v>
      </c>
      <c r="J268" s="1">
        <f>IF(Tableau4[[#This Row],[Date Fin TTT]]="","",VLOOKUP(Tableau4[[#This Row],[Produit]],'Prod Sanit'!$A$1:$G$72,2,FALSE)+Tableau4[[#This Row],[Date Fin TTT]])</f>
        <v>42378</v>
      </c>
      <c r="K268" t="s">
        <v>78</v>
      </c>
      <c r="L268" s="2" t="s">
        <v>81</v>
      </c>
    </row>
    <row r="269" spans="1:12" ht="15" customHeight="1" x14ac:dyDescent="0.25">
      <c r="A269" s="20">
        <v>807</v>
      </c>
      <c r="B269" s="3">
        <v>42373</v>
      </c>
      <c r="C269" s="3">
        <v>42378</v>
      </c>
      <c r="E269" t="s">
        <v>75</v>
      </c>
      <c r="G269" s="2" t="s">
        <v>79</v>
      </c>
      <c r="H269" s="18" t="str">
        <f>IF(Tableau4[[#This Row],[Produit]]="","",VLOOKUP(Tableau4[[#This Row],[Produit]],'Prod Sanit'!$A$1:$G$71,7,FALSE))</f>
        <v>VO</v>
      </c>
      <c r="I269" s="2" t="s">
        <v>35</v>
      </c>
      <c r="J269" s="1">
        <f>IF(Tableau4[[#This Row],[Date Fin TTT]]="","",VLOOKUP(Tableau4[[#This Row],[Produit]],'Prod Sanit'!$A$1:$G$72,2,FALSE)+Tableau4[[#This Row],[Date Fin TTT]])</f>
        <v>42378</v>
      </c>
      <c r="K269" t="s">
        <v>78</v>
      </c>
      <c r="L269" s="2" t="s">
        <v>81</v>
      </c>
    </row>
    <row r="270" spans="1:12" ht="15" customHeight="1" x14ac:dyDescent="0.25">
      <c r="A270" s="20">
        <v>809</v>
      </c>
      <c r="B270" s="3">
        <v>42373</v>
      </c>
      <c r="C270" s="3">
        <v>42378</v>
      </c>
      <c r="E270" t="s">
        <v>75</v>
      </c>
      <c r="G270" s="2" t="s">
        <v>79</v>
      </c>
      <c r="H270" s="18" t="str">
        <f>IF(Tableau4[[#This Row],[Produit]]="","",VLOOKUP(Tableau4[[#This Row],[Produit]],'Prod Sanit'!$A$1:$G$71,7,FALSE))</f>
        <v>VO</v>
      </c>
      <c r="I270" s="2" t="s">
        <v>35</v>
      </c>
      <c r="J270" s="1">
        <f>IF(Tableau4[[#This Row],[Date Fin TTT]]="","",VLOOKUP(Tableau4[[#This Row],[Produit]],'Prod Sanit'!$A$1:$G$72,2,FALSE)+Tableau4[[#This Row],[Date Fin TTT]])</f>
        <v>42378</v>
      </c>
      <c r="K270" t="s">
        <v>78</v>
      </c>
      <c r="L270" s="2" t="s">
        <v>81</v>
      </c>
    </row>
    <row r="271" spans="1:12" ht="15" customHeight="1" x14ac:dyDescent="0.25">
      <c r="A271" s="20">
        <v>820</v>
      </c>
      <c r="B271" s="3">
        <v>42373</v>
      </c>
      <c r="C271" s="3">
        <v>42378</v>
      </c>
      <c r="E271" t="s">
        <v>75</v>
      </c>
      <c r="G271" s="2" t="s">
        <v>79</v>
      </c>
      <c r="H271" s="18" t="str">
        <f>IF(Tableau4[[#This Row],[Produit]]="","",VLOOKUP(Tableau4[[#This Row],[Produit]],'Prod Sanit'!$A$1:$G$71,7,FALSE))</f>
        <v>VO</v>
      </c>
      <c r="I271" s="2" t="s">
        <v>35</v>
      </c>
      <c r="J271" s="1">
        <f>IF(Tableau4[[#This Row],[Date Fin TTT]]="","",VLOOKUP(Tableau4[[#This Row],[Produit]],'Prod Sanit'!$A$1:$G$72,2,FALSE)+Tableau4[[#This Row],[Date Fin TTT]])</f>
        <v>42378</v>
      </c>
      <c r="K271" t="s">
        <v>78</v>
      </c>
      <c r="L271" s="2" t="s">
        <v>81</v>
      </c>
    </row>
    <row r="272" spans="1:12" ht="15" customHeight="1" x14ac:dyDescent="0.25">
      <c r="A272" s="20">
        <v>822</v>
      </c>
      <c r="B272" s="3">
        <v>42373</v>
      </c>
      <c r="C272" s="3">
        <v>42378</v>
      </c>
      <c r="E272" t="s">
        <v>75</v>
      </c>
      <c r="G272" s="2" t="s">
        <v>79</v>
      </c>
      <c r="H272" s="18" t="str">
        <f>IF(Tableau4[[#This Row],[Produit]]="","",VLOOKUP(Tableau4[[#This Row],[Produit]],'Prod Sanit'!$A$1:$G$71,7,FALSE))</f>
        <v>VO</v>
      </c>
      <c r="I272" s="2" t="s">
        <v>35</v>
      </c>
      <c r="J272" s="1">
        <f>IF(Tableau4[[#This Row],[Date Fin TTT]]="","",VLOOKUP(Tableau4[[#This Row],[Produit]],'Prod Sanit'!$A$1:$G$72,2,FALSE)+Tableau4[[#This Row],[Date Fin TTT]])</f>
        <v>42378</v>
      </c>
      <c r="K272" t="s">
        <v>78</v>
      </c>
      <c r="L272" s="2" t="s">
        <v>81</v>
      </c>
    </row>
    <row r="273" spans="1:12" ht="15" customHeight="1" x14ac:dyDescent="0.25">
      <c r="A273" s="20">
        <v>835</v>
      </c>
      <c r="B273" s="3">
        <v>42373</v>
      </c>
      <c r="C273" s="3">
        <v>42378</v>
      </c>
      <c r="E273" t="s">
        <v>75</v>
      </c>
      <c r="G273" s="2" t="s">
        <v>79</v>
      </c>
      <c r="H273" s="18" t="str">
        <f>IF(Tableau4[[#This Row],[Produit]]="","",VLOOKUP(Tableau4[[#This Row],[Produit]],'Prod Sanit'!$A$1:$G$71,7,FALSE))</f>
        <v>VO</v>
      </c>
      <c r="I273" s="2" t="s">
        <v>35</v>
      </c>
      <c r="J273" s="1">
        <f>IF(Tableau4[[#This Row],[Date Fin TTT]]="","",VLOOKUP(Tableau4[[#This Row],[Produit]],'Prod Sanit'!$A$1:$G$72,2,FALSE)+Tableau4[[#This Row],[Date Fin TTT]])</f>
        <v>42378</v>
      </c>
      <c r="K273" t="s">
        <v>78</v>
      </c>
      <c r="L273" s="2" t="s">
        <v>81</v>
      </c>
    </row>
    <row r="274" spans="1:12" ht="15" customHeight="1" x14ac:dyDescent="0.25">
      <c r="A274" s="20">
        <v>846</v>
      </c>
      <c r="B274" s="3">
        <v>42373</v>
      </c>
      <c r="C274" s="3">
        <v>42378</v>
      </c>
      <c r="E274" t="s">
        <v>75</v>
      </c>
      <c r="G274" s="2" t="s">
        <v>79</v>
      </c>
      <c r="H274" s="18" t="str">
        <f>IF(Tableau4[[#This Row],[Produit]]="","",VLOOKUP(Tableau4[[#This Row],[Produit]],'Prod Sanit'!$A$1:$G$71,7,FALSE))</f>
        <v>VO</v>
      </c>
      <c r="I274" s="2" t="s">
        <v>35</v>
      </c>
      <c r="J274" s="1">
        <f>IF(Tableau4[[#This Row],[Date Fin TTT]]="","",VLOOKUP(Tableau4[[#This Row],[Produit]],'Prod Sanit'!$A$1:$G$72,2,FALSE)+Tableau4[[#This Row],[Date Fin TTT]])</f>
        <v>42378</v>
      </c>
      <c r="K274" t="s">
        <v>78</v>
      </c>
      <c r="L274" s="2" t="s">
        <v>81</v>
      </c>
    </row>
    <row r="275" spans="1:12" ht="15" customHeight="1" x14ac:dyDescent="0.25">
      <c r="A275" s="20">
        <v>851</v>
      </c>
      <c r="B275" s="3">
        <v>42373</v>
      </c>
      <c r="C275" s="3">
        <v>42378</v>
      </c>
      <c r="E275" t="s">
        <v>75</v>
      </c>
      <c r="G275" s="2" t="s">
        <v>79</v>
      </c>
      <c r="H275" s="18" t="str">
        <f>IF(Tableau4[[#This Row],[Produit]]="","",VLOOKUP(Tableau4[[#This Row],[Produit]],'Prod Sanit'!$A$1:$G$71,7,FALSE))</f>
        <v>VO</v>
      </c>
      <c r="I275" s="2" t="s">
        <v>35</v>
      </c>
      <c r="J275" s="1">
        <f>IF(Tableau4[[#This Row],[Date Fin TTT]]="","",VLOOKUP(Tableau4[[#This Row],[Produit]],'Prod Sanit'!$A$1:$G$72,2,FALSE)+Tableau4[[#This Row],[Date Fin TTT]])</f>
        <v>42378</v>
      </c>
      <c r="K275" t="s">
        <v>78</v>
      </c>
      <c r="L275" s="2" t="s">
        <v>81</v>
      </c>
    </row>
    <row r="276" spans="1:12" ht="15" customHeight="1" x14ac:dyDescent="0.25">
      <c r="A276" s="20">
        <v>1347</v>
      </c>
      <c r="B276" s="3">
        <v>42373</v>
      </c>
      <c r="C276" s="3">
        <v>42378</v>
      </c>
      <c r="E276" t="s">
        <v>75</v>
      </c>
      <c r="G276" s="2" t="s">
        <v>79</v>
      </c>
      <c r="H276" s="18" t="str">
        <f>IF(Tableau4[[#This Row],[Produit]]="","",VLOOKUP(Tableau4[[#This Row],[Produit]],'Prod Sanit'!$A$1:$G$71,7,FALSE))</f>
        <v>VO</v>
      </c>
      <c r="I276" s="2" t="s">
        <v>35</v>
      </c>
      <c r="J276" s="1">
        <f>IF(Tableau4[[#This Row],[Date Fin TTT]]="","",VLOOKUP(Tableau4[[#This Row],[Produit]],'Prod Sanit'!$A$1:$G$72,2,FALSE)+Tableau4[[#This Row],[Date Fin TTT]])</f>
        <v>42378</v>
      </c>
      <c r="K276" t="s">
        <v>78</v>
      </c>
      <c r="L276" s="2" t="s">
        <v>81</v>
      </c>
    </row>
    <row r="277" spans="1:12" ht="15" customHeight="1" x14ac:dyDescent="0.25">
      <c r="A277" s="20">
        <v>2566</v>
      </c>
      <c r="B277" s="3">
        <v>42373</v>
      </c>
      <c r="C277" s="3">
        <v>42378</v>
      </c>
      <c r="E277" t="s">
        <v>75</v>
      </c>
      <c r="G277" s="2" t="s">
        <v>79</v>
      </c>
      <c r="H277" s="18" t="str">
        <f>IF(Tableau4[[#This Row],[Produit]]="","",VLOOKUP(Tableau4[[#This Row],[Produit]],'Prod Sanit'!$A$1:$G$71,7,FALSE))</f>
        <v>VO</v>
      </c>
      <c r="I277" s="2" t="s">
        <v>35</v>
      </c>
      <c r="J277" s="1">
        <f>IF(Tableau4[[#This Row],[Date Fin TTT]]="","",VLOOKUP(Tableau4[[#This Row],[Produit]],'Prod Sanit'!$A$1:$G$72,2,FALSE)+Tableau4[[#This Row],[Date Fin TTT]])</f>
        <v>42378</v>
      </c>
      <c r="K277" t="s">
        <v>78</v>
      </c>
      <c r="L277" s="2" t="s">
        <v>81</v>
      </c>
    </row>
    <row r="278" spans="1:12" ht="15" customHeight="1" x14ac:dyDescent="0.25">
      <c r="A278" s="20">
        <v>2590</v>
      </c>
      <c r="B278" s="3">
        <v>42373</v>
      </c>
      <c r="C278" s="3">
        <v>42378</v>
      </c>
      <c r="E278" t="s">
        <v>75</v>
      </c>
      <c r="G278" s="2" t="s">
        <v>79</v>
      </c>
      <c r="H278" s="18" t="str">
        <f>IF(Tableau4[[#This Row],[Produit]]="","",VLOOKUP(Tableau4[[#This Row],[Produit]],'Prod Sanit'!$A$1:$G$71,7,FALSE))</f>
        <v>VO</v>
      </c>
      <c r="I278" s="2" t="s">
        <v>35</v>
      </c>
      <c r="J278" s="1">
        <f>IF(Tableau4[[#This Row],[Date Fin TTT]]="","",VLOOKUP(Tableau4[[#This Row],[Produit]],'Prod Sanit'!$A$1:$G$72,2,FALSE)+Tableau4[[#This Row],[Date Fin TTT]])</f>
        <v>42378</v>
      </c>
      <c r="K278" t="s">
        <v>78</v>
      </c>
      <c r="L278" s="2" t="s">
        <v>81</v>
      </c>
    </row>
    <row r="279" spans="1:12" ht="15" customHeight="1" x14ac:dyDescent="0.25">
      <c r="A279" s="20">
        <v>2610</v>
      </c>
      <c r="B279" s="3">
        <v>42373</v>
      </c>
      <c r="C279" s="3">
        <v>42378</v>
      </c>
      <c r="E279" t="s">
        <v>75</v>
      </c>
      <c r="G279" s="2" t="s">
        <v>79</v>
      </c>
      <c r="H279" s="18" t="str">
        <f>IF(Tableau4[[#This Row],[Produit]]="","",VLOOKUP(Tableau4[[#This Row],[Produit]],'Prod Sanit'!$A$1:$G$71,7,FALSE))</f>
        <v>VO</v>
      </c>
      <c r="I279" s="2" t="s">
        <v>35</v>
      </c>
      <c r="J279" s="1">
        <f>IF(Tableau4[[#This Row],[Date Fin TTT]]="","",VLOOKUP(Tableau4[[#This Row],[Produit]],'Prod Sanit'!$A$1:$G$72,2,FALSE)+Tableau4[[#This Row],[Date Fin TTT]])</f>
        <v>42378</v>
      </c>
      <c r="K279" t="s">
        <v>78</v>
      </c>
      <c r="L279" s="2" t="s">
        <v>81</v>
      </c>
    </row>
    <row r="280" spans="1:12" ht="15" customHeight="1" x14ac:dyDescent="0.25">
      <c r="A280" s="20">
        <v>3008</v>
      </c>
      <c r="B280" s="3">
        <v>42373</v>
      </c>
      <c r="C280" s="3">
        <v>42378</v>
      </c>
      <c r="E280" t="s">
        <v>75</v>
      </c>
      <c r="G280" s="2" t="s">
        <v>79</v>
      </c>
      <c r="H280" s="18" t="str">
        <f>IF(Tableau4[[#This Row],[Produit]]="","",VLOOKUP(Tableau4[[#This Row],[Produit]],'Prod Sanit'!$A$1:$G$71,7,FALSE))</f>
        <v>VO</v>
      </c>
      <c r="I280" s="2" t="s">
        <v>35</v>
      </c>
      <c r="J280" s="1">
        <f>IF(Tableau4[[#This Row],[Date Fin TTT]]="","",VLOOKUP(Tableau4[[#This Row],[Produit]],'Prod Sanit'!$A$1:$G$72,2,FALSE)+Tableau4[[#This Row],[Date Fin TTT]])</f>
        <v>42378</v>
      </c>
      <c r="K280" t="s">
        <v>78</v>
      </c>
      <c r="L280" s="2" t="s">
        <v>81</v>
      </c>
    </row>
    <row r="281" spans="1:12" ht="15" customHeight="1" x14ac:dyDescent="0.25">
      <c r="A281" s="20">
        <v>3015</v>
      </c>
      <c r="B281" s="3">
        <v>42373</v>
      </c>
      <c r="C281" s="3">
        <v>42378</v>
      </c>
      <c r="E281" t="s">
        <v>75</v>
      </c>
      <c r="G281" s="2" t="s">
        <v>79</v>
      </c>
      <c r="H281" s="18" t="str">
        <f>IF(Tableau4[[#This Row],[Produit]]="","",VLOOKUP(Tableau4[[#This Row],[Produit]],'Prod Sanit'!$A$1:$G$71,7,FALSE))</f>
        <v>VO</v>
      </c>
      <c r="I281" s="2" t="s">
        <v>35</v>
      </c>
      <c r="J281" s="1">
        <f>IF(Tableau4[[#This Row],[Date Fin TTT]]="","",VLOOKUP(Tableau4[[#This Row],[Produit]],'Prod Sanit'!$A$1:$G$72,2,FALSE)+Tableau4[[#This Row],[Date Fin TTT]])</f>
        <v>42378</v>
      </c>
      <c r="K281" t="s">
        <v>78</v>
      </c>
      <c r="L281" s="2" t="s">
        <v>81</v>
      </c>
    </row>
    <row r="282" spans="1:12" ht="15" customHeight="1" x14ac:dyDescent="0.25">
      <c r="A282" s="20">
        <v>3044</v>
      </c>
      <c r="B282" s="3">
        <v>42373</v>
      </c>
      <c r="C282" s="3">
        <v>42378</v>
      </c>
      <c r="E282" t="s">
        <v>75</v>
      </c>
      <c r="G282" s="2" t="s">
        <v>79</v>
      </c>
      <c r="H282" s="18" t="str">
        <f>IF(Tableau4[[#This Row],[Produit]]="","",VLOOKUP(Tableau4[[#This Row],[Produit]],'Prod Sanit'!$A$1:$G$71,7,FALSE))</f>
        <v>VO</v>
      </c>
      <c r="I282" s="2" t="s">
        <v>35</v>
      </c>
      <c r="J282" s="1">
        <f>IF(Tableau4[[#This Row],[Date Fin TTT]]="","",VLOOKUP(Tableau4[[#This Row],[Produit]],'Prod Sanit'!$A$1:$G$72,2,FALSE)+Tableau4[[#This Row],[Date Fin TTT]])</f>
        <v>42378</v>
      </c>
      <c r="K282" t="s">
        <v>78</v>
      </c>
      <c r="L282" s="2" t="s">
        <v>81</v>
      </c>
    </row>
    <row r="283" spans="1:12" ht="15" customHeight="1" x14ac:dyDescent="0.25">
      <c r="A283" s="20">
        <v>3107</v>
      </c>
      <c r="B283" s="3">
        <v>42373</v>
      </c>
      <c r="C283" s="3">
        <v>42378</v>
      </c>
      <c r="E283" t="s">
        <v>75</v>
      </c>
      <c r="G283" s="2" t="s">
        <v>79</v>
      </c>
      <c r="H283" s="18" t="str">
        <f>IF(Tableau4[[#This Row],[Produit]]="","",VLOOKUP(Tableau4[[#This Row],[Produit]],'Prod Sanit'!$A$1:$G$71,7,FALSE))</f>
        <v>VO</v>
      </c>
      <c r="I283" s="2" t="s">
        <v>35</v>
      </c>
      <c r="J283" s="1">
        <f>IF(Tableau4[[#This Row],[Date Fin TTT]]="","",VLOOKUP(Tableau4[[#This Row],[Produit]],'Prod Sanit'!$A$1:$G$72,2,FALSE)+Tableau4[[#This Row],[Date Fin TTT]])</f>
        <v>42378</v>
      </c>
      <c r="K283" t="s">
        <v>78</v>
      </c>
      <c r="L283" s="2" t="s">
        <v>81</v>
      </c>
    </row>
    <row r="284" spans="1:12" ht="15" customHeight="1" x14ac:dyDescent="0.25">
      <c r="A284" s="20">
        <v>4873</v>
      </c>
      <c r="B284" s="3">
        <v>42373</v>
      </c>
      <c r="C284" s="3">
        <v>42378</v>
      </c>
      <c r="E284" t="s">
        <v>75</v>
      </c>
      <c r="G284" s="2" t="s">
        <v>79</v>
      </c>
      <c r="H284" s="18" t="str">
        <f>IF(Tableau4[[#This Row],[Produit]]="","",VLOOKUP(Tableau4[[#This Row],[Produit]],'Prod Sanit'!$A$1:$G$71,7,FALSE))</f>
        <v>VO</v>
      </c>
      <c r="I284" s="2" t="s">
        <v>35</v>
      </c>
      <c r="J284" s="1">
        <f>IF(Tableau4[[#This Row],[Date Fin TTT]]="","",VLOOKUP(Tableau4[[#This Row],[Produit]],'Prod Sanit'!$A$1:$G$72,2,FALSE)+Tableau4[[#This Row],[Date Fin TTT]])</f>
        <v>42378</v>
      </c>
      <c r="K284" t="s">
        <v>78</v>
      </c>
      <c r="L284" s="2" t="s">
        <v>81</v>
      </c>
    </row>
    <row r="285" spans="1:12" ht="15" customHeight="1" x14ac:dyDescent="0.25">
      <c r="A285" s="20">
        <v>4908</v>
      </c>
      <c r="B285" s="3">
        <v>42373</v>
      </c>
      <c r="C285" s="3">
        <v>42378</v>
      </c>
      <c r="E285" t="s">
        <v>75</v>
      </c>
      <c r="G285" s="2" t="s">
        <v>79</v>
      </c>
      <c r="H285" s="18" t="str">
        <f>IF(Tableau4[[#This Row],[Produit]]="","",VLOOKUP(Tableau4[[#This Row],[Produit]],'Prod Sanit'!$A$1:$G$71,7,FALSE))</f>
        <v>VO</v>
      </c>
      <c r="I285" s="2" t="s">
        <v>35</v>
      </c>
      <c r="J285" s="1">
        <f>IF(Tableau4[[#This Row],[Date Fin TTT]]="","",VLOOKUP(Tableau4[[#This Row],[Produit]],'Prod Sanit'!$A$1:$G$72,2,FALSE)+Tableau4[[#This Row],[Date Fin TTT]])</f>
        <v>42378</v>
      </c>
      <c r="K285" t="s">
        <v>78</v>
      </c>
      <c r="L285" s="2" t="s">
        <v>81</v>
      </c>
    </row>
    <row r="286" spans="1:12" ht="15" customHeight="1" x14ac:dyDescent="0.25">
      <c r="A286" s="20">
        <v>4920</v>
      </c>
      <c r="B286" s="3">
        <v>42373</v>
      </c>
      <c r="C286" s="3">
        <v>42378</v>
      </c>
      <c r="E286" t="s">
        <v>75</v>
      </c>
      <c r="G286" s="2" t="s">
        <v>79</v>
      </c>
      <c r="H286" s="18" t="str">
        <f>IF(Tableau4[[#This Row],[Produit]]="","",VLOOKUP(Tableau4[[#This Row],[Produit]],'Prod Sanit'!$A$1:$G$71,7,FALSE))</f>
        <v>VO</v>
      </c>
      <c r="I286" s="2" t="s">
        <v>35</v>
      </c>
      <c r="J286" s="1">
        <f>IF(Tableau4[[#This Row],[Date Fin TTT]]="","",VLOOKUP(Tableau4[[#This Row],[Produit]],'Prod Sanit'!$A$1:$G$72,2,FALSE)+Tableau4[[#This Row],[Date Fin TTT]])</f>
        <v>42378</v>
      </c>
      <c r="K286" t="s">
        <v>78</v>
      </c>
      <c r="L286" s="2" t="s">
        <v>81</v>
      </c>
    </row>
    <row r="287" spans="1:12" ht="15" customHeight="1" x14ac:dyDescent="0.25">
      <c r="A287" s="20">
        <v>4923</v>
      </c>
      <c r="B287" s="3">
        <v>42373</v>
      </c>
      <c r="C287" s="3">
        <v>42378</v>
      </c>
      <c r="E287" t="s">
        <v>75</v>
      </c>
      <c r="G287" s="2" t="s">
        <v>79</v>
      </c>
      <c r="H287" s="18" t="str">
        <f>IF(Tableau4[[#This Row],[Produit]]="","",VLOOKUP(Tableau4[[#This Row],[Produit]],'Prod Sanit'!$A$1:$G$71,7,FALSE))</f>
        <v>VO</v>
      </c>
      <c r="I287" s="2" t="s">
        <v>35</v>
      </c>
      <c r="J287" s="1">
        <f>IF(Tableau4[[#This Row],[Date Fin TTT]]="","",VLOOKUP(Tableau4[[#This Row],[Produit]],'Prod Sanit'!$A$1:$G$72,2,FALSE)+Tableau4[[#This Row],[Date Fin TTT]])</f>
        <v>42378</v>
      </c>
      <c r="K287" t="s">
        <v>78</v>
      </c>
      <c r="L287" s="2" t="s">
        <v>81</v>
      </c>
    </row>
    <row r="288" spans="1:12" ht="15" customHeight="1" x14ac:dyDescent="0.25">
      <c r="A288" s="20">
        <v>4926</v>
      </c>
      <c r="B288" s="3">
        <v>42373</v>
      </c>
      <c r="C288" s="3">
        <v>42378</v>
      </c>
      <c r="E288" t="s">
        <v>75</v>
      </c>
      <c r="G288" s="2" t="s">
        <v>79</v>
      </c>
      <c r="H288" s="18" t="str">
        <f>IF(Tableau4[[#This Row],[Produit]]="","",VLOOKUP(Tableau4[[#This Row],[Produit]],'Prod Sanit'!$A$1:$G$71,7,FALSE))</f>
        <v>VO</v>
      </c>
      <c r="I288" s="2" t="s">
        <v>35</v>
      </c>
      <c r="J288" s="1">
        <f>IF(Tableau4[[#This Row],[Date Fin TTT]]="","",VLOOKUP(Tableau4[[#This Row],[Produit]],'Prod Sanit'!$A$1:$G$72,2,FALSE)+Tableau4[[#This Row],[Date Fin TTT]])</f>
        <v>42378</v>
      </c>
      <c r="K288" t="s">
        <v>78</v>
      </c>
      <c r="L288" s="2" t="s">
        <v>81</v>
      </c>
    </row>
    <row r="289" spans="1:12" ht="15" customHeight="1" x14ac:dyDescent="0.25">
      <c r="A289" s="20">
        <v>4943</v>
      </c>
      <c r="B289" s="3">
        <v>42373</v>
      </c>
      <c r="C289" s="3">
        <v>42378</v>
      </c>
      <c r="E289" t="s">
        <v>75</v>
      </c>
      <c r="G289" s="2" t="s">
        <v>79</v>
      </c>
      <c r="H289" s="18" t="str">
        <f>IF(Tableau4[[#This Row],[Produit]]="","",VLOOKUP(Tableau4[[#This Row],[Produit]],'Prod Sanit'!$A$1:$G$71,7,FALSE))</f>
        <v>VO</v>
      </c>
      <c r="I289" s="2" t="s">
        <v>35</v>
      </c>
      <c r="J289" s="1">
        <f>IF(Tableau4[[#This Row],[Date Fin TTT]]="","",VLOOKUP(Tableau4[[#This Row],[Produit]],'Prod Sanit'!$A$1:$G$72,2,FALSE)+Tableau4[[#This Row],[Date Fin TTT]])</f>
        <v>42378</v>
      </c>
      <c r="K289" t="s">
        <v>78</v>
      </c>
      <c r="L289" s="2" t="s">
        <v>81</v>
      </c>
    </row>
    <row r="290" spans="1:12" ht="15" customHeight="1" x14ac:dyDescent="0.25">
      <c r="A290" s="20">
        <v>4947</v>
      </c>
      <c r="B290" s="3">
        <v>42373</v>
      </c>
      <c r="C290" s="3">
        <v>42378</v>
      </c>
      <c r="E290" t="s">
        <v>75</v>
      </c>
      <c r="G290" s="2" t="s">
        <v>79</v>
      </c>
      <c r="H290" s="18" t="str">
        <f>IF(Tableau4[[#This Row],[Produit]]="","",VLOOKUP(Tableau4[[#This Row],[Produit]],'Prod Sanit'!$A$1:$G$71,7,FALSE))</f>
        <v>VO</v>
      </c>
      <c r="I290" s="2" t="s">
        <v>35</v>
      </c>
      <c r="J290" s="1">
        <f>IF(Tableau4[[#This Row],[Date Fin TTT]]="","",VLOOKUP(Tableau4[[#This Row],[Produit]],'Prod Sanit'!$A$1:$G$72,2,FALSE)+Tableau4[[#This Row],[Date Fin TTT]])</f>
        <v>42378</v>
      </c>
      <c r="K290" t="s">
        <v>78</v>
      </c>
      <c r="L290" s="2" t="s">
        <v>81</v>
      </c>
    </row>
    <row r="291" spans="1:12" ht="15" customHeight="1" x14ac:dyDescent="0.25">
      <c r="A291" s="20">
        <v>4958</v>
      </c>
      <c r="B291" s="3">
        <v>42373</v>
      </c>
      <c r="C291" s="3">
        <v>42378</v>
      </c>
      <c r="E291" t="s">
        <v>75</v>
      </c>
      <c r="G291" s="2" t="s">
        <v>79</v>
      </c>
      <c r="H291" s="18" t="str">
        <f>IF(Tableau4[[#This Row],[Produit]]="","",VLOOKUP(Tableau4[[#This Row],[Produit]],'Prod Sanit'!$A$1:$G$71,7,FALSE))</f>
        <v>VO</v>
      </c>
      <c r="I291" s="2" t="s">
        <v>35</v>
      </c>
      <c r="J291" s="1">
        <f>IF(Tableau4[[#This Row],[Date Fin TTT]]="","",VLOOKUP(Tableau4[[#This Row],[Produit]],'Prod Sanit'!$A$1:$G$72,2,FALSE)+Tableau4[[#This Row],[Date Fin TTT]])</f>
        <v>42378</v>
      </c>
      <c r="K291" t="s">
        <v>78</v>
      </c>
      <c r="L291" s="2" t="s">
        <v>81</v>
      </c>
    </row>
    <row r="292" spans="1:12" ht="15" customHeight="1" x14ac:dyDescent="0.25">
      <c r="A292" s="20">
        <v>4971</v>
      </c>
      <c r="B292" s="3">
        <v>42373</v>
      </c>
      <c r="C292" s="3">
        <v>42378</v>
      </c>
      <c r="E292" t="s">
        <v>75</v>
      </c>
      <c r="G292" s="2" t="s">
        <v>79</v>
      </c>
      <c r="H292" s="18" t="str">
        <f>IF(Tableau4[[#This Row],[Produit]]="","",VLOOKUP(Tableau4[[#This Row],[Produit]],'Prod Sanit'!$A$1:$G$71,7,FALSE))</f>
        <v>VO</v>
      </c>
      <c r="I292" s="2" t="s">
        <v>35</v>
      </c>
      <c r="J292" s="1">
        <f>IF(Tableau4[[#This Row],[Date Fin TTT]]="","",VLOOKUP(Tableau4[[#This Row],[Produit]],'Prod Sanit'!$A$1:$G$72,2,FALSE)+Tableau4[[#This Row],[Date Fin TTT]])</f>
        <v>42378</v>
      </c>
      <c r="K292" t="s">
        <v>78</v>
      </c>
      <c r="L292" s="2" t="s">
        <v>81</v>
      </c>
    </row>
    <row r="293" spans="1:12" ht="15" customHeight="1" x14ac:dyDescent="0.25">
      <c r="A293" s="20">
        <v>6046</v>
      </c>
      <c r="B293" s="3">
        <v>42373</v>
      </c>
      <c r="C293" s="3">
        <v>42378</v>
      </c>
      <c r="E293" t="s">
        <v>75</v>
      </c>
      <c r="G293" s="2" t="s">
        <v>79</v>
      </c>
      <c r="H293" s="18" t="str">
        <f>IF(Tableau4[[#This Row],[Produit]]="","",VLOOKUP(Tableau4[[#This Row],[Produit]],'Prod Sanit'!$A$1:$G$71,7,FALSE))</f>
        <v>VO</v>
      </c>
      <c r="I293" s="2" t="s">
        <v>35</v>
      </c>
      <c r="J293" s="1">
        <f>IF(Tableau4[[#This Row],[Date Fin TTT]]="","",VLOOKUP(Tableau4[[#This Row],[Produit]],'Prod Sanit'!$A$1:$G$72,2,FALSE)+Tableau4[[#This Row],[Date Fin TTT]])</f>
        <v>42378</v>
      </c>
      <c r="K293" t="s">
        <v>78</v>
      </c>
      <c r="L293" s="2" t="s">
        <v>81</v>
      </c>
    </row>
    <row r="294" spans="1:12" ht="15" customHeight="1" x14ac:dyDescent="0.25">
      <c r="A294" s="20">
        <v>6049</v>
      </c>
      <c r="B294" s="3">
        <v>42373</v>
      </c>
      <c r="C294" s="3">
        <v>42378</v>
      </c>
      <c r="E294" t="s">
        <v>75</v>
      </c>
      <c r="G294" s="2" t="s">
        <v>79</v>
      </c>
      <c r="H294" s="18" t="str">
        <f>IF(Tableau4[[#This Row],[Produit]]="","",VLOOKUP(Tableau4[[#This Row],[Produit]],'Prod Sanit'!$A$1:$G$71,7,FALSE))</f>
        <v>VO</v>
      </c>
      <c r="I294" s="2" t="s">
        <v>35</v>
      </c>
      <c r="J294" s="1">
        <f>IF(Tableau4[[#This Row],[Date Fin TTT]]="","",VLOOKUP(Tableau4[[#This Row],[Produit]],'Prod Sanit'!$A$1:$G$72,2,FALSE)+Tableau4[[#This Row],[Date Fin TTT]])</f>
        <v>42378</v>
      </c>
      <c r="K294" t="s">
        <v>78</v>
      </c>
      <c r="L294" s="2" t="s">
        <v>81</v>
      </c>
    </row>
    <row r="295" spans="1:12" ht="15" customHeight="1" x14ac:dyDescent="0.25">
      <c r="A295" s="20">
        <v>6052</v>
      </c>
      <c r="B295" s="3">
        <v>42373</v>
      </c>
      <c r="C295" s="3">
        <v>42378</v>
      </c>
      <c r="E295" t="s">
        <v>75</v>
      </c>
      <c r="G295" s="2" t="s">
        <v>79</v>
      </c>
      <c r="H295" s="18" t="str">
        <f>IF(Tableau4[[#This Row],[Produit]]="","",VLOOKUP(Tableau4[[#This Row],[Produit]],'Prod Sanit'!$A$1:$G$71,7,FALSE))</f>
        <v>VO</v>
      </c>
      <c r="I295" s="2" t="s">
        <v>35</v>
      </c>
      <c r="J295" s="1">
        <f>IF(Tableau4[[#This Row],[Date Fin TTT]]="","",VLOOKUP(Tableau4[[#This Row],[Produit]],'Prod Sanit'!$A$1:$G$72,2,FALSE)+Tableau4[[#This Row],[Date Fin TTT]])</f>
        <v>42378</v>
      </c>
      <c r="K295" t="s">
        <v>78</v>
      </c>
      <c r="L295" s="2" t="s">
        <v>81</v>
      </c>
    </row>
    <row r="296" spans="1:12" ht="15" customHeight="1" x14ac:dyDescent="0.25">
      <c r="A296" s="20">
        <v>6056</v>
      </c>
      <c r="B296" s="3">
        <v>42373</v>
      </c>
      <c r="C296" s="3">
        <v>42378</v>
      </c>
      <c r="E296" t="s">
        <v>75</v>
      </c>
      <c r="G296" s="2" t="s">
        <v>79</v>
      </c>
      <c r="H296" s="18" t="str">
        <f>IF(Tableau4[[#This Row],[Produit]]="","",VLOOKUP(Tableau4[[#This Row],[Produit]],'Prod Sanit'!$A$1:$G$71,7,FALSE))</f>
        <v>VO</v>
      </c>
      <c r="I296" s="2" t="s">
        <v>35</v>
      </c>
      <c r="J296" s="1">
        <f>IF(Tableau4[[#This Row],[Date Fin TTT]]="","",VLOOKUP(Tableau4[[#This Row],[Produit]],'Prod Sanit'!$A$1:$G$72,2,FALSE)+Tableau4[[#This Row],[Date Fin TTT]])</f>
        <v>42378</v>
      </c>
      <c r="K296" t="s">
        <v>78</v>
      </c>
      <c r="L296" s="2" t="s">
        <v>81</v>
      </c>
    </row>
    <row r="297" spans="1:12" ht="15" customHeight="1" x14ac:dyDescent="0.25">
      <c r="A297" s="20">
        <v>6068</v>
      </c>
      <c r="B297" s="3">
        <v>42373</v>
      </c>
      <c r="C297" s="3">
        <v>42378</v>
      </c>
      <c r="E297" t="s">
        <v>75</v>
      </c>
      <c r="G297" s="2" t="s">
        <v>79</v>
      </c>
      <c r="H297" s="18" t="str">
        <f>IF(Tableau4[[#This Row],[Produit]]="","",VLOOKUP(Tableau4[[#This Row],[Produit]],'Prod Sanit'!$A$1:$G$71,7,FALSE))</f>
        <v>VO</v>
      </c>
      <c r="I297" s="2" t="s">
        <v>35</v>
      </c>
      <c r="J297" s="1">
        <f>IF(Tableau4[[#This Row],[Date Fin TTT]]="","",VLOOKUP(Tableau4[[#This Row],[Produit]],'Prod Sanit'!$A$1:$G$72,2,FALSE)+Tableau4[[#This Row],[Date Fin TTT]])</f>
        <v>42378</v>
      </c>
      <c r="K297" t="s">
        <v>78</v>
      </c>
      <c r="L297" s="2" t="s">
        <v>81</v>
      </c>
    </row>
    <row r="298" spans="1:12" ht="15" customHeight="1" x14ac:dyDescent="0.25">
      <c r="A298" s="20">
        <v>6084</v>
      </c>
      <c r="B298" s="3">
        <v>42373</v>
      </c>
      <c r="C298" s="3">
        <v>42378</v>
      </c>
      <c r="E298" t="s">
        <v>75</v>
      </c>
      <c r="G298" s="2" t="s">
        <v>79</v>
      </c>
      <c r="H298" s="18" t="str">
        <f>IF(Tableau4[[#This Row],[Produit]]="","",VLOOKUP(Tableau4[[#This Row],[Produit]],'Prod Sanit'!$A$1:$G$71,7,FALSE))</f>
        <v>VO</v>
      </c>
      <c r="I298" s="2" t="s">
        <v>35</v>
      </c>
      <c r="J298" s="1">
        <f>IF(Tableau4[[#This Row],[Date Fin TTT]]="","",VLOOKUP(Tableau4[[#This Row],[Produit]],'Prod Sanit'!$A$1:$G$72,2,FALSE)+Tableau4[[#This Row],[Date Fin TTT]])</f>
        <v>42378</v>
      </c>
      <c r="K298" t="s">
        <v>78</v>
      </c>
      <c r="L298" s="2" t="s">
        <v>81</v>
      </c>
    </row>
    <row r="299" spans="1:12" ht="15" customHeight="1" x14ac:dyDescent="0.25">
      <c r="A299" s="20">
        <v>6086</v>
      </c>
      <c r="B299" s="3">
        <v>42373</v>
      </c>
      <c r="C299" s="3">
        <v>42378</v>
      </c>
      <c r="E299" t="s">
        <v>75</v>
      </c>
      <c r="G299" s="2" t="s">
        <v>79</v>
      </c>
      <c r="H299" s="18" t="str">
        <f>IF(Tableau4[[#This Row],[Produit]]="","",VLOOKUP(Tableau4[[#This Row],[Produit]],'Prod Sanit'!$A$1:$G$71,7,FALSE))</f>
        <v>VO</v>
      </c>
      <c r="I299" s="2" t="s">
        <v>35</v>
      </c>
      <c r="J299" s="1">
        <f>IF(Tableau4[[#This Row],[Date Fin TTT]]="","",VLOOKUP(Tableau4[[#This Row],[Produit]],'Prod Sanit'!$A$1:$G$72,2,FALSE)+Tableau4[[#This Row],[Date Fin TTT]])</f>
        <v>42378</v>
      </c>
      <c r="K299" t="s">
        <v>78</v>
      </c>
      <c r="L299" s="2" t="s">
        <v>81</v>
      </c>
    </row>
    <row r="300" spans="1:12" ht="15" customHeight="1" x14ac:dyDescent="0.25">
      <c r="A300" s="20">
        <v>6088</v>
      </c>
      <c r="B300" s="3">
        <v>42373</v>
      </c>
      <c r="C300" s="3">
        <v>42378</v>
      </c>
      <c r="E300" t="s">
        <v>75</v>
      </c>
      <c r="G300" s="2" t="s">
        <v>79</v>
      </c>
      <c r="H300" s="18" t="str">
        <f>IF(Tableau4[[#This Row],[Produit]]="","",VLOOKUP(Tableau4[[#This Row],[Produit]],'Prod Sanit'!$A$1:$G$71,7,FALSE))</f>
        <v>VO</v>
      </c>
      <c r="I300" s="2" t="s">
        <v>35</v>
      </c>
      <c r="J300" s="1">
        <f>IF(Tableau4[[#This Row],[Date Fin TTT]]="","",VLOOKUP(Tableau4[[#This Row],[Produit]],'Prod Sanit'!$A$1:$G$72,2,FALSE)+Tableau4[[#This Row],[Date Fin TTT]])</f>
        <v>42378</v>
      </c>
      <c r="K300" t="s">
        <v>78</v>
      </c>
      <c r="L300" s="2" t="s">
        <v>81</v>
      </c>
    </row>
    <row r="301" spans="1:12" ht="15" customHeight="1" x14ac:dyDescent="0.25">
      <c r="A301" s="20">
        <v>6089</v>
      </c>
      <c r="B301" s="3">
        <v>42373</v>
      </c>
      <c r="C301" s="3">
        <v>42378</v>
      </c>
      <c r="E301" t="s">
        <v>75</v>
      </c>
      <c r="G301" s="2" t="s">
        <v>79</v>
      </c>
      <c r="H301" s="18" t="str">
        <f>IF(Tableau4[[#This Row],[Produit]]="","",VLOOKUP(Tableau4[[#This Row],[Produit]],'Prod Sanit'!$A$1:$G$71,7,FALSE))</f>
        <v>VO</v>
      </c>
      <c r="I301" s="2" t="s">
        <v>35</v>
      </c>
      <c r="J301" s="1">
        <f>IF(Tableau4[[#This Row],[Date Fin TTT]]="","",VLOOKUP(Tableau4[[#This Row],[Produit]],'Prod Sanit'!$A$1:$G$72,2,FALSE)+Tableau4[[#This Row],[Date Fin TTT]])</f>
        <v>42378</v>
      </c>
      <c r="K301" t="s">
        <v>78</v>
      </c>
      <c r="L301" s="2" t="s">
        <v>81</v>
      </c>
    </row>
    <row r="302" spans="1:12" ht="15" customHeight="1" x14ac:dyDescent="0.25">
      <c r="A302" s="20">
        <v>6102</v>
      </c>
      <c r="B302" s="3">
        <v>42373</v>
      </c>
      <c r="C302" s="3">
        <v>42378</v>
      </c>
      <c r="E302" t="s">
        <v>75</v>
      </c>
      <c r="G302" s="2" t="s">
        <v>79</v>
      </c>
      <c r="H302" s="18" t="str">
        <f>IF(Tableau4[[#This Row],[Produit]]="","",VLOOKUP(Tableau4[[#This Row],[Produit]],'Prod Sanit'!$A$1:$G$71,7,FALSE))</f>
        <v>VO</v>
      </c>
      <c r="I302" s="2" t="s">
        <v>35</v>
      </c>
      <c r="J302" s="1">
        <f>IF(Tableau4[[#This Row],[Date Fin TTT]]="","",VLOOKUP(Tableau4[[#This Row],[Produit]],'Prod Sanit'!$A$1:$G$72,2,FALSE)+Tableau4[[#This Row],[Date Fin TTT]])</f>
        <v>42378</v>
      </c>
      <c r="K302" t="s">
        <v>78</v>
      </c>
      <c r="L302" s="2" t="s">
        <v>81</v>
      </c>
    </row>
    <row r="303" spans="1:12" ht="15" customHeight="1" x14ac:dyDescent="0.25">
      <c r="A303" s="20">
        <v>6105</v>
      </c>
      <c r="B303" s="3">
        <v>42373</v>
      </c>
      <c r="C303" s="3">
        <v>42378</v>
      </c>
      <c r="E303" t="s">
        <v>75</v>
      </c>
      <c r="G303" s="2" t="s">
        <v>79</v>
      </c>
      <c r="H303" s="18" t="str">
        <f>IF(Tableau4[[#This Row],[Produit]]="","",VLOOKUP(Tableau4[[#This Row],[Produit]],'Prod Sanit'!$A$1:$G$71,7,FALSE))</f>
        <v>VO</v>
      </c>
      <c r="I303" s="2" t="s">
        <v>35</v>
      </c>
      <c r="J303" s="1">
        <f>IF(Tableau4[[#This Row],[Date Fin TTT]]="","",VLOOKUP(Tableau4[[#This Row],[Produit]],'Prod Sanit'!$A$1:$G$72,2,FALSE)+Tableau4[[#This Row],[Date Fin TTT]])</f>
        <v>42378</v>
      </c>
      <c r="K303" t="s">
        <v>78</v>
      </c>
      <c r="L303" s="2" t="s">
        <v>81</v>
      </c>
    </row>
    <row r="304" spans="1:12" ht="15" customHeight="1" x14ac:dyDescent="0.25">
      <c r="A304" s="20">
        <v>6109</v>
      </c>
      <c r="B304" s="3">
        <v>42373</v>
      </c>
      <c r="C304" s="3">
        <v>42378</v>
      </c>
      <c r="E304" t="s">
        <v>75</v>
      </c>
      <c r="G304" s="2" t="s">
        <v>79</v>
      </c>
      <c r="H304" s="18" t="str">
        <f>IF(Tableau4[[#This Row],[Produit]]="","",VLOOKUP(Tableau4[[#This Row],[Produit]],'Prod Sanit'!$A$1:$G$71,7,FALSE))</f>
        <v>VO</v>
      </c>
      <c r="I304" s="2" t="s">
        <v>35</v>
      </c>
      <c r="J304" s="1">
        <f>IF(Tableau4[[#This Row],[Date Fin TTT]]="","",VLOOKUP(Tableau4[[#This Row],[Produit]],'Prod Sanit'!$A$1:$G$72,2,FALSE)+Tableau4[[#This Row],[Date Fin TTT]])</f>
        <v>42378</v>
      </c>
      <c r="K304" t="s">
        <v>78</v>
      </c>
      <c r="L304" s="2" t="s">
        <v>81</v>
      </c>
    </row>
    <row r="305" spans="1:12" ht="15" customHeight="1" x14ac:dyDescent="0.25">
      <c r="A305" s="20">
        <v>6113</v>
      </c>
      <c r="B305" s="3">
        <v>42373</v>
      </c>
      <c r="C305" s="3">
        <v>42378</v>
      </c>
      <c r="E305" t="s">
        <v>75</v>
      </c>
      <c r="G305" s="2" t="s">
        <v>79</v>
      </c>
      <c r="H305" s="18" t="str">
        <f>IF(Tableau4[[#This Row],[Produit]]="","",VLOOKUP(Tableau4[[#This Row],[Produit]],'Prod Sanit'!$A$1:$G$71,7,FALSE))</f>
        <v>VO</v>
      </c>
      <c r="I305" s="2" t="s">
        <v>35</v>
      </c>
      <c r="J305" s="1">
        <f>IF(Tableau4[[#This Row],[Date Fin TTT]]="","",VLOOKUP(Tableau4[[#This Row],[Produit]],'Prod Sanit'!$A$1:$G$72,2,FALSE)+Tableau4[[#This Row],[Date Fin TTT]])</f>
        <v>42378</v>
      </c>
      <c r="K305" t="s">
        <v>78</v>
      </c>
      <c r="L305" s="2" t="s">
        <v>81</v>
      </c>
    </row>
    <row r="306" spans="1:12" ht="15" customHeight="1" x14ac:dyDescent="0.25">
      <c r="A306" s="20">
        <v>6114</v>
      </c>
      <c r="B306" s="3">
        <v>42373</v>
      </c>
      <c r="C306" s="3">
        <v>42378</v>
      </c>
      <c r="E306" t="s">
        <v>75</v>
      </c>
      <c r="G306" s="2" t="s">
        <v>79</v>
      </c>
      <c r="H306" s="18" t="str">
        <f>IF(Tableau4[[#This Row],[Produit]]="","",VLOOKUP(Tableau4[[#This Row],[Produit]],'Prod Sanit'!$A$1:$G$71,7,FALSE))</f>
        <v>VO</v>
      </c>
      <c r="I306" s="2" t="s">
        <v>35</v>
      </c>
      <c r="J306" s="1">
        <f>IF(Tableau4[[#This Row],[Date Fin TTT]]="","",VLOOKUP(Tableau4[[#This Row],[Produit]],'Prod Sanit'!$A$1:$G$72,2,FALSE)+Tableau4[[#This Row],[Date Fin TTT]])</f>
        <v>42378</v>
      </c>
      <c r="K306" t="s">
        <v>78</v>
      </c>
      <c r="L306" s="2" t="s">
        <v>81</v>
      </c>
    </row>
    <row r="307" spans="1:12" ht="15" customHeight="1" x14ac:dyDescent="0.25">
      <c r="A307" s="20">
        <v>6137</v>
      </c>
      <c r="B307" s="3">
        <v>42373</v>
      </c>
      <c r="C307" s="3">
        <v>42378</v>
      </c>
      <c r="E307" t="s">
        <v>75</v>
      </c>
      <c r="G307" s="2" t="s">
        <v>79</v>
      </c>
      <c r="H307" s="18" t="str">
        <f>IF(Tableau4[[#This Row],[Produit]]="","",VLOOKUP(Tableau4[[#This Row],[Produit]],'Prod Sanit'!$A$1:$G$71,7,FALSE))</f>
        <v>VO</v>
      </c>
      <c r="I307" s="2" t="s">
        <v>35</v>
      </c>
      <c r="J307" s="1">
        <f>IF(Tableau4[[#This Row],[Date Fin TTT]]="","",VLOOKUP(Tableau4[[#This Row],[Produit]],'Prod Sanit'!$A$1:$G$72,2,FALSE)+Tableau4[[#This Row],[Date Fin TTT]])</f>
        <v>42378</v>
      </c>
      <c r="K307" t="s">
        <v>78</v>
      </c>
      <c r="L307" s="2" t="s">
        <v>81</v>
      </c>
    </row>
    <row r="308" spans="1:12" ht="15" customHeight="1" x14ac:dyDescent="0.25">
      <c r="A308" s="20">
        <v>6138</v>
      </c>
      <c r="B308" s="3">
        <v>42373</v>
      </c>
      <c r="C308" s="3">
        <v>42378</v>
      </c>
      <c r="E308" t="s">
        <v>75</v>
      </c>
      <c r="G308" s="2" t="s">
        <v>79</v>
      </c>
      <c r="H308" s="18" t="str">
        <f>IF(Tableau4[[#This Row],[Produit]]="","",VLOOKUP(Tableau4[[#This Row],[Produit]],'Prod Sanit'!$A$1:$G$71,7,FALSE))</f>
        <v>VO</v>
      </c>
      <c r="I308" s="2" t="s">
        <v>35</v>
      </c>
      <c r="J308" s="1">
        <f>IF(Tableau4[[#This Row],[Date Fin TTT]]="","",VLOOKUP(Tableau4[[#This Row],[Produit]],'Prod Sanit'!$A$1:$G$72,2,FALSE)+Tableau4[[#This Row],[Date Fin TTT]])</f>
        <v>42378</v>
      </c>
      <c r="K308" t="s">
        <v>78</v>
      </c>
      <c r="L308" s="2" t="s">
        <v>81</v>
      </c>
    </row>
    <row r="309" spans="1:12" ht="15" customHeight="1" x14ac:dyDescent="0.25">
      <c r="A309" s="20">
        <v>6159</v>
      </c>
      <c r="B309" s="3">
        <v>42373</v>
      </c>
      <c r="C309" s="3">
        <v>42378</v>
      </c>
      <c r="E309" t="s">
        <v>75</v>
      </c>
      <c r="G309" s="2" t="s">
        <v>79</v>
      </c>
      <c r="H309" s="18" t="str">
        <f>IF(Tableau4[[#This Row],[Produit]]="","",VLOOKUP(Tableau4[[#This Row],[Produit]],'Prod Sanit'!$A$1:$G$71,7,FALSE))</f>
        <v>VO</v>
      </c>
      <c r="I309" s="2" t="s">
        <v>35</v>
      </c>
      <c r="J309" s="1">
        <f>IF(Tableau4[[#This Row],[Date Fin TTT]]="","",VLOOKUP(Tableau4[[#This Row],[Produit]],'Prod Sanit'!$A$1:$G$72,2,FALSE)+Tableau4[[#This Row],[Date Fin TTT]])</f>
        <v>42378</v>
      </c>
      <c r="K309" t="s">
        <v>78</v>
      </c>
      <c r="L309" s="2" t="s">
        <v>81</v>
      </c>
    </row>
    <row r="310" spans="1:12" ht="15" customHeight="1" x14ac:dyDescent="0.25">
      <c r="A310" s="20">
        <v>6244</v>
      </c>
      <c r="B310" s="3">
        <v>42373</v>
      </c>
      <c r="C310" s="3">
        <v>42378</v>
      </c>
      <c r="E310" t="s">
        <v>75</v>
      </c>
      <c r="G310" s="2" t="s">
        <v>79</v>
      </c>
      <c r="H310" s="18" t="str">
        <f>IF(Tableau4[[#This Row],[Produit]]="","",VLOOKUP(Tableau4[[#This Row],[Produit]],'Prod Sanit'!$A$1:$G$71,7,FALSE))</f>
        <v>VO</v>
      </c>
      <c r="I310" s="2" t="s">
        <v>35</v>
      </c>
      <c r="J310" s="1">
        <f>IF(Tableau4[[#This Row],[Date Fin TTT]]="","",VLOOKUP(Tableau4[[#This Row],[Produit]],'Prod Sanit'!$A$1:$G$72,2,FALSE)+Tableau4[[#This Row],[Date Fin TTT]])</f>
        <v>42378</v>
      </c>
      <c r="K310" t="s">
        <v>78</v>
      </c>
      <c r="L310" s="2" t="s">
        <v>81</v>
      </c>
    </row>
    <row r="311" spans="1:12" ht="15" customHeight="1" x14ac:dyDescent="0.25">
      <c r="A311" s="20">
        <v>6303</v>
      </c>
      <c r="B311" s="3">
        <v>42373</v>
      </c>
      <c r="C311" s="3">
        <v>42378</v>
      </c>
      <c r="E311" t="s">
        <v>75</v>
      </c>
      <c r="G311" s="2" t="s">
        <v>79</v>
      </c>
      <c r="H311" s="18" t="str">
        <f>IF(Tableau4[[#This Row],[Produit]]="","",VLOOKUP(Tableau4[[#This Row],[Produit]],'Prod Sanit'!$A$1:$G$71,7,FALSE))</f>
        <v>VO</v>
      </c>
      <c r="I311" s="2" t="s">
        <v>35</v>
      </c>
      <c r="J311" s="1">
        <f>IF(Tableau4[[#This Row],[Date Fin TTT]]="","",VLOOKUP(Tableau4[[#This Row],[Produit]],'Prod Sanit'!$A$1:$G$72,2,FALSE)+Tableau4[[#This Row],[Date Fin TTT]])</f>
        <v>42378</v>
      </c>
      <c r="K311" t="s">
        <v>78</v>
      </c>
      <c r="L311" s="2" t="s">
        <v>81</v>
      </c>
    </row>
    <row r="312" spans="1:12" ht="15" customHeight="1" x14ac:dyDescent="0.25">
      <c r="A312" s="20">
        <v>9239</v>
      </c>
      <c r="B312" s="3">
        <v>42373</v>
      </c>
      <c r="C312" s="3">
        <v>42378</v>
      </c>
      <c r="E312" t="s">
        <v>75</v>
      </c>
      <c r="G312" s="2" t="s">
        <v>79</v>
      </c>
      <c r="H312" s="18" t="str">
        <f>IF(Tableau4[[#This Row],[Produit]]="","",VLOOKUP(Tableau4[[#This Row],[Produit]],'Prod Sanit'!$A$1:$G$71,7,FALSE))</f>
        <v>VO</v>
      </c>
      <c r="I312" s="2" t="s">
        <v>35</v>
      </c>
      <c r="J312" s="1">
        <f>IF(Tableau4[[#This Row],[Date Fin TTT]]="","",VLOOKUP(Tableau4[[#This Row],[Produit]],'Prod Sanit'!$A$1:$G$72,2,FALSE)+Tableau4[[#This Row],[Date Fin TTT]])</f>
        <v>42378</v>
      </c>
      <c r="K312" t="s">
        <v>78</v>
      </c>
      <c r="L312" s="2" t="s">
        <v>81</v>
      </c>
    </row>
    <row r="313" spans="1:12" ht="15" customHeight="1" x14ac:dyDescent="0.25">
      <c r="A313" s="20">
        <v>9251</v>
      </c>
      <c r="B313" s="3">
        <v>42373</v>
      </c>
      <c r="C313" s="3">
        <v>42378</v>
      </c>
      <c r="E313" t="s">
        <v>75</v>
      </c>
      <c r="G313" s="2" t="s">
        <v>79</v>
      </c>
      <c r="H313" s="18" t="str">
        <f>IF(Tableau4[[#This Row],[Produit]]="","",VLOOKUP(Tableau4[[#This Row],[Produit]],'Prod Sanit'!$A$1:$G$71,7,FALSE))</f>
        <v>VO</v>
      </c>
      <c r="I313" s="2" t="s">
        <v>35</v>
      </c>
      <c r="J313" s="1">
        <f>IF(Tableau4[[#This Row],[Date Fin TTT]]="","",VLOOKUP(Tableau4[[#This Row],[Produit]],'Prod Sanit'!$A$1:$G$72,2,FALSE)+Tableau4[[#This Row],[Date Fin TTT]])</f>
        <v>42378</v>
      </c>
      <c r="K313" t="s">
        <v>78</v>
      </c>
      <c r="L313" s="2" t="s">
        <v>81</v>
      </c>
    </row>
    <row r="314" spans="1:12" ht="15" customHeight="1" x14ac:dyDescent="0.25">
      <c r="A314" s="20">
        <v>9252</v>
      </c>
      <c r="B314" s="3">
        <v>42373</v>
      </c>
      <c r="C314" s="3">
        <v>42378</v>
      </c>
      <c r="E314" t="s">
        <v>75</v>
      </c>
      <c r="G314" s="2" t="s">
        <v>79</v>
      </c>
      <c r="H314" s="18" t="str">
        <f>IF(Tableau4[[#This Row],[Produit]]="","",VLOOKUP(Tableau4[[#This Row],[Produit]],'Prod Sanit'!$A$1:$G$71,7,FALSE))</f>
        <v>VO</v>
      </c>
      <c r="I314" s="2" t="s">
        <v>35</v>
      </c>
      <c r="J314" s="1">
        <f>IF(Tableau4[[#This Row],[Date Fin TTT]]="","",VLOOKUP(Tableau4[[#This Row],[Produit]],'Prod Sanit'!$A$1:$G$72,2,FALSE)+Tableau4[[#This Row],[Date Fin TTT]])</f>
        <v>42378</v>
      </c>
      <c r="K314" t="s">
        <v>78</v>
      </c>
      <c r="L314" s="2" t="s">
        <v>81</v>
      </c>
    </row>
    <row r="315" spans="1:12" ht="15" customHeight="1" x14ac:dyDescent="0.25">
      <c r="A315" s="20">
        <v>9261</v>
      </c>
      <c r="B315" s="3">
        <v>42373</v>
      </c>
      <c r="C315" s="3">
        <v>42378</v>
      </c>
      <c r="E315" t="s">
        <v>75</v>
      </c>
      <c r="G315" s="2" t="s">
        <v>79</v>
      </c>
      <c r="H315" s="18" t="str">
        <f>IF(Tableau4[[#This Row],[Produit]]="","",VLOOKUP(Tableau4[[#This Row],[Produit]],'Prod Sanit'!$A$1:$G$71,7,FALSE))</f>
        <v>VO</v>
      </c>
      <c r="I315" s="2" t="s">
        <v>35</v>
      </c>
      <c r="J315" s="1">
        <f>IF(Tableau4[[#This Row],[Date Fin TTT]]="","",VLOOKUP(Tableau4[[#This Row],[Produit]],'Prod Sanit'!$A$1:$G$72,2,FALSE)+Tableau4[[#This Row],[Date Fin TTT]])</f>
        <v>42378</v>
      </c>
      <c r="K315" t="s">
        <v>78</v>
      </c>
      <c r="L315" s="2" t="s">
        <v>81</v>
      </c>
    </row>
    <row r="316" spans="1:12" ht="15" customHeight="1" x14ac:dyDescent="0.25">
      <c r="A316" s="20">
        <v>9262</v>
      </c>
      <c r="B316" s="3">
        <v>42373</v>
      </c>
      <c r="C316" s="3">
        <v>42378</v>
      </c>
      <c r="E316" t="s">
        <v>75</v>
      </c>
      <c r="G316" s="2" t="s">
        <v>79</v>
      </c>
      <c r="H316" s="18" t="str">
        <f>IF(Tableau4[[#This Row],[Produit]]="","",VLOOKUP(Tableau4[[#This Row],[Produit]],'Prod Sanit'!$A$1:$G$71,7,FALSE))</f>
        <v>VO</v>
      </c>
      <c r="I316" s="2" t="s">
        <v>35</v>
      </c>
      <c r="J316" s="1">
        <f>IF(Tableau4[[#This Row],[Date Fin TTT]]="","",VLOOKUP(Tableau4[[#This Row],[Produit]],'Prod Sanit'!$A$1:$G$72,2,FALSE)+Tableau4[[#This Row],[Date Fin TTT]])</f>
        <v>42378</v>
      </c>
      <c r="K316" t="s">
        <v>78</v>
      </c>
      <c r="L316" s="2" t="s">
        <v>81</v>
      </c>
    </row>
    <row r="317" spans="1:12" ht="15" customHeight="1" x14ac:dyDescent="0.25">
      <c r="A317" s="20">
        <v>9273</v>
      </c>
      <c r="B317" s="3">
        <v>42373</v>
      </c>
      <c r="C317" s="3">
        <v>42378</v>
      </c>
      <c r="E317" t="s">
        <v>75</v>
      </c>
      <c r="G317" s="2" t="s">
        <v>79</v>
      </c>
      <c r="H317" s="18" t="str">
        <f>IF(Tableau4[[#This Row],[Produit]]="","",VLOOKUP(Tableau4[[#This Row],[Produit]],'Prod Sanit'!$A$1:$G$71,7,FALSE))</f>
        <v>VO</v>
      </c>
      <c r="I317" s="2" t="s">
        <v>35</v>
      </c>
      <c r="J317" s="1">
        <f>IF(Tableau4[[#This Row],[Date Fin TTT]]="","",VLOOKUP(Tableau4[[#This Row],[Produit]],'Prod Sanit'!$A$1:$G$72,2,FALSE)+Tableau4[[#This Row],[Date Fin TTT]])</f>
        <v>42378</v>
      </c>
      <c r="K317" t="s">
        <v>78</v>
      </c>
      <c r="L317" s="2" t="s">
        <v>81</v>
      </c>
    </row>
    <row r="318" spans="1:12" ht="15" customHeight="1" x14ac:dyDescent="0.25">
      <c r="A318" s="20">
        <v>9274</v>
      </c>
      <c r="B318" s="3">
        <v>42373</v>
      </c>
      <c r="C318" s="3">
        <v>42378</v>
      </c>
      <c r="E318" t="s">
        <v>75</v>
      </c>
      <c r="G318" s="2" t="s">
        <v>79</v>
      </c>
      <c r="H318" s="18" t="str">
        <f>IF(Tableau4[[#This Row],[Produit]]="","",VLOOKUP(Tableau4[[#This Row],[Produit]],'Prod Sanit'!$A$1:$G$71,7,FALSE))</f>
        <v>VO</v>
      </c>
      <c r="I318" s="2" t="s">
        <v>35</v>
      </c>
      <c r="J318" s="1">
        <f>IF(Tableau4[[#This Row],[Date Fin TTT]]="","",VLOOKUP(Tableau4[[#This Row],[Produit]],'Prod Sanit'!$A$1:$G$72,2,FALSE)+Tableau4[[#This Row],[Date Fin TTT]])</f>
        <v>42378</v>
      </c>
      <c r="K318" t="s">
        <v>78</v>
      </c>
      <c r="L318" s="2" t="s">
        <v>81</v>
      </c>
    </row>
    <row r="319" spans="1:12" ht="15" customHeight="1" x14ac:dyDescent="0.25">
      <c r="A319" s="20">
        <v>9289</v>
      </c>
      <c r="B319" s="3">
        <v>42373</v>
      </c>
      <c r="C319" s="3">
        <v>42378</v>
      </c>
      <c r="E319" t="s">
        <v>75</v>
      </c>
      <c r="G319" s="2" t="s">
        <v>79</v>
      </c>
      <c r="H319" s="18" t="str">
        <f>IF(Tableau4[[#This Row],[Produit]]="","",VLOOKUP(Tableau4[[#This Row],[Produit]],'Prod Sanit'!$A$1:$G$71,7,FALSE))</f>
        <v>VO</v>
      </c>
      <c r="I319" s="2" t="s">
        <v>35</v>
      </c>
      <c r="J319" s="1">
        <f>IF(Tableau4[[#This Row],[Date Fin TTT]]="","",VLOOKUP(Tableau4[[#This Row],[Produit]],'Prod Sanit'!$A$1:$G$72,2,FALSE)+Tableau4[[#This Row],[Date Fin TTT]])</f>
        <v>42378</v>
      </c>
      <c r="K319" t="s">
        <v>78</v>
      </c>
      <c r="L319" s="2" t="s">
        <v>81</v>
      </c>
    </row>
    <row r="320" spans="1:12" ht="15" customHeight="1" x14ac:dyDescent="0.25">
      <c r="A320" s="20">
        <v>9292</v>
      </c>
      <c r="B320" s="3">
        <v>42373</v>
      </c>
      <c r="C320" s="3">
        <v>42378</v>
      </c>
      <c r="E320" t="s">
        <v>75</v>
      </c>
      <c r="G320" s="2" t="s">
        <v>79</v>
      </c>
      <c r="H320" s="18" t="str">
        <f>IF(Tableau4[[#This Row],[Produit]]="","",VLOOKUP(Tableau4[[#This Row],[Produit]],'Prod Sanit'!$A$1:$G$71,7,FALSE))</f>
        <v>VO</v>
      </c>
      <c r="I320" s="2" t="s">
        <v>35</v>
      </c>
      <c r="J320" s="1">
        <f>IF(Tableau4[[#This Row],[Date Fin TTT]]="","",VLOOKUP(Tableau4[[#This Row],[Produit]],'Prod Sanit'!$A$1:$G$72,2,FALSE)+Tableau4[[#This Row],[Date Fin TTT]])</f>
        <v>42378</v>
      </c>
      <c r="K320" t="s">
        <v>78</v>
      </c>
      <c r="L320" s="2" t="s">
        <v>81</v>
      </c>
    </row>
    <row r="321" spans="1:12" ht="15" customHeight="1" x14ac:dyDescent="0.25">
      <c r="A321" s="20">
        <v>9340</v>
      </c>
      <c r="B321" s="3">
        <v>42373</v>
      </c>
      <c r="C321" s="3">
        <v>42378</v>
      </c>
      <c r="E321" t="s">
        <v>75</v>
      </c>
      <c r="G321" s="2" t="s">
        <v>79</v>
      </c>
      <c r="H321" s="18" t="str">
        <f>IF(Tableau4[[#This Row],[Produit]]="","",VLOOKUP(Tableau4[[#This Row],[Produit]],'Prod Sanit'!$A$1:$G$71,7,FALSE))</f>
        <v>VO</v>
      </c>
      <c r="I321" s="2" t="s">
        <v>35</v>
      </c>
      <c r="J321" s="1">
        <f>IF(Tableau4[[#This Row],[Date Fin TTT]]="","",VLOOKUP(Tableau4[[#This Row],[Produit]],'Prod Sanit'!$A$1:$G$72,2,FALSE)+Tableau4[[#This Row],[Date Fin TTT]])</f>
        <v>42378</v>
      </c>
      <c r="K321" t="s">
        <v>78</v>
      </c>
      <c r="L321" s="2" t="s">
        <v>81</v>
      </c>
    </row>
    <row r="322" spans="1:12" ht="15" customHeight="1" x14ac:dyDescent="0.25">
      <c r="A322" s="20">
        <v>9526</v>
      </c>
      <c r="B322" s="3">
        <v>42373</v>
      </c>
      <c r="C322" s="3">
        <v>42378</v>
      </c>
      <c r="E322" t="s">
        <v>75</v>
      </c>
      <c r="G322" s="2" t="s">
        <v>79</v>
      </c>
      <c r="H322" s="18" t="str">
        <f>IF(Tableau4[[#This Row],[Produit]]="","",VLOOKUP(Tableau4[[#This Row],[Produit]],'Prod Sanit'!$A$1:$G$71,7,FALSE))</f>
        <v>VO</v>
      </c>
      <c r="I322" s="2" t="s">
        <v>35</v>
      </c>
      <c r="J322" s="1">
        <f>IF(Tableau4[[#This Row],[Date Fin TTT]]="","",VLOOKUP(Tableau4[[#This Row],[Produit]],'Prod Sanit'!$A$1:$G$72,2,FALSE)+Tableau4[[#This Row],[Date Fin TTT]])</f>
        <v>42378</v>
      </c>
      <c r="K322" t="s">
        <v>78</v>
      </c>
      <c r="L322" s="2" t="s">
        <v>81</v>
      </c>
    </row>
    <row r="323" spans="1:12" ht="15" customHeight="1" x14ac:dyDescent="0.25">
      <c r="A323" s="20">
        <v>9696</v>
      </c>
      <c r="B323" s="3">
        <v>42373</v>
      </c>
      <c r="C323" s="3">
        <v>42378</v>
      </c>
      <c r="E323" t="s">
        <v>75</v>
      </c>
      <c r="G323" s="2" t="s">
        <v>79</v>
      </c>
      <c r="H323" s="18" t="str">
        <f>IF(Tableau4[[#This Row],[Produit]]="","",VLOOKUP(Tableau4[[#This Row],[Produit]],'Prod Sanit'!$A$1:$G$71,7,FALSE))</f>
        <v>VO</v>
      </c>
      <c r="I323" s="2" t="s">
        <v>35</v>
      </c>
      <c r="J323" s="1">
        <f>IF(Tableau4[[#This Row],[Date Fin TTT]]="","",VLOOKUP(Tableau4[[#This Row],[Produit]],'Prod Sanit'!$A$1:$G$72,2,FALSE)+Tableau4[[#This Row],[Date Fin TTT]])</f>
        <v>42378</v>
      </c>
      <c r="K323" t="s">
        <v>78</v>
      </c>
      <c r="L323" s="2" t="s">
        <v>81</v>
      </c>
    </row>
    <row r="324" spans="1:12" ht="15" customHeight="1" x14ac:dyDescent="0.25">
      <c r="A324" s="20">
        <v>9708</v>
      </c>
      <c r="B324" s="3">
        <v>42373</v>
      </c>
      <c r="C324" s="3">
        <v>42378</v>
      </c>
      <c r="E324" t="s">
        <v>75</v>
      </c>
      <c r="G324" s="2" t="s">
        <v>79</v>
      </c>
      <c r="H324" s="18" t="str">
        <f>IF(Tableau4[[#This Row],[Produit]]="","",VLOOKUP(Tableau4[[#This Row],[Produit]],'Prod Sanit'!$A$1:$G$71,7,FALSE))</f>
        <v>VO</v>
      </c>
      <c r="I324" s="2" t="s">
        <v>35</v>
      </c>
      <c r="J324" s="1">
        <f>IF(Tableau4[[#This Row],[Date Fin TTT]]="","",VLOOKUP(Tableau4[[#This Row],[Produit]],'Prod Sanit'!$A$1:$G$72,2,FALSE)+Tableau4[[#This Row],[Date Fin TTT]])</f>
        <v>42378</v>
      </c>
      <c r="K324" t="s">
        <v>78</v>
      </c>
      <c r="L324" s="2" t="s">
        <v>81</v>
      </c>
    </row>
    <row r="325" spans="1:12" ht="15" customHeight="1" x14ac:dyDescent="0.25">
      <c r="A325" s="20">
        <v>7488</v>
      </c>
      <c r="B325" s="3">
        <v>42374</v>
      </c>
      <c r="C325" s="3">
        <v>42374</v>
      </c>
      <c r="E325" t="s">
        <v>54</v>
      </c>
      <c r="F325">
        <v>5</v>
      </c>
      <c r="G325" s="2">
        <v>512004553</v>
      </c>
      <c r="H325" s="18" t="str">
        <f>IF(Tableau4[[#This Row],[Produit]]="","",VLOOKUP(Tableau4[[#This Row],[Produit]],'Prod Sanit'!$A$1:$G$71,7,FALSE))</f>
        <v>IM</v>
      </c>
      <c r="I325" s="2" t="s">
        <v>35</v>
      </c>
      <c r="J325" s="1">
        <f>IF(Tableau4[[#This Row],[Date Fin TTT]]="","",VLOOKUP(Tableau4[[#This Row],[Produit]],'Prod Sanit'!$A$1:$G$72,2,FALSE)+Tableau4[[#This Row],[Date Fin TTT]])</f>
        <v>42405</v>
      </c>
      <c r="K325" t="s">
        <v>96</v>
      </c>
      <c r="L325" s="2" t="s">
        <v>81</v>
      </c>
    </row>
    <row r="326" spans="1:12" ht="15" customHeight="1" x14ac:dyDescent="0.25">
      <c r="A326" s="20">
        <v>7488</v>
      </c>
      <c r="B326" s="3">
        <v>42374</v>
      </c>
      <c r="C326" s="3">
        <v>42374</v>
      </c>
      <c r="E326" t="s">
        <v>66</v>
      </c>
      <c r="F326">
        <v>10</v>
      </c>
      <c r="G326" s="2">
        <v>512004811</v>
      </c>
      <c r="H326" s="18" t="str">
        <f>IF(Tableau4[[#This Row],[Produit]]="","",VLOOKUP(Tableau4[[#This Row],[Produit]],'Prod Sanit'!$A$1:$G$71,7,FALSE))</f>
        <v>IM</v>
      </c>
      <c r="I326" s="2" t="s">
        <v>35</v>
      </c>
      <c r="J326" s="1">
        <f>IF(Tableau4[[#This Row],[Date Fin TTT]]="","",VLOOKUP(Tableau4[[#This Row],[Produit]],'Prod Sanit'!$A$1:$G$72,2,FALSE)+Tableau4[[#This Row],[Date Fin TTT]])</f>
        <v>42404</v>
      </c>
      <c r="K326" t="s">
        <v>95</v>
      </c>
      <c r="L326" s="2" t="s">
        <v>81</v>
      </c>
    </row>
    <row r="327" spans="1:12" ht="15" customHeight="1" x14ac:dyDescent="0.25">
      <c r="A327" s="20">
        <v>7491</v>
      </c>
      <c r="B327" s="3">
        <v>42374</v>
      </c>
      <c r="C327" s="3">
        <v>42374</v>
      </c>
      <c r="E327" t="s">
        <v>54</v>
      </c>
      <c r="F327">
        <v>5</v>
      </c>
      <c r="G327" s="2">
        <v>512004553</v>
      </c>
      <c r="H327" s="18" t="str">
        <f>IF(Tableau4[[#This Row],[Produit]]="","",VLOOKUP(Tableau4[[#This Row],[Produit]],'Prod Sanit'!$A$1:$G$71,7,FALSE))</f>
        <v>IM</v>
      </c>
      <c r="I327" s="2" t="s">
        <v>35</v>
      </c>
      <c r="J327" s="1">
        <f>IF(Tableau4[[#This Row],[Date Fin TTT]]="","",VLOOKUP(Tableau4[[#This Row],[Produit]],'Prod Sanit'!$A$1:$G$72,2,FALSE)+Tableau4[[#This Row],[Date Fin TTT]])</f>
        <v>42405</v>
      </c>
      <c r="K327" t="s">
        <v>96</v>
      </c>
      <c r="L327" s="2" t="s">
        <v>81</v>
      </c>
    </row>
    <row r="328" spans="1:12" ht="15" customHeight="1" x14ac:dyDescent="0.25">
      <c r="A328" s="20">
        <v>7491</v>
      </c>
      <c r="B328" s="3">
        <v>42374</v>
      </c>
      <c r="C328" s="3">
        <v>42374</v>
      </c>
      <c r="E328" t="s">
        <v>66</v>
      </c>
      <c r="F328">
        <v>10</v>
      </c>
      <c r="G328" s="2">
        <v>512004811</v>
      </c>
      <c r="H328" s="18" t="str">
        <f>IF(Tableau4[[#This Row],[Produit]]="","",VLOOKUP(Tableau4[[#This Row],[Produit]],'Prod Sanit'!$A$1:$G$71,7,FALSE))</f>
        <v>IM</v>
      </c>
      <c r="I328" s="2" t="s">
        <v>35</v>
      </c>
      <c r="J328" s="1">
        <f>IF(Tableau4[[#This Row],[Date Fin TTT]]="","",VLOOKUP(Tableau4[[#This Row],[Produit]],'Prod Sanit'!$A$1:$G$72,2,FALSE)+Tableau4[[#This Row],[Date Fin TTT]])</f>
        <v>42404</v>
      </c>
      <c r="K328" t="s">
        <v>95</v>
      </c>
      <c r="L328" s="2" t="s">
        <v>81</v>
      </c>
    </row>
    <row r="329" spans="1:12" ht="15" customHeight="1" x14ac:dyDescent="0.25">
      <c r="A329" s="20">
        <v>7517</v>
      </c>
      <c r="B329" s="3">
        <v>42374</v>
      </c>
      <c r="C329" s="3">
        <v>42374</v>
      </c>
      <c r="E329" t="s">
        <v>7</v>
      </c>
      <c r="F329">
        <v>8</v>
      </c>
      <c r="G329" s="2">
        <v>512004811</v>
      </c>
      <c r="H329" s="18" t="str">
        <f>IF(Tableau4[[#This Row],[Produit]]="","",VLOOKUP(Tableau4[[#This Row],[Produit]],'Prod Sanit'!$A$1:$G$71,7,FALSE))</f>
        <v>IM</v>
      </c>
      <c r="I329" s="2" t="s">
        <v>35</v>
      </c>
      <c r="J329" s="1">
        <f>IF(Tableau4[[#This Row],[Date Fin TTT]]="","",VLOOKUP(Tableau4[[#This Row],[Produit]],'Prod Sanit'!$A$1:$G$72,2,FALSE)+Tableau4[[#This Row],[Date Fin TTT]])</f>
        <v>42374</v>
      </c>
      <c r="K329" t="s">
        <v>103</v>
      </c>
      <c r="L329" s="2" t="s">
        <v>81</v>
      </c>
    </row>
    <row r="330" spans="1:12" ht="15" customHeight="1" x14ac:dyDescent="0.25">
      <c r="A330" s="20">
        <v>7479</v>
      </c>
      <c r="B330" s="3">
        <v>42375</v>
      </c>
      <c r="C330" s="3">
        <v>42375</v>
      </c>
      <c r="E330" t="s">
        <v>54</v>
      </c>
      <c r="F330">
        <v>5</v>
      </c>
      <c r="G330" s="2">
        <v>512004553</v>
      </c>
      <c r="H330" s="18" t="str">
        <f>IF(Tableau4[[#This Row],[Produit]]="","",VLOOKUP(Tableau4[[#This Row],[Produit]],'Prod Sanit'!$A$1:$G$71,7,FALSE))</f>
        <v>IM</v>
      </c>
      <c r="I330" s="2" t="s">
        <v>35</v>
      </c>
      <c r="J330" s="1">
        <f>IF(Tableau4[[#This Row],[Date Fin TTT]]="","",VLOOKUP(Tableau4[[#This Row],[Produit]],'Prod Sanit'!$A$1:$G$72,2,FALSE)+Tableau4[[#This Row],[Date Fin TTT]])</f>
        <v>42406</v>
      </c>
      <c r="K330" t="s">
        <v>96</v>
      </c>
      <c r="L330" s="2" t="s">
        <v>81</v>
      </c>
    </row>
    <row r="331" spans="1:12" ht="15" customHeight="1" x14ac:dyDescent="0.25">
      <c r="A331" s="20">
        <v>7479</v>
      </c>
      <c r="B331" s="3">
        <v>42375</v>
      </c>
      <c r="C331" s="3">
        <v>42375</v>
      </c>
      <c r="E331" t="s">
        <v>66</v>
      </c>
      <c r="F331">
        <v>10</v>
      </c>
      <c r="G331" s="2">
        <v>512004811</v>
      </c>
      <c r="H331" s="18" t="str">
        <f>IF(Tableau4[[#This Row],[Produit]]="","",VLOOKUP(Tableau4[[#This Row],[Produit]],'Prod Sanit'!$A$1:$G$71,7,FALSE))</f>
        <v>IM</v>
      </c>
      <c r="I331" s="2" t="s">
        <v>35</v>
      </c>
      <c r="J331" s="1">
        <f>IF(Tableau4[[#This Row],[Date Fin TTT]]="","",VLOOKUP(Tableau4[[#This Row],[Produit]],'Prod Sanit'!$A$1:$G$72,2,FALSE)+Tableau4[[#This Row],[Date Fin TTT]])</f>
        <v>42405</v>
      </c>
      <c r="K331" t="s">
        <v>95</v>
      </c>
      <c r="L331" s="2" t="s">
        <v>81</v>
      </c>
    </row>
    <row r="332" spans="1:12" ht="15" customHeight="1" x14ac:dyDescent="0.25">
      <c r="A332" s="20">
        <v>7536</v>
      </c>
      <c r="B332" s="3">
        <v>42378</v>
      </c>
      <c r="C332" s="3">
        <v>42379</v>
      </c>
      <c r="E332" t="s">
        <v>54</v>
      </c>
      <c r="F332">
        <v>10</v>
      </c>
      <c r="G332" s="2">
        <v>512004553</v>
      </c>
      <c r="H332" s="18" t="str">
        <f>IF(Tableau4[[#This Row],[Produit]]="","",VLOOKUP(Tableau4[[#This Row],[Produit]],'Prod Sanit'!$A$1:$G$71,7,FALSE))</f>
        <v>IM</v>
      </c>
      <c r="I332" s="2" t="s">
        <v>35</v>
      </c>
      <c r="J332" s="1">
        <f>IF(Tableau4[[#This Row],[Date Fin TTT]]="","",VLOOKUP(Tableau4[[#This Row],[Produit]],'Prod Sanit'!$A$1:$G$72,2,FALSE)+Tableau4[[#This Row],[Date Fin TTT]])</f>
        <v>42410</v>
      </c>
      <c r="K332" t="s">
        <v>90</v>
      </c>
      <c r="L332" s="2" t="s">
        <v>81</v>
      </c>
    </row>
    <row r="333" spans="1:12" ht="15" customHeight="1" x14ac:dyDescent="0.25">
      <c r="A333" s="20">
        <v>7536</v>
      </c>
      <c r="B333" s="3">
        <v>42378</v>
      </c>
      <c r="C333" s="3">
        <v>42380</v>
      </c>
      <c r="E333" t="s">
        <v>66</v>
      </c>
      <c r="F333">
        <v>20</v>
      </c>
      <c r="G333" s="2">
        <v>512004811</v>
      </c>
      <c r="H333" s="18" t="str">
        <f>IF(Tableau4[[#This Row],[Produit]]="","",VLOOKUP(Tableau4[[#This Row],[Produit]],'Prod Sanit'!$A$1:$G$71,7,FALSE))</f>
        <v>IM</v>
      </c>
      <c r="I333" s="2" t="s">
        <v>35</v>
      </c>
      <c r="J333" s="1">
        <f>IF(Tableau4[[#This Row],[Date Fin TTT]]="","",VLOOKUP(Tableau4[[#This Row],[Produit]],'Prod Sanit'!$A$1:$G$72,2,FALSE)+Tableau4[[#This Row],[Date Fin TTT]])</f>
        <v>42410</v>
      </c>
      <c r="K333" t="s">
        <v>89</v>
      </c>
      <c r="L333" s="2" t="s">
        <v>81</v>
      </c>
    </row>
    <row r="334" spans="1:12" ht="15" customHeight="1" x14ac:dyDescent="0.25">
      <c r="A334" s="20">
        <v>9696</v>
      </c>
      <c r="B334" s="3">
        <v>42379</v>
      </c>
      <c r="C334" s="3">
        <v>42379</v>
      </c>
      <c r="E334" t="s">
        <v>54</v>
      </c>
      <c r="F334">
        <v>5</v>
      </c>
      <c r="G334" s="2">
        <v>512004553</v>
      </c>
      <c r="H334" s="18" t="str">
        <f>IF(Tableau4[[#This Row],[Produit]]="","",VLOOKUP(Tableau4[[#This Row],[Produit]],'Prod Sanit'!$A$1:$G$71,7,FALSE))</f>
        <v>IM</v>
      </c>
      <c r="I334" s="2" t="s">
        <v>35</v>
      </c>
      <c r="J334" s="1">
        <f>IF(Tableau4[[#This Row],[Date Fin TTT]]="","",VLOOKUP(Tableau4[[#This Row],[Produit]],'Prod Sanit'!$A$1:$G$72,2,FALSE)+Tableau4[[#This Row],[Date Fin TTT]])</f>
        <v>42410</v>
      </c>
      <c r="K334" t="s">
        <v>96</v>
      </c>
      <c r="L334" s="2" t="s">
        <v>81</v>
      </c>
    </row>
    <row r="335" spans="1:12" ht="15" customHeight="1" x14ac:dyDescent="0.25">
      <c r="A335" s="20">
        <v>7546</v>
      </c>
      <c r="B335" s="3">
        <v>42381</v>
      </c>
      <c r="C335" s="3">
        <v>42384</v>
      </c>
      <c r="E335" t="s">
        <v>97</v>
      </c>
      <c r="F335">
        <v>40</v>
      </c>
      <c r="G335" s="2">
        <v>601000181</v>
      </c>
      <c r="H335" s="18" t="str">
        <f>IF(Tableau4[[#This Row],[Produit]]="","",VLOOKUP(Tableau4[[#This Row],[Produit]],'Prod Sanit'!$A$1:$G$71,7,FALSE))</f>
        <v>IM</v>
      </c>
      <c r="I335" s="2" t="s">
        <v>35</v>
      </c>
      <c r="J335" s="1">
        <f>IF(Tableau4[[#This Row],[Date Fin TTT]]="","",VLOOKUP(Tableau4[[#This Row],[Produit]],'Prod Sanit'!$A$1:$G$72,2,FALSE)+Tableau4[[#This Row],[Date Fin TTT]])</f>
        <v>42388</v>
      </c>
      <c r="K335" t="s">
        <v>102</v>
      </c>
      <c r="L335" s="2" t="s">
        <v>81</v>
      </c>
    </row>
    <row r="336" spans="1:12" ht="15" customHeight="1" x14ac:dyDescent="0.25">
      <c r="A336" s="20">
        <v>7480</v>
      </c>
      <c r="B336" s="3">
        <v>42385</v>
      </c>
      <c r="C336" s="3">
        <v>42385</v>
      </c>
      <c r="E336" t="s">
        <v>66</v>
      </c>
      <c r="F336">
        <v>12</v>
      </c>
      <c r="G336" s="2">
        <v>512004811</v>
      </c>
      <c r="H336" s="18" t="str">
        <f>IF(Tableau4[[#This Row],[Produit]]="","",VLOOKUP(Tableau4[[#This Row],[Produit]],'Prod Sanit'!$A$1:$G$71,7,FALSE))</f>
        <v>IM</v>
      </c>
      <c r="I336" s="2" t="s">
        <v>35</v>
      </c>
      <c r="J336" s="1">
        <f>IF(Tableau4[[#This Row],[Date Fin TTT]]="","",VLOOKUP(Tableau4[[#This Row],[Produit]],'Prod Sanit'!$A$1:$G$72,2,FALSE)+Tableau4[[#This Row],[Date Fin TTT]])</f>
        <v>42415</v>
      </c>
      <c r="K336" t="s">
        <v>109</v>
      </c>
      <c r="L336" s="2" t="s">
        <v>81</v>
      </c>
    </row>
    <row r="337" spans="1:12" ht="15" customHeight="1" x14ac:dyDescent="0.25">
      <c r="A337" s="20">
        <v>768</v>
      </c>
      <c r="B337" s="3">
        <v>42387</v>
      </c>
      <c r="C337" s="3">
        <v>42387</v>
      </c>
      <c r="E337" t="s">
        <v>110</v>
      </c>
      <c r="H337" s="18" t="s">
        <v>28</v>
      </c>
      <c r="I337" s="2" t="s">
        <v>35</v>
      </c>
      <c r="J337" s="1">
        <f>IF(Tableau4[[#This Row],[Date Fin TTT]]="","",VLOOKUP(Tableau4[[#This Row],[Produit]],'Prod Sanit'!$A$1:$G$72,2,FALSE)+Tableau4[[#This Row],[Date Fin TTT]])</f>
        <v>42387</v>
      </c>
      <c r="L337" s="2" t="s">
        <v>81</v>
      </c>
    </row>
    <row r="338" spans="1:12" ht="15" customHeight="1" x14ac:dyDescent="0.25">
      <c r="A338" s="20">
        <v>768</v>
      </c>
      <c r="B338" s="3">
        <v>42387</v>
      </c>
      <c r="C338" s="3">
        <v>42387</v>
      </c>
      <c r="E338" t="s">
        <v>5</v>
      </c>
      <c r="F338">
        <v>50</v>
      </c>
      <c r="G338" s="25">
        <v>601000004</v>
      </c>
      <c r="H338" s="18" t="str">
        <f>IF(Tableau4[[#This Row],[Produit]]="","",VLOOKUP(Tableau4[[#This Row],[Produit]],'Prod Sanit'!$A$1:$G$71,7,FALSE))</f>
        <v>IM</v>
      </c>
      <c r="I338" s="2" t="s">
        <v>35</v>
      </c>
      <c r="J338" s="1">
        <f>IF(Tableau4[[#This Row],[Date Fin TTT]]="","",VLOOKUP(Tableau4[[#This Row],[Produit]],'Prod Sanit'!$A$1:$G$72,2,FALSE)+Tableau4[[#This Row],[Date Fin TTT]])</f>
        <v>42387</v>
      </c>
      <c r="K338" t="s">
        <v>168</v>
      </c>
      <c r="L338" s="2" t="s">
        <v>81</v>
      </c>
    </row>
    <row r="339" spans="1:12" ht="15" customHeight="1" x14ac:dyDescent="0.25">
      <c r="A339" s="20">
        <v>7578</v>
      </c>
      <c r="B339" s="3">
        <v>42387</v>
      </c>
      <c r="C339" s="3">
        <v>42387</v>
      </c>
      <c r="E339" t="s">
        <v>54</v>
      </c>
      <c r="F339">
        <v>8</v>
      </c>
      <c r="G339" s="2">
        <v>512004553</v>
      </c>
      <c r="H339" s="18" t="str">
        <f>IF(Tableau4[[#This Row],[Produit]]="","",VLOOKUP(Tableau4[[#This Row],[Produit]],'Prod Sanit'!$A$1:$G$71,7,FALSE))</f>
        <v>IM</v>
      </c>
      <c r="I339" s="2" t="s">
        <v>35</v>
      </c>
      <c r="J339" s="1">
        <f>IF(Tableau4[[#This Row],[Date Fin TTT]]="","",VLOOKUP(Tableau4[[#This Row],[Produit]],'Prod Sanit'!$A$1:$G$72,2,FALSE)+Tableau4[[#This Row],[Date Fin TTT]])</f>
        <v>42418</v>
      </c>
      <c r="K339" t="s">
        <v>114</v>
      </c>
      <c r="L339" s="2" t="s">
        <v>81</v>
      </c>
    </row>
    <row r="340" spans="1:12" ht="15" customHeight="1" x14ac:dyDescent="0.25">
      <c r="A340" s="20">
        <v>7578</v>
      </c>
      <c r="B340" s="3">
        <v>42387</v>
      </c>
      <c r="C340" s="3">
        <v>42387</v>
      </c>
      <c r="E340" t="s">
        <v>8</v>
      </c>
      <c r="F340">
        <v>1</v>
      </c>
      <c r="G340" s="2">
        <v>512004811</v>
      </c>
      <c r="H340" s="18">
        <f>IF(Tableau4[[#This Row],[Produit]]="","",VLOOKUP(Tableau4[[#This Row],[Produit]],'Prod Sanit'!$A$1:$G$71,7,FALSE))</f>
        <v>0</v>
      </c>
      <c r="I340" s="2" t="s">
        <v>35</v>
      </c>
      <c r="J340" s="1">
        <f>IF(Tableau4[[#This Row],[Date Fin TTT]]="","",VLOOKUP(Tableau4[[#This Row],[Produit]],'Prod Sanit'!$A$1:$G$72,2,FALSE)+Tableau4[[#This Row],[Date Fin TTT]])</f>
        <v>42399</v>
      </c>
      <c r="L340" s="2" t="s">
        <v>81</v>
      </c>
    </row>
    <row r="341" spans="1:12" ht="15" customHeight="1" x14ac:dyDescent="0.25">
      <c r="A341" s="20">
        <v>7578</v>
      </c>
      <c r="B341" s="3">
        <v>42387</v>
      </c>
      <c r="C341" s="3">
        <v>42387</v>
      </c>
      <c r="E341" t="s">
        <v>5</v>
      </c>
      <c r="F341">
        <v>10</v>
      </c>
      <c r="G341" s="2">
        <v>601000004</v>
      </c>
      <c r="H341" s="18" t="str">
        <f>IF(Tableau4[[#This Row],[Produit]]="","",VLOOKUP(Tableau4[[#This Row],[Produit]],'Prod Sanit'!$A$1:$G$71,7,FALSE))</f>
        <v>IM</v>
      </c>
      <c r="I341" s="2" t="s">
        <v>35</v>
      </c>
      <c r="J341" s="1">
        <f>IF(Tableau4[[#This Row],[Date Fin TTT]]="","",VLOOKUP(Tableau4[[#This Row],[Produit]],'Prod Sanit'!$A$1:$G$72,2,FALSE)+Tableau4[[#This Row],[Date Fin TTT]])</f>
        <v>42387</v>
      </c>
      <c r="K341" t="s">
        <v>113</v>
      </c>
      <c r="L341" s="2" t="s">
        <v>81</v>
      </c>
    </row>
    <row r="342" spans="1:12" ht="15" customHeight="1" x14ac:dyDescent="0.25">
      <c r="A342" s="20">
        <v>7578</v>
      </c>
      <c r="B342" s="3">
        <v>42387</v>
      </c>
      <c r="C342" s="3">
        <v>42387</v>
      </c>
      <c r="E342" t="s">
        <v>66</v>
      </c>
      <c r="F342">
        <v>5</v>
      </c>
      <c r="G342" s="2">
        <v>512004811</v>
      </c>
      <c r="H342" s="18" t="str">
        <f>IF(Tableau4[[#This Row],[Produit]]="","",VLOOKUP(Tableau4[[#This Row],[Produit]],'Prod Sanit'!$A$1:$G$71,7,FALSE))</f>
        <v>IM</v>
      </c>
      <c r="I342" s="2" t="s">
        <v>35</v>
      </c>
      <c r="J342" s="1">
        <f>IF(Tableau4[[#This Row],[Date Fin TTT]]="","",VLOOKUP(Tableau4[[#This Row],[Produit]],'Prod Sanit'!$A$1:$G$72,2,FALSE)+Tableau4[[#This Row],[Date Fin TTT]])</f>
        <v>42417</v>
      </c>
      <c r="K342" t="s">
        <v>112</v>
      </c>
      <c r="L342" s="2" t="s">
        <v>81</v>
      </c>
    </row>
    <row r="343" spans="1:12" ht="15" customHeight="1" x14ac:dyDescent="0.25">
      <c r="A343" s="20">
        <v>7578</v>
      </c>
      <c r="B343" s="3">
        <v>42387</v>
      </c>
      <c r="C343" s="3">
        <v>42387</v>
      </c>
      <c r="E343" t="s">
        <v>71</v>
      </c>
      <c r="F343">
        <v>2</v>
      </c>
      <c r="G343" s="2">
        <v>512004811</v>
      </c>
      <c r="H343" s="18" t="str">
        <f>IF(Tableau4[[#This Row],[Produit]]="","",VLOOKUP(Tableau4[[#This Row],[Produit]],'Prod Sanit'!$A$1:$G$71,7,FALSE))</f>
        <v>VO</v>
      </c>
      <c r="I343" s="2" t="s">
        <v>35</v>
      </c>
      <c r="J343" s="1">
        <f>IF(Tableau4[[#This Row],[Date Fin TTT]]="","",VLOOKUP(Tableau4[[#This Row],[Produit]],'Prod Sanit'!$A$1:$G$72,2,FALSE)+Tableau4[[#This Row],[Date Fin TTT]])</f>
        <v>42399</v>
      </c>
      <c r="K343" t="s">
        <v>111</v>
      </c>
      <c r="L343" s="2" t="s">
        <v>81</v>
      </c>
    </row>
    <row r="344" spans="1:12" ht="15" customHeight="1" x14ac:dyDescent="0.25">
      <c r="A344" s="20">
        <v>7580</v>
      </c>
      <c r="B344" s="3">
        <v>42388</v>
      </c>
      <c r="C344" s="3">
        <v>42388</v>
      </c>
      <c r="E344" t="s">
        <v>71</v>
      </c>
      <c r="F344">
        <v>2</v>
      </c>
      <c r="G344" s="2">
        <v>512004811</v>
      </c>
      <c r="H344" s="18" t="str">
        <f>IF(Tableau4[[#This Row],[Produit]]="","",VLOOKUP(Tableau4[[#This Row],[Produit]],'Prod Sanit'!$A$1:$G$71,7,FALSE))</f>
        <v>VO</v>
      </c>
      <c r="I344" s="2" t="s">
        <v>35</v>
      </c>
      <c r="J344" s="1">
        <f>IF(Tableau4[[#This Row],[Date Fin TTT]]="","",VLOOKUP(Tableau4[[#This Row],[Produit]],'Prod Sanit'!$A$1:$G$72,2,FALSE)+Tableau4[[#This Row],[Date Fin TTT]])</f>
        <v>42400</v>
      </c>
      <c r="K344" t="s">
        <v>115</v>
      </c>
      <c r="L344" s="2" t="s">
        <v>81</v>
      </c>
    </row>
    <row r="345" spans="1:12" ht="15" customHeight="1" x14ac:dyDescent="0.25">
      <c r="A345" s="20">
        <v>7578</v>
      </c>
      <c r="B345" s="3">
        <v>42389</v>
      </c>
      <c r="C345" s="3">
        <v>42389</v>
      </c>
      <c r="E345" t="s">
        <v>100</v>
      </c>
      <c r="F345">
        <v>3</v>
      </c>
      <c r="G345" s="2">
        <v>601000181</v>
      </c>
      <c r="H345" s="18" t="str">
        <f>IF(Tableau4[[#This Row],[Produit]]="","",VLOOKUP(Tableau4[[#This Row],[Produit]],'Prod Sanit'!$A$1:$G$71,7,FALSE))</f>
        <v>SC</v>
      </c>
      <c r="I345" s="2" t="s">
        <v>35</v>
      </c>
      <c r="J345" s="1">
        <f>IF(Tableau4[[#This Row],[Date Fin TTT]]="","",VLOOKUP(Tableau4[[#This Row],[Produit]],'Prod Sanit'!$A$1:$G$72,2,FALSE)+Tableau4[[#This Row],[Date Fin TTT]])</f>
        <v>42438</v>
      </c>
      <c r="K345" t="s">
        <v>116</v>
      </c>
      <c r="L345" s="2" t="s">
        <v>81</v>
      </c>
    </row>
    <row r="346" spans="1:12" ht="15" customHeight="1" x14ac:dyDescent="0.25">
      <c r="A346" s="20">
        <v>7578</v>
      </c>
      <c r="B346" s="3">
        <v>42389</v>
      </c>
      <c r="C346" s="3">
        <v>42389</v>
      </c>
      <c r="E346" t="s">
        <v>54</v>
      </c>
      <c r="F346">
        <v>3</v>
      </c>
      <c r="G346" s="2">
        <v>512004553</v>
      </c>
      <c r="H346" s="18" t="str">
        <f>IF(Tableau4[[#This Row],[Produit]]="","",VLOOKUP(Tableau4[[#This Row],[Produit]],'Prod Sanit'!$A$1:$G$71,7,FALSE))</f>
        <v>IM</v>
      </c>
      <c r="I346" s="2" t="s">
        <v>35</v>
      </c>
      <c r="J346" s="1">
        <f>IF(Tableau4[[#This Row],[Date Fin TTT]]="","",VLOOKUP(Tableau4[[#This Row],[Produit]],'Prod Sanit'!$A$1:$G$72,2,FALSE)+Tableau4[[#This Row],[Date Fin TTT]])</f>
        <v>42420</v>
      </c>
      <c r="K346" t="s">
        <v>116</v>
      </c>
      <c r="L346" s="2" t="s">
        <v>81</v>
      </c>
    </row>
    <row r="347" spans="1:12" ht="15" customHeight="1" x14ac:dyDescent="0.25">
      <c r="A347" s="20">
        <v>7578</v>
      </c>
      <c r="B347" s="3">
        <v>42390</v>
      </c>
      <c r="C347" s="3">
        <v>42390</v>
      </c>
      <c r="E347" t="s">
        <v>5</v>
      </c>
      <c r="F347">
        <v>10</v>
      </c>
      <c r="G347" s="2">
        <v>601000004</v>
      </c>
      <c r="H347" s="18" t="str">
        <f>IF(Tableau4[[#This Row],[Produit]]="","",VLOOKUP(Tableau4[[#This Row],[Produit]],'Prod Sanit'!$A$1:$G$71,7,FALSE))</f>
        <v>IM</v>
      </c>
      <c r="I347" s="2" t="s">
        <v>35</v>
      </c>
      <c r="J347" s="1">
        <f>IF(Tableau4[[#This Row],[Date Fin TTT]]="","",VLOOKUP(Tableau4[[#This Row],[Produit]],'Prod Sanit'!$A$1:$G$72,2,FALSE)+Tableau4[[#This Row],[Date Fin TTT]])</f>
        <v>42390</v>
      </c>
      <c r="K347" t="s">
        <v>95</v>
      </c>
      <c r="L347" s="2" t="s">
        <v>81</v>
      </c>
    </row>
    <row r="348" spans="1:12" ht="15" customHeight="1" x14ac:dyDescent="0.25">
      <c r="A348" s="20">
        <v>373</v>
      </c>
      <c r="B348" s="3">
        <v>42394</v>
      </c>
      <c r="C348" s="3">
        <v>42394</v>
      </c>
      <c r="E348" t="s">
        <v>322</v>
      </c>
      <c r="F348">
        <v>2</v>
      </c>
      <c r="G348" s="2">
        <v>511004195</v>
      </c>
      <c r="H348" s="18" t="str">
        <f>IF(Tableau4[[#This Row],[Produit]]="","",VLOOKUP(Tableau4[[#This Row],[Produit]],'Prod Sanit'!$A$1:$G$71,7,FALSE))</f>
        <v>IM</v>
      </c>
      <c r="I348" s="2" t="s">
        <v>35</v>
      </c>
      <c r="J348" s="1">
        <f>IF(Tableau4[[#This Row],[Date Fin TTT]]="","",VLOOKUP(Tableau4[[#This Row],[Produit]],'Prod Sanit'!$A$1:$G$72,2,FALSE)+Tableau4[[#This Row],[Date Fin TTT]])</f>
        <v>42394</v>
      </c>
      <c r="K348" t="s">
        <v>49</v>
      </c>
      <c r="L348" s="2" t="s">
        <v>81</v>
      </c>
    </row>
    <row r="349" spans="1:12" ht="15" customHeight="1" x14ac:dyDescent="0.25">
      <c r="A349" s="20">
        <v>375</v>
      </c>
      <c r="B349" s="3">
        <v>42394</v>
      </c>
      <c r="C349" s="3">
        <v>42394</v>
      </c>
      <c r="E349" t="s">
        <v>322</v>
      </c>
      <c r="F349">
        <v>2</v>
      </c>
      <c r="G349" s="2">
        <v>511004194</v>
      </c>
      <c r="H349" s="18" t="str">
        <f>IF(Tableau4[[#This Row],[Produit]]="","",VLOOKUP(Tableau4[[#This Row],[Produit]],'Prod Sanit'!$A$1:$G$71,7,FALSE))</f>
        <v>IM</v>
      </c>
      <c r="I349" s="2" t="s">
        <v>35</v>
      </c>
      <c r="J349" s="1">
        <f>IF(Tableau4[[#This Row],[Date Fin TTT]]="","",VLOOKUP(Tableau4[[#This Row],[Produit]],'Prod Sanit'!$A$1:$G$72,2,FALSE)+Tableau4[[#This Row],[Date Fin TTT]])</f>
        <v>42394</v>
      </c>
      <c r="K349" t="s">
        <v>49</v>
      </c>
      <c r="L349" s="2" t="s">
        <v>81</v>
      </c>
    </row>
    <row r="350" spans="1:12" ht="15" customHeight="1" x14ac:dyDescent="0.25">
      <c r="A350" s="20">
        <v>398</v>
      </c>
      <c r="B350" s="3">
        <v>42394</v>
      </c>
      <c r="C350" s="3">
        <v>42394</v>
      </c>
      <c r="E350" t="s">
        <v>322</v>
      </c>
      <c r="F350">
        <v>2</v>
      </c>
      <c r="G350" s="2">
        <v>511004198</v>
      </c>
      <c r="H350" s="18" t="str">
        <f>IF(Tableau4[[#This Row],[Produit]]="","",VLOOKUP(Tableau4[[#This Row],[Produit]],'Prod Sanit'!$A$1:$G$71,7,FALSE))</f>
        <v>IM</v>
      </c>
      <c r="I350" s="2" t="s">
        <v>35</v>
      </c>
      <c r="J350" s="1">
        <f>IF(Tableau4[[#This Row],[Date Fin TTT]]="","",VLOOKUP(Tableau4[[#This Row],[Produit]],'Prod Sanit'!$A$1:$G$72,2,FALSE)+Tableau4[[#This Row],[Date Fin TTT]])</f>
        <v>42394</v>
      </c>
      <c r="K350" t="s">
        <v>49</v>
      </c>
      <c r="L350" s="2" t="s">
        <v>81</v>
      </c>
    </row>
    <row r="351" spans="1:12" ht="15" customHeight="1" x14ac:dyDescent="0.25">
      <c r="A351" s="20">
        <v>768</v>
      </c>
      <c r="B351" s="3">
        <v>42394</v>
      </c>
      <c r="C351" s="3">
        <v>42394</v>
      </c>
      <c r="E351" t="s">
        <v>322</v>
      </c>
      <c r="F351">
        <v>2</v>
      </c>
      <c r="G351" s="2">
        <v>601000375</v>
      </c>
      <c r="H351" s="18" t="str">
        <f>IF(Tableau4[[#This Row],[Produit]]="","",VLOOKUP(Tableau4[[#This Row],[Produit]],'Prod Sanit'!$A$1:$G$71,7,FALSE))</f>
        <v>IM</v>
      </c>
      <c r="I351" s="2" t="s">
        <v>35</v>
      </c>
      <c r="J351" s="1">
        <f>IF(Tableau4[[#This Row],[Date Fin TTT]]="","",VLOOKUP(Tableau4[[#This Row],[Produit]],'Prod Sanit'!$A$1:$G$72,2,FALSE)+Tableau4[[#This Row],[Date Fin TTT]])</f>
        <v>42394</v>
      </c>
      <c r="K351" t="s">
        <v>49</v>
      </c>
      <c r="L351" s="2" t="s">
        <v>81</v>
      </c>
    </row>
    <row r="352" spans="1:12" ht="15" customHeight="1" x14ac:dyDescent="0.25">
      <c r="A352" s="20">
        <v>835</v>
      </c>
      <c r="B352" s="3">
        <v>42394</v>
      </c>
      <c r="C352" s="3">
        <v>42394</v>
      </c>
      <c r="E352" t="s">
        <v>322</v>
      </c>
      <c r="F352">
        <v>2</v>
      </c>
      <c r="G352" s="2">
        <v>511004197</v>
      </c>
      <c r="H352" s="18" t="str">
        <f>IF(Tableau4[[#This Row],[Produit]]="","",VLOOKUP(Tableau4[[#This Row],[Produit]],'Prod Sanit'!$A$1:$G$71,7,FALSE))</f>
        <v>IM</v>
      </c>
      <c r="I352" s="2" t="s">
        <v>35</v>
      </c>
      <c r="J352" s="1">
        <f>IF(Tableau4[[#This Row],[Date Fin TTT]]="","",VLOOKUP(Tableau4[[#This Row],[Produit]],'Prod Sanit'!$A$1:$G$72,2,FALSE)+Tableau4[[#This Row],[Date Fin TTT]])</f>
        <v>42394</v>
      </c>
      <c r="K352" t="s">
        <v>49</v>
      </c>
      <c r="L352" s="2" t="s">
        <v>81</v>
      </c>
    </row>
    <row r="353" spans="1:12" ht="15" customHeight="1" x14ac:dyDescent="0.25">
      <c r="A353" s="20">
        <v>3107</v>
      </c>
      <c r="B353" s="3">
        <v>42394</v>
      </c>
      <c r="C353" s="3">
        <v>42394</v>
      </c>
      <c r="E353" t="s">
        <v>322</v>
      </c>
      <c r="F353">
        <v>2</v>
      </c>
      <c r="G353" s="2">
        <v>511004200</v>
      </c>
      <c r="H353" s="18" t="str">
        <f>IF(Tableau4[[#This Row],[Produit]]="","",VLOOKUP(Tableau4[[#This Row],[Produit]],'Prod Sanit'!$A$1:$G$71,7,FALSE))</f>
        <v>IM</v>
      </c>
      <c r="I353" s="2" t="s">
        <v>35</v>
      </c>
      <c r="J353" s="1">
        <f>IF(Tableau4[[#This Row],[Date Fin TTT]]="","",VLOOKUP(Tableau4[[#This Row],[Produit]],'Prod Sanit'!$A$1:$G$72,2,FALSE)+Tableau4[[#This Row],[Date Fin TTT]])</f>
        <v>42394</v>
      </c>
      <c r="K353" t="s">
        <v>49</v>
      </c>
      <c r="L353" s="2" t="s">
        <v>81</v>
      </c>
    </row>
    <row r="354" spans="1:12" ht="15" customHeight="1" x14ac:dyDescent="0.25">
      <c r="A354" s="20">
        <v>4873</v>
      </c>
      <c r="B354" s="3">
        <v>42394</v>
      </c>
      <c r="C354" s="3">
        <v>42394</v>
      </c>
      <c r="E354" t="s">
        <v>322</v>
      </c>
      <c r="F354">
        <v>2</v>
      </c>
      <c r="G354" s="2">
        <v>511004196</v>
      </c>
      <c r="H354" s="18" t="str">
        <f>IF(Tableau4[[#This Row],[Produit]]="","",VLOOKUP(Tableau4[[#This Row],[Produit]],'Prod Sanit'!$A$1:$G$71,7,FALSE))</f>
        <v>IM</v>
      </c>
      <c r="I354" s="2" t="s">
        <v>35</v>
      </c>
      <c r="J354" s="1">
        <f>IF(Tableau4[[#This Row],[Date Fin TTT]]="","",VLOOKUP(Tableau4[[#This Row],[Produit]],'Prod Sanit'!$A$1:$G$72,2,FALSE)+Tableau4[[#This Row],[Date Fin TTT]])</f>
        <v>42394</v>
      </c>
      <c r="K354" t="s">
        <v>49</v>
      </c>
      <c r="L354" s="2" t="s">
        <v>81</v>
      </c>
    </row>
    <row r="355" spans="1:12" ht="15" customHeight="1" x14ac:dyDescent="0.25">
      <c r="A355" s="20">
        <v>4926</v>
      </c>
      <c r="B355" s="3">
        <v>42394</v>
      </c>
      <c r="C355" s="3">
        <v>42394</v>
      </c>
      <c r="E355" t="s">
        <v>322</v>
      </c>
      <c r="F355">
        <v>2</v>
      </c>
      <c r="G355" s="2">
        <v>511004201</v>
      </c>
      <c r="H355" s="18" t="str">
        <f>IF(Tableau4[[#This Row],[Produit]]="","",VLOOKUP(Tableau4[[#This Row],[Produit]],'Prod Sanit'!$A$1:$G$71,7,FALSE))</f>
        <v>IM</v>
      </c>
      <c r="I355" s="2" t="s">
        <v>35</v>
      </c>
      <c r="J355" s="1">
        <f>IF(Tableau4[[#This Row],[Date Fin TTT]]="","",VLOOKUP(Tableau4[[#This Row],[Produit]],'Prod Sanit'!$A$1:$G$72,2,FALSE)+Tableau4[[#This Row],[Date Fin TTT]])</f>
        <v>42394</v>
      </c>
      <c r="K355" t="s">
        <v>49</v>
      </c>
      <c r="L355" s="2" t="s">
        <v>81</v>
      </c>
    </row>
    <row r="356" spans="1:12" ht="15" customHeight="1" x14ac:dyDescent="0.25">
      <c r="A356" s="20">
        <v>9261</v>
      </c>
      <c r="B356" s="3">
        <v>42394</v>
      </c>
      <c r="C356" s="3">
        <v>42394</v>
      </c>
      <c r="E356" t="s">
        <v>322</v>
      </c>
      <c r="F356">
        <v>2</v>
      </c>
      <c r="G356" s="2">
        <v>511004199</v>
      </c>
      <c r="H356" s="18" t="str">
        <f>IF(Tableau4[[#This Row],[Produit]]="","",VLOOKUP(Tableau4[[#This Row],[Produit]],'Prod Sanit'!$A$1:$G$71,7,FALSE))</f>
        <v>IM</v>
      </c>
      <c r="I356" s="2" t="s">
        <v>35</v>
      </c>
      <c r="J356" s="1">
        <f>IF(Tableau4[[#This Row],[Date Fin TTT]]="","",VLOOKUP(Tableau4[[#This Row],[Produit]],'Prod Sanit'!$A$1:$G$72,2,FALSE)+Tableau4[[#This Row],[Date Fin TTT]])</f>
        <v>42394</v>
      </c>
      <c r="K356" t="s">
        <v>49</v>
      </c>
      <c r="L356" s="2" t="s">
        <v>81</v>
      </c>
    </row>
    <row r="357" spans="1:12" ht="15" customHeight="1" x14ac:dyDescent="0.25">
      <c r="A357" s="20">
        <v>7579</v>
      </c>
      <c r="B357" s="3">
        <v>42396</v>
      </c>
      <c r="C357" s="3">
        <v>42396</v>
      </c>
      <c r="E357" t="s">
        <v>54</v>
      </c>
      <c r="F357">
        <v>4</v>
      </c>
      <c r="G357" s="2">
        <v>512004553</v>
      </c>
      <c r="H357" s="18" t="str">
        <f>IF(Tableau4[[#This Row],[Produit]]="","",VLOOKUP(Tableau4[[#This Row],[Produit]],'Prod Sanit'!$A$1:$G$71,7,FALSE))</f>
        <v>IM</v>
      </c>
      <c r="I357" s="2" t="s">
        <v>35</v>
      </c>
      <c r="J357" s="1">
        <f>IF(Tableau4[[#This Row],[Date Fin TTT]]="","",VLOOKUP(Tableau4[[#This Row],[Produit]],'Prod Sanit'!$A$1:$G$72,2,FALSE)+Tableau4[[#This Row],[Date Fin TTT]])</f>
        <v>42427</v>
      </c>
      <c r="K357" t="s">
        <v>121</v>
      </c>
      <c r="L357" s="2" t="s">
        <v>81</v>
      </c>
    </row>
    <row r="358" spans="1:12" ht="15" customHeight="1" x14ac:dyDescent="0.25">
      <c r="A358" s="31">
        <v>7579</v>
      </c>
      <c r="B358" s="3">
        <v>42396</v>
      </c>
      <c r="C358" s="3">
        <v>42396</v>
      </c>
      <c r="E358" t="s">
        <v>66</v>
      </c>
      <c r="F358">
        <v>5</v>
      </c>
      <c r="G358" s="2">
        <v>512004811</v>
      </c>
      <c r="H358" s="18" t="str">
        <f>IF(Tableau4[[#This Row],[Produit]]="","",VLOOKUP(Tableau4[[#This Row],[Produit]],'Prod Sanit'!$A$1:$G$71,7,FALSE))</f>
        <v>IM</v>
      </c>
      <c r="I358" s="2" t="s">
        <v>35</v>
      </c>
      <c r="J358" s="1">
        <f>IF(Tableau4[[#This Row],[Date Fin TTT]]="","",VLOOKUP(Tableau4[[#This Row],[Produit]],'Prod Sanit'!$A$1:$G$72,2,FALSE)+Tableau4[[#This Row],[Date Fin TTT]])</f>
        <v>42426</v>
      </c>
      <c r="K358" t="s">
        <v>96</v>
      </c>
      <c r="L358" s="2" t="s">
        <v>81</v>
      </c>
    </row>
    <row r="359" spans="1:12" ht="15" customHeight="1" x14ac:dyDescent="0.25">
      <c r="A359" s="20">
        <v>7577</v>
      </c>
      <c r="B359" s="3">
        <v>42397</v>
      </c>
      <c r="C359" s="3">
        <v>42397</v>
      </c>
      <c r="E359" t="s">
        <v>54</v>
      </c>
      <c r="F359">
        <v>4</v>
      </c>
      <c r="G359" s="2">
        <v>512004553</v>
      </c>
      <c r="H359" s="18" t="str">
        <f>IF(Tableau4[[#This Row],[Produit]]="","",VLOOKUP(Tableau4[[#This Row],[Produit]],'Prod Sanit'!$A$1:$G$71,7,FALSE))</f>
        <v>IM</v>
      </c>
      <c r="I359" s="2" t="s">
        <v>35</v>
      </c>
      <c r="J359" s="1">
        <f>IF(Tableau4[[#This Row],[Date Fin TTT]]="","",VLOOKUP(Tableau4[[#This Row],[Produit]],'Prod Sanit'!$A$1:$G$72,2,FALSE)+Tableau4[[#This Row],[Date Fin TTT]])</f>
        <v>42428</v>
      </c>
      <c r="K359" t="s">
        <v>121</v>
      </c>
      <c r="L359" s="2" t="s">
        <v>81</v>
      </c>
    </row>
    <row r="360" spans="1:12" ht="15" customHeight="1" x14ac:dyDescent="0.25">
      <c r="A360" s="20">
        <v>7577</v>
      </c>
      <c r="B360" s="3">
        <v>42397</v>
      </c>
      <c r="C360" s="3">
        <v>42397</v>
      </c>
      <c r="E360" t="s">
        <v>66</v>
      </c>
      <c r="F360">
        <v>5</v>
      </c>
      <c r="G360" s="2">
        <v>512004811</v>
      </c>
      <c r="H360" s="18" t="str">
        <f>IF(Tableau4[[#This Row],[Produit]]="","",VLOOKUP(Tableau4[[#This Row],[Produit]],'Prod Sanit'!$A$1:$G$71,7,FALSE))</f>
        <v>IM</v>
      </c>
      <c r="I360" s="2" t="s">
        <v>35</v>
      </c>
      <c r="J360" s="1">
        <f>IF(Tableau4[[#This Row],[Date Fin TTT]]="","",VLOOKUP(Tableau4[[#This Row],[Produit]],'Prod Sanit'!$A$1:$G$72,2,FALSE)+Tableau4[[#This Row],[Date Fin TTT]])</f>
        <v>42427</v>
      </c>
      <c r="K360" t="s">
        <v>96</v>
      </c>
      <c r="L360" s="2" t="s">
        <v>81</v>
      </c>
    </row>
    <row r="361" spans="1:12" ht="15" customHeight="1" x14ac:dyDescent="0.25">
      <c r="A361" s="20">
        <v>7580</v>
      </c>
      <c r="B361" s="3">
        <v>42397</v>
      </c>
      <c r="C361" s="3">
        <v>42397</v>
      </c>
      <c r="E361" t="s">
        <v>71</v>
      </c>
      <c r="F361">
        <v>2</v>
      </c>
      <c r="G361" s="2">
        <v>512004811</v>
      </c>
      <c r="H361" s="18" t="str">
        <f>IF(Tableau4[[#This Row],[Produit]]="","",VLOOKUP(Tableau4[[#This Row],[Produit]],'Prod Sanit'!$A$1:$G$71,7,FALSE))</f>
        <v>VO</v>
      </c>
      <c r="I361" s="2" t="s">
        <v>35</v>
      </c>
      <c r="J361" s="1">
        <f>IF(Tableau4[[#This Row],[Date Fin TTT]]="","",VLOOKUP(Tableau4[[#This Row],[Produit]],'Prod Sanit'!$A$1:$G$72,2,FALSE)+Tableau4[[#This Row],[Date Fin TTT]])</f>
        <v>42409</v>
      </c>
      <c r="K361">
        <v>1</v>
      </c>
      <c r="L361" s="2" t="s">
        <v>81</v>
      </c>
    </row>
    <row r="362" spans="1:12" ht="15" customHeight="1" x14ac:dyDescent="0.25">
      <c r="A362" s="20">
        <v>2610</v>
      </c>
      <c r="B362" s="3">
        <v>42399</v>
      </c>
      <c r="C362" s="3">
        <v>42399</v>
      </c>
      <c r="E362" t="s">
        <v>84</v>
      </c>
      <c r="F362">
        <v>25</v>
      </c>
      <c r="G362" s="2">
        <v>512004343</v>
      </c>
      <c r="H362" s="18" t="str">
        <f>IF(Tableau4[[#This Row],[Produit]]="","",VLOOKUP(Tableau4[[#This Row],[Produit]],'Prod Sanit'!$A$1:$G$71,7,FALSE))</f>
        <v>IM</v>
      </c>
      <c r="I362" s="2" t="s">
        <v>35</v>
      </c>
      <c r="J362" s="1">
        <f>IF(Tableau4[[#This Row],[Date Fin TTT]]="","",VLOOKUP(Tableau4[[#This Row],[Produit]],'Prod Sanit'!$A$1:$G$72,2,FALSE)+Tableau4[[#This Row],[Date Fin TTT]])</f>
        <v>42402</v>
      </c>
      <c r="K362" t="s">
        <v>88</v>
      </c>
      <c r="L362" s="2" t="s">
        <v>81</v>
      </c>
    </row>
    <row r="363" spans="1:12" ht="15" customHeight="1" x14ac:dyDescent="0.25">
      <c r="A363" s="20">
        <v>7518</v>
      </c>
      <c r="B363" s="3">
        <v>42399</v>
      </c>
      <c r="C363" s="3">
        <v>42399</v>
      </c>
      <c r="E363" t="s">
        <v>86</v>
      </c>
      <c r="F363">
        <v>17</v>
      </c>
      <c r="G363" s="2">
        <v>512004811</v>
      </c>
      <c r="H363" s="18" t="str">
        <f>IF(Tableau4[[#This Row],[Produit]]="","",VLOOKUP(Tableau4[[#This Row],[Produit]],'Prod Sanit'!$A$1:$G$71,7,FALSE))</f>
        <v>D</v>
      </c>
      <c r="I363" s="2" t="s">
        <v>35</v>
      </c>
      <c r="J363" s="1">
        <f>IF(Tableau4[[#This Row],[Date Fin TTT]]="","",VLOOKUP(Tableau4[[#This Row],[Produit]],'Prod Sanit'!$A$1:$G$72,2,FALSE)+Tableau4[[#This Row],[Date Fin TTT]])</f>
        <v>42427</v>
      </c>
      <c r="K363" t="s">
        <v>92</v>
      </c>
      <c r="L363" s="2" t="s">
        <v>81</v>
      </c>
    </row>
    <row r="364" spans="1:12" ht="15" customHeight="1" x14ac:dyDescent="0.25">
      <c r="A364" s="20">
        <v>7530</v>
      </c>
      <c r="B364" s="3">
        <v>42399</v>
      </c>
      <c r="C364" s="3">
        <v>42399</v>
      </c>
      <c r="E364" t="s">
        <v>86</v>
      </c>
      <c r="F364">
        <v>17</v>
      </c>
      <c r="G364" s="2">
        <v>512004811</v>
      </c>
      <c r="H364" s="18" t="str">
        <f>IF(Tableau4[[#This Row],[Produit]]="","",VLOOKUP(Tableau4[[#This Row],[Produit]],'Prod Sanit'!$A$1:$G$71,7,FALSE))</f>
        <v>D</v>
      </c>
      <c r="I364" s="2" t="s">
        <v>35</v>
      </c>
      <c r="J364" s="1">
        <f>IF(Tableau4[[#This Row],[Date Fin TTT]]="","",VLOOKUP(Tableau4[[#This Row],[Produit]],'Prod Sanit'!$A$1:$G$72,2,FALSE)+Tableau4[[#This Row],[Date Fin TTT]])</f>
        <v>42427</v>
      </c>
      <c r="K364" t="s">
        <v>92</v>
      </c>
      <c r="L364" s="2" t="s">
        <v>81</v>
      </c>
    </row>
    <row r="365" spans="1:12" ht="15" customHeight="1" x14ac:dyDescent="0.25">
      <c r="A365" s="20">
        <v>7531</v>
      </c>
      <c r="B365" s="3">
        <v>42399</v>
      </c>
      <c r="C365" s="3">
        <v>42399</v>
      </c>
      <c r="E365" t="s">
        <v>86</v>
      </c>
      <c r="F365">
        <v>17</v>
      </c>
      <c r="G365" s="2">
        <v>512004811</v>
      </c>
      <c r="H365" s="18" t="str">
        <f>IF(Tableau4[[#This Row],[Produit]]="","",VLOOKUP(Tableau4[[#This Row],[Produit]],'Prod Sanit'!$A$1:$G$71,7,FALSE))</f>
        <v>D</v>
      </c>
      <c r="I365" s="2" t="s">
        <v>35</v>
      </c>
      <c r="J365" s="1">
        <f>IF(Tableau4[[#This Row],[Date Fin TTT]]="","",VLOOKUP(Tableau4[[#This Row],[Produit]],'Prod Sanit'!$A$1:$G$72,2,FALSE)+Tableau4[[#This Row],[Date Fin TTT]])</f>
        <v>42427</v>
      </c>
      <c r="K365" t="s">
        <v>92</v>
      </c>
      <c r="L365" s="2" t="s">
        <v>81</v>
      </c>
    </row>
    <row r="366" spans="1:12" ht="15" customHeight="1" x14ac:dyDescent="0.25">
      <c r="A366" s="20">
        <v>7532</v>
      </c>
      <c r="B366" s="3">
        <v>42399</v>
      </c>
      <c r="C366" s="3">
        <v>42399</v>
      </c>
      <c r="E366" t="s">
        <v>86</v>
      </c>
      <c r="F366">
        <v>17</v>
      </c>
      <c r="G366" s="2">
        <v>512004811</v>
      </c>
      <c r="H366" s="18" t="str">
        <f>IF(Tableau4[[#This Row],[Produit]]="","",VLOOKUP(Tableau4[[#This Row],[Produit]],'Prod Sanit'!$A$1:$G$71,7,FALSE))</f>
        <v>D</v>
      </c>
      <c r="I366" s="2" t="s">
        <v>35</v>
      </c>
      <c r="J366" s="1">
        <f>IF(Tableau4[[#This Row],[Date Fin TTT]]="","",VLOOKUP(Tableau4[[#This Row],[Produit]],'Prod Sanit'!$A$1:$G$72,2,FALSE)+Tableau4[[#This Row],[Date Fin TTT]])</f>
        <v>42427</v>
      </c>
      <c r="K366" t="s">
        <v>92</v>
      </c>
      <c r="L366" s="2" t="s">
        <v>81</v>
      </c>
    </row>
    <row r="367" spans="1:12" ht="15" customHeight="1" x14ac:dyDescent="0.25">
      <c r="A367" s="20">
        <v>7533</v>
      </c>
      <c r="B367" s="3">
        <v>42399</v>
      </c>
      <c r="C367" s="3">
        <v>42399</v>
      </c>
      <c r="E367" t="s">
        <v>86</v>
      </c>
      <c r="F367">
        <v>17</v>
      </c>
      <c r="G367" s="2">
        <v>512004811</v>
      </c>
      <c r="H367" s="18" t="str">
        <f>IF(Tableau4[[#This Row],[Produit]]="","",VLOOKUP(Tableau4[[#This Row],[Produit]],'Prod Sanit'!$A$1:$G$71,7,FALSE))</f>
        <v>D</v>
      </c>
      <c r="I367" s="2" t="s">
        <v>35</v>
      </c>
      <c r="J367" s="1">
        <f>IF(Tableau4[[#This Row],[Date Fin TTT]]="","",VLOOKUP(Tableau4[[#This Row],[Produit]],'Prod Sanit'!$A$1:$G$72,2,FALSE)+Tableau4[[#This Row],[Date Fin TTT]])</f>
        <v>42427</v>
      </c>
      <c r="K367" t="s">
        <v>92</v>
      </c>
      <c r="L367" s="2" t="s">
        <v>81</v>
      </c>
    </row>
    <row r="368" spans="1:12" ht="15" customHeight="1" x14ac:dyDescent="0.25">
      <c r="A368" s="20">
        <v>7536</v>
      </c>
      <c r="B368" s="3">
        <v>42399</v>
      </c>
      <c r="C368" s="3">
        <v>42399</v>
      </c>
      <c r="E368" t="s">
        <v>86</v>
      </c>
      <c r="F368">
        <v>17</v>
      </c>
      <c r="G368" s="2">
        <v>512004811</v>
      </c>
      <c r="H368" s="18" t="str">
        <f>IF(Tableau4[[#This Row],[Produit]]="","",VLOOKUP(Tableau4[[#This Row],[Produit]],'Prod Sanit'!$A$1:$G$71,7,FALSE))</f>
        <v>D</v>
      </c>
      <c r="I368" s="2" t="s">
        <v>35</v>
      </c>
      <c r="J368" s="1">
        <f>IF(Tableau4[[#This Row],[Date Fin TTT]]="","",VLOOKUP(Tableau4[[#This Row],[Produit]],'Prod Sanit'!$A$1:$G$72,2,FALSE)+Tableau4[[#This Row],[Date Fin TTT]])</f>
        <v>42427</v>
      </c>
      <c r="K368" t="s">
        <v>92</v>
      </c>
      <c r="L368" s="2" t="s">
        <v>81</v>
      </c>
    </row>
    <row r="369" spans="1:12" ht="15" customHeight="1" x14ac:dyDescent="0.25">
      <c r="A369" s="20">
        <v>7538</v>
      </c>
      <c r="B369" s="3">
        <v>42399</v>
      </c>
      <c r="C369" s="3">
        <v>42399</v>
      </c>
      <c r="E369" t="s">
        <v>86</v>
      </c>
      <c r="F369">
        <v>17</v>
      </c>
      <c r="G369" s="2">
        <v>512004811</v>
      </c>
      <c r="H369" s="18" t="str">
        <f>IF(Tableau4[[#This Row],[Produit]]="","",VLOOKUP(Tableau4[[#This Row],[Produit]],'Prod Sanit'!$A$1:$G$71,7,FALSE))</f>
        <v>D</v>
      </c>
      <c r="I369" s="2" t="s">
        <v>35</v>
      </c>
      <c r="J369" s="1">
        <f>IF(Tableau4[[#This Row],[Date Fin TTT]]="","",VLOOKUP(Tableau4[[#This Row],[Produit]],'Prod Sanit'!$A$1:$G$72,2,FALSE)+Tableau4[[#This Row],[Date Fin TTT]])</f>
        <v>42427</v>
      </c>
      <c r="K369" t="s">
        <v>92</v>
      </c>
      <c r="L369" s="2" t="s">
        <v>81</v>
      </c>
    </row>
    <row r="370" spans="1:12" ht="15" customHeight="1" x14ac:dyDescent="0.25">
      <c r="A370" s="20">
        <v>7542</v>
      </c>
      <c r="B370" s="3">
        <v>42399</v>
      </c>
      <c r="C370" s="3">
        <v>42399</v>
      </c>
      <c r="E370" t="s">
        <v>86</v>
      </c>
      <c r="F370">
        <v>17</v>
      </c>
      <c r="G370" s="2">
        <v>512004811</v>
      </c>
      <c r="H370" s="18" t="str">
        <f>IF(Tableau4[[#This Row],[Produit]]="","",VLOOKUP(Tableau4[[#This Row],[Produit]],'Prod Sanit'!$A$1:$G$71,7,FALSE))</f>
        <v>D</v>
      </c>
      <c r="I370" s="2" t="s">
        <v>35</v>
      </c>
      <c r="J370" s="1">
        <f>IF(Tableau4[[#This Row],[Date Fin TTT]]="","",VLOOKUP(Tableau4[[#This Row],[Produit]],'Prod Sanit'!$A$1:$G$72,2,FALSE)+Tableau4[[#This Row],[Date Fin TTT]])</f>
        <v>42427</v>
      </c>
      <c r="K370" t="s">
        <v>92</v>
      </c>
      <c r="L370" s="2" t="s">
        <v>81</v>
      </c>
    </row>
    <row r="371" spans="1:12" ht="15" customHeight="1" x14ac:dyDescent="0.25">
      <c r="A371" s="20">
        <v>7545</v>
      </c>
      <c r="B371" s="3">
        <v>42399</v>
      </c>
      <c r="C371" s="3">
        <v>42399</v>
      </c>
      <c r="E371" t="s">
        <v>86</v>
      </c>
      <c r="F371">
        <v>17</v>
      </c>
      <c r="G371" s="2">
        <v>512004811</v>
      </c>
      <c r="H371" s="18" t="str">
        <f>IF(Tableau4[[#This Row],[Produit]]="","",VLOOKUP(Tableau4[[#This Row],[Produit]],'Prod Sanit'!$A$1:$G$71,7,FALSE))</f>
        <v>D</v>
      </c>
      <c r="I371" s="2" t="s">
        <v>35</v>
      </c>
      <c r="J371" s="1">
        <f>IF(Tableau4[[#This Row],[Date Fin TTT]]="","",VLOOKUP(Tableau4[[#This Row],[Produit]],'Prod Sanit'!$A$1:$G$72,2,FALSE)+Tableau4[[#This Row],[Date Fin TTT]])</f>
        <v>42427</v>
      </c>
      <c r="K371" t="s">
        <v>92</v>
      </c>
      <c r="L371" s="2" t="s">
        <v>81</v>
      </c>
    </row>
    <row r="372" spans="1:12" ht="15" customHeight="1" x14ac:dyDescent="0.25">
      <c r="A372" s="20">
        <v>7546</v>
      </c>
      <c r="B372" s="3">
        <v>42399</v>
      </c>
      <c r="C372" s="3">
        <v>42399</v>
      </c>
      <c r="E372" t="s">
        <v>86</v>
      </c>
      <c r="F372">
        <v>17</v>
      </c>
      <c r="G372" s="2">
        <v>512004811</v>
      </c>
      <c r="H372" s="18" t="str">
        <f>IF(Tableau4[[#This Row],[Produit]]="","",VLOOKUP(Tableau4[[#This Row],[Produit]],'Prod Sanit'!$A$1:$G$71,7,FALSE))</f>
        <v>D</v>
      </c>
      <c r="I372" s="2" t="s">
        <v>35</v>
      </c>
      <c r="J372" s="1">
        <f>IF(Tableau4[[#This Row],[Date Fin TTT]]="","",VLOOKUP(Tableau4[[#This Row],[Produit]],'Prod Sanit'!$A$1:$G$72,2,FALSE)+Tableau4[[#This Row],[Date Fin TTT]])</f>
        <v>42427</v>
      </c>
      <c r="K372" t="s">
        <v>92</v>
      </c>
      <c r="L372" s="2" t="s">
        <v>81</v>
      </c>
    </row>
    <row r="373" spans="1:12" ht="15" customHeight="1" x14ac:dyDescent="0.25">
      <c r="A373" s="20">
        <v>7547</v>
      </c>
      <c r="B373" s="3">
        <v>42399</v>
      </c>
      <c r="C373" s="3">
        <v>42399</v>
      </c>
      <c r="E373" t="s">
        <v>86</v>
      </c>
      <c r="F373">
        <v>17</v>
      </c>
      <c r="G373" s="2">
        <v>512004811</v>
      </c>
      <c r="H373" s="18" t="str">
        <f>IF(Tableau4[[#This Row],[Produit]]="","",VLOOKUP(Tableau4[[#This Row],[Produit]],'Prod Sanit'!$A$1:$G$71,7,FALSE))</f>
        <v>D</v>
      </c>
      <c r="I373" s="2" t="s">
        <v>35</v>
      </c>
      <c r="J373" s="1">
        <f>IF(Tableau4[[#This Row],[Date Fin TTT]]="","",VLOOKUP(Tableau4[[#This Row],[Produit]],'Prod Sanit'!$A$1:$G$72,2,FALSE)+Tableau4[[#This Row],[Date Fin TTT]])</f>
        <v>42427</v>
      </c>
      <c r="K373" t="s">
        <v>92</v>
      </c>
      <c r="L373" s="2" t="s">
        <v>81</v>
      </c>
    </row>
    <row r="374" spans="1:12" ht="15" customHeight="1" x14ac:dyDescent="0.25">
      <c r="A374" s="20">
        <v>7548</v>
      </c>
      <c r="B374" s="3">
        <v>42399</v>
      </c>
      <c r="C374" s="3">
        <v>42399</v>
      </c>
      <c r="E374" t="s">
        <v>86</v>
      </c>
      <c r="F374">
        <v>17</v>
      </c>
      <c r="G374" s="2">
        <v>512004811</v>
      </c>
      <c r="H374" s="18" t="str">
        <f>IF(Tableau4[[#This Row],[Produit]]="","",VLOOKUP(Tableau4[[#This Row],[Produit]],'Prod Sanit'!$A$1:$G$71,7,FALSE))</f>
        <v>D</v>
      </c>
      <c r="I374" s="2" t="s">
        <v>35</v>
      </c>
      <c r="J374" s="1">
        <f>IF(Tableau4[[#This Row],[Date Fin TTT]]="","",VLOOKUP(Tableau4[[#This Row],[Produit]],'Prod Sanit'!$A$1:$G$72,2,FALSE)+Tableau4[[#This Row],[Date Fin TTT]])</f>
        <v>42427</v>
      </c>
      <c r="K374" t="s">
        <v>92</v>
      </c>
      <c r="L374" s="2" t="s">
        <v>81</v>
      </c>
    </row>
    <row r="375" spans="1:12" ht="15" customHeight="1" x14ac:dyDescent="0.25">
      <c r="A375" s="20">
        <v>7550</v>
      </c>
      <c r="B375" s="3">
        <v>42399</v>
      </c>
      <c r="C375" s="3">
        <v>42399</v>
      </c>
      <c r="E375" t="s">
        <v>86</v>
      </c>
      <c r="F375">
        <v>17</v>
      </c>
      <c r="G375" s="2">
        <v>512004811</v>
      </c>
      <c r="H375" s="18" t="str">
        <f>IF(Tableau4[[#This Row],[Produit]]="","",VLOOKUP(Tableau4[[#This Row],[Produit]],'Prod Sanit'!$A$1:$G$71,7,FALSE))</f>
        <v>D</v>
      </c>
      <c r="I375" s="2" t="s">
        <v>35</v>
      </c>
      <c r="J375" s="1">
        <f>IF(Tableau4[[#This Row],[Date Fin TTT]]="","",VLOOKUP(Tableau4[[#This Row],[Produit]],'Prod Sanit'!$A$1:$G$72,2,FALSE)+Tableau4[[#This Row],[Date Fin TTT]])</f>
        <v>42427</v>
      </c>
      <c r="K375" t="s">
        <v>92</v>
      </c>
      <c r="L375" s="2" t="s">
        <v>81</v>
      </c>
    </row>
    <row r="376" spans="1:12" ht="15" customHeight="1" x14ac:dyDescent="0.25">
      <c r="A376" s="20">
        <v>7552</v>
      </c>
      <c r="B376" s="3">
        <v>42399</v>
      </c>
      <c r="C376" s="3">
        <v>42399</v>
      </c>
      <c r="E376" t="s">
        <v>86</v>
      </c>
      <c r="F376">
        <v>17</v>
      </c>
      <c r="G376" s="2">
        <v>512004811</v>
      </c>
      <c r="H376" s="18" t="str">
        <f>IF(Tableau4[[#This Row],[Produit]]="","",VLOOKUP(Tableau4[[#This Row],[Produit]],'Prod Sanit'!$A$1:$G$71,7,FALSE))</f>
        <v>D</v>
      </c>
      <c r="I376" s="2" t="s">
        <v>35</v>
      </c>
      <c r="J376" s="1">
        <f>IF(Tableau4[[#This Row],[Date Fin TTT]]="","",VLOOKUP(Tableau4[[#This Row],[Produit]],'Prod Sanit'!$A$1:$G$72,2,FALSE)+Tableau4[[#This Row],[Date Fin TTT]])</f>
        <v>42427</v>
      </c>
      <c r="K376" t="s">
        <v>92</v>
      </c>
      <c r="L376" s="2" t="s">
        <v>81</v>
      </c>
    </row>
    <row r="377" spans="1:12" ht="15" customHeight="1" x14ac:dyDescent="0.25">
      <c r="A377" s="20">
        <v>7553</v>
      </c>
      <c r="B377" s="3">
        <v>42399</v>
      </c>
      <c r="C377" s="3">
        <v>42399</v>
      </c>
      <c r="E377" t="s">
        <v>86</v>
      </c>
      <c r="F377">
        <v>17</v>
      </c>
      <c r="G377" s="2">
        <v>512004811</v>
      </c>
      <c r="H377" s="18" t="str">
        <f>IF(Tableau4[[#This Row],[Produit]]="","",VLOOKUP(Tableau4[[#This Row],[Produit]],'Prod Sanit'!$A$1:$G$71,7,FALSE))</f>
        <v>D</v>
      </c>
      <c r="I377" s="2" t="s">
        <v>35</v>
      </c>
      <c r="J377" s="1">
        <f>IF(Tableau4[[#This Row],[Date Fin TTT]]="","",VLOOKUP(Tableau4[[#This Row],[Produit]],'Prod Sanit'!$A$1:$G$72,2,FALSE)+Tableau4[[#This Row],[Date Fin TTT]])</f>
        <v>42427</v>
      </c>
      <c r="K377" t="s">
        <v>92</v>
      </c>
      <c r="L377" s="2" t="s">
        <v>81</v>
      </c>
    </row>
    <row r="378" spans="1:12" ht="15" customHeight="1" x14ac:dyDescent="0.25">
      <c r="A378" s="20">
        <v>7558</v>
      </c>
      <c r="B378" s="3">
        <v>42399</v>
      </c>
      <c r="C378" s="3">
        <v>42399</v>
      </c>
      <c r="E378" t="s">
        <v>86</v>
      </c>
      <c r="F378">
        <v>17</v>
      </c>
      <c r="G378" s="2">
        <v>512004811</v>
      </c>
      <c r="H378" s="18" t="str">
        <f>IF(Tableau4[[#This Row],[Produit]]="","",VLOOKUP(Tableau4[[#This Row],[Produit]],'Prod Sanit'!$A$1:$G$71,7,FALSE))</f>
        <v>D</v>
      </c>
      <c r="I378" s="2" t="s">
        <v>35</v>
      </c>
      <c r="J378" s="1">
        <f>IF(Tableau4[[#This Row],[Date Fin TTT]]="","",VLOOKUP(Tableau4[[#This Row],[Produit]],'Prod Sanit'!$A$1:$G$72,2,FALSE)+Tableau4[[#This Row],[Date Fin TTT]])</f>
        <v>42427</v>
      </c>
      <c r="K378" t="s">
        <v>92</v>
      </c>
      <c r="L378" s="2" t="s">
        <v>81</v>
      </c>
    </row>
    <row r="379" spans="1:12" ht="15" customHeight="1" x14ac:dyDescent="0.25">
      <c r="A379" s="20">
        <v>7560</v>
      </c>
      <c r="B379" s="3">
        <v>42399</v>
      </c>
      <c r="C379" s="3">
        <v>42399</v>
      </c>
      <c r="E379" t="s">
        <v>86</v>
      </c>
      <c r="F379">
        <v>17</v>
      </c>
      <c r="G379" s="2">
        <v>512004811</v>
      </c>
      <c r="H379" s="18" t="str">
        <f>IF(Tableau4[[#This Row],[Produit]]="","",VLOOKUP(Tableau4[[#This Row],[Produit]],'Prod Sanit'!$A$1:$G$71,7,FALSE))</f>
        <v>D</v>
      </c>
      <c r="I379" s="2" t="s">
        <v>35</v>
      </c>
      <c r="J379" s="1">
        <f>IF(Tableau4[[#This Row],[Date Fin TTT]]="","",VLOOKUP(Tableau4[[#This Row],[Produit]],'Prod Sanit'!$A$1:$G$72,2,FALSE)+Tableau4[[#This Row],[Date Fin TTT]])</f>
        <v>42427</v>
      </c>
      <c r="K379" t="s">
        <v>92</v>
      </c>
      <c r="L379" s="2" t="s">
        <v>81</v>
      </c>
    </row>
    <row r="380" spans="1:12" ht="15" customHeight="1" x14ac:dyDescent="0.25">
      <c r="A380" s="20">
        <v>7573</v>
      </c>
      <c r="B380" s="3">
        <v>42399</v>
      </c>
      <c r="C380" s="3">
        <v>42399</v>
      </c>
      <c r="E380" t="s">
        <v>105</v>
      </c>
      <c r="F380">
        <v>2</v>
      </c>
      <c r="G380" s="2">
        <v>601000375</v>
      </c>
      <c r="H380" s="18">
        <f>IF(Tableau4[[#This Row],[Produit]]="","",VLOOKUP(Tableau4[[#This Row],[Produit]],'Prod Sanit'!$A$1:$G$71,7,FALSE))</f>
        <v>0</v>
      </c>
      <c r="I380" s="2" t="s">
        <v>35</v>
      </c>
      <c r="J380" s="1">
        <f>IF(Tableau4[[#This Row],[Date Fin TTT]]="","",VLOOKUP(Tableau4[[#This Row],[Produit]],'Prod Sanit'!$A$1:$G$72,2,FALSE)+Tableau4[[#This Row],[Date Fin TTT]])</f>
        <v>42399</v>
      </c>
      <c r="K380" t="s">
        <v>49</v>
      </c>
      <c r="L380" s="2" t="s">
        <v>81</v>
      </c>
    </row>
    <row r="381" spans="1:12" ht="15" customHeight="1" x14ac:dyDescent="0.25">
      <c r="A381" s="20">
        <v>7574</v>
      </c>
      <c r="B381" s="3">
        <v>42399</v>
      </c>
      <c r="C381" s="3">
        <v>42399</v>
      </c>
      <c r="E381" t="s">
        <v>105</v>
      </c>
      <c r="F381">
        <v>2</v>
      </c>
      <c r="G381" s="2">
        <v>601000375</v>
      </c>
      <c r="H381" s="18">
        <f>IF(Tableau4[[#This Row],[Produit]]="","",VLOOKUP(Tableau4[[#This Row],[Produit]],'Prod Sanit'!$A$1:$G$71,7,FALSE))</f>
        <v>0</v>
      </c>
      <c r="I381" s="2" t="s">
        <v>35</v>
      </c>
      <c r="J381" s="1">
        <f>IF(Tableau4[[#This Row],[Date Fin TTT]]="","",VLOOKUP(Tableau4[[#This Row],[Produit]],'Prod Sanit'!$A$1:$G$72,2,FALSE)+Tableau4[[#This Row],[Date Fin TTT]])</f>
        <v>42399</v>
      </c>
      <c r="K381" t="s">
        <v>49</v>
      </c>
      <c r="L381" s="2" t="s">
        <v>81</v>
      </c>
    </row>
    <row r="382" spans="1:12" ht="15" customHeight="1" x14ac:dyDescent="0.25">
      <c r="A382" s="20">
        <v>7575</v>
      </c>
      <c r="B382" s="3">
        <v>42399</v>
      </c>
      <c r="C382" s="3">
        <v>42399</v>
      </c>
      <c r="E382" t="s">
        <v>105</v>
      </c>
      <c r="F382">
        <v>2</v>
      </c>
      <c r="G382" s="2">
        <v>601000375</v>
      </c>
      <c r="H382" s="18">
        <f>IF(Tableau4[[#This Row],[Produit]]="","",VLOOKUP(Tableau4[[#This Row],[Produit]],'Prod Sanit'!$A$1:$G$71,7,FALSE))</f>
        <v>0</v>
      </c>
      <c r="I382" s="2" t="s">
        <v>35</v>
      </c>
      <c r="J382" s="1">
        <f>IF(Tableau4[[#This Row],[Date Fin TTT]]="","",VLOOKUP(Tableau4[[#This Row],[Produit]],'Prod Sanit'!$A$1:$G$72,2,FALSE)+Tableau4[[#This Row],[Date Fin TTT]])</f>
        <v>42399</v>
      </c>
      <c r="K382" t="s">
        <v>49</v>
      </c>
      <c r="L382" s="2" t="s">
        <v>81</v>
      </c>
    </row>
    <row r="383" spans="1:12" ht="15" customHeight="1" x14ac:dyDescent="0.25">
      <c r="A383" s="20">
        <v>7576</v>
      </c>
      <c r="B383" s="3">
        <v>42399</v>
      </c>
      <c r="C383" s="3">
        <v>42399</v>
      </c>
      <c r="E383" t="s">
        <v>105</v>
      </c>
      <c r="F383">
        <v>2</v>
      </c>
      <c r="G383" s="2">
        <v>601000375</v>
      </c>
      <c r="H383" s="18">
        <f>IF(Tableau4[[#This Row],[Produit]]="","",VLOOKUP(Tableau4[[#This Row],[Produit]],'Prod Sanit'!$A$1:$G$71,7,FALSE))</f>
        <v>0</v>
      </c>
      <c r="I383" s="2" t="s">
        <v>35</v>
      </c>
      <c r="J383" s="1">
        <f>IF(Tableau4[[#This Row],[Date Fin TTT]]="","",VLOOKUP(Tableau4[[#This Row],[Produit]],'Prod Sanit'!$A$1:$G$72,2,FALSE)+Tableau4[[#This Row],[Date Fin TTT]])</f>
        <v>42399</v>
      </c>
      <c r="K383" t="s">
        <v>49</v>
      </c>
      <c r="L383" s="2" t="s">
        <v>81</v>
      </c>
    </row>
    <row r="384" spans="1:12" ht="15" customHeight="1" x14ac:dyDescent="0.25">
      <c r="A384" s="20">
        <v>7577</v>
      </c>
      <c r="B384" s="3">
        <v>42399</v>
      </c>
      <c r="C384" s="3">
        <v>42399</v>
      </c>
      <c r="E384" t="s">
        <v>105</v>
      </c>
      <c r="F384">
        <v>2</v>
      </c>
      <c r="G384" s="2">
        <v>601000375</v>
      </c>
      <c r="H384" s="18">
        <f>IF(Tableau4[[#This Row],[Produit]]="","",VLOOKUP(Tableau4[[#This Row],[Produit]],'Prod Sanit'!$A$1:$G$71,7,FALSE))</f>
        <v>0</v>
      </c>
      <c r="I384" s="2" t="s">
        <v>35</v>
      </c>
      <c r="J384" s="1">
        <f>IF(Tableau4[[#This Row],[Date Fin TTT]]="","",VLOOKUP(Tableau4[[#This Row],[Produit]],'Prod Sanit'!$A$1:$G$72,2,FALSE)+Tableau4[[#This Row],[Date Fin TTT]])</f>
        <v>42399</v>
      </c>
      <c r="K384" t="s">
        <v>49</v>
      </c>
      <c r="L384" s="2" t="s">
        <v>81</v>
      </c>
    </row>
    <row r="385" spans="1:12" ht="15" customHeight="1" x14ac:dyDescent="0.25">
      <c r="A385" s="20">
        <v>7578</v>
      </c>
      <c r="B385" s="3">
        <v>42399</v>
      </c>
      <c r="C385" s="3">
        <v>42399</v>
      </c>
      <c r="E385" t="s">
        <v>105</v>
      </c>
      <c r="F385">
        <v>2</v>
      </c>
      <c r="G385" s="2">
        <v>601000375</v>
      </c>
      <c r="H385" s="18">
        <f>IF(Tableau4[[#This Row],[Produit]]="","",VLOOKUP(Tableau4[[#This Row],[Produit]],'Prod Sanit'!$A$1:$G$71,7,FALSE))</f>
        <v>0</v>
      </c>
      <c r="I385" s="2" t="s">
        <v>35</v>
      </c>
      <c r="J385" s="1">
        <f>IF(Tableau4[[#This Row],[Date Fin TTT]]="","",VLOOKUP(Tableau4[[#This Row],[Produit]],'Prod Sanit'!$A$1:$G$72,2,FALSE)+Tableau4[[#This Row],[Date Fin TTT]])</f>
        <v>42399</v>
      </c>
      <c r="K385" t="s">
        <v>49</v>
      </c>
      <c r="L385" s="2" t="s">
        <v>81</v>
      </c>
    </row>
    <row r="386" spans="1:12" ht="15" customHeight="1" x14ac:dyDescent="0.25">
      <c r="A386" s="20">
        <v>7579</v>
      </c>
      <c r="B386" s="3">
        <v>42399</v>
      </c>
      <c r="C386" s="3">
        <v>42399</v>
      </c>
      <c r="E386" t="s">
        <v>105</v>
      </c>
      <c r="F386">
        <v>2</v>
      </c>
      <c r="G386" s="2">
        <v>601000375</v>
      </c>
      <c r="H386" s="18">
        <f>IF(Tableau4[[#This Row],[Produit]]="","",VLOOKUP(Tableau4[[#This Row],[Produit]],'Prod Sanit'!$A$1:$G$71,7,FALSE))</f>
        <v>0</v>
      </c>
      <c r="I386" s="2" t="s">
        <v>35</v>
      </c>
      <c r="J386" s="1">
        <f>IF(Tableau4[[#This Row],[Date Fin TTT]]="","",VLOOKUP(Tableau4[[#This Row],[Produit]],'Prod Sanit'!$A$1:$G$72,2,FALSE)+Tableau4[[#This Row],[Date Fin TTT]])</f>
        <v>42399</v>
      </c>
      <c r="K386" t="s">
        <v>49</v>
      </c>
      <c r="L386" s="2" t="s">
        <v>81</v>
      </c>
    </row>
    <row r="387" spans="1:12" ht="15" customHeight="1" x14ac:dyDescent="0.25">
      <c r="A387" s="20">
        <v>7580</v>
      </c>
      <c r="B387" s="3">
        <v>42399</v>
      </c>
      <c r="C387" s="3">
        <v>42399</v>
      </c>
      <c r="E387" t="s">
        <v>105</v>
      </c>
      <c r="F387">
        <v>2</v>
      </c>
      <c r="G387" s="2">
        <v>601000375</v>
      </c>
      <c r="H387" s="18">
        <f>IF(Tableau4[[#This Row],[Produit]]="","",VLOOKUP(Tableau4[[#This Row],[Produit]],'Prod Sanit'!$A$1:$G$71,7,FALSE))</f>
        <v>0</v>
      </c>
      <c r="I387" s="2" t="s">
        <v>35</v>
      </c>
      <c r="J387" s="1">
        <f>IF(Tableau4[[#This Row],[Date Fin TTT]]="","",VLOOKUP(Tableau4[[#This Row],[Produit]],'Prod Sanit'!$A$1:$G$72,2,FALSE)+Tableau4[[#This Row],[Date Fin TTT]])</f>
        <v>42399</v>
      </c>
      <c r="K387" t="s">
        <v>49</v>
      </c>
      <c r="L387" s="2" t="s">
        <v>81</v>
      </c>
    </row>
    <row r="388" spans="1:12" ht="15" customHeight="1" x14ac:dyDescent="0.25">
      <c r="A388" s="20">
        <v>7581</v>
      </c>
      <c r="B388" s="3">
        <v>42399</v>
      </c>
      <c r="C388" s="3">
        <v>42399</v>
      </c>
      <c r="E388" t="s">
        <v>105</v>
      </c>
      <c r="F388">
        <v>2</v>
      </c>
      <c r="G388" s="2">
        <v>601000375</v>
      </c>
      <c r="H388" s="18">
        <f>IF(Tableau4[[#This Row],[Produit]]="","",VLOOKUP(Tableau4[[#This Row],[Produit]],'Prod Sanit'!$A$1:$G$71,7,FALSE))</f>
        <v>0</v>
      </c>
      <c r="I388" s="2" t="s">
        <v>35</v>
      </c>
      <c r="J388" s="1">
        <f>IF(Tableau4[[#This Row],[Date Fin TTT]]="","",VLOOKUP(Tableau4[[#This Row],[Produit]],'Prod Sanit'!$A$1:$G$72,2,FALSE)+Tableau4[[#This Row],[Date Fin TTT]])</f>
        <v>42399</v>
      </c>
      <c r="K388" t="s">
        <v>49</v>
      </c>
      <c r="L388" s="2" t="s">
        <v>81</v>
      </c>
    </row>
    <row r="389" spans="1:12" ht="15" customHeight="1" x14ac:dyDescent="0.25">
      <c r="A389" s="20">
        <v>7463</v>
      </c>
      <c r="B389" s="3">
        <v>42403</v>
      </c>
      <c r="C389" s="3">
        <v>42403</v>
      </c>
      <c r="E389" t="s">
        <v>48</v>
      </c>
      <c r="F389">
        <v>2</v>
      </c>
      <c r="G389" s="2">
        <v>511004078</v>
      </c>
      <c r="H389" s="18" t="str">
        <f>IF(Tableau4[[#This Row],[Produit]]="","",VLOOKUP(Tableau4[[#This Row],[Produit]],'Prod Sanit'!$A$1:$G$71,7,FALSE))</f>
        <v>SC</v>
      </c>
      <c r="I389" s="2" t="s">
        <v>35</v>
      </c>
      <c r="J389" s="1">
        <f>IF(Tableau4[[#This Row],[Date Fin TTT]]="","",VLOOKUP(Tableau4[[#This Row],[Produit]],'Prod Sanit'!$A$1:$G$72,2,FALSE)+Tableau4[[#This Row],[Date Fin TTT]])</f>
        <v>42403</v>
      </c>
      <c r="K389" t="s">
        <v>49</v>
      </c>
      <c r="L389" s="2" t="s">
        <v>81</v>
      </c>
    </row>
    <row r="390" spans="1:12" ht="15" customHeight="1" x14ac:dyDescent="0.25">
      <c r="A390" s="20">
        <v>7467</v>
      </c>
      <c r="B390" s="3">
        <v>42403</v>
      </c>
      <c r="C390" s="3">
        <v>42403</v>
      </c>
      <c r="E390" t="s">
        <v>48</v>
      </c>
      <c r="F390">
        <v>2</v>
      </c>
      <c r="G390" s="2">
        <v>511004078</v>
      </c>
      <c r="H390" s="18" t="str">
        <f>IF(Tableau4[[#This Row],[Produit]]="","",VLOOKUP(Tableau4[[#This Row],[Produit]],'Prod Sanit'!$A$1:$G$71,7,FALSE))</f>
        <v>SC</v>
      </c>
      <c r="I390" s="2" t="s">
        <v>35</v>
      </c>
      <c r="J390" s="1">
        <f>IF(Tableau4[[#This Row],[Date Fin TTT]]="","",VLOOKUP(Tableau4[[#This Row],[Produit]],'Prod Sanit'!$A$1:$G$72,2,FALSE)+Tableau4[[#This Row],[Date Fin TTT]])</f>
        <v>42403</v>
      </c>
      <c r="K390" t="s">
        <v>49</v>
      </c>
      <c r="L390" s="2" t="s">
        <v>81</v>
      </c>
    </row>
    <row r="391" spans="1:12" ht="15" customHeight="1" x14ac:dyDescent="0.25">
      <c r="A391" s="20">
        <v>7471</v>
      </c>
      <c r="B391" s="3">
        <v>42403</v>
      </c>
      <c r="C391" s="3">
        <v>42403</v>
      </c>
      <c r="E391" t="s">
        <v>48</v>
      </c>
      <c r="F391">
        <v>2</v>
      </c>
      <c r="G391" s="2">
        <v>511004078</v>
      </c>
      <c r="H391" s="18" t="str">
        <f>IF(Tableau4[[#This Row],[Produit]]="","",VLOOKUP(Tableau4[[#This Row],[Produit]],'Prod Sanit'!$A$1:$G$71,7,FALSE))</f>
        <v>SC</v>
      </c>
      <c r="I391" s="2" t="s">
        <v>35</v>
      </c>
      <c r="J391" s="1">
        <f>IF(Tableau4[[#This Row],[Date Fin TTT]]="","",VLOOKUP(Tableau4[[#This Row],[Produit]],'Prod Sanit'!$A$1:$G$72,2,FALSE)+Tableau4[[#This Row],[Date Fin TTT]])</f>
        <v>42403</v>
      </c>
      <c r="K391" t="s">
        <v>49</v>
      </c>
      <c r="L391" s="2" t="s">
        <v>81</v>
      </c>
    </row>
    <row r="392" spans="1:12" ht="15" customHeight="1" x14ac:dyDescent="0.25">
      <c r="A392" s="20">
        <v>7473</v>
      </c>
      <c r="B392" s="3">
        <v>42403</v>
      </c>
      <c r="C392" s="3">
        <v>42403</v>
      </c>
      <c r="E392" t="s">
        <v>48</v>
      </c>
      <c r="F392">
        <v>2</v>
      </c>
      <c r="G392" s="2">
        <v>511004078</v>
      </c>
      <c r="H392" s="18" t="str">
        <f>IF(Tableau4[[#This Row],[Produit]]="","",VLOOKUP(Tableau4[[#This Row],[Produit]],'Prod Sanit'!$A$1:$G$71,7,FALSE))</f>
        <v>SC</v>
      </c>
      <c r="I392" s="2" t="s">
        <v>35</v>
      </c>
      <c r="J392" s="1">
        <f>IF(Tableau4[[#This Row],[Date Fin TTT]]="","",VLOOKUP(Tableau4[[#This Row],[Produit]],'Prod Sanit'!$A$1:$G$72,2,FALSE)+Tableau4[[#This Row],[Date Fin TTT]])</f>
        <v>42403</v>
      </c>
      <c r="K392" t="s">
        <v>49</v>
      </c>
      <c r="L392" s="2" t="s">
        <v>81</v>
      </c>
    </row>
    <row r="393" spans="1:12" ht="15" customHeight="1" x14ac:dyDescent="0.25">
      <c r="A393" s="20">
        <v>7475</v>
      </c>
      <c r="B393" s="3">
        <v>42403</v>
      </c>
      <c r="C393" s="3">
        <v>42403</v>
      </c>
      <c r="E393" t="s">
        <v>48</v>
      </c>
      <c r="F393">
        <v>2</v>
      </c>
      <c r="G393" s="2">
        <v>511004078</v>
      </c>
      <c r="H393" s="18" t="str">
        <f>IF(Tableau4[[#This Row],[Produit]]="","",VLOOKUP(Tableau4[[#This Row],[Produit]],'Prod Sanit'!$A$1:$G$71,7,FALSE))</f>
        <v>SC</v>
      </c>
      <c r="I393" s="2" t="s">
        <v>35</v>
      </c>
      <c r="J393" s="1">
        <f>IF(Tableau4[[#This Row],[Date Fin TTT]]="","",VLOOKUP(Tableau4[[#This Row],[Produit]],'Prod Sanit'!$A$1:$G$72,2,FALSE)+Tableau4[[#This Row],[Date Fin TTT]])</f>
        <v>42403</v>
      </c>
      <c r="K393" t="s">
        <v>49</v>
      </c>
      <c r="L393" s="2" t="s">
        <v>81</v>
      </c>
    </row>
    <row r="394" spans="1:12" ht="15" customHeight="1" x14ac:dyDescent="0.25">
      <c r="A394" s="20">
        <v>7477</v>
      </c>
      <c r="B394" s="3">
        <v>42403</v>
      </c>
      <c r="C394" s="3">
        <v>42403</v>
      </c>
      <c r="E394" t="s">
        <v>48</v>
      </c>
      <c r="F394">
        <v>2</v>
      </c>
      <c r="G394" s="2">
        <v>512004495</v>
      </c>
      <c r="H394" s="18" t="str">
        <f>IF(Tableau4[[#This Row],[Produit]]="","",VLOOKUP(Tableau4[[#This Row],[Produit]],'Prod Sanit'!$A$1:$G$71,7,FALSE))</f>
        <v>SC</v>
      </c>
      <c r="I394" s="2" t="s">
        <v>35</v>
      </c>
      <c r="J394" s="1">
        <f>IF(Tableau4[[#This Row],[Date Fin TTT]]="","",VLOOKUP(Tableau4[[#This Row],[Produit]],'Prod Sanit'!$A$1:$G$72,2,FALSE)+Tableau4[[#This Row],[Date Fin TTT]])</f>
        <v>42403</v>
      </c>
      <c r="K394" t="s">
        <v>49</v>
      </c>
      <c r="L394" s="2" t="s">
        <v>81</v>
      </c>
    </row>
    <row r="395" spans="1:12" ht="15" customHeight="1" x14ac:dyDescent="0.25">
      <c r="A395" s="20">
        <v>7480</v>
      </c>
      <c r="B395" s="3">
        <v>42403</v>
      </c>
      <c r="C395" s="3">
        <v>42403</v>
      </c>
      <c r="E395" t="s">
        <v>48</v>
      </c>
      <c r="F395">
        <v>2</v>
      </c>
      <c r="G395" s="2">
        <v>512004495</v>
      </c>
      <c r="H395" s="18" t="str">
        <f>IF(Tableau4[[#This Row],[Produit]]="","",VLOOKUP(Tableau4[[#This Row],[Produit]],'Prod Sanit'!$A$1:$G$71,7,FALSE))</f>
        <v>SC</v>
      </c>
      <c r="I395" s="2" t="s">
        <v>35</v>
      </c>
      <c r="J395" s="1">
        <f>IF(Tableau4[[#This Row],[Date Fin TTT]]="","",VLOOKUP(Tableau4[[#This Row],[Produit]],'Prod Sanit'!$A$1:$G$72,2,FALSE)+Tableau4[[#This Row],[Date Fin TTT]])</f>
        <v>42403</v>
      </c>
      <c r="K395" t="s">
        <v>49</v>
      </c>
      <c r="L395" s="2" t="s">
        <v>81</v>
      </c>
    </row>
    <row r="396" spans="1:12" ht="15" customHeight="1" x14ac:dyDescent="0.25">
      <c r="A396" s="20">
        <v>7481</v>
      </c>
      <c r="B396" s="3">
        <v>42403</v>
      </c>
      <c r="C396" s="3">
        <v>42403</v>
      </c>
      <c r="E396" t="s">
        <v>48</v>
      </c>
      <c r="F396">
        <v>2</v>
      </c>
      <c r="G396" s="2">
        <v>512004495</v>
      </c>
      <c r="H396" s="18" t="str">
        <f>IF(Tableau4[[#This Row],[Produit]]="","",VLOOKUP(Tableau4[[#This Row],[Produit]],'Prod Sanit'!$A$1:$G$71,7,FALSE))</f>
        <v>SC</v>
      </c>
      <c r="I396" s="2" t="s">
        <v>35</v>
      </c>
      <c r="J396" s="1">
        <f>IF(Tableau4[[#This Row],[Date Fin TTT]]="","",VLOOKUP(Tableau4[[#This Row],[Produit]],'Prod Sanit'!$A$1:$G$72,2,FALSE)+Tableau4[[#This Row],[Date Fin TTT]])</f>
        <v>42403</v>
      </c>
      <c r="K396" t="s">
        <v>49</v>
      </c>
      <c r="L396" s="2" t="s">
        <v>81</v>
      </c>
    </row>
    <row r="397" spans="1:12" ht="15" customHeight="1" x14ac:dyDescent="0.25">
      <c r="A397" s="20">
        <v>7483</v>
      </c>
      <c r="B397" s="3">
        <v>42403</v>
      </c>
      <c r="C397" s="3">
        <v>42403</v>
      </c>
      <c r="E397" t="s">
        <v>48</v>
      </c>
      <c r="F397">
        <v>2</v>
      </c>
      <c r="G397" s="2">
        <v>512004495</v>
      </c>
      <c r="H397" s="18" t="str">
        <f>IF(Tableau4[[#This Row],[Produit]]="","",VLOOKUP(Tableau4[[#This Row],[Produit]],'Prod Sanit'!$A$1:$G$71,7,FALSE))</f>
        <v>SC</v>
      </c>
      <c r="I397" s="2" t="s">
        <v>35</v>
      </c>
      <c r="J397" s="1">
        <f>IF(Tableau4[[#This Row],[Date Fin TTT]]="","",VLOOKUP(Tableau4[[#This Row],[Produit]],'Prod Sanit'!$A$1:$G$72,2,FALSE)+Tableau4[[#This Row],[Date Fin TTT]])</f>
        <v>42403</v>
      </c>
      <c r="K397" t="s">
        <v>49</v>
      </c>
      <c r="L397" s="2" t="s">
        <v>81</v>
      </c>
    </row>
    <row r="398" spans="1:12" ht="15" customHeight="1" x14ac:dyDescent="0.25">
      <c r="A398" s="20">
        <v>7488</v>
      </c>
      <c r="B398" s="3">
        <v>42403</v>
      </c>
      <c r="C398" s="3">
        <v>42403</v>
      </c>
      <c r="E398" t="s">
        <v>48</v>
      </c>
      <c r="F398">
        <v>2</v>
      </c>
      <c r="G398" s="2">
        <v>512004495</v>
      </c>
      <c r="H398" s="18" t="str">
        <f>IF(Tableau4[[#This Row],[Produit]]="","",VLOOKUP(Tableau4[[#This Row],[Produit]],'Prod Sanit'!$A$1:$G$71,7,FALSE))</f>
        <v>SC</v>
      </c>
      <c r="I398" s="2" t="s">
        <v>35</v>
      </c>
      <c r="J398" s="1">
        <f>IF(Tableau4[[#This Row],[Date Fin TTT]]="","",VLOOKUP(Tableau4[[#This Row],[Produit]],'Prod Sanit'!$A$1:$G$72,2,FALSE)+Tableau4[[#This Row],[Date Fin TTT]])</f>
        <v>42403</v>
      </c>
      <c r="K398" t="s">
        <v>49</v>
      </c>
      <c r="L398" s="2" t="s">
        <v>81</v>
      </c>
    </row>
    <row r="399" spans="1:12" ht="15" customHeight="1" x14ac:dyDescent="0.25">
      <c r="A399" s="20">
        <v>7491</v>
      </c>
      <c r="B399" s="3">
        <v>42403</v>
      </c>
      <c r="C399" s="3">
        <v>42403</v>
      </c>
      <c r="E399" t="s">
        <v>48</v>
      </c>
      <c r="F399">
        <v>2</v>
      </c>
      <c r="G399" s="2">
        <v>512004495</v>
      </c>
      <c r="H399" s="18" t="str">
        <f>IF(Tableau4[[#This Row],[Produit]]="","",VLOOKUP(Tableau4[[#This Row],[Produit]],'Prod Sanit'!$A$1:$G$71,7,FALSE))</f>
        <v>SC</v>
      </c>
      <c r="I399" s="2" t="s">
        <v>35</v>
      </c>
      <c r="J399" s="1">
        <f>IF(Tableau4[[#This Row],[Date Fin TTT]]="","",VLOOKUP(Tableau4[[#This Row],[Produit]],'Prod Sanit'!$A$1:$G$72,2,FALSE)+Tableau4[[#This Row],[Date Fin TTT]])</f>
        <v>42403</v>
      </c>
      <c r="K399" t="s">
        <v>122</v>
      </c>
      <c r="L399" s="2" t="s">
        <v>81</v>
      </c>
    </row>
    <row r="400" spans="1:12" ht="15" customHeight="1" x14ac:dyDescent="0.25">
      <c r="A400" s="20">
        <v>7492</v>
      </c>
      <c r="B400" s="3">
        <v>42403</v>
      </c>
      <c r="C400" s="3">
        <v>42403</v>
      </c>
      <c r="E400" t="s">
        <v>48</v>
      </c>
      <c r="F400">
        <v>2</v>
      </c>
      <c r="G400" s="2">
        <v>512004495</v>
      </c>
      <c r="H400" s="18" t="str">
        <f>IF(Tableau4[[#This Row],[Produit]]="","",VLOOKUP(Tableau4[[#This Row],[Produit]],'Prod Sanit'!$A$1:$G$71,7,FALSE))</f>
        <v>SC</v>
      </c>
      <c r="I400" s="2" t="s">
        <v>35</v>
      </c>
      <c r="J400" s="1">
        <f>IF(Tableau4[[#This Row],[Date Fin TTT]]="","",VLOOKUP(Tableau4[[#This Row],[Produit]],'Prod Sanit'!$A$1:$G$72,2,FALSE)+Tableau4[[#This Row],[Date Fin TTT]])</f>
        <v>42403</v>
      </c>
      <c r="K400" t="s">
        <v>49</v>
      </c>
      <c r="L400" s="2" t="s">
        <v>81</v>
      </c>
    </row>
    <row r="401" spans="1:12" ht="15" customHeight="1" x14ac:dyDescent="0.25">
      <c r="A401" s="20">
        <v>7493</v>
      </c>
      <c r="B401" s="3">
        <v>42403</v>
      </c>
      <c r="C401" s="3">
        <v>42403</v>
      </c>
      <c r="E401" t="s">
        <v>48</v>
      </c>
      <c r="F401">
        <v>2</v>
      </c>
      <c r="G401" s="2">
        <v>512004495</v>
      </c>
      <c r="H401" s="18" t="str">
        <f>IF(Tableau4[[#This Row],[Produit]]="","",VLOOKUP(Tableau4[[#This Row],[Produit]],'Prod Sanit'!$A$1:$G$71,7,FALSE))</f>
        <v>SC</v>
      </c>
      <c r="I401" s="2" t="s">
        <v>35</v>
      </c>
      <c r="J401" s="1">
        <f>IF(Tableau4[[#This Row],[Date Fin TTT]]="","",VLOOKUP(Tableau4[[#This Row],[Produit]],'Prod Sanit'!$A$1:$G$72,2,FALSE)+Tableau4[[#This Row],[Date Fin TTT]])</f>
        <v>42403</v>
      </c>
      <c r="K401" t="s">
        <v>49</v>
      </c>
      <c r="L401" s="2" t="s">
        <v>81</v>
      </c>
    </row>
    <row r="402" spans="1:12" ht="15" customHeight="1" x14ac:dyDescent="0.25">
      <c r="A402" s="20">
        <v>7495</v>
      </c>
      <c r="B402" s="3">
        <v>42403</v>
      </c>
      <c r="C402" s="3">
        <v>42403</v>
      </c>
      <c r="E402" t="s">
        <v>48</v>
      </c>
      <c r="F402">
        <v>2</v>
      </c>
      <c r="G402" s="2">
        <v>512004495</v>
      </c>
      <c r="H402" s="18" t="str">
        <f>IF(Tableau4[[#This Row],[Produit]]="","",VLOOKUP(Tableau4[[#This Row],[Produit]],'Prod Sanit'!$A$1:$G$71,7,FALSE))</f>
        <v>SC</v>
      </c>
      <c r="I402" s="2" t="s">
        <v>35</v>
      </c>
      <c r="J402" s="1">
        <f>IF(Tableau4[[#This Row],[Date Fin TTT]]="","",VLOOKUP(Tableau4[[#This Row],[Produit]],'Prod Sanit'!$A$1:$G$72,2,FALSE)+Tableau4[[#This Row],[Date Fin TTT]])</f>
        <v>42403</v>
      </c>
      <c r="K402" t="s">
        <v>49</v>
      </c>
      <c r="L402" s="2" t="s">
        <v>81</v>
      </c>
    </row>
    <row r="403" spans="1:12" ht="15" customHeight="1" x14ac:dyDescent="0.25">
      <c r="A403" s="20">
        <v>7497</v>
      </c>
      <c r="B403" s="3">
        <v>42403</v>
      </c>
      <c r="C403" s="3">
        <v>42403</v>
      </c>
      <c r="E403" t="s">
        <v>48</v>
      </c>
      <c r="F403">
        <v>2</v>
      </c>
      <c r="G403" s="2">
        <v>512004495</v>
      </c>
      <c r="H403" s="18" t="str">
        <f>IF(Tableau4[[#This Row],[Produit]]="","",VLOOKUP(Tableau4[[#This Row],[Produit]],'Prod Sanit'!$A$1:$G$71,7,FALSE))</f>
        <v>SC</v>
      </c>
      <c r="I403" s="2" t="s">
        <v>35</v>
      </c>
      <c r="J403" s="1">
        <f>IF(Tableau4[[#This Row],[Date Fin TTT]]="","",VLOOKUP(Tableau4[[#This Row],[Produit]],'Prod Sanit'!$A$1:$G$72,2,FALSE)+Tableau4[[#This Row],[Date Fin TTT]])</f>
        <v>42403</v>
      </c>
      <c r="K403" t="s">
        <v>49</v>
      </c>
      <c r="L403" s="2" t="s">
        <v>81</v>
      </c>
    </row>
    <row r="404" spans="1:12" ht="15" customHeight="1" x14ac:dyDescent="0.25">
      <c r="A404" s="20">
        <v>7501</v>
      </c>
      <c r="B404" s="3">
        <v>42403</v>
      </c>
      <c r="C404" s="3">
        <v>42403</v>
      </c>
      <c r="E404" t="s">
        <v>48</v>
      </c>
      <c r="F404">
        <v>2</v>
      </c>
      <c r="G404" s="2">
        <v>512004495</v>
      </c>
      <c r="H404" s="18" t="str">
        <f>IF(Tableau4[[#This Row],[Produit]]="","",VLOOKUP(Tableau4[[#This Row],[Produit]],'Prod Sanit'!$A$1:$G$71,7,FALSE))</f>
        <v>SC</v>
      </c>
      <c r="I404" s="2" t="s">
        <v>35</v>
      </c>
      <c r="J404" s="1">
        <f>IF(Tableau4[[#This Row],[Date Fin TTT]]="","",VLOOKUP(Tableau4[[#This Row],[Produit]],'Prod Sanit'!$A$1:$G$72,2,FALSE)+Tableau4[[#This Row],[Date Fin TTT]])</f>
        <v>42403</v>
      </c>
      <c r="K404" t="s">
        <v>49</v>
      </c>
      <c r="L404" s="2" t="s">
        <v>81</v>
      </c>
    </row>
    <row r="405" spans="1:12" ht="15" customHeight="1" x14ac:dyDescent="0.25">
      <c r="A405" s="20">
        <v>7503</v>
      </c>
      <c r="B405" s="3">
        <v>42403</v>
      </c>
      <c r="C405" s="3">
        <v>42403</v>
      </c>
      <c r="E405" t="s">
        <v>48</v>
      </c>
      <c r="F405">
        <v>2</v>
      </c>
      <c r="G405" s="2">
        <v>512004495</v>
      </c>
      <c r="H405" s="18" t="str">
        <f>IF(Tableau4[[#This Row],[Produit]]="","",VLOOKUP(Tableau4[[#This Row],[Produit]],'Prod Sanit'!$A$1:$G$71,7,FALSE))</f>
        <v>SC</v>
      </c>
      <c r="I405" s="2" t="s">
        <v>35</v>
      </c>
      <c r="J405" s="1">
        <f>IF(Tableau4[[#This Row],[Date Fin TTT]]="","",VLOOKUP(Tableau4[[#This Row],[Produit]],'Prod Sanit'!$A$1:$G$72,2,FALSE)+Tableau4[[#This Row],[Date Fin TTT]])</f>
        <v>42403</v>
      </c>
      <c r="K405" t="s">
        <v>49</v>
      </c>
      <c r="L405" s="2" t="s">
        <v>81</v>
      </c>
    </row>
    <row r="406" spans="1:12" ht="15" customHeight="1" x14ac:dyDescent="0.25">
      <c r="A406" s="20">
        <v>7505</v>
      </c>
      <c r="B406" s="3">
        <v>42403</v>
      </c>
      <c r="C406" s="3">
        <v>42403</v>
      </c>
      <c r="E406" t="s">
        <v>48</v>
      </c>
      <c r="F406">
        <v>2</v>
      </c>
      <c r="G406" s="2">
        <v>512004495</v>
      </c>
      <c r="H406" s="18" t="str">
        <f>IF(Tableau4[[#This Row],[Produit]]="","",VLOOKUP(Tableau4[[#This Row],[Produit]],'Prod Sanit'!$A$1:$G$71,7,FALSE))</f>
        <v>SC</v>
      </c>
      <c r="I406" s="2" t="s">
        <v>35</v>
      </c>
      <c r="J406" s="1">
        <f>IF(Tableau4[[#This Row],[Date Fin TTT]]="","",VLOOKUP(Tableau4[[#This Row],[Produit]],'Prod Sanit'!$A$1:$G$72,2,FALSE)+Tableau4[[#This Row],[Date Fin TTT]])</f>
        <v>42403</v>
      </c>
      <c r="K406" t="s">
        <v>49</v>
      </c>
      <c r="L406" s="2" t="s">
        <v>81</v>
      </c>
    </row>
    <row r="407" spans="1:12" ht="15" customHeight="1" x14ac:dyDescent="0.25">
      <c r="A407" s="20">
        <v>7506</v>
      </c>
      <c r="B407" s="3">
        <v>42403</v>
      </c>
      <c r="C407" s="3">
        <v>42403</v>
      </c>
      <c r="E407" t="s">
        <v>48</v>
      </c>
      <c r="F407">
        <v>2</v>
      </c>
      <c r="G407" s="2">
        <v>512004495</v>
      </c>
      <c r="H407" s="18" t="str">
        <f>IF(Tableau4[[#This Row],[Produit]]="","",VLOOKUP(Tableau4[[#This Row],[Produit]],'Prod Sanit'!$A$1:$G$71,7,FALSE))</f>
        <v>SC</v>
      </c>
      <c r="I407" s="2" t="s">
        <v>35</v>
      </c>
      <c r="J407" s="1">
        <f>IF(Tableau4[[#This Row],[Date Fin TTT]]="","",VLOOKUP(Tableau4[[#This Row],[Produit]],'Prod Sanit'!$A$1:$G$72,2,FALSE)+Tableau4[[#This Row],[Date Fin TTT]])</f>
        <v>42403</v>
      </c>
      <c r="K407" t="s">
        <v>49</v>
      </c>
      <c r="L407" s="2" t="s">
        <v>81</v>
      </c>
    </row>
    <row r="408" spans="1:12" ht="15" customHeight="1" x14ac:dyDescent="0.25">
      <c r="A408" s="20">
        <v>7509</v>
      </c>
      <c r="B408" s="3">
        <v>42403</v>
      </c>
      <c r="C408" s="3">
        <v>42403</v>
      </c>
      <c r="E408" t="s">
        <v>48</v>
      </c>
      <c r="F408">
        <v>2</v>
      </c>
      <c r="G408" s="2">
        <v>512004495</v>
      </c>
      <c r="H408" s="18" t="str">
        <f>IF(Tableau4[[#This Row],[Produit]]="","",VLOOKUP(Tableau4[[#This Row],[Produit]],'Prod Sanit'!$A$1:$G$71,7,FALSE))</f>
        <v>SC</v>
      </c>
      <c r="I408" s="2" t="s">
        <v>35</v>
      </c>
      <c r="J408" s="1">
        <f>IF(Tableau4[[#This Row],[Date Fin TTT]]="","",VLOOKUP(Tableau4[[#This Row],[Produit]],'Prod Sanit'!$A$1:$G$72,2,FALSE)+Tableau4[[#This Row],[Date Fin TTT]])</f>
        <v>42403</v>
      </c>
      <c r="K408" t="s">
        <v>49</v>
      </c>
      <c r="L408" s="2" t="s">
        <v>81</v>
      </c>
    </row>
    <row r="409" spans="1:12" ht="15" customHeight="1" x14ac:dyDescent="0.25">
      <c r="A409" s="20">
        <v>7513</v>
      </c>
      <c r="B409" s="3">
        <v>42403</v>
      </c>
      <c r="C409" s="3">
        <v>42403</v>
      </c>
      <c r="E409" t="s">
        <v>48</v>
      </c>
      <c r="F409">
        <v>2</v>
      </c>
      <c r="G409" s="2">
        <v>512004495</v>
      </c>
      <c r="H409" s="18" t="str">
        <f>IF(Tableau4[[#This Row],[Produit]]="","",VLOOKUP(Tableau4[[#This Row],[Produit]],'Prod Sanit'!$A$1:$G$71,7,FALSE))</f>
        <v>SC</v>
      </c>
      <c r="I409" s="2" t="s">
        <v>35</v>
      </c>
      <c r="J409" s="1">
        <f>IF(Tableau4[[#This Row],[Date Fin TTT]]="","",VLOOKUP(Tableau4[[#This Row],[Produit]],'Prod Sanit'!$A$1:$G$72,2,FALSE)+Tableau4[[#This Row],[Date Fin TTT]])</f>
        <v>42403</v>
      </c>
      <c r="K409" t="s">
        <v>49</v>
      </c>
      <c r="L409" s="2" t="s">
        <v>81</v>
      </c>
    </row>
    <row r="410" spans="1:12" ht="15" customHeight="1" x14ac:dyDescent="0.25">
      <c r="A410" s="20">
        <v>7514</v>
      </c>
      <c r="B410" s="3">
        <v>42403</v>
      </c>
      <c r="C410" s="3">
        <v>42403</v>
      </c>
      <c r="E410" t="s">
        <v>48</v>
      </c>
      <c r="F410">
        <v>2</v>
      </c>
      <c r="G410" s="2">
        <v>512004495</v>
      </c>
      <c r="H410" s="18" t="str">
        <f>IF(Tableau4[[#This Row],[Produit]]="","",VLOOKUP(Tableau4[[#This Row],[Produit]],'Prod Sanit'!$A$1:$G$71,7,FALSE))</f>
        <v>SC</v>
      </c>
      <c r="I410" s="2" t="s">
        <v>35</v>
      </c>
      <c r="J410" s="1">
        <f>IF(Tableau4[[#This Row],[Date Fin TTT]]="","",VLOOKUP(Tableau4[[#This Row],[Produit]],'Prod Sanit'!$A$1:$G$72,2,FALSE)+Tableau4[[#This Row],[Date Fin TTT]])</f>
        <v>42403</v>
      </c>
      <c r="K410" t="s">
        <v>49</v>
      </c>
      <c r="L410" s="2" t="s">
        <v>81</v>
      </c>
    </row>
    <row r="411" spans="1:12" ht="15" customHeight="1" x14ac:dyDescent="0.25">
      <c r="A411" s="20">
        <v>7515</v>
      </c>
      <c r="B411" s="3">
        <v>42403</v>
      </c>
      <c r="C411" s="3">
        <v>42403</v>
      </c>
      <c r="E411" t="s">
        <v>48</v>
      </c>
      <c r="F411">
        <v>2</v>
      </c>
      <c r="G411" s="2">
        <v>512004495</v>
      </c>
      <c r="H411" s="18" t="str">
        <f>IF(Tableau4[[#This Row],[Produit]]="","",VLOOKUP(Tableau4[[#This Row],[Produit]],'Prod Sanit'!$A$1:$G$71,7,FALSE))</f>
        <v>SC</v>
      </c>
      <c r="I411" s="2" t="s">
        <v>35</v>
      </c>
      <c r="J411" s="1">
        <f>IF(Tableau4[[#This Row],[Date Fin TTT]]="","",VLOOKUP(Tableau4[[#This Row],[Produit]],'Prod Sanit'!$A$1:$G$72,2,FALSE)+Tableau4[[#This Row],[Date Fin TTT]])</f>
        <v>42403</v>
      </c>
      <c r="K411" t="s">
        <v>49</v>
      </c>
      <c r="L411" s="2" t="s">
        <v>81</v>
      </c>
    </row>
    <row r="412" spans="1:12" ht="15" customHeight="1" x14ac:dyDescent="0.25">
      <c r="A412" s="20">
        <v>7518</v>
      </c>
      <c r="B412" s="3">
        <v>42403</v>
      </c>
      <c r="C412" s="3">
        <v>42403</v>
      </c>
      <c r="E412" t="s">
        <v>48</v>
      </c>
      <c r="F412">
        <v>2</v>
      </c>
      <c r="G412" s="2">
        <v>512004495</v>
      </c>
      <c r="H412" s="18" t="str">
        <f>IF(Tableau4[[#This Row],[Produit]]="","",VLOOKUP(Tableau4[[#This Row],[Produit]],'Prod Sanit'!$A$1:$G$71,7,FALSE))</f>
        <v>SC</v>
      </c>
      <c r="I412" s="2" t="s">
        <v>35</v>
      </c>
      <c r="J412" s="1">
        <f>IF(Tableau4[[#This Row],[Date Fin TTT]]="","",VLOOKUP(Tableau4[[#This Row],[Produit]],'Prod Sanit'!$A$1:$G$72,2,FALSE)+Tableau4[[#This Row],[Date Fin TTT]])</f>
        <v>42403</v>
      </c>
      <c r="K412" t="s">
        <v>49</v>
      </c>
      <c r="L412" s="2" t="s">
        <v>81</v>
      </c>
    </row>
    <row r="413" spans="1:12" ht="15" customHeight="1" x14ac:dyDescent="0.25">
      <c r="A413" s="20">
        <v>7519</v>
      </c>
      <c r="B413" s="3">
        <v>42403</v>
      </c>
      <c r="C413" s="3">
        <v>42403</v>
      </c>
      <c r="E413" t="s">
        <v>48</v>
      </c>
      <c r="F413">
        <v>2</v>
      </c>
      <c r="G413" s="2">
        <v>512004495</v>
      </c>
      <c r="H413" s="18" t="str">
        <f>IF(Tableau4[[#This Row],[Produit]]="","",VLOOKUP(Tableau4[[#This Row],[Produit]],'Prod Sanit'!$A$1:$G$71,7,FALSE))</f>
        <v>SC</v>
      </c>
      <c r="I413" s="2" t="s">
        <v>35</v>
      </c>
      <c r="J413" s="1">
        <f>IF(Tableau4[[#This Row],[Date Fin TTT]]="","",VLOOKUP(Tableau4[[#This Row],[Produit]],'Prod Sanit'!$A$1:$G$72,2,FALSE)+Tableau4[[#This Row],[Date Fin TTT]])</f>
        <v>42403</v>
      </c>
      <c r="K413" t="s">
        <v>49</v>
      </c>
      <c r="L413" s="2" t="s">
        <v>81</v>
      </c>
    </row>
    <row r="414" spans="1:12" ht="15" customHeight="1" x14ac:dyDescent="0.25">
      <c r="A414" s="20">
        <v>7520</v>
      </c>
      <c r="B414" s="3">
        <v>42403</v>
      </c>
      <c r="C414" s="3">
        <v>42403</v>
      </c>
      <c r="E414" t="s">
        <v>48</v>
      </c>
      <c r="F414">
        <v>2</v>
      </c>
      <c r="G414" s="2">
        <v>512004495</v>
      </c>
      <c r="H414" s="18" t="str">
        <f>IF(Tableau4[[#This Row],[Produit]]="","",VLOOKUP(Tableau4[[#This Row],[Produit]],'Prod Sanit'!$A$1:$G$71,7,FALSE))</f>
        <v>SC</v>
      </c>
      <c r="I414" s="2" t="s">
        <v>35</v>
      </c>
      <c r="J414" s="1">
        <f>IF(Tableau4[[#This Row],[Date Fin TTT]]="","",VLOOKUP(Tableau4[[#This Row],[Produit]],'Prod Sanit'!$A$1:$G$72,2,FALSE)+Tableau4[[#This Row],[Date Fin TTT]])</f>
        <v>42403</v>
      </c>
      <c r="K414" t="s">
        <v>49</v>
      </c>
      <c r="L414" s="2" t="s">
        <v>81</v>
      </c>
    </row>
    <row r="415" spans="1:12" ht="15" customHeight="1" x14ac:dyDescent="0.25">
      <c r="A415" s="20">
        <v>7522</v>
      </c>
      <c r="B415" s="3">
        <v>42403</v>
      </c>
      <c r="C415" s="3">
        <v>42403</v>
      </c>
      <c r="E415" t="s">
        <v>48</v>
      </c>
      <c r="F415">
        <v>2</v>
      </c>
      <c r="G415" s="2">
        <v>512004495</v>
      </c>
      <c r="H415" s="18" t="str">
        <f>IF(Tableau4[[#This Row],[Produit]]="","",VLOOKUP(Tableau4[[#This Row],[Produit]],'Prod Sanit'!$A$1:$G$71,7,FALSE))</f>
        <v>SC</v>
      </c>
      <c r="I415" s="2" t="s">
        <v>35</v>
      </c>
      <c r="J415" s="1">
        <f>IF(Tableau4[[#This Row],[Date Fin TTT]]="","",VLOOKUP(Tableau4[[#This Row],[Produit]],'Prod Sanit'!$A$1:$G$72,2,FALSE)+Tableau4[[#This Row],[Date Fin TTT]])</f>
        <v>42403</v>
      </c>
      <c r="K415" t="s">
        <v>49</v>
      </c>
      <c r="L415" s="2" t="s">
        <v>81</v>
      </c>
    </row>
    <row r="416" spans="1:12" ht="15" customHeight="1" x14ac:dyDescent="0.25">
      <c r="A416" s="20">
        <v>7524</v>
      </c>
      <c r="B416" s="3">
        <v>42403</v>
      </c>
      <c r="C416" s="3">
        <v>42403</v>
      </c>
      <c r="E416" t="s">
        <v>48</v>
      </c>
      <c r="F416">
        <v>2</v>
      </c>
      <c r="G416" s="2">
        <v>512004495</v>
      </c>
      <c r="H416" s="18" t="str">
        <f>IF(Tableau4[[#This Row],[Produit]]="","",VLOOKUP(Tableau4[[#This Row],[Produit]],'Prod Sanit'!$A$1:$G$71,7,FALSE))</f>
        <v>SC</v>
      </c>
      <c r="I416" s="2" t="s">
        <v>35</v>
      </c>
      <c r="J416" s="1">
        <f>IF(Tableau4[[#This Row],[Date Fin TTT]]="","",VLOOKUP(Tableau4[[#This Row],[Produit]],'Prod Sanit'!$A$1:$G$72,2,FALSE)+Tableau4[[#This Row],[Date Fin TTT]])</f>
        <v>42403</v>
      </c>
      <c r="K416" t="s">
        <v>49</v>
      </c>
      <c r="L416" s="2" t="s">
        <v>81</v>
      </c>
    </row>
    <row r="417" spans="1:12" ht="15" customHeight="1" x14ac:dyDescent="0.25">
      <c r="A417" s="20">
        <v>7525</v>
      </c>
      <c r="B417" s="3">
        <v>42403</v>
      </c>
      <c r="C417" s="3">
        <v>42403</v>
      </c>
      <c r="E417" t="s">
        <v>48</v>
      </c>
      <c r="F417">
        <v>2</v>
      </c>
      <c r="G417" s="2">
        <v>512004495</v>
      </c>
      <c r="H417" s="18" t="str">
        <f>IF(Tableau4[[#This Row],[Produit]]="","",VLOOKUP(Tableau4[[#This Row],[Produit]],'Prod Sanit'!$A$1:$G$71,7,FALSE))</f>
        <v>SC</v>
      </c>
      <c r="I417" s="2" t="s">
        <v>35</v>
      </c>
      <c r="J417" s="1">
        <f>IF(Tableau4[[#This Row],[Date Fin TTT]]="","",VLOOKUP(Tableau4[[#This Row],[Produit]],'Prod Sanit'!$A$1:$G$72,2,FALSE)+Tableau4[[#This Row],[Date Fin TTT]])</f>
        <v>42403</v>
      </c>
      <c r="K417" t="s">
        <v>49</v>
      </c>
      <c r="L417" s="2" t="s">
        <v>81</v>
      </c>
    </row>
    <row r="418" spans="1:12" ht="15" customHeight="1" x14ac:dyDescent="0.25">
      <c r="A418" s="20">
        <v>7530</v>
      </c>
      <c r="B418" s="3">
        <v>42403</v>
      </c>
      <c r="C418" s="3">
        <v>42403</v>
      </c>
      <c r="E418" t="s">
        <v>48</v>
      </c>
      <c r="F418">
        <v>2</v>
      </c>
      <c r="G418" s="2">
        <v>512004495</v>
      </c>
      <c r="H418" s="18" t="str">
        <f>IF(Tableau4[[#This Row],[Produit]]="","",VLOOKUP(Tableau4[[#This Row],[Produit]],'Prod Sanit'!$A$1:$G$71,7,FALSE))</f>
        <v>SC</v>
      </c>
      <c r="I418" s="2" t="s">
        <v>35</v>
      </c>
      <c r="J418" s="1">
        <f>IF(Tableau4[[#This Row],[Date Fin TTT]]="","",VLOOKUP(Tableau4[[#This Row],[Produit]],'Prod Sanit'!$A$1:$G$72,2,FALSE)+Tableau4[[#This Row],[Date Fin TTT]])</f>
        <v>42403</v>
      </c>
      <c r="K418" t="s">
        <v>49</v>
      </c>
      <c r="L418" s="2" t="s">
        <v>81</v>
      </c>
    </row>
    <row r="419" spans="1:12" ht="15" customHeight="1" x14ac:dyDescent="0.25">
      <c r="A419" s="20">
        <v>7531</v>
      </c>
      <c r="B419" s="3">
        <v>42403</v>
      </c>
      <c r="C419" s="3">
        <v>42403</v>
      </c>
      <c r="E419" t="s">
        <v>48</v>
      </c>
      <c r="F419">
        <v>2</v>
      </c>
      <c r="G419" s="2">
        <v>512004495</v>
      </c>
      <c r="H419" s="18" t="str">
        <f>IF(Tableau4[[#This Row],[Produit]]="","",VLOOKUP(Tableau4[[#This Row],[Produit]],'Prod Sanit'!$A$1:$G$71,7,FALSE))</f>
        <v>SC</v>
      </c>
      <c r="I419" s="2" t="s">
        <v>35</v>
      </c>
      <c r="J419" s="1">
        <f>IF(Tableau4[[#This Row],[Date Fin TTT]]="","",VLOOKUP(Tableau4[[#This Row],[Produit]],'Prod Sanit'!$A$1:$G$72,2,FALSE)+Tableau4[[#This Row],[Date Fin TTT]])</f>
        <v>42403</v>
      </c>
      <c r="K419" t="s">
        <v>49</v>
      </c>
      <c r="L419" s="2" t="s">
        <v>81</v>
      </c>
    </row>
    <row r="420" spans="1:12" ht="15" customHeight="1" x14ac:dyDescent="0.25">
      <c r="A420" s="20">
        <v>7532</v>
      </c>
      <c r="B420" s="3">
        <v>42403</v>
      </c>
      <c r="C420" s="3">
        <v>42403</v>
      </c>
      <c r="E420" t="s">
        <v>48</v>
      </c>
      <c r="F420">
        <v>2</v>
      </c>
      <c r="G420" s="2">
        <v>512004495</v>
      </c>
      <c r="H420" s="18" t="str">
        <f>IF(Tableau4[[#This Row],[Produit]]="","",VLOOKUP(Tableau4[[#This Row],[Produit]],'Prod Sanit'!$A$1:$G$71,7,FALSE))</f>
        <v>SC</v>
      </c>
      <c r="I420" s="2" t="s">
        <v>35</v>
      </c>
      <c r="J420" s="1">
        <f>IF(Tableau4[[#This Row],[Date Fin TTT]]="","",VLOOKUP(Tableau4[[#This Row],[Produit]],'Prod Sanit'!$A$1:$G$72,2,FALSE)+Tableau4[[#This Row],[Date Fin TTT]])</f>
        <v>42403</v>
      </c>
      <c r="K420" t="s">
        <v>49</v>
      </c>
      <c r="L420" s="2" t="s">
        <v>81</v>
      </c>
    </row>
    <row r="421" spans="1:12" ht="15" customHeight="1" x14ac:dyDescent="0.25">
      <c r="A421" s="20">
        <v>7533</v>
      </c>
      <c r="B421" s="3">
        <v>42403</v>
      </c>
      <c r="C421" s="3">
        <v>42403</v>
      </c>
      <c r="E421" t="s">
        <v>48</v>
      </c>
      <c r="F421">
        <v>2</v>
      </c>
      <c r="G421" s="2">
        <v>512004495</v>
      </c>
      <c r="H421" s="18" t="str">
        <f>IF(Tableau4[[#This Row],[Produit]]="","",VLOOKUP(Tableau4[[#This Row],[Produit]],'Prod Sanit'!$A$1:$G$71,7,FALSE))</f>
        <v>SC</v>
      </c>
      <c r="I421" s="2" t="s">
        <v>35</v>
      </c>
      <c r="J421" s="1">
        <f>IF(Tableau4[[#This Row],[Date Fin TTT]]="","",VLOOKUP(Tableau4[[#This Row],[Produit]],'Prod Sanit'!$A$1:$G$72,2,FALSE)+Tableau4[[#This Row],[Date Fin TTT]])</f>
        <v>42403</v>
      </c>
      <c r="K421" t="s">
        <v>49</v>
      </c>
      <c r="L421" s="2" t="s">
        <v>81</v>
      </c>
    </row>
    <row r="422" spans="1:12" ht="15" customHeight="1" x14ac:dyDescent="0.25">
      <c r="A422" s="20">
        <v>7536</v>
      </c>
      <c r="B422" s="3">
        <v>42403</v>
      </c>
      <c r="C422" s="3">
        <v>42403</v>
      </c>
      <c r="E422" t="s">
        <v>48</v>
      </c>
      <c r="F422">
        <v>2</v>
      </c>
      <c r="G422" s="2">
        <v>512004495</v>
      </c>
      <c r="H422" s="18" t="str">
        <f>IF(Tableau4[[#This Row],[Produit]]="","",VLOOKUP(Tableau4[[#This Row],[Produit]],'Prod Sanit'!$A$1:$G$71,7,FALSE))</f>
        <v>SC</v>
      </c>
      <c r="I422" s="2" t="s">
        <v>35</v>
      </c>
      <c r="J422" s="1">
        <f>IF(Tableau4[[#This Row],[Date Fin TTT]]="","",VLOOKUP(Tableau4[[#This Row],[Produit]],'Prod Sanit'!$A$1:$G$72,2,FALSE)+Tableau4[[#This Row],[Date Fin TTT]])</f>
        <v>42403</v>
      </c>
      <c r="K422" t="s">
        <v>49</v>
      </c>
      <c r="L422" s="2" t="s">
        <v>81</v>
      </c>
    </row>
    <row r="423" spans="1:12" ht="15" customHeight="1" x14ac:dyDescent="0.25">
      <c r="A423" s="20">
        <v>7538</v>
      </c>
      <c r="B423" s="3">
        <v>42403</v>
      </c>
      <c r="C423" s="3">
        <v>42403</v>
      </c>
      <c r="E423" t="s">
        <v>48</v>
      </c>
      <c r="F423">
        <v>2</v>
      </c>
      <c r="G423" s="2">
        <v>512004495</v>
      </c>
      <c r="H423" s="18" t="str">
        <f>IF(Tableau4[[#This Row],[Produit]]="","",VLOOKUP(Tableau4[[#This Row],[Produit]],'Prod Sanit'!$A$1:$G$71,7,FALSE))</f>
        <v>SC</v>
      </c>
      <c r="I423" s="2" t="s">
        <v>35</v>
      </c>
      <c r="J423" s="1">
        <f>IF(Tableau4[[#This Row],[Date Fin TTT]]="","",VLOOKUP(Tableau4[[#This Row],[Produit]],'Prod Sanit'!$A$1:$G$72,2,FALSE)+Tableau4[[#This Row],[Date Fin TTT]])</f>
        <v>42403</v>
      </c>
      <c r="K423" t="s">
        <v>49</v>
      </c>
      <c r="L423" s="2" t="s">
        <v>81</v>
      </c>
    </row>
    <row r="424" spans="1:12" ht="15" customHeight="1" x14ac:dyDescent="0.25">
      <c r="A424" s="20">
        <v>7545</v>
      </c>
      <c r="B424" s="3">
        <v>42403</v>
      </c>
      <c r="C424" s="3">
        <v>42403</v>
      </c>
      <c r="E424" t="s">
        <v>48</v>
      </c>
      <c r="F424">
        <v>2</v>
      </c>
      <c r="G424" s="2">
        <v>512004495</v>
      </c>
      <c r="H424" s="18" t="str">
        <f>IF(Tableau4[[#This Row],[Produit]]="","",VLOOKUP(Tableau4[[#This Row],[Produit]],'Prod Sanit'!$A$1:$G$71,7,FALSE))</f>
        <v>SC</v>
      </c>
      <c r="I424" s="2" t="s">
        <v>35</v>
      </c>
      <c r="J424" s="1">
        <f>IF(Tableau4[[#This Row],[Date Fin TTT]]="","",VLOOKUP(Tableau4[[#This Row],[Produit]],'Prod Sanit'!$A$1:$G$72,2,FALSE)+Tableau4[[#This Row],[Date Fin TTT]])</f>
        <v>42403</v>
      </c>
      <c r="K424" t="s">
        <v>49</v>
      </c>
      <c r="L424" s="2" t="s">
        <v>81</v>
      </c>
    </row>
    <row r="425" spans="1:12" ht="15" customHeight="1" x14ac:dyDescent="0.25">
      <c r="A425" s="20">
        <v>7546</v>
      </c>
      <c r="B425" s="3">
        <v>42403</v>
      </c>
      <c r="C425" s="3">
        <v>42403</v>
      </c>
      <c r="E425" t="s">
        <v>48</v>
      </c>
      <c r="F425">
        <v>2</v>
      </c>
      <c r="G425" s="2">
        <v>512004495</v>
      </c>
      <c r="H425" s="18" t="str">
        <f>IF(Tableau4[[#This Row],[Produit]]="","",VLOOKUP(Tableau4[[#This Row],[Produit]],'Prod Sanit'!$A$1:$G$71,7,FALSE))</f>
        <v>SC</v>
      </c>
      <c r="I425" s="2" t="s">
        <v>35</v>
      </c>
      <c r="J425" s="1">
        <f>IF(Tableau4[[#This Row],[Date Fin TTT]]="","",VLOOKUP(Tableau4[[#This Row],[Produit]],'Prod Sanit'!$A$1:$G$72,2,FALSE)+Tableau4[[#This Row],[Date Fin TTT]])</f>
        <v>42403</v>
      </c>
      <c r="K425" t="s">
        <v>49</v>
      </c>
      <c r="L425" s="2" t="s">
        <v>81</v>
      </c>
    </row>
    <row r="426" spans="1:12" ht="15" customHeight="1" x14ac:dyDescent="0.25">
      <c r="A426" s="20">
        <v>7546</v>
      </c>
      <c r="B426" s="3">
        <v>42403</v>
      </c>
      <c r="C426" s="3">
        <v>42403</v>
      </c>
      <c r="E426" t="s">
        <v>100</v>
      </c>
      <c r="F426">
        <v>3</v>
      </c>
      <c r="G426" s="30">
        <v>601000181</v>
      </c>
      <c r="H426" s="18" t="str">
        <f>IF(Tableau4[[#This Row],[Produit]]="","",VLOOKUP(Tableau4[[#This Row],[Produit]],'Prod Sanit'!$A$1:$G$71,7,FALSE))</f>
        <v>SC</v>
      </c>
      <c r="I426" s="2" t="s">
        <v>35</v>
      </c>
      <c r="J426" s="1">
        <f>IF(Tableau4[[#This Row],[Date Fin TTT]]="","",VLOOKUP(Tableau4[[#This Row],[Produit]],'Prod Sanit'!$A$1:$G$72,2,FALSE)+Tableau4[[#This Row],[Date Fin TTT]])</f>
        <v>42452</v>
      </c>
      <c r="K426" t="s">
        <v>116</v>
      </c>
      <c r="L426" s="2" t="s">
        <v>81</v>
      </c>
    </row>
    <row r="427" spans="1:12" ht="15" customHeight="1" x14ac:dyDescent="0.25">
      <c r="A427" s="20">
        <v>7546</v>
      </c>
      <c r="B427" s="3">
        <v>42403</v>
      </c>
      <c r="C427" s="3">
        <v>42403</v>
      </c>
      <c r="E427" t="s">
        <v>54</v>
      </c>
      <c r="F427">
        <v>3</v>
      </c>
      <c r="G427" s="2">
        <v>512004553</v>
      </c>
      <c r="H427" s="18" t="str">
        <f>IF(Tableau4[[#This Row],[Produit]]="","",VLOOKUP(Tableau4[[#This Row],[Produit]],'Prod Sanit'!$A$1:$G$71,7,FALSE))</f>
        <v>IM</v>
      </c>
      <c r="I427" s="2" t="s">
        <v>35</v>
      </c>
      <c r="J427" s="1">
        <f>IF(Tableau4[[#This Row],[Date Fin TTT]]="","",VLOOKUP(Tableau4[[#This Row],[Produit]],'Prod Sanit'!$A$1:$G$72,2,FALSE)+Tableau4[[#This Row],[Date Fin TTT]])</f>
        <v>42434</v>
      </c>
      <c r="K427" t="s">
        <v>116</v>
      </c>
      <c r="L427" s="2" t="s">
        <v>81</v>
      </c>
    </row>
    <row r="428" spans="1:12" ht="15" customHeight="1" x14ac:dyDescent="0.25">
      <c r="A428" s="20">
        <v>7547</v>
      </c>
      <c r="B428" s="3">
        <v>42403</v>
      </c>
      <c r="C428" s="3">
        <v>42403</v>
      </c>
      <c r="E428" t="s">
        <v>48</v>
      </c>
      <c r="F428">
        <v>2</v>
      </c>
      <c r="G428" s="2">
        <v>512004495</v>
      </c>
      <c r="H428" s="18" t="str">
        <f>IF(Tableau4[[#This Row],[Produit]]="","",VLOOKUP(Tableau4[[#This Row],[Produit]],'Prod Sanit'!$A$1:$G$71,7,FALSE))</f>
        <v>SC</v>
      </c>
      <c r="I428" s="2" t="s">
        <v>35</v>
      </c>
      <c r="J428" s="1">
        <f>IF(Tableau4[[#This Row],[Date Fin TTT]]="","",VLOOKUP(Tableau4[[#This Row],[Produit]],'Prod Sanit'!$A$1:$G$72,2,FALSE)+Tableau4[[#This Row],[Date Fin TTT]])</f>
        <v>42403</v>
      </c>
      <c r="K428" t="s">
        <v>49</v>
      </c>
      <c r="L428" s="2" t="s">
        <v>81</v>
      </c>
    </row>
    <row r="429" spans="1:12" ht="15" customHeight="1" x14ac:dyDescent="0.25">
      <c r="A429" s="20">
        <v>7548</v>
      </c>
      <c r="B429" s="3">
        <v>42403</v>
      </c>
      <c r="C429" s="3">
        <v>42403</v>
      </c>
      <c r="E429" t="s">
        <v>48</v>
      </c>
      <c r="F429">
        <v>2</v>
      </c>
      <c r="G429" s="2">
        <v>512004495</v>
      </c>
      <c r="H429" s="18" t="str">
        <f>IF(Tableau4[[#This Row],[Produit]]="","",VLOOKUP(Tableau4[[#This Row],[Produit]],'Prod Sanit'!$A$1:$G$71,7,FALSE))</f>
        <v>SC</v>
      </c>
      <c r="I429" s="2" t="s">
        <v>35</v>
      </c>
      <c r="J429" s="1">
        <f>IF(Tableau4[[#This Row],[Date Fin TTT]]="","",VLOOKUP(Tableau4[[#This Row],[Produit]],'Prod Sanit'!$A$1:$G$72,2,FALSE)+Tableau4[[#This Row],[Date Fin TTT]])</f>
        <v>42403</v>
      </c>
      <c r="K429" t="s">
        <v>49</v>
      </c>
      <c r="L429" s="2" t="s">
        <v>81</v>
      </c>
    </row>
    <row r="430" spans="1:12" ht="15" customHeight="1" x14ac:dyDescent="0.25">
      <c r="A430" s="20">
        <v>7550</v>
      </c>
      <c r="B430" s="3">
        <v>42403</v>
      </c>
      <c r="C430" s="3">
        <v>42403</v>
      </c>
      <c r="E430" t="s">
        <v>48</v>
      </c>
      <c r="F430">
        <v>2</v>
      </c>
      <c r="G430" s="2">
        <v>512004495</v>
      </c>
      <c r="H430" s="18" t="str">
        <f>IF(Tableau4[[#This Row],[Produit]]="","",VLOOKUP(Tableau4[[#This Row],[Produit]],'Prod Sanit'!$A$1:$G$71,7,FALSE))</f>
        <v>SC</v>
      </c>
      <c r="I430" s="2" t="s">
        <v>35</v>
      </c>
      <c r="J430" s="1">
        <f>IF(Tableau4[[#This Row],[Date Fin TTT]]="","",VLOOKUP(Tableau4[[#This Row],[Produit]],'Prod Sanit'!$A$1:$G$72,2,FALSE)+Tableau4[[#This Row],[Date Fin TTT]])</f>
        <v>42403</v>
      </c>
      <c r="K430" t="s">
        <v>49</v>
      </c>
      <c r="L430" s="2" t="s">
        <v>81</v>
      </c>
    </row>
    <row r="431" spans="1:12" ht="15" customHeight="1" x14ac:dyDescent="0.25">
      <c r="A431" s="20">
        <v>7552</v>
      </c>
      <c r="B431" s="3">
        <v>42403</v>
      </c>
      <c r="C431" s="3">
        <v>42403</v>
      </c>
      <c r="E431" t="s">
        <v>48</v>
      </c>
      <c r="F431">
        <v>2</v>
      </c>
      <c r="G431" s="2">
        <v>512004495</v>
      </c>
      <c r="H431" s="18" t="str">
        <f>IF(Tableau4[[#This Row],[Produit]]="","",VLOOKUP(Tableau4[[#This Row],[Produit]],'Prod Sanit'!$A$1:$G$71,7,FALSE))</f>
        <v>SC</v>
      </c>
      <c r="I431" s="2" t="s">
        <v>35</v>
      </c>
      <c r="J431" s="1">
        <f>IF(Tableau4[[#This Row],[Date Fin TTT]]="","",VLOOKUP(Tableau4[[#This Row],[Produit]],'Prod Sanit'!$A$1:$G$72,2,FALSE)+Tableau4[[#This Row],[Date Fin TTT]])</f>
        <v>42403</v>
      </c>
      <c r="K431" t="s">
        <v>49</v>
      </c>
      <c r="L431" s="2" t="s">
        <v>81</v>
      </c>
    </row>
    <row r="432" spans="1:12" x14ac:dyDescent="0.25">
      <c r="A432" s="20">
        <v>7552</v>
      </c>
      <c r="B432" s="3">
        <v>42403</v>
      </c>
      <c r="C432" s="3">
        <v>42403</v>
      </c>
      <c r="E432" t="s">
        <v>48</v>
      </c>
      <c r="F432">
        <v>2</v>
      </c>
      <c r="G432" s="2">
        <v>512004495</v>
      </c>
      <c r="H432" s="18" t="str">
        <f>IF(Tableau4[[#This Row],[Produit]]="","",VLOOKUP(Tableau4[[#This Row],[Produit]],'Prod Sanit'!$A$1:$G$71,7,FALSE))</f>
        <v>SC</v>
      </c>
      <c r="I432" s="2" t="s">
        <v>35</v>
      </c>
      <c r="J432" s="1">
        <f>IF(Tableau4[[#This Row],[Date Fin TTT]]="","",VLOOKUP(Tableau4[[#This Row],[Produit]],'Prod Sanit'!$A$1:$G$72,2,FALSE)+Tableau4[[#This Row],[Date Fin TTT]])</f>
        <v>42403</v>
      </c>
      <c r="K432" t="s">
        <v>49</v>
      </c>
      <c r="L432" s="2" t="s">
        <v>81</v>
      </c>
    </row>
    <row r="433" spans="1:12" x14ac:dyDescent="0.25">
      <c r="A433" s="20">
        <v>7558</v>
      </c>
      <c r="B433" s="3">
        <v>42403</v>
      </c>
      <c r="C433" s="3">
        <v>42403</v>
      </c>
      <c r="E433" t="s">
        <v>48</v>
      </c>
      <c r="F433">
        <v>2</v>
      </c>
      <c r="G433" s="2">
        <v>512004495</v>
      </c>
      <c r="H433" s="18" t="str">
        <f>IF(Tableau4[[#This Row],[Produit]]="","",VLOOKUP(Tableau4[[#This Row],[Produit]],'Prod Sanit'!$A$1:$G$71,7,FALSE))</f>
        <v>SC</v>
      </c>
      <c r="I433" s="2" t="s">
        <v>35</v>
      </c>
      <c r="J433" s="1">
        <f>IF(Tableau4[[#This Row],[Date Fin TTT]]="","",VLOOKUP(Tableau4[[#This Row],[Produit]],'Prod Sanit'!$A$1:$G$72,2,FALSE)+Tableau4[[#This Row],[Date Fin TTT]])</f>
        <v>42403</v>
      </c>
      <c r="K433" t="s">
        <v>49</v>
      </c>
      <c r="L433" s="2" t="s">
        <v>81</v>
      </c>
    </row>
    <row r="434" spans="1:12" x14ac:dyDescent="0.25">
      <c r="A434" s="20">
        <v>7560</v>
      </c>
      <c r="B434" s="3">
        <v>42403</v>
      </c>
      <c r="C434" s="3">
        <v>42403</v>
      </c>
      <c r="E434" t="s">
        <v>48</v>
      </c>
      <c r="F434">
        <v>2</v>
      </c>
      <c r="G434" s="2">
        <v>512004495</v>
      </c>
      <c r="H434" s="18" t="str">
        <f>IF(Tableau4[[#This Row],[Produit]]="","",VLOOKUP(Tableau4[[#This Row],[Produit]],'Prod Sanit'!$A$1:$G$71,7,FALSE))</f>
        <v>SC</v>
      </c>
      <c r="I434" s="2" t="s">
        <v>35</v>
      </c>
      <c r="J434" s="1">
        <f>IF(Tableau4[[#This Row],[Date Fin TTT]]="","",VLOOKUP(Tableau4[[#This Row],[Produit]],'Prod Sanit'!$A$1:$G$72,2,FALSE)+Tableau4[[#This Row],[Date Fin TTT]])</f>
        <v>42403</v>
      </c>
      <c r="K434" t="s">
        <v>49</v>
      </c>
      <c r="L434" s="2" t="s">
        <v>81</v>
      </c>
    </row>
    <row r="435" spans="1:12" x14ac:dyDescent="0.25">
      <c r="A435" s="20">
        <v>7580</v>
      </c>
      <c r="B435" s="3">
        <v>42403</v>
      </c>
      <c r="C435" s="3">
        <v>42403</v>
      </c>
      <c r="E435" t="s">
        <v>54</v>
      </c>
      <c r="F435">
        <v>4</v>
      </c>
      <c r="G435" s="2">
        <v>512004553</v>
      </c>
      <c r="H435" s="18" t="str">
        <f>IF(Tableau4[[#This Row],[Produit]]="","",VLOOKUP(Tableau4[[#This Row],[Produit]],'Prod Sanit'!$A$1:$G$71,7,FALSE))</f>
        <v>IM</v>
      </c>
      <c r="I435" s="2" t="s">
        <v>35</v>
      </c>
      <c r="J435" s="1">
        <f>IF(Tableau4[[#This Row],[Date Fin TTT]]="","",VLOOKUP(Tableau4[[#This Row],[Produit]],'Prod Sanit'!$A$1:$G$72,2,FALSE)+Tableau4[[#This Row],[Date Fin TTT]])</f>
        <v>42434</v>
      </c>
      <c r="K435" t="s">
        <v>121</v>
      </c>
      <c r="L435" s="2" t="s">
        <v>81</v>
      </c>
    </row>
    <row r="436" spans="1:12" x14ac:dyDescent="0.25">
      <c r="A436" s="20">
        <v>7580</v>
      </c>
      <c r="B436" s="3">
        <v>42403</v>
      </c>
      <c r="C436" s="3">
        <v>42403</v>
      </c>
      <c r="E436" t="s">
        <v>66</v>
      </c>
      <c r="F436">
        <v>5</v>
      </c>
      <c r="G436" s="2">
        <v>512004811</v>
      </c>
      <c r="H436" s="18" t="str">
        <f>IF(Tableau4[[#This Row],[Produit]]="","",VLOOKUP(Tableau4[[#This Row],[Produit]],'Prod Sanit'!$A$1:$G$71,7,FALSE))</f>
        <v>IM</v>
      </c>
      <c r="I436" s="2" t="s">
        <v>35</v>
      </c>
      <c r="J436" s="1">
        <f>IF(Tableau4[[#This Row],[Date Fin TTT]]="","",VLOOKUP(Tableau4[[#This Row],[Produit]],'Prod Sanit'!$A$1:$G$72,2,FALSE)+Tableau4[[#This Row],[Date Fin TTT]])</f>
        <v>42433</v>
      </c>
      <c r="K436" t="s">
        <v>96</v>
      </c>
      <c r="L436" s="2" t="s">
        <v>81</v>
      </c>
    </row>
    <row r="437" spans="1:12" x14ac:dyDescent="0.25">
      <c r="A437" s="20">
        <v>8101</v>
      </c>
      <c r="B437" s="3">
        <v>42403</v>
      </c>
      <c r="C437" s="3">
        <v>42403</v>
      </c>
      <c r="E437" t="s">
        <v>48</v>
      </c>
      <c r="F437">
        <v>2</v>
      </c>
      <c r="G437" s="2">
        <v>512004495</v>
      </c>
      <c r="H437" s="18" t="str">
        <f>IF(Tableau4[[#This Row],[Produit]]="","",VLOOKUP(Tableau4[[#This Row],[Produit]],'Prod Sanit'!$A$1:$G$71,7,FALSE))</f>
        <v>SC</v>
      </c>
      <c r="I437" s="2" t="s">
        <v>35</v>
      </c>
      <c r="J437" s="1">
        <f>IF(Tableau4[[#This Row],[Date Fin TTT]]="","",VLOOKUP(Tableau4[[#This Row],[Produit]],'Prod Sanit'!$A$1:$G$72,2,FALSE)+Tableau4[[#This Row],[Date Fin TTT]])</f>
        <v>42403</v>
      </c>
      <c r="K437" t="s">
        <v>49</v>
      </c>
      <c r="L437" s="2" t="s">
        <v>81</v>
      </c>
    </row>
    <row r="438" spans="1:12" x14ac:dyDescent="0.25">
      <c r="A438" s="20">
        <v>7481</v>
      </c>
      <c r="B438" s="3">
        <v>42407</v>
      </c>
      <c r="C438" s="3">
        <v>42409</v>
      </c>
      <c r="E438" t="s">
        <v>57</v>
      </c>
      <c r="F438">
        <v>20</v>
      </c>
      <c r="G438" s="2">
        <v>512004553</v>
      </c>
      <c r="H438" s="18" t="str">
        <f>IF(Tableau4[[#This Row],[Produit]]="","",VLOOKUP(Tableau4[[#This Row],[Produit]],'Prod Sanit'!$A$1:$G$71,7,FALSE))</f>
        <v>IM</v>
      </c>
      <c r="I438" s="2" t="s">
        <v>35</v>
      </c>
      <c r="J438" s="1">
        <f>IF(Tableau4[[#This Row],[Date Fin TTT]]="","",VLOOKUP(Tableau4[[#This Row],[Produit]],'Prod Sanit'!$A$1:$G$72,2,FALSE)+Tableau4[[#This Row],[Date Fin TTT]])</f>
        <v>42412</v>
      </c>
      <c r="K438" t="s">
        <v>139</v>
      </c>
      <c r="L438" s="2" t="s">
        <v>81</v>
      </c>
    </row>
    <row r="439" spans="1:12" x14ac:dyDescent="0.25">
      <c r="A439" s="20">
        <v>7481</v>
      </c>
      <c r="B439" s="3">
        <v>42407</v>
      </c>
      <c r="C439" s="3">
        <v>42410</v>
      </c>
      <c r="E439" t="s">
        <v>5</v>
      </c>
      <c r="F439">
        <v>140</v>
      </c>
      <c r="G439" s="2">
        <v>601000004</v>
      </c>
      <c r="H439" s="18" t="str">
        <f>IF(Tableau4[[#This Row],[Produit]]="","",VLOOKUP(Tableau4[[#This Row],[Produit]],'Prod Sanit'!$A$1:$G$71,7,FALSE))</f>
        <v>IM</v>
      </c>
      <c r="I439" s="2" t="s">
        <v>35</v>
      </c>
      <c r="J439" s="1">
        <f>IF(Tableau4[[#This Row],[Date Fin TTT]]="","",VLOOKUP(Tableau4[[#This Row],[Produit]],'Prod Sanit'!$A$1:$G$72,2,FALSE)+Tableau4[[#This Row],[Date Fin TTT]])</f>
        <v>42410</v>
      </c>
      <c r="K439" t="s">
        <v>137</v>
      </c>
      <c r="L439" s="2" t="s">
        <v>81</v>
      </c>
    </row>
    <row r="440" spans="1:12" x14ac:dyDescent="0.25">
      <c r="A440" s="20">
        <v>7481</v>
      </c>
      <c r="B440" s="3">
        <v>42408</v>
      </c>
      <c r="C440" s="3">
        <v>42408</v>
      </c>
      <c r="E440" t="s">
        <v>123</v>
      </c>
      <c r="F440">
        <v>1</v>
      </c>
      <c r="G440" s="28">
        <v>602000659</v>
      </c>
      <c r="H440" s="18" t="str">
        <f>IF(Tableau4[[#This Row],[Produit]]="","",VLOOKUP(Tableau4[[#This Row],[Produit]],'Prod Sanit'!$A$1:$G$71,7,FALSE))</f>
        <v>B</v>
      </c>
      <c r="I440" s="2" t="s">
        <v>35</v>
      </c>
      <c r="J440" s="1">
        <f>IF(Tableau4[[#This Row],[Date Fin TTT]]="","",VLOOKUP(Tableau4[[#This Row],[Produit]],'Prod Sanit'!$A$1:$G$72,2,FALSE)+Tableau4[[#This Row],[Date Fin TTT]])</f>
        <v>42408</v>
      </c>
      <c r="L440" s="2" t="s">
        <v>81</v>
      </c>
    </row>
    <row r="441" spans="1:12" x14ac:dyDescent="0.25">
      <c r="A441" s="20">
        <v>7481</v>
      </c>
      <c r="B441" s="3">
        <v>42408</v>
      </c>
      <c r="C441" s="3">
        <v>42409</v>
      </c>
      <c r="E441" t="s">
        <v>128</v>
      </c>
      <c r="F441" s="73">
        <v>1.5</v>
      </c>
      <c r="G441" s="28">
        <v>602000659</v>
      </c>
      <c r="H441" s="18" t="str">
        <f>IF(Tableau4[[#This Row],[Produit]]="","",VLOOKUP(Tableau4[[#This Row],[Produit]],'Prod Sanit'!$A$1:$G$71,7,FALSE))</f>
        <v>B</v>
      </c>
      <c r="I441" s="2" t="s">
        <v>35</v>
      </c>
      <c r="J441" s="1">
        <f>IF(Tableau4[[#This Row],[Date Fin TTT]]="","",VLOOKUP(Tableau4[[#This Row],[Produit]],'Prod Sanit'!$A$1:$G$72,2,FALSE)+Tableau4[[#This Row],[Date Fin TTT]])</f>
        <v>42409</v>
      </c>
      <c r="K441" t="s">
        <v>140</v>
      </c>
      <c r="L441" s="2" t="s">
        <v>81</v>
      </c>
    </row>
    <row r="442" spans="1:12" x14ac:dyDescent="0.25">
      <c r="A442" s="20">
        <v>7481</v>
      </c>
      <c r="B442" s="3">
        <v>42408</v>
      </c>
      <c r="C442" s="3">
        <v>42408</v>
      </c>
      <c r="E442" t="s">
        <v>51</v>
      </c>
      <c r="F442">
        <v>15</v>
      </c>
      <c r="G442" s="2">
        <v>512004343</v>
      </c>
      <c r="H442" s="18" t="s">
        <v>28</v>
      </c>
      <c r="I442" s="2" t="s">
        <v>35</v>
      </c>
      <c r="J442" s="1">
        <f>IF(Tableau4[[#This Row],[Date Fin TTT]]="","",VLOOKUP(Tableau4[[#This Row],[Produit]],'Prod Sanit'!$A$1:$G$72,2,FALSE)+Tableau4[[#This Row],[Date Fin TTT]])</f>
        <v>42472</v>
      </c>
      <c r="K442" t="s">
        <v>138</v>
      </c>
      <c r="L442" s="2" t="s">
        <v>81</v>
      </c>
    </row>
    <row r="443" spans="1:12" x14ac:dyDescent="0.25">
      <c r="A443" s="20">
        <v>7481</v>
      </c>
      <c r="B443" s="3">
        <v>42409</v>
      </c>
      <c r="C443" s="3">
        <v>42411</v>
      </c>
      <c r="E443" t="s">
        <v>141</v>
      </c>
      <c r="F443">
        <v>500</v>
      </c>
      <c r="G443" s="28">
        <v>602000686</v>
      </c>
      <c r="H443" s="18" t="str">
        <f>IF(Tableau4[[#This Row],[Produit]]="","",VLOOKUP(Tableau4[[#This Row],[Produit]],'Prod Sanit'!$A$1:$G$71,7,FALSE))</f>
        <v>B</v>
      </c>
      <c r="I443" s="2" t="s">
        <v>35</v>
      </c>
      <c r="J443" s="1">
        <f>IF(Tableau4[[#This Row],[Date Fin TTT]]="","",VLOOKUP(Tableau4[[#This Row],[Produit]],'Prod Sanit'!$A$1:$G$72,2,FALSE)+Tableau4[[#This Row],[Date Fin TTT]])</f>
        <v>42411</v>
      </c>
      <c r="K443" t="s">
        <v>142</v>
      </c>
      <c r="L443" s="2" t="s">
        <v>81</v>
      </c>
    </row>
    <row r="444" spans="1:12" x14ac:dyDescent="0.25">
      <c r="A444" s="20">
        <v>7481</v>
      </c>
      <c r="B444" s="3">
        <v>42409</v>
      </c>
      <c r="C444" s="3">
        <v>42411</v>
      </c>
      <c r="E444" t="s">
        <v>132</v>
      </c>
      <c r="F444">
        <v>60</v>
      </c>
      <c r="G444" s="28">
        <v>602000686</v>
      </c>
      <c r="H444" s="18" t="str">
        <f>IF(Tableau4[[#This Row],[Produit]]="","",VLOOKUP(Tableau4[[#This Row],[Produit]],'Prod Sanit'!$A$1:$G$71,7,FALSE))</f>
        <v>IM</v>
      </c>
      <c r="I444" s="2" t="s">
        <v>35</v>
      </c>
      <c r="J444" s="1">
        <f>IF(Tableau4[[#This Row],[Date Fin TTT]]="","",VLOOKUP(Tableau4[[#This Row],[Produit]],'Prod Sanit'!$A$1:$G$72,2,FALSE)+Tableau4[[#This Row],[Date Fin TTT]])</f>
        <v>42412</v>
      </c>
      <c r="K444" t="s">
        <v>169</v>
      </c>
      <c r="L444" s="2" t="s">
        <v>81</v>
      </c>
    </row>
    <row r="445" spans="1:12" x14ac:dyDescent="0.25">
      <c r="A445" s="20">
        <v>7573</v>
      </c>
      <c r="B445" s="3">
        <v>42409</v>
      </c>
      <c r="C445" s="3">
        <v>42409</v>
      </c>
      <c r="E445" t="s">
        <v>50</v>
      </c>
      <c r="F445">
        <v>2</v>
      </c>
      <c r="G445" s="2">
        <v>512004343</v>
      </c>
      <c r="H445" s="18" t="str">
        <f>IF(Tableau4[[#This Row],[Produit]]="","",VLOOKUP(Tableau4[[#This Row],[Produit]],'Prod Sanit'!$A$1:$G$71,7,FALSE))</f>
        <v>IM</v>
      </c>
      <c r="I445" s="2" t="s">
        <v>35</v>
      </c>
      <c r="J445" s="1">
        <f>IF(Tableau4[[#This Row],[Date Fin TTT]]="","",VLOOKUP(Tableau4[[#This Row],[Produit]],'Prod Sanit'!$A$1:$G$72,2,FALSE)+Tableau4[[#This Row],[Date Fin TTT]])</f>
        <v>42409</v>
      </c>
      <c r="L445" s="2" t="s">
        <v>81</v>
      </c>
    </row>
    <row r="446" spans="1:12" x14ac:dyDescent="0.25">
      <c r="A446" s="20">
        <v>7574</v>
      </c>
      <c r="B446" s="3">
        <v>42409</v>
      </c>
      <c r="C446" s="3">
        <v>42409</v>
      </c>
      <c r="E446" t="s">
        <v>50</v>
      </c>
      <c r="F446">
        <v>2</v>
      </c>
      <c r="G446" s="28">
        <v>601000375</v>
      </c>
      <c r="H446" s="18" t="str">
        <f>IF(Tableau4[[#This Row],[Produit]]="","",VLOOKUP(Tableau4[[#This Row],[Produit]],'Prod Sanit'!$A$1:$G$71,7,FALSE))</f>
        <v>IM</v>
      </c>
      <c r="I446" s="2" t="s">
        <v>35</v>
      </c>
      <c r="J446" s="1">
        <f>IF(Tableau4[[#This Row],[Date Fin TTT]]="","",VLOOKUP(Tableau4[[#This Row],[Produit]],'Prod Sanit'!$A$1:$G$72,2,FALSE)+Tableau4[[#This Row],[Date Fin TTT]])</f>
        <v>42409</v>
      </c>
      <c r="L446" s="2" t="s">
        <v>81</v>
      </c>
    </row>
    <row r="447" spans="1:12" x14ac:dyDescent="0.25">
      <c r="A447" s="20">
        <v>7575</v>
      </c>
      <c r="B447" s="3">
        <v>42409</v>
      </c>
      <c r="C447" s="3">
        <v>42409</v>
      </c>
      <c r="E447" t="s">
        <v>50</v>
      </c>
      <c r="F447">
        <v>2</v>
      </c>
      <c r="G447" s="28">
        <v>601000375</v>
      </c>
      <c r="H447" s="18" t="str">
        <f>IF(Tableau4[[#This Row],[Produit]]="","",VLOOKUP(Tableau4[[#This Row],[Produit]],'Prod Sanit'!$A$1:$G$71,7,FALSE))</f>
        <v>IM</v>
      </c>
      <c r="I447" s="2" t="s">
        <v>35</v>
      </c>
      <c r="J447" s="1">
        <f>IF(Tableau4[[#This Row],[Date Fin TTT]]="","",VLOOKUP(Tableau4[[#This Row],[Produit]],'Prod Sanit'!$A$1:$G$72,2,FALSE)+Tableau4[[#This Row],[Date Fin TTT]])</f>
        <v>42409</v>
      </c>
      <c r="L447" s="2" t="s">
        <v>81</v>
      </c>
    </row>
    <row r="448" spans="1:12" x14ac:dyDescent="0.25">
      <c r="A448" s="20">
        <v>7576</v>
      </c>
      <c r="B448" s="3">
        <v>42409</v>
      </c>
      <c r="C448" s="3">
        <v>42409</v>
      </c>
      <c r="E448" t="s">
        <v>50</v>
      </c>
      <c r="F448">
        <v>2</v>
      </c>
      <c r="G448" s="28">
        <v>601000375</v>
      </c>
      <c r="H448" s="18" t="str">
        <f>IF(Tableau4[[#This Row],[Produit]]="","",VLOOKUP(Tableau4[[#This Row],[Produit]],'Prod Sanit'!$A$1:$G$71,7,FALSE))</f>
        <v>IM</v>
      </c>
      <c r="I448" s="2" t="s">
        <v>35</v>
      </c>
      <c r="J448" s="1">
        <f>IF(Tableau4[[#This Row],[Date Fin TTT]]="","",VLOOKUP(Tableau4[[#This Row],[Produit]],'Prod Sanit'!$A$1:$G$72,2,FALSE)+Tableau4[[#This Row],[Date Fin TTT]])</f>
        <v>42409</v>
      </c>
      <c r="L448" s="2" t="s">
        <v>81</v>
      </c>
    </row>
    <row r="449" spans="1:12" x14ac:dyDescent="0.25">
      <c r="A449" s="20">
        <v>7577</v>
      </c>
      <c r="B449" s="3">
        <v>42409</v>
      </c>
      <c r="C449" s="3">
        <v>42409</v>
      </c>
      <c r="E449" t="s">
        <v>50</v>
      </c>
      <c r="F449">
        <v>2</v>
      </c>
      <c r="G449" s="28">
        <v>601000375</v>
      </c>
      <c r="H449" s="18" t="str">
        <f>IF(Tableau4[[#This Row],[Produit]]="","",VLOOKUP(Tableau4[[#This Row],[Produit]],'Prod Sanit'!$A$1:$G$71,7,FALSE))</f>
        <v>IM</v>
      </c>
      <c r="I449" s="2" t="s">
        <v>35</v>
      </c>
      <c r="J449" s="1">
        <f>IF(Tableau4[[#This Row],[Date Fin TTT]]="","",VLOOKUP(Tableau4[[#This Row],[Produit]],'Prod Sanit'!$A$1:$G$72,2,FALSE)+Tableau4[[#This Row],[Date Fin TTT]])</f>
        <v>42409</v>
      </c>
      <c r="L449" s="2" t="s">
        <v>81</v>
      </c>
    </row>
    <row r="450" spans="1:12" x14ac:dyDescent="0.25">
      <c r="A450" s="20">
        <v>7578</v>
      </c>
      <c r="B450" s="3">
        <v>42409</v>
      </c>
      <c r="C450" s="3">
        <v>42409</v>
      </c>
      <c r="E450" t="s">
        <v>50</v>
      </c>
      <c r="F450">
        <v>2</v>
      </c>
      <c r="G450" s="28">
        <v>601000375</v>
      </c>
      <c r="H450" s="18" t="str">
        <f>IF(Tableau4[[#This Row],[Produit]]="","",VLOOKUP(Tableau4[[#This Row],[Produit]],'Prod Sanit'!$A$1:$G$71,7,FALSE))</f>
        <v>IM</v>
      </c>
      <c r="I450" s="2" t="s">
        <v>35</v>
      </c>
      <c r="J450" s="1">
        <f>IF(Tableau4[[#This Row],[Date Fin TTT]]="","",VLOOKUP(Tableau4[[#This Row],[Produit]],'Prod Sanit'!$A$1:$G$72,2,FALSE)+Tableau4[[#This Row],[Date Fin TTT]])</f>
        <v>42409</v>
      </c>
      <c r="L450" s="2" t="s">
        <v>81</v>
      </c>
    </row>
    <row r="451" spans="1:12" x14ac:dyDescent="0.25">
      <c r="A451" s="20">
        <v>7579</v>
      </c>
      <c r="B451" s="3">
        <v>42409</v>
      </c>
      <c r="C451" s="3">
        <v>42409</v>
      </c>
      <c r="E451" t="s">
        <v>50</v>
      </c>
      <c r="F451">
        <v>2</v>
      </c>
      <c r="G451" s="28">
        <v>601000375</v>
      </c>
      <c r="H451" s="18" t="str">
        <f>IF(Tableau4[[#This Row],[Produit]]="","",VLOOKUP(Tableau4[[#This Row],[Produit]],'Prod Sanit'!$A$1:$G$71,7,FALSE))</f>
        <v>IM</v>
      </c>
      <c r="I451" s="2" t="s">
        <v>35</v>
      </c>
      <c r="J451" s="1">
        <f>IF(Tableau4[[#This Row],[Date Fin TTT]]="","",VLOOKUP(Tableau4[[#This Row],[Produit]],'Prod Sanit'!$A$1:$G$72,2,FALSE)+Tableau4[[#This Row],[Date Fin TTT]])</f>
        <v>42409</v>
      </c>
      <c r="L451" s="2" t="s">
        <v>81</v>
      </c>
    </row>
    <row r="452" spans="1:12" x14ac:dyDescent="0.25">
      <c r="A452" s="20">
        <v>7580</v>
      </c>
      <c r="B452" s="3">
        <v>42409</v>
      </c>
      <c r="C452" s="3">
        <v>42409</v>
      </c>
      <c r="E452" t="s">
        <v>50</v>
      </c>
      <c r="F452">
        <v>2</v>
      </c>
      <c r="G452" s="28">
        <v>601000375</v>
      </c>
      <c r="H452" s="18" t="str">
        <f>IF(Tableau4[[#This Row],[Produit]]="","",VLOOKUP(Tableau4[[#This Row],[Produit]],'Prod Sanit'!$A$1:$G$71,7,FALSE))</f>
        <v>IM</v>
      </c>
      <c r="I452" s="2" t="s">
        <v>35</v>
      </c>
      <c r="J452" s="1">
        <f>IF(Tableau4[[#This Row],[Date Fin TTT]]="","",VLOOKUP(Tableau4[[#This Row],[Produit]],'Prod Sanit'!$A$1:$G$72,2,FALSE)+Tableau4[[#This Row],[Date Fin TTT]])</f>
        <v>42409</v>
      </c>
      <c r="L452" s="2" t="s">
        <v>81</v>
      </c>
    </row>
    <row r="453" spans="1:12" x14ac:dyDescent="0.25">
      <c r="A453" s="20">
        <v>7581</v>
      </c>
      <c r="B453" s="3">
        <v>42409</v>
      </c>
      <c r="C453" s="3">
        <v>42409</v>
      </c>
      <c r="E453" t="s">
        <v>50</v>
      </c>
      <c r="F453">
        <v>2</v>
      </c>
      <c r="G453" s="28">
        <v>601000375</v>
      </c>
      <c r="H453" s="18" t="str">
        <f>IF(Tableau4[[#This Row],[Produit]]="","",VLOOKUP(Tableau4[[#This Row],[Produit]],'Prod Sanit'!$A$1:$G$71,7,FALSE))</f>
        <v>IM</v>
      </c>
      <c r="I453" s="2" t="s">
        <v>35</v>
      </c>
      <c r="J453" s="1">
        <f>IF(Tableau4[[#This Row],[Date Fin TTT]]="","",VLOOKUP(Tableau4[[#This Row],[Produit]],'Prod Sanit'!$A$1:$G$72,2,FALSE)+Tableau4[[#This Row],[Date Fin TTT]])</f>
        <v>42409</v>
      </c>
      <c r="L453" s="2" t="s">
        <v>81</v>
      </c>
    </row>
    <row r="454" spans="1:12" x14ac:dyDescent="0.25">
      <c r="A454" s="20">
        <v>7481</v>
      </c>
      <c r="B454" s="3">
        <v>42410</v>
      </c>
      <c r="C454" s="3">
        <v>42411</v>
      </c>
      <c r="E454" t="s">
        <v>128</v>
      </c>
      <c r="F454">
        <v>1</v>
      </c>
      <c r="G454" s="28">
        <v>602000659</v>
      </c>
      <c r="H454" s="18" t="str">
        <f>IF(Tableau4[[#This Row],[Produit]]="","",VLOOKUP(Tableau4[[#This Row],[Produit]],'Prod Sanit'!$A$1:$G$71,7,FALSE))</f>
        <v>B</v>
      </c>
      <c r="I454" s="2" t="s">
        <v>35</v>
      </c>
      <c r="J454" s="1">
        <f>IF(Tableau4[[#This Row],[Date Fin TTT]]="","",VLOOKUP(Tableau4[[#This Row],[Produit]],'Prod Sanit'!$A$1:$G$72,2,FALSE)+Tableau4[[#This Row],[Date Fin TTT]])</f>
        <v>42411</v>
      </c>
      <c r="K454" t="s">
        <v>143</v>
      </c>
      <c r="L454" s="2" t="s">
        <v>81</v>
      </c>
    </row>
    <row r="455" spans="1:12" x14ac:dyDescent="0.25">
      <c r="A455" s="20">
        <v>7481</v>
      </c>
      <c r="B455" s="3">
        <v>42415</v>
      </c>
      <c r="C455" s="3">
        <v>42418</v>
      </c>
      <c r="E455" t="s">
        <v>144</v>
      </c>
      <c r="F455">
        <v>2</v>
      </c>
      <c r="G455" s="2">
        <v>12690</v>
      </c>
      <c r="H455" s="18" t="str">
        <f>IF(Tableau4[[#This Row],[Produit]]="","",VLOOKUP(Tableau4[[#This Row],[Produit]],'Prod Sanit'!$A$1:$G$71,7,FALSE))</f>
        <v>B</v>
      </c>
      <c r="I455" s="2" t="s">
        <v>35</v>
      </c>
      <c r="J455" s="1">
        <f>IF(Tableau4[[#This Row],[Date Fin TTT]]="","",VLOOKUP(Tableau4[[#This Row],[Produit]],'Prod Sanit'!$A$1:$G$72,2,FALSE)+Tableau4[[#This Row],[Date Fin TTT]])</f>
        <v>42418</v>
      </c>
      <c r="K455" t="s">
        <v>167</v>
      </c>
      <c r="L455" s="2" t="s">
        <v>81</v>
      </c>
    </row>
    <row r="456" spans="1:12" x14ac:dyDescent="0.25">
      <c r="A456" s="20">
        <v>7579</v>
      </c>
      <c r="B456" s="3">
        <v>42416</v>
      </c>
      <c r="C456" s="3">
        <v>42416</v>
      </c>
      <c r="E456" t="s">
        <v>54</v>
      </c>
      <c r="F456">
        <v>3</v>
      </c>
      <c r="G456" s="2">
        <v>512004553</v>
      </c>
      <c r="H456" s="18" t="str">
        <f>IF(Tableau4[[#This Row],[Produit]]="","",VLOOKUP(Tableau4[[#This Row],[Produit]],'Prod Sanit'!$A$1:$G$71,7,FALSE))</f>
        <v>IM</v>
      </c>
      <c r="I456" s="2" t="s">
        <v>35</v>
      </c>
      <c r="J456" s="1">
        <f>IF(Tableau4[[#This Row],[Date Fin TTT]]="","",VLOOKUP(Tableau4[[#This Row],[Produit]],'Prod Sanit'!$A$1:$G$72,2,FALSE)+Tableau4[[#This Row],[Date Fin TTT]])</f>
        <v>42447</v>
      </c>
      <c r="K456" t="s">
        <v>116</v>
      </c>
      <c r="L456" s="2" t="s">
        <v>81</v>
      </c>
    </row>
    <row r="457" spans="1:12" x14ac:dyDescent="0.25">
      <c r="A457" s="20">
        <v>7579</v>
      </c>
      <c r="B457" s="3">
        <v>42416</v>
      </c>
      <c r="C457" s="3">
        <v>42416</v>
      </c>
      <c r="E457" t="s">
        <v>66</v>
      </c>
      <c r="F457">
        <v>4</v>
      </c>
      <c r="G457" s="2">
        <v>512004811</v>
      </c>
      <c r="H457" s="18" t="str">
        <f>IF(Tableau4[[#This Row],[Produit]]="","",VLOOKUP(Tableau4[[#This Row],[Produit]],'Prod Sanit'!$A$1:$G$71,7,FALSE))</f>
        <v>IM</v>
      </c>
      <c r="I457" s="2" t="s">
        <v>35</v>
      </c>
      <c r="J457" s="1">
        <f>IF(Tableau4[[#This Row],[Date Fin TTT]]="","",VLOOKUP(Tableau4[[#This Row],[Produit]],'Prod Sanit'!$A$1:$G$72,2,FALSE)+Tableau4[[#This Row],[Date Fin TTT]])</f>
        <v>42446</v>
      </c>
      <c r="K457" t="s">
        <v>121</v>
      </c>
      <c r="L457" s="2" t="s">
        <v>81</v>
      </c>
    </row>
    <row r="458" spans="1:12" x14ac:dyDescent="0.25">
      <c r="A458" s="20">
        <v>7577</v>
      </c>
      <c r="B458" s="3">
        <v>42417</v>
      </c>
      <c r="C458" s="3">
        <v>42417</v>
      </c>
      <c r="E458" t="s">
        <v>100</v>
      </c>
      <c r="F458">
        <v>3</v>
      </c>
      <c r="G458" s="2">
        <v>601000181</v>
      </c>
      <c r="H458" s="18" t="str">
        <f>IF(Tableau4[[#This Row],[Produit]]="","",VLOOKUP(Tableau4[[#This Row],[Produit]],'Prod Sanit'!$A$1:$G$71,7,FALSE))</f>
        <v>SC</v>
      </c>
      <c r="I458" s="2" t="s">
        <v>35</v>
      </c>
      <c r="J458" s="1">
        <f>IF(Tableau4[[#This Row],[Date Fin TTT]]="","",VLOOKUP(Tableau4[[#This Row],[Produit]],'Prod Sanit'!$A$1:$G$72,2,FALSE)+Tableau4[[#This Row],[Date Fin TTT]])</f>
        <v>42466</v>
      </c>
      <c r="K458" t="s">
        <v>116</v>
      </c>
      <c r="L458" s="2" t="s">
        <v>81</v>
      </c>
    </row>
    <row r="459" spans="1:12" x14ac:dyDescent="0.25">
      <c r="A459" s="20">
        <v>7580</v>
      </c>
      <c r="B459" s="3">
        <v>42418</v>
      </c>
      <c r="C459" s="3">
        <v>42418</v>
      </c>
      <c r="E459" t="s">
        <v>100</v>
      </c>
      <c r="F459">
        <v>3</v>
      </c>
      <c r="G459" s="2">
        <v>601000181</v>
      </c>
      <c r="H459" s="18" t="str">
        <f>IF(Tableau4[[#This Row],[Produit]]="","",VLOOKUP(Tableau4[[#This Row],[Produit]],'Prod Sanit'!$A$1:$G$71,7,FALSE))</f>
        <v>SC</v>
      </c>
      <c r="I459" s="2" t="s">
        <v>35</v>
      </c>
      <c r="J459" s="1">
        <f>IF(Tableau4[[#This Row],[Date Fin TTT]]="","",VLOOKUP(Tableau4[[#This Row],[Produit]],'Prod Sanit'!$A$1:$G$72,2,FALSE)+Tableau4[[#This Row],[Date Fin TTT]])</f>
        <v>42467</v>
      </c>
      <c r="K459" t="s">
        <v>116</v>
      </c>
      <c r="L459" s="2" t="s">
        <v>81</v>
      </c>
    </row>
    <row r="460" spans="1:12" x14ac:dyDescent="0.25">
      <c r="A460" s="20">
        <v>7580</v>
      </c>
      <c r="B460" s="3">
        <v>42418</v>
      </c>
      <c r="C460" s="3">
        <v>42418</v>
      </c>
      <c r="E460" t="s">
        <v>54</v>
      </c>
      <c r="F460">
        <v>3</v>
      </c>
      <c r="G460" s="2">
        <v>512004553</v>
      </c>
      <c r="H460" s="18" t="str">
        <f>IF(Tableau4[[#This Row],[Produit]]="","",VLOOKUP(Tableau4[[#This Row],[Produit]],'Prod Sanit'!$A$1:$G$71,7,FALSE))</f>
        <v>IM</v>
      </c>
      <c r="I460" s="2" t="s">
        <v>35</v>
      </c>
      <c r="J460" s="1">
        <f>IF(Tableau4[[#This Row],[Date Fin TTT]]="","",VLOOKUP(Tableau4[[#This Row],[Produit]],'Prod Sanit'!$A$1:$G$72,2,FALSE)+Tableau4[[#This Row],[Date Fin TTT]])</f>
        <v>42449</v>
      </c>
      <c r="K460" t="s">
        <v>116</v>
      </c>
      <c r="L460" s="2" t="s">
        <v>81</v>
      </c>
    </row>
    <row r="461" spans="1:12" x14ac:dyDescent="0.25">
      <c r="A461" s="20">
        <v>7481</v>
      </c>
      <c r="B461" s="3">
        <v>42419</v>
      </c>
      <c r="C461" s="3">
        <v>42419</v>
      </c>
      <c r="E461" t="s">
        <v>128</v>
      </c>
      <c r="F461">
        <v>1</v>
      </c>
      <c r="G461" s="2">
        <v>602000659</v>
      </c>
      <c r="H461" s="18" t="str">
        <f>IF(Tableau4[[#This Row],[Produit]]="","",VLOOKUP(Tableau4[[#This Row],[Produit]],'Prod Sanit'!$A$1:$G$71,7,FALSE))</f>
        <v>B</v>
      </c>
      <c r="I461" s="2" t="s">
        <v>35</v>
      </c>
      <c r="J461" s="1">
        <f>IF(Tableau4[[#This Row],[Date Fin TTT]]="","",VLOOKUP(Tableau4[[#This Row],[Produit]],'Prod Sanit'!$A$1:$G$72,2,FALSE)+Tableau4[[#This Row],[Date Fin TTT]])</f>
        <v>42419</v>
      </c>
      <c r="K461" t="s">
        <v>143</v>
      </c>
      <c r="L461" s="2" t="s">
        <v>81</v>
      </c>
    </row>
    <row r="462" spans="1:12" x14ac:dyDescent="0.25">
      <c r="A462" s="20">
        <v>7578</v>
      </c>
      <c r="B462" s="3">
        <v>42420</v>
      </c>
      <c r="C462" s="3">
        <v>42420</v>
      </c>
      <c r="E462" t="s">
        <v>100</v>
      </c>
      <c r="F462">
        <v>3</v>
      </c>
      <c r="G462" s="2">
        <v>601000181</v>
      </c>
      <c r="H462" s="18" t="str">
        <f>IF(Tableau4[[#This Row],[Produit]]="","",VLOOKUP(Tableau4[[#This Row],[Produit]],'Prod Sanit'!$A$1:$G$71,7,FALSE))</f>
        <v>SC</v>
      </c>
      <c r="I462" s="2" t="s">
        <v>35</v>
      </c>
      <c r="J462" s="1">
        <f>IF(Tableau4[[#This Row],[Date Fin TTT]]="","",VLOOKUP(Tableau4[[#This Row],[Produit]],'Prod Sanit'!$A$1:$G$72,2,FALSE)+Tableau4[[#This Row],[Date Fin TTT]])</f>
        <v>42469</v>
      </c>
      <c r="K462" t="s">
        <v>116</v>
      </c>
      <c r="L462" s="2" t="s">
        <v>81</v>
      </c>
    </row>
    <row r="463" spans="1:12" x14ac:dyDescent="0.25">
      <c r="A463" s="20">
        <v>7578</v>
      </c>
      <c r="B463" s="3">
        <v>42420</v>
      </c>
      <c r="C463" s="3">
        <v>42420</v>
      </c>
      <c r="E463" t="s">
        <v>54</v>
      </c>
      <c r="F463">
        <v>3</v>
      </c>
      <c r="G463" s="2">
        <v>512004553</v>
      </c>
      <c r="H463" s="18" t="str">
        <f>IF(Tableau4[[#This Row],[Produit]]="","",VLOOKUP(Tableau4[[#This Row],[Produit]],'Prod Sanit'!$A$1:$G$71,7,FALSE))</f>
        <v>IM</v>
      </c>
      <c r="I463" s="2" t="s">
        <v>35</v>
      </c>
      <c r="J463" s="1">
        <f>IF(Tableau4[[#This Row],[Date Fin TTT]]="","",VLOOKUP(Tableau4[[#This Row],[Produit]],'Prod Sanit'!$A$1:$G$72,2,FALSE)+Tableau4[[#This Row],[Date Fin TTT]])</f>
        <v>42451</v>
      </c>
      <c r="K463" t="s">
        <v>116</v>
      </c>
      <c r="L463" s="2" t="s">
        <v>81</v>
      </c>
    </row>
    <row r="464" spans="1:12" x14ac:dyDescent="0.25">
      <c r="A464" s="20">
        <v>7488</v>
      </c>
      <c r="B464" s="3">
        <v>42429</v>
      </c>
      <c r="C464" s="3">
        <v>42429</v>
      </c>
      <c r="E464" t="s">
        <v>107</v>
      </c>
      <c r="F464">
        <v>2</v>
      </c>
      <c r="G464" s="2">
        <v>601000375</v>
      </c>
      <c r="H464" s="18" t="str">
        <f>IF(Tableau4[[#This Row],[Produit]]="","",VLOOKUP(Tableau4[[#This Row],[Produit]],'Prod Sanit'!$A$1:$G$71,7,FALSE))</f>
        <v>SC</v>
      </c>
      <c r="I464" s="2" t="s">
        <v>35</v>
      </c>
      <c r="J464" s="1">
        <f>IF(Tableau4[[#This Row],[Date Fin TTT]]="","",VLOOKUP(Tableau4[[#This Row],[Produit]],'Prod Sanit'!$A$1:$G$72,2,FALSE)+Tableau4[[#This Row],[Date Fin TTT]])</f>
        <v>42429</v>
      </c>
      <c r="L464" s="2" t="s">
        <v>81</v>
      </c>
    </row>
    <row r="465" spans="1:12" x14ac:dyDescent="0.25">
      <c r="A465" s="20">
        <v>7489</v>
      </c>
      <c r="B465" s="3">
        <v>42429</v>
      </c>
      <c r="C465" s="3">
        <v>42429</v>
      </c>
      <c r="E465" t="s">
        <v>107</v>
      </c>
      <c r="F465">
        <v>2</v>
      </c>
      <c r="G465" s="2">
        <v>601000375</v>
      </c>
      <c r="H465" s="18" t="str">
        <f>IF(Tableau4[[#This Row],[Produit]]="","",VLOOKUP(Tableau4[[#This Row],[Produit]],'Prod Sanit'!$A$1:$G$71,7,FALSE))</f>
        <v>SC</v>
      </c>
      <c r="I465" s="2" t="s">
        <v>35</v>
      </c>
      <c r="J465" s="1">
        <f>IF(Tableau4[[#This Row],[Date Fin TTT]]="","",VLOOKUP(Tableau4[[#This Row],[Produit]],'Prod Sanit'!$A$1:$G$72,2,FALSE)+Tableau4[[#This Row],[Date Fin TTT]])</f>
        <v>42429</v>
      </c>
      <c r="L465" s="2" t="s">
        <v>81</v>
      </c>
    </row>
    <row r="466" spans="1:12" x14ac:dyDescent="0.25">
      <c r="A466" s="20">
        <v>7491</v>
      </c>
      <c r="B466" s="3">
        <v>42429</v>
      </c>
      <c r="C466" s="3">
        <v>42429</v>
      </c>
      <c r="E466" t="s">
        <v>107</v>
      </c>
      <c r="F466">
        <v>2</v>
      </c>
      <c r="G466" s="2">
        <v>601000375</v>
      </c>
      <c r="H466" s="18" t="str">
        <f>IF(Tableau4[[#This Row],[Produit]]="","",VLOOKUP(Tableau4[[#This Row],[Produit]],'Prod Sanit'!$A$1:$G$71,7,FALSE))</f>
        <v>SC</v>
      </c>
      <c r="I466" s="2" t="s">
        <v>35</v>
      </c>
      <c r="J466" s="1">
        <f>IF(Tableau4[[#This Row],[Date Fin TTT]]="","",VLOOKUP(Tableau4[[#This Row],[Produit]],'Prod Sanit'!$A$1:$G$72,2,FALSE)+Tableau4[[#This Row],[Date Fin TTT]])</f>
        <v>42429</v>
      </c>
      <c r="L466" s="2" t="s">
        <v>81</v>
      </c>
    </row>
    <row r="467" spans="1:12" x14ac:dyDescent="0.25">
      <c r="A467" s="20">
        <v>7492</v>
      </c>
      <c r="B467" s="3">
        <v>42429</v>
      </c>
      <c r="C467" s="3">
        <v>42429</v>
      </c>
      <c r="E467" t="s">
        <v>107</v>
      </c>
      <c r="F467">
        <v>2</v>
      </c>
      <c r="G467" s="2">
        <v>601000375</v>
      </c>
      <c r="H467" s="18" t="str">
        <f>IF(Tableau4[[#This Row],[Produit]]="","",VLOOKUP(Tableau4[[#This Row],[Produit]],'Prod Sanit'!$A$1:$G$71,7,FALSE))</f>
        <v>SC</v>
      </c>
      <c r="I467" s="2" t="s">
        <v>35</v>
      </c>
      <c r="J467" s="1">
        <f>IF(Tableau4[[#This Row],[Date Fin TTT]]="","",VLOOKUP(Tableau4[[#This Row],[Produit]],'Prod Sanit'!$A$1:$G$72,2,FALSE)+Tableau4[[#This Row],[Date Fin TTT]])</f>
        <v>42429</v>
      </c>
      <c r="L467" s="2" t="s">
        <v>81</v>
      </c>
    </row>
    <row r="468" spans="1:12" x14ac:dyDescent="0.25">
      <c r="A468" s="20">
        <v>7493</v>
      </c>
      <c r="B468" s="3">
        <v>42429</v>
      </c>
      <c r="C468" s="3">
        <v>42429</v>
      </c>
      <c r="E468" t="s">
        <v>107</v>
      </c>
      <c r="F468">
        <v>2</v>
      </c>
      <c r="G468" s="2">
        <v>601000375</v>
      </c>
      <c r="H468" s="18" t="str">
        <f>IF(Tableau4[[#This Row],[Produit]]="","",VLOOKUP(Tableau4[[#This Row],[Produit]],'Prod Sanit'!$A$1:$G$71,7,FALSE))</f>
        <v>SC</v>
      </c>
      <c r="I468" s="2" t="s">
        <v>35</v>
      </c>
      <c r="J468" s="1">
        <f>IF(Tableau4[[#This Row],[Date Fin TTT]]="","",VLOOKUP(Tableau4[[#This Row],[Produit]],'Prod Sanit'!$A$1:$G$72,2,FALSE)+Tableau4[[#This Row],[Date Fin TTT]])</f>
        <v>42429</v>
      </c>
      <c r="L468" s="2" t="s">
        <v>81</v>
      </c>
    </row>
    <row r="469" spans="1:12" x14ac:dyDescent="0.25">
      <c r="A469" s="20">
        <v>7495</v>
      </c>
      <c r="B469" s="3">
        <v>42429</v>
      </c>
      <c r="C469" s="3">
        <v>42429</v>
      </c>
      <c r="E469" t="s">
        <v>107</v>
      </c>
      <c r="F469">
        <v>2</v>
      </c>
      <c r="G469" s="2">
        <v>601000375</v>
      </c>
      <c r="H469" s="18" t="str">
        <f>IF(Tableau4[[#This Row],[Produit]]="","",VLOOKUP(Tableau4[[#This Row],[Produit]],'Prod Sanit'!$A$1:$G$71,7,FALSE))</f>
        <v>SC</v>
      </c>
      <c r="I469" s="2" t="s">
        <v>35</v>
      </c>
      <c r="J469" s="1">
        <f>IF(Tableau4[[#This Row],[Date Fin TTT]]="","",VLOOKUP(Tableau4[[#This Row],[Produit]],'Prod Sanit'!$A$1:$G$72,2,FALSE)+Tableau4[[#This Row],[Date Fin TTT]])</f>
        <v>42429</v>
      </c>
      <c r="L469" s="2" t="s">
        <v>81</v>
      </c>
    </row>
    <row r="470" spans="1:12" x14ac:dyDescent="0.25">
      <c r="A470" s="20">
        <v>7497</v>
      </c>
      <c r="B470" s="3">
        <v>42429</v>
      </c>
      <c r="C470" s="3">
        <v>42429</v>
      </c>
      <c r="E470" t="s">
        <v>107</v>
      </c>
      <c r="F470">
        <v>2</v>
      </c>
      <c r="G470" s="2">
        <v>601000375</v>
      </c>
      <c r="H470" s="18" t="str">
        <f>IF(Tableau4[[#This Row],[Produit]]="","",VLOOKUP(Tableau4[[#This Row],[Produit]],'Prod Sanit'!$A$1:$G$71,7,FALSE))</f>
        <v>SC</v>
      </c>
      <c r="I470" s="2" t="s">
        <v>35</v>
      </c>
      <c r="J470" s="1">
        <f>IF(Tableau4[[#This Row],[Date Fin TTT]]="","",VLOOKUP(Tableau4[[#This Row],[Produit]],'Prod Sanit'!$A$1:$G$72,2,FALSE)+Tableau4[[#This Row],[Date Fin TTT]])</f>
        <v>42429</v>
      </c>
      <c r="L470" s="2" t="s">
        <v>81</v>
      </c>
    </row>
    <row r="471" spans="1:12" x14ac:dyDescent="0.25">
      <c r="A471" s="20">
        <v>7501</v>
      </c>
      <c r="B471" s="3">
        <v>42429</v>
      </c>
      <c r="C471" s="3">
        <v>42429</v>
      </c>
      <c r="E471" t="s">
        <v>107</v>
      </c>
      <c r="F471">
        <v>2</v>
      </c>
      <c r="G471" s="2">
        <v>601000375</v>
      </c>
      <c r="H471" s="18" t="str">
        <f>IF(Tableau4[[#This Row],[Produit]]="","",VLOOKUP(Tableau4[[#This Row],[Produit]],'Prod Sanit'!$A$1:$G$71,7,FALSE))</f>
        <v>SC</v>
      </c>
      <c r="I471" s="2" t="s">
        <v>35</v>
      </c>
      <c r="J471" s="1">
        <f>IF(Tableau4[[#This Row],[Date Fin TTT]]="","",VLOOKUP(Tableau4[[#This Row],[Produit]],'Prod Sanit'!$A$1:$G$72,2,FALSE)+Tableau4[[#This Row],[Date Fin TTT]])</f>
        <v>42429</v>
      </c>
      <c r="L471" s="2" t="s">
        <v>81</v>
      </c>
    </row>
    <row r="472" spans="1:12" x14ac:dyDescent="0.25">
      <c r="A472" s="20">
        <v>7509</v>
      </c>
      <c r="B472" s="3">
        <v>42429</v>
      </c>
      <c r="C472" s="3">
        <v>42429</v>
      </c>
      <c r="E472" t="s">
        <v>107</v>
      </c>
      <c r="F472">
        <v>2</v>
      </c>
      <c r="G472" s="2">
        <v>601000375</v>
      </c>
      <c r="H472" s="18" t="str">
        <f>IF(Tableau4[[#This Row],[Produit]]="","",VLOOKUP(Tableau4[[#This Row],[Produit]],'Prod Sanit'!$A$1:$G$71,7,FALSE))</f>
        <v>SC</v>
      </c>
      <c r="I472" s="2" t="s">
        <v>35</v>
      </c>
      <c r="J472" s="1">
        <f>IF(Tableau4[[#This Row],[Date Fin TTT]]="","",VLOOKUP(Tableau4[[#This Row],[Produit]],'Prod Sanit'!$A$1:$G$72,2,FALSE)+Tableau4[[#This Row],[Date Fin TTT]])</f>
        <v>42429</v>
      </c>
      <c r="L472" s="2" t="s">
        <v>81</v>
      </c>
    </row>
    <row r="473" spans="1:12" x14ac:dyDescent="0.25">
      <c r="A473" s="20">
        <v>7513</v>
      </c>
      <c r="B473" s="3">
        <v>42429</v>
      </c>
      <c r="C473" s="3">
        <v>42429</v>
      </c>
      <c r="E473" t="s">
        <v>107</v>
      </c>
      <c r="F473">
        <v>2</v>
      </c>
      <c r="G473" s="2">
        <v>601000375</v>
      </c>
      <c r="H473" s="18" t="str">
        <f>IF(Tableau4[[#This Row],[Produit]]="","",VLOOKUP(Tableau4[[#This Row],[Produit]],'Prod Sanit'!$A$1:$G$71,7,FALSE))</f>
        <v>SC</v>
      </c>
      <c r="I473" s="2" t="s">
        <v>35</v>
      </c>
      <c r="J473" s="1">
        <f>IF(Tableau4[[#This Row],[Date Fin TTT]]="","",VLOOKUP(Tableau4[[#This Row],[Produit]],'Prod Sanit'!$A$1:$G$72,2,FALSE)+Tableau4[[#This Row],[Date Fin TTT]])</f>
        <v>42429</v>
      </c>
      <c r="L473" s="2" t="s">
        <v>81</v>
      </c>
    </row>
    <row r="474" spans="1:12" x14ac:dyDescent="0.25">
      <c r="A474" s="20">
        <v>7514</v>
      </c>
      <c r="B474" s="3">
        <v>42429</v>
      </c>
      <c r="C474" s="3">
        <v>42429</v>
      </c>
      <c r="E474" t="s">
        <v>107</v>
      </c>
      <c r="F474">
        <v>2</v>
      </c>
      <c r="G474" s="2">
        <v>601000375</v>
      </c>
      <c r="H474" s="18" t="str">
        <f>IF(Tableau4[[#This Row],[Produit]]="","",VLOOKUP(Tableau4[[#This Row],[Produit]],'Prod Sanit'!$A$1:$G$71,7,FALSE))</f>
        <v>SC</v>
      </c>
      <c r="I474" s="2" t="s">
        <v>35</v>
      </c>
      <c r="J474" s="1">
        <f>IF(Tableau4[[#This Row],[Date Fin TTT]]="","",VLOOKUP(Tableau4[[#This Row],[Produit]],'Prod Sanit'!$A$1:$G$72,2,FALSE)+Tableau4[[#This Row],[Date Fin TTT]])</f>
        <v>42429</v>
      </c>
      <c r="L474" s="2" t="s">
        <v>81</v>
      </c>
    </row>
    <row r="475" spans="1:12" x14ac:dyDescent="0.25">
      <c r="A475" s="20">
        <v>7515</v>
      </c>
      <c r="B475" s="3">
        <v>42429</v>
      </c>
      <c r="C475" s="3">
        <v>42429</v>
      </c>
      <c r="E475" t="s">
        <v>107</v>
      </c>
      <c r="F475">
        <v>2</v>
      </c>
      <c r="G475" s="2">
        <v>601000375</v>
      </c>
      <c r="H475" s="18" t="str">
        <f>IF(Tableau4[[#This Row],[Produit]]="","",VLOOKUP(Tableau4[[#This Row],[Produit]],'Prod Sanit'!$A$1:$G$71,7,FALSE))</f>
        <v>SC</v>
      </c>
      <c r="I475" s="2" t="s">
        <v>35</v>
      </c>
      <c r="J475" s="1">
        <f>IF(Tableau4[[#This Row],[Date Fin TTT]]="","",VLOOKUP(Tableau4[[#This Row],[Produit]],'Prod Sanit'!$A$1:$G$72,2,FALSE)+Tableau4[[#This Row],[Date Fin TTT]])</f>
        <v>42429</v>
      </c>
      <c r="L475" s="2" t="s">
        <v>81</v>
      </c>
    </row>
    <row r="476" spans="1:12" x14ac:dyDescent="0.25">
      <c r="A476" s="20">
        <v>7519</v>
      </c>
      <c r="B476" s="3">
        <v>42429</v>
      </c>
      <c r="C476" s="3">
        <v>42429</v>
      </c>
      <c r="E476" t="s">
        <v>107</v>
      </c>
      <c r="F476">
        <v>2</v>
      </c>
      <c r="G476" s="2">
        <v>601000375</v>
      </c>
      <c r="H476" s="18" t="str">
        <f>IF(Tableau4[[#This Row],[Produit]]="","",VLOOKUP(Tableau4[[#This Row],[Produit]],'Prod Sanit'!$A$1:$G$71,7,FALSE))</f>
        <v>SC</v>
      </c>
      <c r="I476" s="2" t="s">
        <v>35</v>
      </c>
      <c r="J476" s="1">
        <f>IF(Tableau4[[#This Row],[Date Fin TTT]]="","",VLOOKUP(Tableau4[[#This Row],[Produit]],'Prod Sanit'!$A$1:$G$72,2,FALSE)+Tableau4[[#This Row],[Date Fin TTT]])</f>
        <v>42429</v>
      </c>
      <c r="L476" s="2" t="s">
        <v>81</v>
      </c>
    </row>
    <row r="477" spans="1:12" x14ac:dyDescent="0.25">
      <c r="A477" s="20">
        <v>7520</v>
      </c>
      <c r="B477" s="3">
        <v>42429</v>
      </c>
      <c r="C477" s="3">
        <v>42429</v>
      </c>
      <c r="E477" t="s">
        <v>107</v>
      </c>
      <c r="F477">
        <v>2</v>
      </c>
      <c r="G477" s="2">
        <v>601000375</v>
      </c>
      <c r="H477" s="18" t="str">
        <f>IF(Tableau4[[#This Row],[Produit]]="","",VLOOKUP(Tableau4[[#This Row],[Produit]],'Prod Sanit'!$A$1:$G$71,7,FALSE))</f>
        <v>SC</v>
      </c>
      <c r="I477" s="2" t="s">
        <v>35</v>
      </c>
      <c r="J477" s="1">
        <f>IF(Tableau4[[#This Row],[Date Fin TTT]]="","",VLOOKUP(Tableau4[[#This Row],[Produit]],'Prod Sanit'!$A$1:$G$72,2,FALSE)+Tableau4[[#This Row],[Date Fin TTT]])</f>
        <v>42429</v>
      </c>
      <c r="L477" s="2" t="s">
        <v>81</v>
      </c>
    </row>
    <row r="478" spans="1:12" x14ac:dyDescent="0.25">
      <c r="A478" s="20">
        <v>7522</v>
      </c>
      <c r="B478" s="3">
        <v>42429</v>
      </c>
      <c r="C478" s="3">
        <v>42429</v>
      </c>
      <c r="E478" t="s">
        <v>107</v>
      </c>
      <c r="F478">
        <v>2</v>
      </c>
      <c r="G478" s="2">
        <v>601000375</v>
      </c>
      <c r="H478" s="18" t="str">
        <f>IF(Tableau4[[#This Row],[Produit]]="","",VLOOKUP(Tableau4[[#This Row],[Produit]],'Prod Sanit'!$A$1:$G$71,7,FALSE))</f>
        <v>SC</v>
      </c>
      <c r="I478" s="2" t="s">
        <v>35</v>
      </c>
      <c r="J478" s="1">
        <f>IF(Tableau4[[#This Row],[Date Fin TTT]]="","",VLOOKUP(Tableau4[[#This Row],[Produit]],'Prod Sanit'!$A$1:$G$72,2,FALSE)+Tableau4[[#This Row],[Date Fin TTT]])</f>
        <v>42429</v>
      </c>
      <c r="L478" s="2" t="s">
        <v>81</v>
      </c>
    </row>
    <row r="479" spans="1:12" x14ac:dyDescent="0.25">
      <c r="A479" s="20">
        <v>7524</v>
      </c>
      <c r="B479" s="3">
        <v>42429</v>
      </c>
      <c r="C479" s="3">
        <v>42429</v>
      </c>
      <c r="E479" t="s">
        <v>107</v>
      </c>
      <c r="F479">
        <v>2</v>
      </c>
      <c r="G479" s="2">
        <v>601000375</v>
      </c>
      <c r="H479" s="18" t="str">
        <f>IF(Tableau4[[#This Row],[Produit]]="","",VLOOKUP(Tableau4[[#This Row],[Produit]],'Prod Sanit'!$A$1:$G$71,7,FALSE))</f>
        <v>SC</v>
      </c>
      <c r="I479" s="2" t="s">
        <v>35</v>
      </c>
      <c r="J479" s="1">
        <f>IF(Tableau4[[#This Row],[Date Fin TTT]]="","",VLOOKUP(Tableau4[[#This Row],[Produit]],'Prod Sanit'!$A$1:$G$72,2,FALSE)+Tableau4[[#This Row],[Date Fin TTT]])</f>
        <v>42429</v>
      </c>
      <c r="L479" s="2" t="s">
        <v>81</v>
      </c>
    </row>
    <row r="480" spans="1:12" x14ac:dyDescent="0.25">
      <c r="A480" s="20">
        <v>7525</v>
      </c>
      <c r="B480" s="3">
        <v>42429</v>
      </c>
      <c r="C480" s="3">
        <v>42429</v>
      </c>
      <c r="E480" t="s">
        <v>107</v>
      </c>
      <c r="F480">
        <v>2</v>
      </c>
      <c r="G480" s="2">
        <v>601000375</v>
      </c>
      <c r="H480" s="18" t="str">
        <f>IF(Tableau4[[#This Row],[Produit]]="","",VLOOKUP(Tableau4[[#This Row],[Produit]],'Prod Sanit'!$A$1:$G$71,7,FALSE))</f>
        <v>SC</v>
      </c>
      <c r="I480" s="2" t="s">
        <v>35</v>
      </c>
      <c r="J480" s="1">
        <f>IF(Tableau4[[#This Row],[Date Fin TTT]]="","",VLOOKUP(Tableau4[[#This Row],[Produit]],'Prod Sanit'!$A$1:$G$72,2,FALSE)+Tableau4[[#This Row],[Date Fin TTT]])</f>
        <v>42429</v>
      </c>
      <c r="L480" s="2" t="s">
        <v>81</v>
      </c>
    </row>
    <row r="481" spans="1:12" x14ac:dyDescent="0.25">
      <c r="A481" s="20">
        <v>7467</v>
      </c>
      <c r="B481" s="3">
        <v>42429</v>
      </c>
      <c r="C481" s="3">
        <v>42429</v>
      </c>
      <c r="E481" t="s">
        <v>107</v>
      </c>
      <c r="F481">
        <v>2</v>
      </c>
      <c r="G481" s="2">
        <v>601000375</v>
      </c>
      <c r="H481" s="18" t="str">
        <f>IF(Tableau4[[#This Row],[Produit]]="","",VLOOKUP(Tableau4[[#This Row],[Produit]],'Prod Sanit'!$A$1:$G$71,7,FALSE))</f>
        <v>SC</v>
      </c>
      <c r="I481" s="2" t="s">
        <v>35</v>
      </c>
      <c r="J481" s="1">
        <f>IF(Tableau4[[#This Row],[Date Fin TTT]]="","",VLOOKUP(Tableau4[[#This Row],[Produit]],'Prod Sanit'!$A$1:$G$72,2,FALSE)+Tableau4[[#This Row],[Date Fin TTT]])</f>
        <v>42429</v>
      </c>
      <c r="L481" s="2" t="s">
        <v>81</v>
      </c>
    </row>
    <row r="482" spans="1:12" x14ac:dyDescent="0.25">
      <c r="A482" s="20">
        <v>7470</v>
      </c>
      <c r="B482" s="3">
        <v>42429</v>
      </c>
      <c r="C482" s="3">
        <v>42429</v>
      </c>
      <c r="E482" t="s">
        <v>107</v>
      </c>
      <c r="F482">
        <v>2</v>
      </c>
      <c r="G482" s="2">
        <v>601000375</v>
      </c>
      <c r="H482" s="18" t="str">
        <f>IF(Tableau4[[#This Row],[Produit]]="","",VLOOKUP(Tableau4[[#This Row],[Produit]],'Prod Sanit'!$A$1:$G$71,7,FALSE))</f>
        <v>SC</v>
      </c>
      <c r="I482" s="2" t="s">
        <v>35</v>
      </c>
      <c r="J482" s="1">
        <f>IF(Tableau4[[#This Row],[Date Fin TTT]]="","",VLOOKUP(Tableau4[[#This Row],[Produit]],'Prod Sanit'!$A$1:$G$72,2,FALSE)+Tableau4[[#This Row],[Date Fin TTT]])</f>
        <v>42429</v>
      </c>
      <c r="L482" s="2" t="s">
        <v>81</v>
      </c>
    </row>
    <row r="483" spans="1:12" x14ac:dyDescent="0.25">
      <c r="A483" s="20">
        <v>7471</v>
      </c>
      <c r="B483" s="3">
        <v>42429</v>
      </c>
      <c r="C483" s="3">
        <v>42429</v>
      </c>
      <c r="E483" t="s">
        <v>107</v>
      </c>
      <c r="F483">
        <v>2</v>
      </c>
      <c r="G483" s="2">
        <v>601000375</v>
      </c>
      <c r="H483" s="18" t="str">
        <f>IF(Tableau4[[#This Row],[Produit]]="","",VLOOKUP(Tableau4[[#This Row],[Produit]],'Prod Sanit'!$A$1:$G$71,7,FALSE))</f>
        <v>SC</v>
      </c>
      <c r="I483" s="2" t="s">
        <v>35</v>
      </c>
      <c r="J483" s="1">
        <f>IF(Tableau4[[#This Row],[Date Fin TTT]]="","",VLOOKUP(Tableau4[[#This Row],[Produit]],'Prod Sanit'!$A$1:$G$72,2,FALSE)+Tableau4[[#This Row],[Date Fin TTT]])</f>
        <v>42429</v>
      </c>
      <c r="L483" s="2" t="s">
        <v>81</v>
      </c>
    </row>
    <row r="484" spans="1:12" x14ac:dyDescent="0.25">
      <c r="A484" s="20">
        <v>7473</v>
      </c>
      <c r="B484" s="3">
        <v>42429</v>
      </c>
      <c r="C484" s="3">
        <v>42429</v>
      </c>
      <c r="E484" t="s">
        <v>107</v>
      </c>
      <c r="F484">
        <v>2</v>
      </c>
      <c r="G484" s="2">
        <v>601000375</v>
      </c>
      <c r="H484" s="18" t="str">
        <f>IF(Tableau4[[#This Row],[Produit]]="","",VLOOKUP(Tableau4[[#This Row],[Produit]],'Prod Sanit'!$A$1:$G$71,7,FALSE))</f>
        <v>SC</v>
      </c>
      <c r="I484" s="2" t="s">
        <v>35</v>
      </c>
      <c r="J484" s="1">
        <f>IF(Tableau4[[#This Row],[Date Fin TTT]]="","",VLOOKUP(Tableau4[[#This Row],[Produit]],'Prod Sanit'!$A$1:$G$72,2,FALSE)+Tableau4[[#This Row],[Date Fin TTT]])</f>
        <v>42429</v>
      </c>
      <c r="L484" s="2" t="s">
        <v>81</v>
      </c>
    </row>
    <row r="485" spans="1:12" x14ac:dyDescent="0.25">
      <c r="A485" s="20">
        <v>7475</v>
      </c>
      <c r="B485" s="3">
        <v>42429</v>
      </c>
      <c r="C485" s="3">
        <v>42429</v>
      </c>
      <c r="E485" t="s">
        <v>107</v>
      </c>
      <c r="F485">
        <v>2</v>
      </c>
      <c r="G485" s="2">
        <v>601000375</v>
      </c>
      <c r="H485" s="18" t="str">
        <f>IF(Tableau4[[#This Row],[Produit]]="","",VLOOKUP(Tableau4[[#This Row],[Produit]],'Prod Sanit'!$A$1:$G$71,7,FALSE))</f>
        <v>SC</v>
      </c>
      <c r="I485" s="2" t="s">
        <v>35</v>
      </c>
      <c r="J485" s="1">
        <f>IF(Tableau4[[#This Row],[Date Fin TTT]]="","",VLOOKUP(Tableau4[[#This Row],[Produit]],'Prod Sanit'!$A$1:$G$72,2,FALSE)+Tableau4[[#This Row],[Date Fin TTT]])</f>
        <v>42429</v>
      </c>
      <c r="L485" s="2" t="s">
        <v>81</v>
      </c>
    </row>
    <row r="486" spans="1:12" x14ac:dyDescent="0.25">
      <c r="A486" s="20">
        <v>7477</v>
      </c>
      <c r="B486" s="3">
        <v>42429</v>
      </c>
      <c r="C486" s="3">
        <v>42429</v>
      </c>
      <c r="E486" t="s">
        <v>107</v>
      </c>
      <c r="F486">
        <v>2</v>
      </c>
      <c r="G486" s="2">
        <v>601000375</v>
      </c>
      <c r="H486" s="18" t="str">
        <f>IF(Tableau4[[#This Row],[Produit]]="","",VLOOKUP(Tableau4[[#This Row],[Produit]],'Prod Sanit'!$A$1:$G$71,7,FALSE))</f>
        <v>SC</v>
      </c>
      <c r="I486" s="2" t="s">
        <v>35</v>
      </c>
      <c r="J486" s="1">
        <f>IF(Tableau4[[#This Row],[Date Fin TTT]]="","",VLOOKUP(Tableau4[[#This Row],[Produit]],'Prod Sanit'!$A$1:$G$72,2,FALSE)+Tableau4[[#This Row],[Date Fin TTT]])</f>
        <v>42429</v>
      </c>
      <c r="L486" s="2" t="s">
        <v>81</v>
      </c>
    </row>
    <row r="487" spans="1:12" x14ac:dyDescent="0.25">
      <c r="A487" s="20">
        <v>7479</v>
      </c>
      <c r="B487" s="3">
        <v>42429</v>
      </c>
      <c r="C487" s="3">
        <v>42429</v>
      </c>
      <c r="E487" t="s">
        <v>107</v>
      </c>
      <c r="F487">
        <v>2</v>
      </c>
      <c r="G487" s="2">
        <v>601000375</v>
      </c>
      <c r="H487" s="18" t="str">
        <f>IF(Tableau4[[#This Row],[Produit]]="","",VLOOKUP(Tableau4[[#This Row],[Produit]],'Prod Sanit'!$A$1:$G$71,7,FALSE))</f>
        <v>SC</v>
      </c>
      <c r="I487" s="2" t="s">
        <v>35</v>
      </c>
      <c r="J487" s="1">
        <f>IF(Tableau4[[#This Row],[Date Fin TTT]]="","",VLOOKUP(Tableau4[[#This Row],[Produit]],'Prod Sanit'!$A$1:$G$72,2,FALSE)+Tableau4[[#This Row],[Date Fin TTT]])</f>
        <v>42429</v>
      </c>
      <c r="L487" s="2" t="s">
        <v>81</v>
      </c>
    </row>
    <row r="488" spans="1:12" x14ac:dyDescent="0.25">
      <c r="A488" s="20">
        <v>7480</v>
      </c>
      <c r="B488" s="3">
        <v>42429</v>
      </c>
      <c r="C488" s="3">
        <v>42429</v>
      </c>
      <c r="E488" t="s">
        <v>107</v>
      </c>
      <c r="F488">
        <v>2</v>
      </c>
      <c r="G488" s="2">
        <v>601000375</v>
      </c>
      <c r="H488" s="18" t="str">
        <f>IF(Tableau4[[#This Row],[Produit]]="","",VLOOKUP(Tableau4[[#This Row],[Produit]],'Prod Sanit'!$A$1:$G$71,7,FALSE))</f>
        <v>SC</v>
      </c>
      <c r="I488" s="2" t="s">
        <v>35</v>
      </c>
      <c r="J488" s="1">
        <f>IF(Tableau4[[#This Row],[Date Fin TTT]]="","",VLOOKUP(Tableau4[[#This Row],[Produit]],'Prod Sanit'!$A$1:$G$72,2,FALSE)+Tableau4[[#This Row],[Date Fin TTT]])</f>
        <v>42429</v>
      </c>
      <c r="L488" s="2" t="s">
        <v>81</v>
      </c>
    </row>
    <row r="489" spans="1:12" x14ac:dyDescent="0.25">
      <c r="A489" s="20">
        <v>7481</v>
      </c>
      <c r="B489" s="3">
        <v>42429</v>
      </c>
      <c r="C489" s="3">
        <v>42429</v>
      </c>
      <c r="E489" t="s">
        <v>107</v>
      </c>
      <c r="F489">
        <v>2</v>
      </c>
      <c r="G489" s="2">
        <v>601000375</v>
      </c>
      <c r="H489" s="18" t="str">
        <f>IF(Tableau4[[#This Row],[Produit]]="","",VLOOKUP(Tableau4[[#This Row],[Produit]],'Prod Sanit'!$A$1:$G$71,7,FALSE))</f>
        <v>SC</v>
      </c>
      <c r="I489" s="2" t="s">
        <v>35</v>
      </c>
      <c r="J489" s="1">
        <f>IF(Tableau4[[#This Row],[Date Fin TTT]]="","",VLOOKUP(Tableau4[[#This Row],[Produit]],'Prod Sanit'!$A$1:$G$72,2,FALSE)+Tableau4[[#This Row],[Date Fin TTT]])</f>
        <v>42429</v>
      </c>
      <c r="L489" s="2" t="s">
        <v>81</v>
      </c>
    </row>
    <row r="490" spans="1:12" x14ac:dyDescent="0.25">
      <c r="A490" s="20">
        <v>7483</v>
      </c>
      <c r="B490" s="3">
        <v>42429</v>
      </c>
      <c r="C490" s="3">
        <v>42429</v>
      </c>
      <c r="E490" t="s">
        <v>107</v>
      </c>
      <c r="F490">
        <v>2</v>
      </c>
      <c r="G490" s="2">
        <v>601000375</v>
      </c>
      <c r="H490" s="18" t="str">
        <f>IF(Tableau4[[#This Row],[Produit]]="","",VLOOKUP(Tableau4[[#This Row],[Produit]],'Prod Sanit'!$A$1:$G$71,7,FALSE))</f>
        <v>SC</v>
      </c>
      <c r="I490" s="2" t="s">
        <v>35</v>
      </c>
      <c r="J490" s="1">
        <f>IF(Tableau4[[#This Row],[Date Fin TTT]]="","",VLOOKUP(Tableau4[[#This Row],[Produit]],'Prod Sanit'!$A$1:$G$72,2,FALSE)+Tableau4[[#This Row],[Date Fin TTT]])</f>
        <v>42429</v>
      </c>
      <c r="L490" s="2" t="s">
        <v>81</v>
      </c>
    </row>
    <row r="491" spans="1:12" x14ac:dyDescent="0.25">
      <c r="A491" s="20">
        <v>7503</v>
      </c>
      <c r="B491" s="3">
        <v>42429</v>
      </c>
      <c r="C491" s="3">
        <v>42429</v>
      </c>
      <c r="E491" t="s">
        <v>107</v>
      </c>
      <c r="F491">
        <v>2</v>
      </c>
      <c r="G491" s="2">
        <v>601000375</v>
      </c>
      <c r="H491" s="18" t="str">
        <f>IF(Tableau4[[#This Row],[Produit]]="","",VLOOKUP(Tableau4[[#This Row],[Produit]],'Prod Sanit'!$A$1:$G$71,7,FALSE))</f>
        <v>SC</v>
      </c>
      <c r="I491" s="2" t="s">
        <v>35</v>
      </c>
      <c r="J491" s="1">
        <f>IF(Tableau4[[#This Row],[Date Fin TTT]]="","",VLOOKUP(Tableau4[[#This Row],[Produit]],'Prod Sanit'!$A$1:$G$72,2,FALSE)+Tableau4[[#This Row],[Date Fin TTT]])</f>
        <v>42429</v>
      </c>
      <c r="L491" s="2" t="s">
        <v>81</v>
      </c>
    </row>
    <row r="492" spans="1:12" x14ac:dyDescent="0.25">
      <c r="A492" s="20">
        <v>7505</v>
      </c>
      <c r="B492" s="3">
        <v>42429</v>
      </c>
      <c r="C492" s="3">
        <v>42429</v>
      </c>
      <c r="E492" t="s">
        <v>107</v>
      </c>
      <c r="F492">
        <v>2</v>
      </c>
      <c r="G492" s="2">
        <v>601000375</v>
      </c>
      <c r="H492" s="18" t="str">
        <f>IF(Tableau4[[#This Row],[Produit]]="","",VLOOKUP(Tableau4[[#This Row],[Produit]],'Prod Sanit'!$A$1:$G$71,7,FALSE))</f>
        <v>SC</v>
      </c>
      <c r="I492" s="2" t="s">
        <v>35</v>
      </c>
      <c r="J492" s="1">
        <f>IF(Tableau4[[#This Row],[Date Fin TTT]]="","",VLOOKUP(Tableau4[[#This Row],[Produit]],'Prod Sanit'!$A$1:$G$72,2,FALSE)+Tableau4[[#This Row],[Date Fin TTT]])</f>
        <v>42429</v>
      </c>
      <c r="L492" s="2" t="s">
        <v>81</v>
      </c>
    </row>
    <row r="493" spans="1:12" x14ac:dyDescent="0.25">
      <c r="A493" s="20">
        <v>7506</v>
      </c>
      <c r="B493" s="3">
        <v>42429</v>
      </c>
      <c r="C493" s="3">
        <v>42429</v>
      </c>
      <c r="E493" t="s">
        <v>107</v>
      </c>
      <c r="F493">
        <v>2</v>
      </c>
      <c r="G493" s="2">
        <v>601000375</v>
      </c>
      <c r="H493" s="18" t="str">
        <f>IF(Tableau4[[#This Row],[Produit]]="","",VLOOKUP(Tableau4[[#This Row],[Produit]],'Prod Sanit'!$A$1:$G$71,7,FALSE))</f>
        <v>SC</v>
      </c>
      <c r="I493" s="2" t="s">
        <v>35</v>
      </c>
      <c r="J493" s="1">
        <f>IF(Tableau4[[#This Row],[Date Fin TTT]]="","",VLOOKUP(Tableau4[[#This Row],[Produit]],'Prod Sanit'!$A$1:$G$72,2,FALSE)+Tableau4[[#This Row],[Date Fin TTT]])</f>
        <v>42429</v>
      </c>
      <c r="L493" s="2" t="s">
        <v>81</v>
      </c>
    </row>
    <row r="494" spans="1:12" x14ac:dyDescent="0.25">
      <c r="A494" s="20">
        <v>8101</v>
      </c>
      <c r="B494" s="3">
        <v>42429</v>
      </c>
      <c r="C494" s="3">
        <v>42429</v>
      </c>
      <c r="E494" t="s">
        <v>107</v>
      </c>
      <c r="F494">
        <v>2</v>
      </c>
      <c r="G494" s="2">
        <v>601000375</v>
      </c>
      <c r="H494" s="18" t="str">
        <f>IF(Tableau4[[#This Row],[Produit]]="","",VLOOKUP(Tableau4[[#This Row],[Produit]],'Prod Sanit'!$A$1:$G$71,7,FALSE))</f>
        <v>SC</v>
      </c>
      <c r="I494" s="2" t="s">
        <v>35</v>
      </c>
      <c r="J494" s="1">
        <f>IF(Tableau4[[#This Row],[Date Fin TTT]]="","",VLOOKUP(Tableau4[[#This Row],[Produit]],'Prod Sanit'!$A$1:$G$72,2,FALSE)+Tableau4[[#This Row],[Date Fin TTT]])</f>
        <v>42429</v>
      </c>
      <c r="L494" s="2" t="s">
        <v>81</v>
      </c>
    </row>
    <row r="495" spans="1:12" x14ac:dyDescent="0.25">
      <c r="A495" s="20">
        <v>7518</v>
      </c>
      <c r="B495" s="3">
        <v>42429</v>
      </c>
      <c r="C495" s="3">
        <v>42429</v>
      </c>
      <c r="E495" t="s">
        <v>107</v>
      </c>
      <c r="F495">
        <v>2</v>
      </c>
      <c r="G495" s="2">
        <v>601000375</v>
      </c>
      <c r="H495" s="18" t="str">
        <f>IF(Tableau4[[#This Row],[Produit]]="","",VLOOKUP(Tableau4[[#This Row],[Produit]],'Prod Sanit'!$A$1:$G$71,7,FALSE))</f>
        <v>SC</v>
      </c>
      <c r="I495" s="2" t="s">
        <v>35</v>
      </c>
      <c r="J495" s="1">
        <f>IF(Tableau4[[#This Row],[Date Fin TTT]]="","",VLOOKUP(Tableau4[[#This Row],[Produit]],'Prod Sanit'!$A$1:$G$72,2,FALSE)+Tableau4[[#This Row],[Date Fin TTT]])</f>
        <v>42429</v>
      </c>
      <c r="L495" s="2" t="s">
        <v>81</v>
      </c>
    </row>
    <row r="496" spans="1:12" x14ac:dyDescent="0.25">
      <c r="A496" s="20">
        <v>7546</v>
      </c>
      <c r="B496" s="3">
        <v>42429</v>
      </c>
      <c r="C496" s="3">
        <v>42429</v>
      </c>
      <c r="E496" t="s">
        <v>107</v>
      </c>
      <c r="F496">
        <v>2</v>
      </c>
      <c r="G496" s="2">
        <v>601000375</v>
      </c>
      <c r="H496" s="18" t="str">
        <f>IF(Tableau4[[#This Row],[Produit]]="","",VLOOKUP(Tableau4[[#This Row],[Produit]],'Prod Sanit'!$A$1:$G$71,7,FALSE))</f>
        <v>SC</v>
      </c>
      <c r="I496" s="2" t="s">
        <v>35</v>
      </c>
      <c r="J496" s="1">
        <f>IF(Tableau4[[#This Row],[Date Fin TTT]]="","",VLOOKUP(Tableau4[[#This Row],[Produit]],'Prod Sanit'!$A$1:$G$72,2,FALSE)+Tableau4[[#This Row],[Date Fin TTT]])</f>
        <v>42429</v>
      </c>
      <c r="L496" s="2" t="s">
        <v>81</v>
      </c>
    </row>
    <row r="497" spans="1:12" x14ac:dyDescent="0.25">
      <c r="A497" s="20">
        <v>7547</v>
      </c>
      <c r="B497" s="3">
        <v>42429</v>
      </c>
      <c r="C497" s="3">
        <v>42429</v>
      </c>
      <c r="E497" t="s">
        <v>107</v>
      </c>
      <c r="F497">
        <v>2</v>
      </c>
      <c r="G497" s="2">
        <v>601000375</v>
      </c>
      <c r="H497" s="18" t="str">
        <f>IF(Tableau4[[#This Row],[Produit]]="","",VLOOKUP(Tableau4[[#This Row],[Produit]],'Prod Sanit'!$A$1:$G$71,7,FALSE))</f>
        <v>SC</v>
      </c>
      <c r="I497" s="2" t="s">
        <v>35</v>
      </c>
      <c r="J497" s="1">
        <f>IF(Tableau4[[#This Row],[Date Fin TTT]]="","",VLOOKUP(Tableau4[[#This Row],[Produit]],'Prod Sanit'!$A$1:$G$72,2,FALSE)+Tableau4[[#This Row],[Date Fin TTT]])</f>
        <v>42429</v>
      </c>
      <c r="L497" s="2" t="s">
        <v>81</v>
      </c>
    </row>
    <row r="498" spans="1:12" x14ac:dyDescent="0.25">
      <c r="A498" s="20">
        <v>7548</v>
      </c>
      <c r="B498" s="3">
        <v>42429</v>
      </c>
      <c r="C498" s="3">
        <v>42429</v>
      </c>
      <c r="E498" t="s">
        <v>107</v>
      </c>
      <c r="F498">
        <v>2</v>
      </c>
      <c r="G498" s="2">
        <v>601000375</v>
      </c>
      <c r="H498" s="18" t="str">
        <f>IF(Tableau4[[#This Row],[Produit]]="","",VLOOKUP(Tableau4[[#This Row],[Produit]],'Prod Sanit'!$A$1:$G$71,7,FALSE))</f>
        <v>SC</v>
      </c>
      <c r="I498" s="2" t="s">
        <v>35</v>
      </c>
      <c r="J498" s="1">
        <f>IF(Tableau4[[#This Row],[Date Fin TTT]]="","",VLOOKUP(Tableau4[[#This Row],[Produit]],'Prod Sanit'!$A$1:$G$72,2,FALSE)+Tableau4[[#This Row],[Date Fin TTT]])</f>
        <v>42429</v>
      </c>
      <c r="L498" s="2" t="s">
        <v>81</v>
      </c>
    </row>
    <row r="499" spans="1:12" x14ac:dyDescent="0.25">
      <c r="A499" s="20">
        <v>7550</v>
      </c>
      <c r="B499" s="3">
        <v>42429</v>
      </c>
      <c r="C499" s="3">
        <v>42429</v>
      </c>
      <c r="E499" t="s">
        <v>107</v>
      </c>
      <c r="F499">
        <v>2</v>
      </c>
      <c r="G499" s="2">
        <v>601000375</v>
      </c>
      <c r="H499" s="18" t="str">
        <f>IF(Tableau4[[#This Row],[Produit]]="","",VLOOKUP(Tableau4[[#This Row],[Produit]],'Prod Sanit'!$A$1:$G$71,7,FALSE))</f>
        <v>SC</v>
      </c>
      <c r="I499" s="2" t="s">
        <v>35</v>
      </c>
      <c r="J499" s="1">
        <f>IF(Tableau4[[#This Row],[Date Fin TTT]]="","",VLOOKUP(Tableau4[[#This Row],[Produit]],'Prod Sanit'!$A$1:$G$72,2,FALSE)+Tableau4[[#This Row],[Date Fin TTT]])</f>
        <v>42429</v>
      </c>
      <c r="L499" s="2" t="s">
        <v>81</v>
      </c>
    </row>
    <row r="500" spans="1:12" x14ac:dyDescent="0.25">
      <c r="A500" s="20">
        <v>7552</v>
      </c>
      <c r="B500" s="3">
        <v>42429</v>
      </c>
      <c r="C500" s="3">
        <v>42429</v>
      </c>
      <c r="E500" t="s">
        <v>107</v>
      </c>
      <c r="F500">
        <v>2</v>
      </c>
      <c r="G500" s="2">
        <v>601000375</v>
      </c>
      <c r="H500" s="18" t="str">
        <f>IF(Tableau4[[#This Row],[Produit]]="","",VLOOKUP(Tableau4[[#This Row],[Produit]],'Prod Sanit'!$A$1:$G$71,7,FALSE))</f>
        <v>SC</v>
      </c>
      <c r="I500" s="2" t="s">
        <v>35</v>
      </c>
      <c r="J500" s="1">
        <f>IF(Tableau4[[#This Row],[Date Fin TTT]]="","",VLOOKUP(Tableau4[[#This Row],[Produit]],'Prod Sanit'!$A$1:$G$72,2,FALSE)+Tableau4[[#This Row],[Date Fin TTT]])</f>
        <v>42429</v>
      </c>
      <c r="L500" s="2" t="s">
        <v>81</v>
      </c>
    </row>
    <row r="501" spans="1:12" x14ac:dyDescent="0.25">
      <c r="A501" s="20">
        <v>7553</v>
      </c>
      <c r="B501" s="3">
        <v>42429</v>
      </c>
      <c r="C501" s="3">
        <v>42429</v>
      </c>
      <c r="E501" t="s">
        <v>107</v>
      </c>
      <c r="F501">
        <v>2</v>
      </c>
      <c r="G501" s="2">
        <v>601000375</v>
      </c>
      <c r="H501" s="18" t="str">
        <f>IF(Tableau4[[#This Row],[Produit]]="","",VLOOKUP(Tableau4[[#This Row],[Produit]],'Prod Sanit'!$A$1:$G$71,7,FALSE))</f>
        <v>SC</v>
      </c>
      <c r="I501" s="2" t="s">
        <v>35</v>
      </c>
      <c r="J501" s="1">
        <f>IF(Tableau4[[#This Row],[Date Fin TTT]]="","",VLOOKUP(Tableau4[[#This Row],[Produit]],'Prod Sanit'!$A$1:$G$72,2,FALSE)+Tableau4[[#This Row],[Date Fin TTT]])</f>
        <v>42429</v>
      </c>
      <c r="L501" s="2" t="s">
        <v>81</v>
      </c>
    </row>
    <row r="502" spans="1:12" x14ac:dyDescent="0.25">
      <c r="A502" s="20">
        <v>7558</v>
      </c>
      <c r="B502" s="3">
        <v>42429</v>
      </c>
      <c r="C502" s="3">
        <v>42429</v>
      </c>
      <c r="E502" t="s">
        <v>107</v>
      </c>
      <c r="F502">
        <v>2</v>
      </c>
      <c r="G502" s="2">
        <v>601000375</v>
      </c>
      <c r="H502" s="18" t="str">
        <f>IF(Tableau4[[#This Row],[Produit]]="","",VLOOKUP(Tableau4[[#This Row],[Produit]],'Prod Sanit'!$A$1:$G$71,7,FALSE))</f>
        <v>SC</v>
      </c>
      <c r="I502" s="2" t="s">
        <v>35</v>
      </c>
      <c r="J502" s="1">
        <f>IF(Tableau4[[#This Row],[Date Fin TTT]]="","",VLOOKUP(Tableau4[[#This Row],[Produit]],'Prod Sanit'!$A$1:$G$72,2,FALSE)+Tableau4[[#This Row],[Date Fin TTT]])</f>
        <v>42429</v>
      </c>
      <c r="L502" s="2" t="s">
        <v>81</v>
      </c>
    </row>
    <row r="503" spans="1:12" x14ac:dyDescent="0.25">
      <c r="A503" s="20">
        <v>7560</v>
      </c>
      <c r="B503" s="3">
        <v>42429</v>
      </c>
      <c r="C503" s="3">
        <v>42429</v>
      </c>
      <c r="E503" t="s">
        <v>107</v>
      </c>
      <c r="F503">
        <v>2</v>
      </c>
      <c r="G503" s="2">
        <v>601000375</v>
      </c>
      <c r="H503" s="18" t="str">
        <f>IF(Tableau4[[#This Row],[Produit]]="","",VLOOKUP(Tableau4[[#This Row],[Produit]],'Prod Sanit'!$A$1:$G$71,7,FALSE))</f>
        <v>SC</v>
      </c>
      <c r="I503" s="2" t="s">
        <v>35</v>
      </c>
      <c r="J503" s="1">
        <f>IF(Tableau4[[#This Row],[Date Fin TTT]]="","",VLOOKUP(Tableau4[[#This Row],[Produit]],'Prod Sanit'!$A$1:$G$72,2,FALSE)+Tableau4[[#This Row],[Date Fin TTT]])</f>
        <v>42429</v>
      </c>
      <c r="L503" s="2" t="s">
        <v>81</v>
      </c>
    </row>
    <row r="504" spans="1:12" x14ac:dyDescent="0.25">
      <c r="A504" s="20">
        <v>7530</v>
      </c>
      <c r="B504" s="3">
        <v>42429</v>
      </c>
      <c r="C504" s="3">
        <v>42429</v>
      </c>
      <c r="E504" t="s">
        <v>107</v>
      </c>
      <c r="F504">
        <v>2</v>
      </c>
      <c r="G504" s="2">
        <v>601000375</v>
      </c>
      <c r="H504" s="18" t="str">
        <f>IF(Tableau4[[#This Row],[Produit]]="","",VLOOKUP(Tableau4[[#This Row],[Produit]],'Prod Sanit'!$A$1:$G$71,7,FALSE))</f>
        <v>SC</v>
      </c>
      <c r="I504" s="2" t="s">
        <v>35</v>
      </c>
      <c r="J504" s="1">
        <f>IF(Tableau4[[#This Row],[Date Fin TTT]]="","",VLOOKUP(Tableau4[[#This Row],[Produit]],'Prod Sanit'!$A$1:$G$72,2,FALSE)+Tableau4[[#This Row],[Date Fin TTT]])</f>
        <v>42429</v>
      </c>
      <c r="L504" s="2" t="s">
        <v>81</v>
      </c>
    </row>
    <row r="505" spans="1:12" x14ac:dyDescent="0.25">
      <c r="A505" s="20">
        <v>7531</v>
      </c>
      <c r="B505" s="3">
        <v>42429</v>
      </c>
      <c r="C505" s="3">
        <v>42429</v>
      </c>
      <c r="E505" t="s">
        <v>107</v>
      </c>
      <c r="F505">
        <v>2</v>
      </c>
      <c r="G505" s="2">
        <v>601000375</v>
      </c>
      <c r="H505" s="18" t="str">
        <f>IF(Tableau4[[#This Row],[Produit]]="","",VLOOKUP(Tableau4[[#This Row],[Produit]],'Prod Sanit'!$A$1:$G$71,7,FALSE))</f>
        <v>SC</v>
      </c>
      <c r="I505" s="2" t="s">
        <v>35</v>
      </c>
      <c r="J505" s="1">
        <f>IF(Tableau4[[#This Row],[Date Fin TTT]]="","",VLOOKUP(Tableau4[[#This Row],[Produit]],'Prod Sanit'!$A$1:$G$72,2,FALSE)+Tableau4[[#This Row],[Date Fin TTT]])</f>
        <v>42429</v>
      </c>
      <c r="L505" s="2" t="s">
        <v>81</v>
      </c>
    </row>
    <row r="506" spans="1:12" x14ac:dyDescent="0.25">
      <c r="A506" s="20">
        <v>7532</v>
      </c>
      <c r="B506" s="3">
        <v>42429</v>
      </c>
      <c r="C506" s="3">
        <v>42429</v>
      </c>
      <c r="E506" t="s">
        <v>107</v>
      </c>
      <c r="F506">
        <v>2</v>
      </c>
      <c r="G506" s="2">
        <v>601000375</v>
      </c>
      <c r="H506" s="18" t="str">
        <f>IF(Tableau4[[#This Row],[Produit]]="","",VLOOKUP(Tableau4[[#This Row],[Produit]],'Prod Sanit'!$A$1:$G$71,7,FALSE))</f>
        <v>SC</v>
      </c>
      <c r="I506" s="2" t="s">
        <v>35</v>
      </c>
      <c r="J506" s="1">
        <f>IF(Tableau4[[#This Row],[Date Fin TTT]]="","",VLOOKUP(Tableau4[[#This Row],[Produit]],'Prod Sanit'!$A$1:$G$72,2,FALSE)+Tableau4[[#This Row],[Date Fin TTT]])</f>
        <v>42429</v>
      </c>
      <c r="L506" s="2" t="s">
        <v>81</v>
      </c>
    </row>
    <row r="507" spans="1:12" x14ac:dyDescent="0.25">
      <c r="A507" s="20">
        <v>7533</v>
      </c>
      <c r="B507" s="3">
        <v>42429</v>
      </c>
      <c r="C507" s="3">
        <v>42429</v>
      </c>
      <c r="E507" t="s">
        <v>107</v>
      </c>
      <c r="F507">
        <v>2</v>
      </c>
      <c r="G507" s="2">
        <v>601000375</v>
      </c>
      <c r="H507" s="18" t="str">
        <f>IF(Tableau4[[#This Row],[Produit]]="","",VLOOKUP(Tableau4[[#This Row],[Produit]],'Prod Sanit'!$A$1:$G$71,7,FALSE))</f>
        <v>SC</v>
      </c>
      <c r="I507" s="2" t="s">
        <v>35</v>
      </c>
      <c r="J507" s="1">
        <f>IF(Tableau4[[#This Row],[Date Fin TTT]]="","",VLOOKUP(Tableau4[[#This Row],[Produit]],'Prod Sanit'!$A$1:$G$72,2,FALSE)+Tableau4[[#This Row],[Date Fin TTT]])</f>
        <v>42429</v>
      </c>
      <c r="L507" s="2" t="s">
        <v>81</v>
      </c>
    </row>
    <row r="508" spans="1:12" x14ac:dyDescent="0.25">
      <c r="A508" s="20">
        <v>7536</v>
      </c>
      <c r="B508" s="3">
        <v>42429</v>
      </c>
      <c r="C508" s="3">
        <v>42429</v>
      </c>
      <c r="E508" t="s">
        <v>107</v>
      </c>
      <c r="F508">
        <v>2</v>
      </c>
      <c r="G508" s="2">
        <v>601000375</v>
      </c>
      <c r="H508" s="18" t="str">
        <f>IF(Tableau4[[#This Row],[Produit]]="","",VLOOKUP(Tableau4[[#This Row],[Produit]],'Prod Sanit'!$A$1:$G$71,7,FALSE))</f>
        <v>SC</v>
      </c>
      <c r="I508" s="2" t="s">
        <v>35</v>
      </c>
      <c r="J508" s="1">
        <f>IF(Tableau4[[#This Row],[Date Fin TTT]]="","",VLOOKUP(Tableau4[[#This Row],[Produit]],'Prod Sanit'!$A$1:$G$72,2,FALSE)+Tableau4[[#This Row],[Date Fin TTT]])</f>
        <v>42429</v>
      </c>
      <c r="L508" s="2" t="s">
        <v>81</v>
      </c>
    </row>
    <row r="509" spans="1:12" x14ac:dyDescent="0.25">
      <c r="A509" s="20">
        <v>7538</v>
      </c>
      <c r="B509" s="3">
        <v>42429</v>
      </c>
      <c r="C509" s="3">
        <v>42429</v>
      </c>
      <c r="E509" t="s">
        <v>107</v>
      </c>
      <c r="F509">
        <v>2</v>
      </c>
      <c r="G509" s="2">
        <v>601000375</v>
      </c>
      <c r="H509" s="18" t="str">
        <f>IF(Tableau4[[#This Row],[Produit]]="","",VLOOKUP(Tableau4[[#This Row],[Produit]],'Prod Sanit'!$A$1:$G$71,7,FALSE))</f>
        <v>SC</v>
      </c>
      <c r="I509" s="2" t="s">
        <v>35</v>
      </c>
      <c r="J509" s="1">
        <f>IF(Tableau4[[#This Row],[Date Fin TTT]]="","",VLOOKUP(Tableau4[[#This Row],[Produit]],'Prod Sanit'!$A$1:$G$72,2,FALSE)+Tableau4[[#This Row],[Date Fin TTT]])</f>
        <v>42429</v>
      </c>
      <c r="L509" s="2" t="s">
        <v>81</v>
      </c>
    </row>
    <row r="510" spans="1:12" x14ac:dyDescent="0.25">
      <c r="A510" s="20">
        <v>7542</v>
      </c>
      <c r="B510" s="3">
        <v>42429</v>
      </c>
      <c r="C510" s="3">
        <v>42429</v>
      </c>
      <c r="E510" t="s">
        <v>107</v>
      </c>
      <c r="F510">
        <v>2</v>
      </c>
      <c r="G510" s="2">
        <v>601000375</v>
      </c>
      <c r="H510" s="18" t="str">
        <f>IF(Tableau4[[#This Row],[Produit]]="","",VLOOKUP(Tableau4[[#This Row],[Produit]],'Prod Sanit'!$A$1:$G$71,7,FALSE))</f>
        <v>SC</v>
      </c>
      <c r="I510" s="2" t="s">
        <v>35</v>
      </c>
      <c r="J510" s="1">
        <f>IF(Tableau4[[#This Row],[Date Fin TTT]]="","",VLOOKUP(Tableau4[[#This Row],[Produit]],'Prod Sanit'!$A$1:$G$72,2,FALSE)+Tableau4[[#This Row],[Date Fin TTT]])</f>
        <v>42429</v>
      </c>
      <c r="L510" s="2" t="s">
        <v>81</v>
      </c>
    </row>
    <row r="511" spans="1:12" x14ac:dyDescent="0.25">
      <c r="A511" s="20">
        <v>7545</v>
      </c>
      <c r="B511" s="3">
        <v>42429</v>
      </c>
      <c r="C511" s="3">
        <v>42429</v>
      </c>
      <c r="E511" t="s">
        <v>107</v>
      </c>
      <c r="F511">
        <v>2</v>
      </c>
      <c r="G511" s="2">
        <v>601000375</v>
      </c>
      <c r="H511" s="18" t="str">
        <f>IF(Tableau4[[#This Row],[Produit]]="","",VLOOKUP(Tableau4[[#This Row],[Produit]],'Prod Sanit'!$A$1:$G$71,7,FALSE))</f>
        <v>SC</v>
      </c>
      <c r="I511" s="2" t="s">
        <v>35</v>
      </c>
      <c r="J511" s="1">
        <f>IF(Tableau4[[#This Row],[Date Fin TTT]]="","",VLOOKUP(Tableau4[[#This Row],[Produit]],'Prod Sanit'!$A$1:$G$72,2,FALSE)+Tableau4[[#This Row],[Date Fin TTT]])</f>
        <v>42429</v>
      </c>
      <c r="L511" s="2" t="s">
        <v>81</v>
      </c>
    </row>
    <row r="512" spans="1:12" x14ac:dyDescent="0.25">
      <c r="A512" s="20">
        <v>7462</v>
      </c>
      <c r="B512" s="3">
        <v>42429</v>
      </c>
      <c r="C512" s="3">
        <v>42429</v>
      </c>
      <c r="E512" t="s">
        <v>107</v>
      </c>
      <c r="F512">
        <v>2</v>
      </c>
      <c r="G512" s="2">
        <v>601000376</v>
      </c>
      <c r="H512" s="18" t="str">
        <f>IF(Tableau4[[#This Row],[Produit]]="","",VLOOKUP(Tableau4[[#This Row],[Produit]],'Prod Sanit'!$A$1:$G$71,7,FALSE))</f>
        <v>SC</v>
      </c>
      <c r="I512" s="2" t="s">
        <v>35</v>
      </c>
      <c r="J512" s="1">
        <f>IF(Tableau4[[#This Row],[Date Fin TTT]]="","",VLOOKUP(Tableau4[[#This Row],[Produit]],'Prod Sanit'!$A$1:$G$72,2,FALSE)+Tableau4[[#This Row],[Date Fin TTT]])</f>
        <v>42429</v>
      </c>
      <c r="L512" s="2" t="s">
        <v>81</v>
      </c>
    </row>
    <row r="513" spans="1:12" x14ac:dyDescent="0.25">
      <c r="A513" s="20">
        <v>7463</v>
      </c>
      <c r="B513" s="3">
        <v>42429</v>
      </c>
      <c r="C513" s="3">
        <v>42429</v>
      </c>
      <c r="E513" t="s">
        <v>107</v>
      </c>
      <c r="F513">
        <v>2</v>
      </c>
      <c r="G513" s="2">
        <v>601000377</v>
      </c>
      <c r="H513" s="18" t="str">
        <f>IF(Tableau4[[#This Row],[Produit]]="","",VLOOKUP(Tableau4[[#This Row],[Produit]],'Prod Sanit'!$A$1:$G$71,7,FALSE))</f>
        <v>SC</v>
      </c>
      <c r="I513" s="2" t="s">
        <v>35</v>
      </c>
      <c r="J513" s="1">
        <f>IF(Tableau4[[#This Row],[Date Fin TTT]]="","",VLOOKUP(Tableau4[[#This Row],[Produit]],'Prod Sanit'!$A$1:$G$72,2,FALSE)+Tableau4[[#This Row],[Date Fin TTT]])</f>
        <v>42429</v>
      </c>
      <c r="L513" s="2" t="s">
        <v>81</v>
      </c>
    </row>
    <row r="514" spans="1:12" x14ac:dyDescent="0.25">
      <c r="A514" s="20">
        <v>471</v>
      </c>
      <c r="B514" s="3">
        <v>42429</v>
      </c>
      <c r="C514" s="3">
        <v>42429</v>
      </c>
      <c r="E514" t="s">
        <v>48</v>
      </c>
      <c r="F514">
        <v>2</v>
      </c>
      <c r="G514" s="2">
        <v>512004495</v>
      </c>
      <c r="H514" s="18" t="str">
        <f>IF(Tableau4[[#This Row],[Produit]]="","",VLOOKUP(Tableau4[[#This Row],[Produit]],'Prod Sanit'!$A$1:$G$71,7,FALSE))</f>
        <v>SC</v>
      </c>
      <c r="I514" s="2" t="s">
        <v>35</v>
      </c>
      <c r="J514" s="1">
        <f>IF(Tableau4[[#This Row],[Date Fin TTT]]="","",VLOOKUP(Tableau4[[#This Row],[Produit]],'Prod Sanit'!$A$1:$G$72,2,FALSE)+Tableau4[[#This Row],[Date Fin TTT]])</f>
        <v>42429</v>
      </c>
      <c r="L514" s="2" t="s">
        <v>81</v>
      </c>
    </row>
    <row r="515" spans="1:12" x14ac:dyDescent="0.25">
      <c r="A515" s="20">
        <v>6046</v>
      </c>
      <c r="B515" s="3">
        <v>42429</v>
      </c>
      <c r="C515" s="3">
        <v>42429</v>
      </c>
      <c r="E515" t="s">
        <v>48</v>
      </c>
      <c r="F515">
        <v>2</v>
      </c>
      <c r="G515" s="2">
        <v>512004495</v>
      </c>
      <c r="H515" s="18" t="str">
        <f>IF(Tableau4[[#This Row],[Produit]]="","",VLOOKUP(Tableau4[[#This Row],[Produit]],'Prod Sanit'!$A$1:$G$71,7,FALSE))</f>
        <v>SC</v>
      </c>
      <c r="I515" s="2" t="s">
        <v>35</v>
      </c>
      <c r="J515" s="1">
        <f>IF(Tableau4[[#This Row],[Date Fin TTT]]="","",VLOOKUP(Tableau4[[#This Row],[Produit]],'Prod Sanit'!$A$1:$G$72,2,FALSE)+Tableau4[[#This Row],[Date Fin TTT]])</f>
        <v>42429</v>
      </c>
      <c r="L515" s="2" t="s">
        <v>81</v>
      </c>
    </row>
    <row r="516" spans="1:12" x14ac:dyDescent="0.25">
      <c r="A516" s="20">
        <v>6052</v>
      </c>
      <c r="B516" s="3">
        <v>42429</v>
      </c>
      <c r="C516" s="3">
        <v>42429</v>
      </c>
      <c r="E516" t="s">
        <v>48</v>
      </c>
      <c r="F516">
        <v>2</v>
      </c>
      <c r="G516" s="2">
        <v>512004495</v>
      </c>
      <c r="H516" s="18" t="str">
        <f>IF(Tableau4[[#This Row],[Produit]]="","",VLOOKUP(Tableau4[[#This Row],[Produit]],'Prod Sanit'!$A$1:$G$71,7,FALSE))</f>
        <v>SC</v>
      </c>
      <c r="I516" s="2" t="s">
        <v>35</v>
      </c>
      <c r="J516" s="1">
        <f>IF(Tableau4[[#This Row],[Date Fin TTT]]="","",VLOOKUP(Tableau4[[#This Row],[Produit]],'Prod Sanit'!$A$1:$G$72,2,FALSE)+Tableau4[[#This Row],[Date Fin TTT]])</f>
        <v>42429</v>
      </c>
      <c r="L516" s="2" t="s">
        <v>81</v>
      </c>
    </row>
    <row r="517" spans="1:12" x14ac:dyDescent="0.25">
      <c r="A517" s="20">
        <v>6056</v>
      </c>
      <c r="B517" s="3">
        <v>42429</v>
      </c>
      <c r="C517" s="3">
        <v>42429</v>
      </c>
      <c r="E517" t="s">
        <v>48</v>
      </c>
      <c r="F517">
        <v>2</v>
      </c>
      <c r="G517" s="2">
        <v>512004495</v>
      </c>
      <c r="H517" s="18" t="str">
        <f>IF(Tableau4[[#This Row],[Produit]]="","",VLOOKUP(Tableau4[[#This Row],[Produit]],'Prod Sanit'!$A$1:$G$71,7,FALSE))</f>
        <v>SC</v>
      </c>
      <c r="I517" s="2" t="s">
        <v>35</v>
      </c>
      <c r="J517" s="1">
        <f>IF(Tableau4[[#This Row],[Date Fin TTT]]="","",VLOOKUP(Tableau4[[#This Row],[Produit]],'Prod Sanit'!$A$1:$G$72,2,FALSE)+Tableau4[[#This Row],[Date Fin TTT]])</f>
        <v>42429</v>
      </c>
      <c r="L517" s="2" t="s">
        <v>81</v>
      </c>
    </row>
    <row r="518" spans="1:12" x14ac:dyDescent="0.25">
      <c r="A518" s="20">
        <v>6084</v>
      </c>
      <c r="B518" s="3">
        <v>42429</v>
      </c>
      <c r="C518" s="3">
        <v>42429</v>
      </c>
      <c r="E518" t="s">
        <v>48</v>
      </c>
      <c r="F518">
        <v>2</v>
      </c>
      <c r="G518" s="2">
        <v>512004495</v>
      </c>
      <c r="H518" s="18" t="str">
        <f>IF(Tableau4[[#This Row],[Produit]]="","",VLOOKUP(Tableau4[[#This Row],[Produit]],'Prod Sanit'!$A$1:$G$71,7,FALSE))</f>
        <v>SC</v>
      </c>
      <c r="I518" s="2" t="s">
        <v>35</v>
      </c>
      <c r="J518" s="1">
        <f>IF(Tableau4[[#This Row],[Date Fin TTT]]="","",VLOOKUP(Tableau4[[#This Row],[Produit]],'Prod Sanit'!$A$1:$G$72,2,FALSE)+Tableau4[[#This Row],[Date Fin TTT]])</f>
        <v>42429</v>
      </c>
      <c r="L518" s="2" t="s">
        <v>81</v>
      </c>
    </row>
    <row r="519" spans="1:12" x14ac:dyDescent="0.25">
      <c r="A519" s="20">
        <v>6086</v>
      </c>
      <c r="B519" s="3">
        <v>42429</v>
      </c>
      <c r="C519" s="3">
        <v>42429</v>
      </c>
      <c r="E519" t="s">
        <v>48</v>
      </c>
      <c r="F519">
        <v>2</v>
      </c>
      <c r="G519" s="2">
        <v>512004495</v>
      </c>
      <c r="H519" s="18" t="str">
        <f>IF(Tableau4[[#This Row],[Produit]]="","",VLOOKUP(Tableau4[[#This Row],[Produit]],'Prod Sanit'!$A$1:$G$71,7,FALSE))</f>
        <v>SC</v>
      </c>
      <c r="I519" s="2" t="s">
        <v>35</v>
      </c>
      <c r="J519" s="1">
        <f>IF(Tableau4[[#This Row],[Date Fin TTT]]="","",VLOOKUP(Tableau4[[#This Row],[Produit]],'Prod Sanit'!$A$1:$G$72,2,FALSE)+Tableau4[[#This Row],[Date Fin TTT]])</f>
        <v>42429</v>
      </c>
      <c r="L519" s="2" t="s">
        <v>81</v>
      </c>
    </row>
    <row r="520" spans="1:12" x14ac:dyDescent="0.25">
      <c r="A520" s="20">
        <v>6088</v>
      </c>
      <c r="B520" s="3">
        <v>42429</v>
      </c>
      <c r="C520" s="3">
        <v>42429</v>
      </c>
      <c r="E520" t="s">
        <v>48</v>
      </c>
      <c r="F520">
        <v>2</v>
      </c>
      <c r="G520" s="2">
        <v>512004495</v>
      </c>
      <c r="H520" s="18" t="str">
        <f>IF(Tableau4[[#This Row],[Produit]]="","",VLOOKUP(Tableau4[[#This Row],[Produit]],'Prod Sanit'!$A$1:$G$71,7,FALSE))</f>
        <v>SC</v>
      </c>
      <c r="I520" s="2" t="s">
        <v>35</v>
      </c>
      <c r="J520" s="1">
        <f>IF(Tableau4[[#This Row],[Date Fin TTT]]="","",VLOOKUP(Tableau4[[#This Row],[Produit]],'Prod Sanit'!$A$1:$G$72,2,FALSE)+Tableau4[[#This Row],[Date Fin TTT]])</f>
        <v>42429</v>
      </c>
      <c r="L520" s="2" t="s">
        <v>81</v>
      </c>
    </row>
    <row r="521" spans="1:12" x14ac:dyDescent="0.25">
      <c r="A521" s="20">
        <v>6089</v>
      </c>
      <c r="B521" s="3">
        <v>42429</v>
      </c>
      <c r="C521" s="3">
        <v>42429</v>
      </c>
      <c r="E521" t="s">
        <v>48</v>
      </c>
      <c r="F521">
        <v>2</v>
      </c>
      <c r="G521" s="2">
        <v>512004495</v>
      </c>
      <c r="H521" s="18" t="str">
        <f>IF(Tableau4[[#This Row],[Produit]]="","",VLOOKUP(Tableau4[[#This Row],[Produit]],'Prod Sanit'!$A$1:$G$71,7,FALSE))</f>
        <v>SC</v>
      </c>
      <c r="I521" s="2" t="s">
        <v>35</v>
      </c>
      <c r="J521" s="1">
        <f>IF(Tableau4[[#This Row],[Date Fin TTT]]="","",VLOOKUP(Tableau4[[#This Row],[Produit]],'Prod Sanit'!$A$1:$G$72,2,FALSE)+Tableau4[[#This Row],[Date Fin TTT]])</f>
        <v>42429</v>
      </c>
      <c r="L521" s="2" t="s">
        <v>81</v>
      </c>
    </row>
    <row r="522" spans="1:12" x14ac:dyDescent="0.25">
      <c r="A522" s="20">
        <v>6102</v>
      </c>
      <c r="B522" s="3">
        <v>42429</v>
      </c>
      <c r="C522" s="3">
        <v>42429</v>
      </c>
      <c r="E522" t="s">
        <v>48</v>
      </c>
      <c r="F522">
        <v>2</v>
      </c>
      <c r="G522" s="2">
        <v>512004495</v>
      </c>
      <c r="H522" s="18" t="str">
        <f>IF(Tableau4[[#This Row],[Produit]]="","",VLOOKUP(Tableau4[[#This Row],[Produit]],'Prod Sanit'!$A$1:$G$71,7,FALSE))</f>
        <v>SC</v>
      </c>
      <c r="I522" s="2" t="s">
        <v>35</v>
      </c>
      <c r="J522" s="1">
        <f>IF(Tableau4[[#This Row],[Date Fin TTT]]="","",VLOOKUP(Tableau4[[#This Row],[Produit]],'Prod Sanit'!$A$1:$G$72,2,FALSE)+Tableau4[[#This Row],[Date Fin TTT]])</f>
        <v>42429</v>
      </c>
      <c r="L522" s="2" t="s">
        <v>81</v>
      </c>
    </row>
    <row r="523" spans="1:12" x14ac:dyDescent="0.25">
      <c r="A523" s="20">
        <v>6105</v>
      </c>
      <c r="B523" s="3">
        <v>42429</v>
      </c>
      <c r="C523" s="3">
        <v>42429</v>
      </c>
      <c r="E523" t="s">
        <v>48</v>
      </c>
      <c r="F523">
        <v>2</v>
      </c>
      <c r="G523" s="28">
        <v>602001057</v>
      </c>
      <c r="H523" s="18" t="str">
        <f>IF(Tableau4[[#This Row],[Produit]]="","",VLOOKUP(Tableau4[[#This Row],[Produit]],'Prod Sanit'!$A$1:$G$71,7,FALSE))</f>
        <v>SC</v>
      </c>
      <c r="I523" s="2" t="s">
        <v>35</v>
      </c>
      <c r="J523" s="1">
        <f>IF(Tableau4[[#This Row],[Date Fin TTT]]="","",VLOOKUP(Tableau4[[#This Row],[Produit]],'Prod Sanit'!$A$1:$G$72,2,FALSE)+Tableau4[[#This Row],[Date Fin TTT]])</f>
        <v>42429</v>
      </c>
      <c r="L523" s="2" t="s">
        <v>81</v>
      </c>
    </row>
    <row r="524" spans="1:12" x14ac:dyDescent="0.25">
      <c r="A524" s="20">
        <v>6109</v>
      </c>
      <c r="B524" s="3">
        <v>42429</v>
      </c>
      <c r="C524" s="3">
        <v>42429</v>
      </c>
      <c r="E524" t="s">
        <v>48</v>
      </c>
      <c r="F524">
        <v>2</v>
      </c>
      <c r="G524" s="28">
        <v>602001057</v>
      </c>
      <c r="H524" s="18" t="str">
        <f>IF(Tableau4[[#This Row],[Produit]]="","",VLOOKUP(Tableau4[[#This Row],[Produit]],'Prod Sanit'!$A$1:$G$71,7,FALSE))</f>
        <v>SC</v>
      </c>
      <c r="I524" s="2" t="s">
        <v>35</v>
      </c>
      <c r="J524" s="1">
        <f>IF(Tableau4[[#This Row],[Date Fin TTT]]="","",VLOOKUP(Tableau4[[#This Row],[Produit]],'Prod Sanit'!$A$1:$G$72,2,FALSE)+Tableau4[[#This Row],[Date Fin TTT]])</f>
        <v>42429</v>
      </c>
      <c r="L524" s="2" t="s">
        <v>81</v>
      </c>
    </row>
    <row r="525" spans="1:12" x14ac:dyDescent="0.25">
      <c r="A525" s="20">
        <v>6113</v>
      </c>
      <c r="B525" s="3">
        <v>42429</v>
      </c>
      <c r="C525" s="3">
        <v>42429</v>
      </c>
      <c r="E525" t="s">
        <v>48</v>
      </c>
      <c r="F525">
        <v>2</v>
      </c>
      <c r="G525" s="28">
        <v>602001057</v>
      </c>
      <c r="H525" s="18" t="str">
        <f>IF(Tableau4[[#This Row],[Produit]]="","",VLOOKUP(Tableau4[[#This Row],[Produit]],'Prod Sanit'!$A$1:$G$71,7,FALSE))</f>
        <v>SC</v>
      </c>
      <c r="I525" s="2" t="s">
        <v>35</v>
      </c>
      <c r="J525" s="1">
        <f>IF(Tableau4[[#This Row],[Date Fin TTT]]="","",VLOOKUP(Tableau4[[#This Row],[Produit]],'Prod Sanit'!$A$1:$G$72,2,FALSE)+Tableau4[[#This Row],[Date Fin TTT]])</f>
        <v>42429</v>
      </c>
      <c r="L525" s="2" t="s">
        <v>81</v>
      </c>
    </row>
    <row r="526" spans="1:12" x14ac:dyDescent="0.25">
      <c r="A526" s="20">
        <v>6114</v>
      </c>
      <c r="B526" s="3">
        <v>42429</v>
      </c>
      <c r="C526" s="3">
        <v>42429</v>
      </c>
      <c r="E526" t="s">
        <v>48</v>
      </c>
      <c r="F526">
        <v>2</v>
      </c>
      <c r="G526" s="28">
        <v>602001057</v>
      </c>
      <c r="H526" s="18" t="str">
        <f>IF(Tableau4[[#This Row],[Produit]]="","",VLOOKUP(Tableau4[[#This Row],[Produit]],'Prod Sanit'!$A$1:$G$71,7,FALSE))</f>
        <v>SC</v>
      </c>
      <c r="I526" s="2" t="s">
        <v>35</v>
      </c>
      <c r="J526" s="1">
        <f>IF(Tableau4[[#This Row],[Date Fin TTT]]="","",VLOOKUP(Tableau4[[#This Row],[Produit]],'Prod Sanit'!$A$1:$G$72,2,FALSE)+Tableau4[[#This Row],[Date Fin TTT]])</f>
        <v>42429</v>
      </c>
      <c r="L526" s="2" t="s">
        <v>81</v>
      </c>
    </row>
    <row r="527" spans="1:12" x14ac:dyDescent="0.25">
      <c r="A527" s="20">
        <v>6137</v>
      </c>
      <c r="B527" s="3">
        <v>42429</v>
      </c>
      <c r="C527" s="3">
        <v>42429</v>
      </c>
      <c r="E527" t="s">
        <v>48</v>
      </c>
      <c r="F527">
        <v>2</v>
      </c>
      <c r="G527" s="28">
        <v>602001057</v>
      </c>
      <c r="H527" s="18" t="str">
        <f>IF(Tableau4[[#This Row],[Produit]]="","",VLOOKUP(Tableau4[[#This Row],[Produit]],'Prod Sanit'!$A$1:$G$71,7,FALSE))</f>
        <v>SC</v>
      </c>
      <c r="I527" s="2" t="s">
        <v>35</v>
      </c>
      <c r="J527" s="1">
        <f>IF(Tableau4[[#This Row],[Date Fin TTT]]="","",VLOOKUP(Tableau4[[#This Row],[Produit]],'Prod Sanit'!$A$1:$G$72,2,FALSE)+Tableau4[[#This Row],[Date Fin TTT]])</f>
        <v>42429</v>
      </c>
      <c r="L527" s="2" t="s">
        <v>81</v>
      </c>
    </row>
    <row r="528" spans="1:12" x14ac:dyDescent="0.25">
      <c r="A528" s="20">
        <v>6244</v>
      </c>
      <c r="B528" s="3">
        <v>42429</v>
      </c>
      <c r="C528" s="3">
        <v>42429</v>
      </c>
      <c r="E528" t="s">
        <v>48</v>
      </c>
      <c r="F528">
        <v>2</v>
      </c>
      <c r="G528" s="28">
        <v>602001057</v>
      </c>
      <c r="H528" s="18" t="str">
        <f>IF(Tableau4[[#This Row],[Produit]]="","",VLOOKUP(Tableau4[[#This Row],[Produit]],'Prod Sanit'!$A$1:$G$71,7,FALSE))</f>
        <v>SC</v>
      </c>
      <c r="I528" s="2" t="s">
        <v>35</v>
      </c>
      <c r="J528" s="1">
        <f>IF(Tableau4[[#This Row],[Date Fin TTT]]="","",VLOOKUP(Tableau4[[#This Row],[Produit]],'Prod Sanit'!$A$1:$G$72,2,FALSE)+Tableau4[[#This Row],[Date Fin TTT]])</f>
        <v>42429</v>
      </c>
      <c r="L528" s="2" t="s">
        <v>81</v>
      </c>
    </row>
    <row r="529" spans="1:12" x14ac:dyDescent="0.25">
      <c r="A529" s="20">
        <v>7573</v>
      </c>
      <c r="B529" s="3">
        <v>42429</v>
      </c>
      <c r="C529" s="3">
        <v>42429</v>
      </c>
      <c r="E529" t="s">
        <v>86</v>
      </c>
      <c r="F529">
        <v>10</v>
      </c>
      <c r="G529" s="28">
        <v>512004811</v>
      </c>
      <c r="H529" s="18" t="str">
        <f>IF(Tableau4[[#This Row],[Produit]]="","",VLOOKUP(Tableau4[[#This Row],[Produit]],'Prod Sanit'!$A$1:$G$71,7,FALSE))</f>
        <v>D</v>
      </c>
      <c r="I529" s="2" t="s">
        <v>35</v>
      </c>
      <c r="J529" s="1">
        <f>IF(Tableau4[[#This Row],[Date Fin TTT]]="","",VLOOKUP(Tableau4[[#This Row],[Produit]],'Prod Sanit'!$A$1:$G$72,2,FALSE)+Tableau4[[#This Row],[Date Fin TTT]])</f>
        <v>42457</v>
      </c>
      <c r="K529" t="s">
        <v>87</v>
      </c>
      <c r="L529" s="2" t="s">
        <v>81</v>
      </c>
    </row>
    <row r="530" spans="1:12" x14ac:dyDescent="0.25">
      <c r="A530" s="20">
        <v>7574</v>
      </c>
      <c r="B530" s="3">
        <v>42429</v>
      </c>
      <c r="C530" s="3">
        <v>42429</v>
      </c>
      <c r="E530" t="s">
        <v>86</v>
      </c>
      <c r="F530">
        <v>10</v>
      </c>
      <c r="G530" s="28">
        <v>512004811</v>
      </c>
      <c r="H530" s="18" t="str">
        <f>IF(Tableau4[[#This Row],[Produit]]="","",VLOOKUP(Tableau4[[#This Row],[Produit]],'Prod Sanit'!$A$1:$G$71,7,FALSE))</f>
        <v>D</v>
      </c>
      <c r="I530" s="2" t="s">
        <v>35</v>
      </c>
      <c r="J530" s="1">
        <f>IF(Tableau4[[#This Row],[Date Fin TTT]]="","",VLOOKUP(Tableau4[[#This Row],[Produit]],'Prod Sanit'!$A$1:$G$72,2,FALSE)+Tableau4[[#This Row],[Date Fin TTT]])</f>
        <v>42457</v>
      </c>
      <c r="K530" t="s">
        <v>87</v>
      </c>
      <c r="L530" s="2" t="s">
        <v>81</v>
      </c>
    </row>
    <row r="531" spans="1:12" x14ac:dyDescent="0.25">
      <c r="A531" s="20">
        <v>7575</v>
      </c>
      <c r="B531" s="3">
        <v>42429</v>
      </c>
      <c r="C531" s="3">
        <v>42429</v>
      </c>
      <c r="E531" t="s">
        <v>86</v>
      </c>
      <c r="F531">
        <v>10</v>
      </c>
      <c r="G531" s="28">
        <v>512004811</v>
      </c>
      <c r="H531" s="18" t="str">
        <f>IF(Tableau4[[#This Row],[Produit]]="","",VLOOKUP(Tableau4[[#This Row],[Produit]],'Prod Sanit'!$A$1:$G$71,7,FALSE))</f>
        <v>D</v>
      </c>
      <c r="I531" s="2" t="s">
        <v>35</v>
      </c>
      <c r="J531" s="1">
        <f>IF(Tableau4[[#This Row],[Date Fin TTT]]="","",VLOOKUP(Tableau4[[#This Row],[Produit]],'Prod Sanit'!$A$1:$G$72,2,FALSE)+Tableau4[[#This Row],[Date Fin TTT]])</f>
        <v>42457</v>
      </c>
      <c r="K531" t="s">
        <v>87</v>
      </c>
      <c r="L531" s="2" t="s">
        <v>81</v>
      </c>
    </row>
    <row r="532" spans="1:12" x14ac:dyDescent="0.25">
      <c r="A532" s="20">
        <v>7576</v>
      </c>
      <c r="B532" s="3">
        <v>42429</v>
      </c>
      <c r="C532" s="3">
        <v>42429</v>
      </c>
      <c r="E532" t="s">
        <v>86</v>
      </c>
      <c r="F532">
        <v>10</v>
      </c>
      <c r="G532" s="28">
        <v>512004811</v>
      </c>
      <c r="H532" s="18" t="str">
        <f>IF(Tableau4[[#This Row],[Produit]]="","",VLOOKUP(Tableau4[[#This Row],[Produit]],'Prod Sanit'!$A$1:$G$71,7,FALSE))</f>
        <v>D</v>
      </c>
      <c r="I532" s="2" t="s">
        <v>35</v>
      </c>
      <c r="J532" s="1">
        <f>IF(Tableau4[[#This Row],[Date Fin TTT]]="","",VLOOKUP(Tableau4[[#This Row],[Produit]],'Prod Sanit'!$A$1:$G$72,2,FALSE)+Tableau4[[#This Row],[Date Fin TTT]])</f>
        <v>42457</v>
      </c>
      <c r="K532" t="s">
        <v>87</v>
      </c>
      <c r="L532" s="2" t="s">
        <v>81</v>
      </c>
    </row>
    <row r="533" spans="1:12" x14ac:dyDescent="0.25">
      <c r="A533" s="20">
        <v>7577</v>
      </c>
      <c r="B533" s="3">
        <v>42429</v>
      </c>
      <c r="C533" s="3">
        <v>42429</v>
      </c>
      <c r="E533" t="s">
        <v>86</v>
      </c>
      <c r="F533">
        <v>10</v>
      </c>
      <c r="G533" s="28">
        <v>512004811</v>
      </c>
      <c r="H533" s="18" t="str">
        <f>IF(Tableau4[[#This Row],[Produit]]="","",VLOOKUP(Tableau4[[#This Row],[Produit]],'Prod Sanit'!$A$1:$G$71,7,FALSE))</f>
        <v>D</v>
      </c>
      <c r="I533" s="2" t="s">
        <v>35</v>
      </c>
      <c r="J533" s="1">
        <f>IF(Tableau4[[#This Row],[Date Fin TTT]]="","",VLOOKUP(Tableau4[[#This Row],[Produit]],'Prod Sanit'!$A$1:$G$72,2,FALSE)+Tableau4[[#This Row],[Date Fin TTT]])</f>
        <v>42457</v>
      </c>
      <c r="K533" t="s">
        <v>87</v>
      </c>
      <c r="L533" s="2" t="s">
        <v>81</v>
      </c>
    </row>
    <row r="534" spans="1:12" x14ac:dyDescent="0.25">
      <c r="A534" s="20">
        <v>7578</v>
      </c>
      <c r="B534" s="3">
        <v>42429</v>
      </c>
      <c r="C534" s="3">
        <v>42429</v>
      </c>
      <c r="E534" t="s">
        <v>86</v>
      </c>
      <c r="F534">
        <v>10</v>
      </c>
      <c r="G534" s="28">
        <v>512004811</v>
      </c>
      <c r="H534" s="18" t="str">
        <f>IF(Tableau4[[#This Row],[Produit]]="","",VLOOKUP(Tableau4[[#This Row],[Produit]],'Prod Sanit'!$A$1:$G$71,7,FALSE))</f>
        <v>D</v>
      </c>
      <c r="I534" s="2" t="s">
        <v>35</v>
      </c>
      <c r="J534" s="1">
        <f>IF(Tableau4[[#This Row],[Date Fin TTT]]="","",VLOOKUP(Tableau4[[#This Row],[Produit]],'Prod Sanit'!$A$1:$G$72,2,FALSE)+Tableau4[[#This Row],[Date Fin TTT]])</f>
        <v>42457</v>
      </c>
      <c r="K534" t="s">
        <v>87</v>
      </c>
      <c r="L534" s="2" t="s">
        <v>81</v>
      </c>
    </row>
    <row r="535" spans="1:12" x14ac:dyDescent="0.25">
      <c r="A535" s="20">
        <v>7579</v>
      </c>
      <c r="B535" s="3">
        <v>42429</v>
      </c>
      <c r="C535" s="3">
        <v>42429</v>
      </c>
      <c r="E535" t="s">
        <v>86</v>
      </c>
      <c r="F535">
        <v>10</v>
      </c>
      <c r="G535" s="28">
        <v>512004811</v>
      </c>
      <c r="H535" s="18" t="str">
        <f>IF(Tableau4[[#This Row],[Produit]]="","",VLOOKUP(Tableau4[[#This Row],[Produit]],'Prod Sanit'!$A$1:$G$71,7,FALSE))</f>
        <v>D</v>
      </c>
      <c r="I535" s="2" t="s">
        <v>35</v>
      </c>
      <c r="J535" s="1">
        <f>IF(Tableau4[[#This Row],[Date Fin TTT]]="","",VLOOKUP(Tableau4[[#This Row],[Produit]],'Prod Sanit'!$A$1:$G$72,2,FALSE)+Tableau4[[#This Row],[Date Fin TTT]])</f>
        <v>42457</v>
      </c>
      <c r="K535" t="s">
        <v>87</v>
      </c>
      <c r="L535" s="2" t="s">
        <v>81</v>
      </c>
    </row>
    <row r="536" spans="1:12" x14ac:dyDescent="0.25">
      <c r="A536" s="20">
        <v>7580</v>
      </c>
      <c r="B536" s="3">
        <v>42429</v>
      </c>
      <c r="C536" s="3">
        <v>42429</v>
      </c>
      <c r="E536" t="s">
        <v>86</v>
      </c>
      <c r="F536">
        <v>10</v>
      </c>
      <c r="G536" s="28">
        <v>512004811</v>
      </c>
      <c r="H536" s="18" t="str">
        <f>IF(Tableau4[[#This Row],[Produit]]="","",VLOOKUP(Tableau4[[#This Row],[Produit]],'Prod Sanit'!$A$1:$G$71,7,FALSE))</f>
        <v>D</v>
      </c>
      <c r="I536" s="2" t="s">
        <v>35</v>
      </c>
      <c r="J536" s="1">
        <f>IF(Tableau4[[#This Row],[Date Fin TTT]]="","",VLOOKUP(Tableau4[[#This Row],[Produit]],'Prod Sanit'!$A$1:$G$72,2,FALSE)+Tableau4[[#This Row],[Date Fin TTT]])</f>
        <v>42457</v>
      </c>
      <c r="K536" t="s">
        <v>87</v>
      </c>
      <c r="L536" s="2" t="s">
        <v>81</v>
      </c>
    </row>
    <row r="537" spans="1:12" x14ac:dyDescent="0.25">
      <c r="A537" s="20">
        <v>7581</v>
      </c>
      <c r="B537" s="3">
        <v>42429</v>
      </c>
      <c r="C537" s="3">
        <v>42429</v>
      </c>
      <c r="E537" t="s">
        <v>86</v>
      </c>
      <c r="F537">
        <v>10</v>
      </c>
      <c r="G537" s="28">
        <v>512004811</v>
      </c>
      <c r="H537" s="18" t="str">
        <f>IF(Tableau4[[#This Row],[Produit]]="","",VLOOKUP(Tableau4[[#This Row],[Produit]],'Prod Sanit'!$A$1:$G$71,7,FALSE))</f>
        <v>D</v>
      </c>
      <c r="I537" s="2" t="s">
        <v>35</v>
      </c>
      <c r="J537" s="1">
        <f>IF(Tableau4[[#This Row],[Date Fin TTT]]="","",VLOOKUP(Tableau4[[#This Row],[Produit]],'Prod Sanit'!$A$1:$G$72,2,FALSE)+Tableau4[[#This Row],[Date Fin TTT]])</f>
        <v>42457</v>
      </c>
      <c r="K537" t="s">
        <v>87</v>
      </c>
      <c r="L537" s="2" t="s">
        <v>81</v>
      </c>
    </row>
    <row r="538" spans="1:12" x14ac:dyDescent="0.25">
      <c r="A538" s="20">
        <v>7573</v>
      </c>
      <c r="B538" s="3">
        <v>42429</v>
      </c>
      <c r="C538" s="3">
        <v>42457</v>
      </c>
      <c r="E538" t="s">
        <v>48</v>
      </c>
      <c r="F538">
        <v>2</v>
      </c>
      <c r="G538" s="28">
        <v>602001057</v>
      </c>
      <c r="H538" s="18" t="str">
        <f>IF(Tableau4[[#This Row],[Produit]]="","",VLOOKUP(Tableau4[[#This Row],[Produit]],'Prod Sanit'!$A$1:$G$71,7,FALSE))</f>
        <v>SC</v>
      </c>
      <c r="I538" s="2" t="s">
        <v>35</v>
      </c>
      <c r="J538" s="1">
        <f>IF(Tableau4[[#This Row],[Date Fin TTT]]="","",VLOOKUP(Tableau4[[#This Row],[Produit]],'Prod Sanit'!$A$1:$G$72,2,FALSE)+Tableau4[[#This Row],[Date Fin TTT]])</f>
        <v>42457</v>
      </c>
      <c r="L538" s="2" t="s">
        <v>81</v>
      </c>
    </row>
    <row r="539" spans="1:12" x14ac:dyDescent="0.25">
      <c r="A539" s="20">
        <v>7574</v>
      </c>
      <c r="B539" s="3">
        <v>42429</v>
      </c>
      <c r="C539" s="3">
        <v>42457</v>
      </c>
      <c r="E539" t="s">
        <v>48</v>
      </c>
      <c r="F539">
        <v>2</v>
      </c>
      <c r="G539" s="28">
        <v>602001057</v>
      </c>
      <c r="H539" s="18" t="str">
        <f>IF(Tableau4[[#This Row],[Produit]]="","",VLOOKUP(Tableau4[[#This Row],[Produit]],'Prod Sanit'!$A$1:$G$71,7,FALSE))</f>
        <v>SC</v>
      </c>
      <c r="I539" s="2" t="s">
        <v>35</v>
      </c>
      <c r="J539" s="1">
        <f>IF(Tableau4[[#This Row],[Date Fin TTT]]="","",VLOOKUP(Tableau4[[#This Row],[Produit]],'Prod Sanit'!$A$1:$G$72,2,FALSE)+Tableau4[[#This Row],[Date Fin TTT]])</f>
        <v>42457</v>
      </c>
      <c r="L539" s="2" t="s">
        <v>81</v>
      </c>
    </row>
    <row r="540" spans="1:12" x14ac:dyDescent="0.25">
      <c r="A540" s="20">
        <v>7575</v>
      </c>
      <c r="B540" s="3">
        <v>42429</v>
      </c>
      <c r="C540" s="3">
        <v>42457</v>
      </c>
      <c r="E540" t="s">
        <v>48</v>
      </c>
      <c r="F540">
        <v>2</v>
      </c>
      <c r="G540" s="28">
        <v>602001057</v>
      </c>
      <c r="H540" s="18" t="str">
        <f>IF(Tableau4[[#This Row],[Produit]]="","",VLOOKUP(Tableau4[[#This Row],[Produit]],'Prod Sanit'!$A$1:$G$71,7,FALSE))</f>
        <v>SC</v>
      </c>
      <c r="I540" s="2" t="s">
        <v>35</v>
      </c>
      <c r="J540" s="1">
        <f>IF(Tableau4[[#This Row],[Date Fin TTT]]="","",VLOOKUP(Tableau4[[#This Row],[Produit]],'Prod Sanit'!$A$1:$G$72,2,FALSE)+Tableau4[[#This Row],[Date Fin TTT]])</f>
        <v>42457</v>
      </c>
      <c r="L540" s="2" t="s">
        <v>81</v>
      </c>
    </row>
    <row r="541" spans="1:12" x14ac:dyDescent="0.25">
      <c r="A541" s="20">
        <v>7576</v>
      </c>
      <c r="B541" s="3">
        <v>42429</v>
      </c>
      <c r="C541" s="3">
        <v>42457</v>
      </c>
      <c r="E541" t="s">
        <v>48</v>
      </c>
      <c r="F541">
        <v>2</v>
      </c>
      <c r="G541" s="28">
        <v>602001057</v>
      </c>
      <c r="H541" s="18" t="str">
        <f>IF(Tableau4[[#This Row],[Produit]]="","",VLOOKUP(Tableau4[[#This Row],[Produit]],'Prod Sanit'!$A$1:$G$71,7,FALSE))</f>
        <v>SC</v>
      </c>
      <c r="I541" s="2" t="s">
        <v>35</v>
      </c>
      <c r="J541" s="1">
        <f>IF(Tableau4[[#This Row],[Date Fin TTT]]="","",VLOOKUP(Tableau4[[#This Row],[Produit]],'Prod Sanit'!$A$1:$G$72,2,FALSE)+Tableau4[[#This Row],[Date Fin TTT]])</f>
        <v>42457</v>
      </c>
      <c r="L541" s="2" t="s">
        <v>81</v>
      </c>
    </row>
    <row r="542" spans="1:12" x14ac:dyDescent="0.25">
      <c r="A542" s="20">
        <v>7577</v>
      </c>
      <c r="B542" s="3">
        <v>42429</v>
      </c>
      <c r="C542" s="3">
        <v>42457</v>
      </c>
      <c r="E542" t="s">
        <v>48</v>
      </c>
      <c r="F542">
        <v>2</v>
      </c>
      <c r="G542" s="28">
        <v>602001057</v>
      </c>
      <c r="H542" s="18" t="str">
        <f>IF(Tableau4[[#This Row],[Produit]]="","",VLOOKUP(Tableau4[[#This Row],[Produit]],'Prod Sanit'!$A$1:$G$71,7,FALSE))</f>
        <v>SC</v>
      </c>
      <c r="I542" s="2" t="s">
        <v>35</v>
      </c>
      <c r="J542" s="1">
        <f>IF(Tableau4[[#This Row],[Date Fin TTT]]="","",VLOOKUP(Tableau4[[#This Row],[Produit]],'Prod Sanit'!$A$1:$G$72,2,FALSE)+Tableau4[[#This Row],[Date Fin TTT]])</f>
        <v>42457</v>
      </c>
      <c r="L542" s="2" t="s">
        <v>81</v>
      </c>
    </row>
    <row r="543" spans="1:12" x14ac:dyDescent="0.25">
      <c r="A543" s="20">
        <v>7578</v>
      </c>
      <c r="B543" s="3">
        <v>42429</v>
      </c>
      <c r="C543" s="3">
        <v>42457</v>
      </c>
      <c r="E543" t="s">
        <v>48</v>
      </c>
      <c r="F543">
        <v>2</v>
      </c>
      <c r="G543" s="28">
        <v>602001057</v>
      </c>
      <c r="H543" s="18" t="str">
        <f>IF(Tableau4[[#This Row],[Produit]]="","",VLOOKUP(Tableau4[[#This Row],[Produit]],'Prod Sanit'!$A$1:$G$71,7,FALSE))</f>
        <v>SC</v>
      </c>
      <c r="I543" s="2" t="s">
        <v>35</v>
      </c>
      <c r="J543" s="1">
        <f>IF(Tableau4[[#This Row],[Date Fin TTT]]="","",VLOOKUP(Tableau4[[#This Row],[Produit]],'Prod Sanit'!$A$1:$G$72,2,FALSE)+Tableau4[[#This Row],[Date Fin TTT]])</f>
        <v>42457</v>
      </c>
      <c r="L543" s="2" t="s">
        <v>81</v>
      </c>
    </row>
    <row r="544" spans="1:12" x14ac:dyDescent="0.25">
      <c r="A544" s="20">
        <v>7579</v>
      </c>
      <c r="B544" s="3">
        <v>42429</v>
      </c>
      <c r="C544" s="3">
        <v>42457</v>
      </c>
      <c r="E544" t="s">
        <v>48</v>
      </c>
      <c r="F544">
        <v>2</v>
      </c>
      <c r="G544" s="28">
        <v>602001057</v>
      </c>
      <c r="H544" s="18" t="str">
        <f>IF(Tableau4[[#This Row],[Produit]]="","",VLOOKUP(Tableau4[[#This Row],[Produit]],'Prod Sanit'!$A$1:$G$71,7,FALSE))</f>
        <v>SC</v>
      </c>
      <c r="I544" s="2" t="s">
        <v>35</v>
      </c>
      <c r="J544" s="1">
        <f>IF(Tableau4[[#This Row],[Date Fin TTT]]="","",VLOOKUP(Tableau4[[#This Row],[Produit]],'Prod Sanit'!$A$1:$G$72,2,FALSE)+Tableau4[[#This Row],[Date Fin TTT]])</f>
        <v>42457</v>
      </c>
      <c r="L544" s="2" t="s">
        <v>81</v>
      </c>
    </row>
    <row r="545" spans="1:12" x14ac:dyDescent="0.25">
      <c r="A545" s="20">
        <v>7580</v>
      </c>
      <c r="B545" s="3">
        <v>42429</v>
      </c>
      <c r="C545" s="3">
        <v>42457</v>
      </c>
      <c r="E545" t="s">
        <v>48</v>
      </c>
      <c r="F545">
        <v>2</v>
      </c>
      <c r="G545" s="28">
        <v>602001057</v>
      </c>
      <c r="H545" s="18" t="str">
        <f>IF(Tableau4[[#This Row],[Produit]]="","",VLOOKUP(Tableau4[[#This Row],[Produit]],'Prod Sanit'!$A$1:$G$71,7,FALSE))</f>
        <v>SC</v>
      </c>
      <c r="I545" s="2" t="s">
        <v>35</v>
      </c>
      <c r="J545" s="1">
        <f>IF(Tableau4[[#This Row],[Date Fin TTT]]="","",VLOOKUP(Tableau4[[#This Row],[Produit]],'Prod Sanit'!$A$1:$G$72,2,FALSE)+Tableau4[[#This Row],[Date Fin TTT]])</f>
        <v>42457</v>
      </c>
      <c r="L545" s="2" t="s">
        <v>81</v>
      </c>
    </row>
    <row r="546" spans="1:12" x14ac:dyDescent="0.25">
      <c r="A546" s="20">
        <v>7581</v>
      </c>
      <c r="B546" s="3">
        <v>42429</v>
      </c>
      <c r="C546" s="3">
        <v>42457</v>
      </c>
      <c r="E546" t="s">
        <v>48</v>
      </c>
      <c r="F546">
        <v>2</v>
      </c>
      <c r="G546" s="28">
        <v>602001057</v>
      </c>
      <c r="H546" s="18" t="str">
        <f>IF(Tableau4[[#This Row],[Produit]]="","",VLOOKUP(Tableau4[[#This Row],[Produit]],'Prod Sanit'!$A$1:$G$71,7,FALSE))</f>
        <v>SC</v>
      </c>
      <c r="I546" s="2" t="s">
        <v>35</v>
      </c>
      <c r="J546" s="1">
        <f>IF(Tableau4[[#This Row],[Date Fin TTT]]="","",VLOOKUP(Tableau4[[#This Row],[Produit]],'Prod Sanit'!$A$1:$G$72,2,FALSE)+Tableau4[[#This Row],[Date Fin TTT]])</f>
        <v>42457</v>
      </c>
      <c r="L546" s="2" t="s">
        <v>81</v>
      </c>
    </row>
    <row r="547" spans="1:12" x14ac:dyDescent="0.25">
      <c r="A547" s="20">
        <v>7560</v>
      </c>
      <c r="B547" s="3">
        <v>42444</v>
      </c>
      <c r="C547" s="3">
        <v>42457</v>
      </c>
      <c r="E547" t="s">
        <v>170</v>
      </c>
      <c r="F547">
        <v>252</v>
      </c>
      <c r="H547" s="18" t="str">
        <f>IF(Tableau4[[#This Row],[Produit]]="","",VLOOKUP(Tableau4[[#This Row],[Produit]],'Prod Sanit'!$A$1:$G$71,7,FALSE))</f>
        <v>IM</v>
      </c>
      <c r="I547" s="2" t="s">
        <v>35</v>
      </c>
      <c r="J547" s="1">
        <f>IF(Tableau4[[#This Row],[Date Fin TTT]]="","",VLOOKUP(Tableau4[[#This Row],[Produit]],'Prod Sanit'!$A$1:$G$72,2,FALSE)+Tableau4[[#This Row],[Date Fin TTT]])</f>
        <v>42471</v>
      </c>
      <c r="K547" t="s">
        <v>187</v>
      </c>
      <c r="L547" s="2" t="s">
        <v>81</v>
      </c>
    </row>
    <row r="548" spans="1:12" x14ac:dyDescent="0.25">
      <c r="A548" s="20">
        <v>7560</v>
      </c>
      <c r="B548" s="3">
        <v>42444</v>
      </c>
      <c r="C548" s="3">
        <v>42447</v>
      </c>
      <c r="E548" t="s">
        <v>57</v>
      </c>
      <c r="F548">
        <v>24</v>
      </c>
      <c r="H548" s="18" t="str">
        <f>IF(Tableau4[[#This Row],[Produit]]="","",VLOOKUP(Tableau4[[#This Row],[Produit]],'Prod Sanit'!$A$1:$G$71,7,FALSE))</f>
        <v>IM</v>
      </c>
      <c r="I548" s="2" t="s">
        <v>35</v>
      </c>
      <c r="J548" s="1">
        <f>IF(Tableau4[[#This Row],[Date Fin TTT]]="","",VLOOKUP(Tableau4[[#This Row],[Produit]],'Prod Sanit'!$A$1:$G$72,2,FALSE)+Tableau4[[#This Row],[Date Fin TTT]])</f>
        <v>42450</v>
      </c>
      <c r="K548" t="s">
        <v>188</v>
      </c>
      <c r="L548" s="2" t="s">
        <v>81</v>
      </c>
    </row>
    <row r="549" spans="1:12" x14ac:dyDescent="0.25">
      <c r="A549" s="20">
        <v>7282</v>
      </c>
      <c r="B549" s="3">
        <v>42449</v>
      </c>
      <c r="C549" s="3">
        <v>42450</v>
      </c>
      <c r="E549" t="s">
        <v>5</v>
      </c>
      <c r="F549">
        <v>90</v>
      </c>
      <c r="H549" s="18" t="str">
        <f>IF(Tableau4[[#This Row],[Produit]]="","",VLOOKUP(Tableau4[[#This Row],[Produit]],'Prod Sanit'!$A$1:$G$71,7,FALSE))</f>
        <v>IM</v>
      </c>
      <c r="I549" s="2" t="s">
        <v>35</v>
      </c>
      <c r="J549" s="1">
        <f>IF(Tableau4[[#This Row],[Date Fin TTT]]="","",VLOOKUP(Tableau4[[#This Row],[Produit]],'Prod Sanit'!$A$1:$G$72,2,FALSE)+Tableau4[[#This Row],[Date Fin TTT]])</f>
        <v>42450</v>
      </c>
      <c r="K549" t="s">
        <v>189</v>
      </c>
      <c r="L549" s="2" t="s">
        <v>81</v>
      </c>
    </row>
    <row r="550" spans="1:12" x14ac:dyDescent="0.25">
      <c r="A550" s="20">
        <v>7282</v>
      </c>
      <c r="B550" s="3">
        <v>42451</v>
      </c>
      <c r="C550" s="3">
        <v>42451</v>
      </c>
      <c r="E550" t="s">
        <v>51</v>
      </c>
      <c r="F550">
        <v>45</v>
      </c>
      <c r="H550" s="18" t="str">
        <f>IF(Tableau4[[#This Row],[Produit]]="","",VLOOKUP(Tableau4[[#This Row],[Produit]],'Prod Sanit'!$A$1:$G$71,7,FALSE))</f>
        <v>IM</v>
      </c>
      <c r="I550" s="2" t="s">
        <v>35</v>
      </c>
      <c r="J550" s="1">
        <f>IF(Tableau4[[#This Row],[Date Fin TTT]]="","",VLOOKUP(Tableau4[[#This Row],[Produit]],'Prod Sanit'!$A$1:$G$72,2,FALSE)+Tableau4[[#This Row],[Date Fin TTT]])</f>
        <v>42515</v>
      </c>
      <c r="K550" t="s">
        <v>189</v>
      </c>
      <c r="L550" s="2" t="s">
        <v>81</v>
      </c>
    </row>
    <row r="551" spans="1:12" x14ac:dyDescent="0.25">
      <c r="A551" s="20">
        <v>2089</v>
      </c>
      <c r="B551" s="3">
        <v>42457</v>
      </c>
      <c r="C551" s="3">
        <v>42457</v>
      </c>
      <c r="E551" t="s">
        <v>48</v>
      </c>
      <c r="F551">
        <v>2</v>
      </c>
      <c r="G551" s="28">
        <v>602001057</v>
      </c>
      <c r="H551" s="18" t="str">
        <f>IF(Tableau4[[#This Row],[Produit]]="","",VLOOKUP(Tableau4[[#This Row],[Produit]],'Prod Sanit'!$A$1:$G$71,7,FALSE))</f>
        <v>SC</v>
      </c>
      <c r="I551" s="2" t="s">
        <v>35</v>
      </c>
      <c r="J551" s="1">
        <f>IF(Tableau4[[#This Row],[Date Fin TTT]]="","",VLOOKUP(Tableau4[[#This Row],[Produit]],'Prod Sanit'!$A$1:$G$72,2,FALSE)+Tableau4[[#This Row],[Date Fin TTT]])</f>
        <v>42457</v>
      </c>
      <c r="L551" s="2" t="s">
        <v>81</v>
      </c>
    </row>
    <row r="552" spans="1:12" x14ac:dyDescent="0.25">
      <c r="A552" s="20">
        <v>2090</v>
      </c>
      <c r="B552" s="3">
        <v>42457</v>
      </c>
      <c r="C552" s="3">
        <v>42457</v>
      </c>
      <c r="E552" t="s">
        <v>48</v>
      </c>
      <c r="F552">
        <v>2</v>
      </c>
      <c r="G552" s="28">
        <v>602001057</v>
      </c>
      <c r="H552" s="18" t="str">
        <f>IF(Tableau4[[#This Row],[Produit]]="","",VLOOKUP(Tableau4[[#This Row],[Produit]],'Prod Sanit'!$A$1:$G$71,7,FALSE))</f>
        <v>SC</v>
      </c>
      <c r="I552" s="2" t="s">
        <v>35</v>
      </c>
      <c r="J552" s="1">
        <f>IF(Tableau4[[#This Row],[Date Fin TTT]]="","",VLOOKUP(Tableau4[[#This Row],[Produit]],'Prod Sanit'!$A$1:$G$72,2,FALSE)+Tableau4[[#This Row],[Date Fin TTT]])</f>
        <v>42457</v>
      </c>
      <c r="L552" s="2" t="s">
        <v>81</v>
      </c>
    </row>
    <row r="553" spans="1:12" x14ac:dyDescent="0.25">
      <c r="A553" s="20">
        <v>3008</v>
      </c>
      <c r="B553" s="3">
        <v>42457</v>
      </c>
      <c r="C553" s="3">
        <v>42457</v>
      </c>
      <c r="E553" t="s">
        <v>48</v>
      </c>
      <c r="F553">
        <v>2</v>
      </c>
      <c r="G553" s="28">
        <v>602001057</v>
      </c>
      <c r="H553" s="18" t="str">
        <f>IF(Tableau4[[#This Row],[Produit]]="","",VLOOKUP(Tableau4[[#This Row],[Produit]],'Prod Sanit'!$A$1:$G$71,7,FALSE))</f>
        <v>SC</v>
      </c>
      <c r="I553" s="2" t="s">
        <v>35</v>
      </c>
      <c r="J553" s="1">
        <f>IF(Tableau4[[#This Row],[Date Fin TTT]]="","",VLOOKUP(Tableau4[[#This Row],[Produit]],'Prod Sanit'!$A$1:$G$72,2,FALSE)+Tableau4[[#This Row],[Date Fin TTT]])</f>
        <v>42457</v>
      </c>
      <c r="L553" s="2" t="s">
        <v>81</v>
      </c>
    </row>
    <row r="554" spans="1:12" x14ac:dyDescent="0.25">
      <c r="A554" s="20">
        <v>4958</v>
      </c>
      <c r="B554" s="3">
        <v>42457</v>
      </c>
      <c r="C554" s="3">
        <v>42457</v>
      </c>
      <c r="E554" t="s">
        <v>48</v>
      </c>
      <c r="F554">
        <v>2</v>
      </c>
      <c r="G554" s="28">
        <v>602001057</v>
      </c>
      <c r="H554" s="18" t="str">
        <f>IF(Tableau4[[#This Row],[Produit]]="","",VLOOKUP(Tableau4[[#This Row],[Produit]],'Prod Sanit'!$A$1:$G$71,7,FALSE))</f>
        <v>SC</v>
      </c>
      <c r="I554" s="2" t="s">
        <v>35</v>
      </c>
      <c r="J554" s="1">
        <f>IF(Tableau4[[#This Row],[Date Fin TTT]]="","",VLOOKUP(Tableau4[[#This Row],[Produit]],'Prod Sanit'!$A$1:$G$72,2,FALSE)+Tableau4[[#This Row],[Date Fin TTT]])</f>
        <v>42457</v>
      </c>
      <c r="L554" s="2" t="s">
        <v>81</v>
      </c>
    </row>
    <row r="555" spans="1:12" x14ac:dyDescent="0.25">
      <c r="A555" s="20">
        <v>471</v>
      </c>
      <c r="B555" s="3">
        <v>42457</v>
      </c>
      <c r="C555" s="3">
        <v>42457</v>
      </c>
      <c r="E555" t="s">
        <v>48</v>
      </c>
      <c r="F555">
        <v>2</v>
      </c>
      <c r="G555" s="28">
        <v>602001057</v>
      </c>
      <c r="H555" s="18" t="str">
        <f>IF(Tableau4[[#This Row],[Produit]]="","",VLOOKUP(Tableau4[[#This Row],[Produit]],'Prod Sanit'!$A$1:$G$71,7,FALSE))</f>
        <v>SC</v>
      </c>
      <c r="I555" s="2" t="s">
        <v>35</v>
      </c>
      <c r="J555" s="1">
        <f>IF(Tableau4[[#This Row],[Date Fin TTT]]="","",VLOOKUP(Tableau4[[#This Row],[Produit]],'Prod Sanit'!$A$1:$G$72,2,FALSE)+Tableau4[[#This Row],[Date Fin TTT]])</f>
        <v>42457</v>
      </c>
      <c r="L555" s="2" t="s">
        <v>81</v>
      </c>
    </row>
    <row r="556" spans="1:12" x14ac:dyDescent="0.25">
      <c r="A556" s="20">
        <v>9261</v>
      </c>
      <c r="B556" s="3">
        <v>42457</v>
      </c>
      <c r="C556" s="3">
        <v>42457</v>
      </c>
      <c r="E556" t="s">
        <v>48</v>
      </c>
      <c r="F556">
        <v>2</v>
      </c>
      <c r="G556" s="28">
        <v>602001057</v>
      </c>
      <c r="H556" s="18" t="str">
        <f>IF(Tableau4[[#This Row],[Produit]]="","",VLOOKUP(Tableau4[[#This Row],[Produit]],'Prod Sanit'!$A$1:$G$71,7,FALSE))</f>
        <v>SC</v>
      </c>
      <c r="I556" s="2" t="s">
        <v>35</v>
      </c>
      <c r="J556" s="1">
        <f>IF(Tableau4[[#This Row],[Date Fin TTT]]="","",VLOOKUP(Tableau4[[#This Row],[Produit]],'Prod Sanit'!$A$1:$G$72,2,FALSE)+Tableau4[[#This Row],[Date Fin TTT]])</f>
        <v>42457</v>
      </c>
      <c r="L556" s="2" t="s">
        <v>81</v>
      </c>
    </row>
    <row r="557" spans="1:12" x14ac:dyDescent="0.25">
      <c r="A557" s="20">
        <v>835</v>
      </c>
      <c r="B557" s="3">
        <v>42457</v>
      </c>
      <c r="C557" s="3">
        <v>42457</v>
      </c>
      <c r="E557" t="s">
        <v>48</v>
      </c>
      <c r="F557">
        <v>2</v>
      </c>
      <c r="G557" s="28">
        <v>602001057</v>
      </c>
      <c r="H557" s="18" t="str">
        <f>IF(Tableau4[[#This Row],[Produit]]="","",VLOOKUP(Tableau4[[#This Row],[Produit]],'Prod Sanit'!$A$1:$G$71,7,FALSE))</f>
        <v>SC</v>
      </c>
      <c r="I557" s="2" t="s">
        <v>35</v>
      </c>
      <c r="J557" s="1">
        <f>IF(Tableau4[[#This Row],[Date Fin TTT]]="","",VLOOKUP(Tableau4[[#This Row],[Produit]],'Prod Sanit'!$A$1:$G$72,2,FALSE)+Tableau4[[#This Row],[Date Fin TTT]])</f>
        <v>42457</v>
      </c>
      <c r="L557" s="2" t="s">
        <v>81</v>
      </c>
    </row>
    <row r="558" spans="1:12" x14ac:dyDescent="0.25">
      <c r="A558" s="20">
        <v>9526</v>
      </c>
      <c r="B558" s="3">
        <v>42457</v>
      </c>
      <c r="C558" s="3">
        <v>42457</v>
      </c>
      <c r="E558" t="s">
        <v>48</v>
      </c>
      <c r="F558">
        <v>2</v>
      </c>
      <c r="G558" s="28">
        <v>602001057</v>
      </c>
      <c r="H558" s="18" t="str">
        <f>IF(Tableau4[[#This Row],[Produit]]="","",VLOOKUP(Tableau4[[#This Row],[Produit]],'Prod Sanit'!$A$1:$G$71,7,FALSE))</f>
        <v>SC</v>
      </c>
      <c r="I558" s="2" t="s">
        <v>35</v>
      </c>
      <c r="J558" s="1">
        <f>IF(Tableau4[[#This Row],[Date Fin TTT]]="","",VLOOKUP(Tableau4[[#This Row],[Produit]],'Prod Sanit'!$A$1:$G$72,2,FALSE)+Tableau4[[#This Row],[Date Fin TTT]])</f>
        <v>42457</v>
      </c>
      <c r="L558" s="2" t="s">
        <v>81</v>
      </c>
    </row>
    <row r="559" spans="1:12" x14ac:dyDescent="0.25">
      <c r="A559" s="20">
        <v>3107</v>
      </c>
      <c r="B559" s="3">
        <v>42457</v>
      </c>
      <c r="C559" s="3">
        <v>42457</v>
      </c>
      <c r="E559" t="s">
        <v>48</v>
      </c>
      <c r="F559">
        <v>2</v>
      </c>
      <c r="G559" s="28">
        <v>602001057</v>
      </c>
      <c r="H559" s="18" t="str">
        <f>IF(Tableau4[[#This Row],[Produit]]="","",VLOOKUP(Tableau4[[#This Row],[Produit]],'Prod Sanit'!$A$1:$G$71,7,FALSE))</f>
        <v>SC</v>
      </c>
      <c r="I559" s="2" t="s">
        <v>35</v>
      </c>
      <c r="J559" s="1">
        <f>IF(Tableau4[[#This Row],[Date Fin TTT]]="","",VLOOKUP(Tableau4[[#This Row],[Produit]],'Prod Sanit'!$A$1:$G$72,2,FALSE)+Tableau4[[#This Row],[Date Fin TTT]])</f>
        <v>42457</v>
      </c>
      <c r="L559" s="2" t="s">
        <v>81</v>
      </c>
    </row>
    <row r="560" spans="1:12" x14ac:dyDescent="0.25">
      <c r="A560" s="20">
        <v>9274</v>
      </c>
      <c r="B560" s="3">
        <v>42457</v>
      </c>
      <c r="C560" s="3">
        <v>42457</v>
      </c>
      <c r="E560" t="s">
        <v>48</v>
      </c>
      <c r="F560">
        <v>2</v>
      </c>
      <c r="G560" s="28">
        <v>602001057</v>
      </c>
      <c r="H560" s="18" t="str">
        <f>IF(Tableau4[[#This Row],[Produit]]="","",VLOOKUP(Tableau4[[#This Row],[Produit]],'Prod Sanit'!$A$1:$G$71,7,FALSE))</f>
        <v>SC</v>
      </c>
      <c r="I560" s="2" t="s">
        <v>35</v>
      </c>
      <c r="J560" s="1">
        <f>IF(Tableau4[[#This Row],[Date Fin TTT]]="","",VLOOKUP(Tableau4[[#This Row],[Produit]],'Prod Sanit'!$A$1:$G$72,2,FALSE)+Tableau4[[#This Row],[Date Fin TTT]])</f>
        <v>42457</v>
      </c>
      <c r="L560" s="2" t="s">
        <v>81</v>
      </c>
    </row>
    <row r="561" spans="1:12" x14ac:dyDescent="0.25">
      <c r="A561" s="20">
        <v>4873</v>
      </c>
      <c r="B561" s="3">
        <v>42457</v>
      </c>
      <c r="C561" s="3">
        <v>42457</v>
      </c>
      <c r="E561" t="s">
        <v>48</v>
      </c>
      <c r="F561">
        <v>2</v>
      </c>
      <c r="G561" s="28">
        <v>602001057</v>
      </c>
      <c r="H561" s="18" t="str">
        <f>IF(Tableau4[[#This Row],[Produit]]="","",VLOOKUP(Tableau4[[#This Row],[Produit]],'Prod Sanit'!$A$1:$G$71,7,FALSE))</f>
        <v>SC</v>
      </c>
      <c r="I561" s="2" t="s">
        <v>35</v>
      </c>
      <c r="J561" s="1">
        <f>IF(Tableau4[[#This Row],[Date Fin TTT]]="","",VLOOKUP(Tableau4[[#This Row],[Produit]],'Prod Sanit'!$A$1:$G$72,2,FALSE)+Tableau4[[#This Row],[Date Fin TTT]])</f>
        <v>42457</v>
      </c>
      <c r="L561" s="2" t="s">
        <v>81</v>
      </c>
    </row>
    <row r="562" spans="1:12" x14ac:dyDescent="0.25">
      <c r="A562" s="20">
        <v>3015</v>
      </c>
      <c r="B562" s="3">
        <v>42457</v>
      </c>
      <c r="C562" s="3">
        <v>42457</v>
      </c>
      <c r="E562" t="s">
        <v>48</v>
      </c>
      <c r="F562">
        <v>2</v>
      </c>
      <c r="G562" s="28">
        <v>602001057</v>
      </c>
      <c r="H562" s="18" t="str">
        <f>IF(Tableau4[[#This Row],[Produit]]="","",VLOOKUP(Tableau4[[#This Row],[Produit]],'Prod Sanit'!$A$1:$G$71,7,FALSE))</f>
        <v>SC</v>
      </c>
      <c r="I562" s="2" t="s">
        <v>35</v>
      </c>
      <c r="J562" s="1">
        <f>IF(Tableau4[[#This Row],[Date Fin TTT]]="","",VLOOKUP(Tableau4[[#This Row],[Produit]],'Prod Sanit'!$A$1:$G$72,2,FALSE)+Tableau4[[#This Row],[Date Fin TTT]])</f>
        <v>42457</v>
      </c>
      <c r="L562" s="2" t="s">
        <v>81</v>
      </c>
    </row>
    <row r="563" spans="1:12" x14ac:dyDescent="0.25">
      <c r="A563" s="20">
        <v>768</v>
      </c>
      <c r="B563" s="3">
        <v>42457</v>
      </c>
      <c r="C563" s="3">
        <v>42457</v>
      </c>
      <c r="E563" t="s">
        <v>48</v>
      </c>
      <c r="F563">
        <v>2</v>
      </c>
      <c r="G563" s="28">
        <v>602001057</v>
      </c>
      <c r="H563" s="18" t="str">
        <f>IF(Tableau4[[#This Row],[Produit]]="","",VLOOKUP(Tableau4[[#This Row],[Produit]],'Prod Sanit'!$A$1:$G$71,7,FALSE))</f>
        <v>SC</v>
      </c>
      <c r="I563" s="2" t="s">
        <v>35</v>
      </c>
      <c r="J563" s="1">
        <f>IF(Tableau4[[#This Row],[Date Fin TTT]]="","",VLOOKUP(Tableau4[[#This Row],[Produit]],'Prod Sanit'!$A$1:$G$72,2,FALSE)+Tableau4[[#This Row],[Date Fin TTT]])</f>
        <v>42457</v>
      </c>
      <c r="L563" s="2" t="s">
        <v>81</v>
      </c>
    </row>
    <row r="564" spans="1:12" x14ac:dyDescent="0.25">
      <c r="A564" s="20">
        <v>4926</v>
      </c>
      <c r="B564" s="3">
        <v>42457</v>
      </c>
      <c r="C564" s="3">
        <v>42457</v>
      </c>
      <c r="E564" t="s">
        <v>48</v>
      </c>
      <c r="F564">
        <v>2</v>
      </c>
      <c r="G564" s="28">
        <v>602001057</v>
      </c>
      <c r="H564" s="18" t="str">
        <f>IF(Tableau4[[#This Row],[Produit]]="","",VLOOKUP(Tableau4[[#This Row],[Produit]],'Prod Sanit'!$A$1:$G$71,7,FALSE))</f>
        <v>SC</v>
      </c>
      <c r="I564" s="2" t="s">
        <v>35</v>
      </c>
      <c r="J564" s="1">
        <f>IF(Tableau4[[#This Row],[Date Fin TTT]]="","",VLOOKUP(Tableau4[[#This Row],[Produit]],'Prod Sanit'!$A$1:$G$72,2,FALSE)+Tableau4[[#This Row],[Date Fin TTT]])</f>
        <v>42457</v>
      </c>
      <c r="L564" s="2" t="s">
        <v>81</v>
      </c>
    </row>
    <row r="565" spans="1:12" x14ac:dyDescent="0.25">
      <c r="A565" s="20">
        <v>398</v>
      </c>
      <c r="B565" s="3">
        <v>42457</v>
      </c>
      <c r="C565" s="3">
        <v>42457</v>
      </c>
      <c r="E565" t="s">
        <v>48</v>
      </c>
      <c r="F565">
        <v>2</v>
      </c>
      <c r="G565" s="28">
        <v>602001057</v>
      </c>
      <c r="H565" s="18" t="str">
        <f>IF(Tableau4[[#This Row],[Produit]]="","",VLOOKUP(Tableau4[[#This Row],[Produit]],'Prod Sanit'!$A$1:$G$71,7,FALSE))</f>
        <v>SC</v>
      </c>
      <c r="I565" s="2" t="s">
        <v>35</v>
      </c>
      <c r="J565" s="1">
        <f>IF(Tableau4[[#This Row],[Date Fin TTT]]="","",VLOOKUP(Tableau4[[#This Row],[Produit]],'Prod Sanit'!$A$1:$G$72,2,FALSE)+Tableau4[[#This Row],[Date Fin TTT]])</f>
        <v>42457</v>
      </c>
      <c r="L565" s="2" t="s">
        <v>81</v>
      </c>
    </row>
    <row r="566" spans="1:12" x14ac:dyDescent="0.25">
      <c r="A566" s="20">
        <v>3044</v>
      </c>
      <c r="B566" s="3">
        <v>42457</v>
      </c>
      <c r="C566" s="3">
        <v>42457</v>
      </c>
      <c r="E566" t="s">
        <v>48</v>
      </c>
      <c r="F566">
        <v>2</v>
      </c>
      <c r="G566" s="28">
        <v>602001057</v>
      </c>
      <c r="H566" s="18" t="str">
        <f>IF(Tableau4[[#This Row],[Produit]]="","",VLOOKUP(Tableau4[[#This Row],[Produit]],'Prod Sanit'!$A$1:$G$71,7,FALSE))</f>
        <v>SC</v>
      </c>
      <c r="I566" s="2" t="s">
        <v>35</v>
      </c>
      <c r="J566" s="1">
        <f>IF(Tableau4[[#This Row],[Date Fin TTT]]="","",VLOOKUP(Tableau4[[#This Row],[Produit]],'Prod Sanit'!$A$1:$G$72,2,FALSE)+Tableau4[[#This Row],[Date Fin TTT]])</f>
        <v>42457</v>
      </c>
      <c r="L566" s="2" t="s">
        <v>81</v>
      </c>
    </row>
    <row r="567" spans="1:12" x14ac:dyDescent="0.25">
      <c r="A567" s="20">
        <v>7560</v>
      </c>
      <c r="B567" s="3">
        <v>42459</v>
      </c>
      <c r="C567" s="3">
        <v>42464</v>
      </c>
      <c r="E567" t="s">
        <v>179</v>
      </c>
      <c r="F567">
        <v>4</v>
      </c>
      <c r="H567" s="18">
        <f>IF(Tableau4[[#This Row],[Produit]]="","",VLOOKUP(Tableau4[[#This Row],[Produit]],'Prod Sanit'!$A$1:$G$71,7,FALSE))</f>
        <v>0</v>
      </c>
      <c r="I567" s="2" t="s">
        <v>36</v>
      </c>
      <c r="J567" s="1">
        <f>IF(Tableau4[[#This Row],[Date Fin TTT]]="","",VLOOKUP(Tableau4[[#This Row],[Produit]],'Prod Sanit'!$A$1:$G$72,2,FALSE)+Tableau4[[#This Row],[Date Fin TTT]])</f>
        <v>42527</v>
      </c>
      <c r="K567" t="s">
        <v>41</v>
      </c>
      <c r="L567" s="2" t="s">
        <v>81</v>
      </c>
    </row>
    <row r="568" spans="1:12" x14ac:dyDescent="0.25">
      <c r="A568" s="20">
        <v>7560</v>
      </c>
      <c r="B568" s="3">
        <v>42459</v>
      </c>
      <c r="C568" s="3">
        <v>42459</v>
      </c>
      <c r="E568" t="s">
        <v>100</v>
      </c>
      <c r="F568">
        <v>5</v>
      </c>
      <c r="G568" s="2">
        <v>601000181</v>
      </c>
      <c r="H568" s="18" t="str">
        <f>IF(Tableau4[[#This Row],[Produit]]="","",VLOOKUP(Tableau4[[#This Row],[Produit]],'Prod Sanit'!$A$1:$G$71,7,FALSE))</f>
        <v>SC</v>
      </c>
      <c r="I568" s="2" t="s">
        <v>35</v>
      </c>
      <c r="J568" s="1">
        <f>IF(Tableau4[[#This Row],[Date Fin TTT]]="","",VLOOKUP(Tableau4[[#This Row],[Produit]],'Prod Sanit'!$A$1:$G$72,2,FALSE)+Tableau4[[#This Row],[Date Fin TTT]])</f>
        <v>42508</v>
      </c>
      <c r="K568" t="s">
        <v>182</v>
      </c>
      <c r="L568" s="2" t="s">
        <v>81</v>
      </c>
    </row>
    <row r="569" spans="1:12" x14ac:dyDescent="0.25">
      <c r="A569" s="20">
        <v>7282</v>
      </c>
      <c r="B569" s="3">
        <v>42459</v>
      </c>
      <c r="C569" s="3">
        <v>42459</v>
      </c>
      <c r="E569" t="s">
        <v>110</v>
      </c>
      <c r="F569">
        <v>1</v>
      </c>
      <c r="H569" s="18" t="str">
        <f>IF(Tableau4[[#This Row],[Produit]]="","",VLOOKUP(Tableau4[[#This Row],[Produit]],'Prod Sanit'!$A$1:$G$71,7,FALSE))</f>
        <v>B</v>
      </c>
      <c r="I569" s="2" t="s">
        <v>35</v>
      </c>
      <c r="J569" s="1">
        <f>IF(Tableau4[[#This Row],[Date Fin TTT]]="","",VLOOKUP(Tableau4[[#This Row],[Produit]],'Prod Sanit'!$A$1:$G$72,2,FALSE)+Tableau4[[#This Row],[Date Fin TTT]])</f>
        <v>42459</v>
      </c>
      <c r="L569" s="2" t="s">
        <v>81</v>
      </c>
    </row>
    <row r="570" spans="1:12" x14ac:dyDescent="0.25">
      <c r="A570" s="20">
        <v>7282</v>
      </c>
      <c r="B570" s="3">
        <v>42459</v>
      </c>
      <c r="C570" s="3">
        <v>42459</v>
      </c>
      <c r="E570" t="s">
        <v>173</v>
      </c>
      <c r="H570" s="18">
        <f>IF(Tableau4[[#This Row],[Produit]]="","",VLOOKUP(Tableau4[[#This Row],[Produit]],'Prod Sanit'!$A$1:$G$71,7,FALSE))</f>
        <v>0</v>
      </c>
      <c r="I570" s="2" t="s">
        <v>36</v>
      </c>
      <c r="J570" s="1">
        <f>IF(Tableau4[[#This Row],[Date Fin TTT]]="","",VLOOKUP(Tableau4[[#This Row],[Produit]],'Prod Sanit'!$A$1:$G$72,2,FALSE)+Tableau4[[#This Row],[Date Fin TTT]])</f>
        <v>42459</v>
      </c>
      <c r="L570" s="2" t="s">
        <v>81</v>
      </c>
    </row>
    <row r="571" spans="1:12" x14ac:dyDescent="0.25">
      <c r="A571" s="20">
        <v>7282</v>
      </c>
      <c r="B571" s="3">
        <v>42459</v>
      </c>
      <c r="C571" s="3">
        <v>42459</v>
      </c>
      <c r="E571" t="s">
        <v>174</v>
      </c>
      <c r="H571" s="18">
        <f>IF(Tableau4[[#This Row],[Produit]]="","",VLOOKUP(Tableau4[[#This Row],[Produit]],'Prod Sanit'!$A$1:$G$71,7,FALSE))</f>
        <v>0</v>
      </c>
      <c r="I571" s="2" t="s">
        <v>36</v>
      </c>
      <c r="J571" s="1">
        <f>IF(Tableau4[[#This Row],[Date Fin TTT]]="","",VLOOKUP(Tableau4[[#This Row],[Produit]],'Prod Sanit'!$A$1:$G$72,2,FALSE)+Tableau4[[#This Row],[Date Fin TTT]])</f>
        <v>42465</v>
      </c>
      <c r="L571" s="2" t="s">
        <v>81</v>
      </c>
    </row>
    <row r="572" spans="1:12" x14ac:dyDescent="0.25">
      <c r="A572" s="20">
        <v>7282</v>
      </c>
      <c r="B572" s="3">
        <v>42459</v>
      </c>
      <c r="C572" s="3">
        <v>42459</v>
      </c>
      <c r="E572" t="s">
        <v>57</v>
      </c>
      <c r="H572" s="18" t="str">
        <f>IF(Tableau4[[#This Row],[Produit]]="","",VLOOKUP(Tableau4[[#This Row],[Produit]],'Prod Sanit'!$A$1:$G$71,7,FALSE))</f>
        <v>IM</v>
      </c>
      <c r="I572" s="2" t="s">
        <v>36</v>
      </c>
      <c r="J572" s="1">
        <f>IF(Tableau4[[#This Row],[Date Fin TTT]]="","",VLOOKUP(Tableau4[[#This Row],[Produit]],'Prod Sanit'!$A$1:$G$72,2,FALSE)+Tableau4[[#This Row],[Date Fin TTT]])</f>
        <v>42462</v>
      </c>
      <c r="L572" s="2" t="s">
        <v>81</v>
      </c>
    </row>
    <row r="573" spans="1:12" x14ac:dyDescent="0.25">
      <c r="A573" s="20">
        <v>7282</v>
      </c>
      <c r="B573" s="3">
        <v>42459</v>
      </c>
      <c r="C573" s="3">
        <v>42459</v>
      </c>
      <c r="E573" t="s">
        <v>175</v>
      </c>
      <c r="H573" s="18">
        <f>IF(Tableau4[[#This Row],[Produit]]="","",VLOOKUP(Tableau4[[#This Row],[Produit]],'Prod Sanit'!$A$1:$G$71,7,FALSE))</f>
        <v>0</v>
      </c>
      <c r="I573" s="2" t="s">
        <v>36</v>
      </c>
      <c r="J573" s="1">
        <f>IF(Tableau4[[#This Row],[Date Fin TTT]]="","",VLOOKUP(Tableau4[[#This Row],[Produit]],'Prod Sanit'!$A$1:$G$72,2,FALSE)+Tableau4[[#This Row],[Date Fin TTT]])</f>
        <v>42460</v>
      </c>
      <c r="L573" s="2" t="s">
        <v>81</v>
      </c>
    </row>
    <row r="574" spans="1:12" x14ac:dyDescent="0.25">
      <c r="A574" s="20">
        <v>7282</v>
      </c>
      <c r="B574" s="3">
        <v>42460</v>
      </c>
      <c r="C574" s="3">
        <v>42464</v>
      </c>
      <c r="E574" t="s">
        <v>183</v>
      </c>
      <c r="F574">
        <v>250</v>
      </c>
      <c r="G574" s="30">
        <v>603001700</v>
      </c>
      <c r="H574" s="18" t="str">
        <f>IF(Tableau4[[#This Row],[Produit]]="","",VLOOKUP(Tableau4[[#This Row],[Produit]],'Prod Sanit'!$A$1:$G$71,7,FALSE))</f>
        <v>IM</v>
      </c>
      <c r="I574" s="2" t="s">
        <v>35</v>
      </c>
      <c r="J574" s="1">
        <f>IF(Tableau4[[#This Row],[Date Fin TTT]]="","",VLOOKUP(Tableau4[[#This Row],[Produit]],'Prod Sanit'!$A$1:$G$72,2,FALSE)+Tableau4[[#This Row],[Date Fin TTT]])</f>
        <v>42524</v>
      </c>
      <c r="K574" t="s">
        <v>190</v>
      </c>
      <c r="L574" s="2" t="s">
        <v>81</v>
      </c>
    </row>
    <row r="575" spans="1:12" x14ac:dyDescent="0.25">
      <c r="A575" s="20">
        <v>7488</v>
      </c>
      <c r="B575" s="3">
        <v>42464</v>
      </c>
      <c r="C575" s="3">
        <v>42464</v>
      </c>
      <c r="E575" t="s">
        <v>185</v>
      </c>
      <c r="F575">
        <v>25</v>
      </c>
      <c r="G575" s="28">
        <v>604001750</v>
      </c>
      <c r="H575" s="18" t="str">
        <f>IF(Tableau4[[#This Row],[Produit]]="","",VLOOKUP(Tableau4[[#This Row],[Produit]],'Prod Sanit'!$A$1:$G$71,7,FALSE))</f>
        <v>D</v>
      </c>
      <c r="I575" s="2" t="s">
        <v>35</v>
      </c>
      <c r="J575" s="1">
        <f>IF(Tableau4[[#This Row],[Date Fin TTT]]="","",VLOOKUP(Tableau4[[#This Row],[Produit]],'Prod Sanit'!$A$1:$G$72,2,FALSE)+Tableau4[[#This Row],[Date Fin TTT]])</f>
        <v>42478</v>
      </c>
      <c r="K575" t="s">
        <v>91</v>
      </c>
      <c r="L575" s="2" t="s">
        <v>81</v>
      </c>
    </row>
    <row r="576" spans="1:12" x14ac:dyDescent="0.25">
      <c r="A576" s="20">
        <v>7489</v>
      </c>
      <c r="B576" s="3">
        <v>42464</v>
      </c>
      <c r="C576" s="3">
        <v>42464</v>
      </c>
      <c r="E576" t="s">
        <v>185</v>
      </c>
      <c r="F576">
        <v>25</v>
      </c>
      <c r="G576" s="28">
        <v>604001750</v>
      </c>
      <c r="H576" s="18" t="str">
        <f>IF(Tableau4[[#This Row],[Produit]]="","",VLOOKUP(Tableau4[[#This Row],[Produit]],'Prod Sanit'!$A$1:$G$71,7,FALSE))</f>
        <v>D</v>
      </c>
      <c r="I576" s="2" t="s">
        <v>35</v>
      </c>
      <c r="J576" s="1">
        <f>IF(Tableau4[[#This Row],[Date Fin TTT]]="","",VLOOKUP(Tableau4[[#This Row],[Produit]],'Prod Sanit'!$A$1:$G$72,2,FALSE)+Tableau4[[#This Row],[Date Fin TTT]])</f>
        <v>42478</v>
      </c>
      <c r="K576" t="s">
        <v>91</v>
      </c>
      <c r="L576" s="2" t="s">
        <v>81</v>
      </c>
    </row>
    <row r="577" spans="1:12" x14ac:dyDescent="0.25">
      <c r="A577" s="20">
        <v>7491</v>
      </c>
      <c r="B577" s="3">
        <v>42464</v>
      </c>
      <c r="C577" s="3">
        <v>42464</v>
      </c>
      <c r="E577" t="s">
        <v>185</v>
      </c>
      <c r="F577">
        <v>25</v>
      </c>
      <c r="G577" s="28">
        <v>604001750</v>
      </c>
      <c r="H577" s="18" t="str">
        <f>IF(Tableau4[[#This Row],[Produit]]="","",VLOOKUP(Tableau4[[#This Row],[Produit]],'Prod Sanit'!$A$1:$G$71,7,FALSE))</f>
        <v>D</v>
      </c>
      <c r="I577" s="2" t="s">
        <v>35</v>
      </c>
      <c r="J577" s="1">
        <f>IF(Tableau4[[#This Row],[Date Fin TTT]]="","",VLOOKUP(Tableau4[[#This Row],[Produit]],'Prod Sanit'!$A$1:$G$72,2,FALSE)+Tableau4[[#This Row],[Date Fin TTT]])</f>
        <v>42478</v>
      </c>
      <c r="K577" t="s">
        <v>91</v>
      </c>
      <c r="L577" s="2" t="s">
        <v>81</v>
      </c>
    </row>
    <row r="578" spans="1:12" x14ac:dyDescent="0.25">
      <c r="A578" s="20">
        <v>7492</v>
      </c>
      <c r="B578" s="3">
        <v>42464</v>
      </c>
      <c r="C578" s="3">
        <v>42464</v>
      </c>
      <c r="E578" t="s">
        <v>185</v>
      </c>
      <c r="F578">
        <v>25</v>
      </c>
      <c r="G578" s="28">
        <v>604001750</v>
      </c>
      <c r="H578" s="18" t="str">
        <f>IF(Tableau4[[#This Row],[Produit]]="","",VLOOKUP(Tableau4[[#This Row],[Produit]],'Prod Sanit'!$A$1:$G$71,7,FALSE))</f>
        <v>D</v>
      </c>
      <c r="I578" s="2" t="s">
        <v>35</v>
      </c>
      <c r="J578" s="1">
        <f>IF(Tableau4[[#This Row],[Date Fin TTT]]="","",VLOOKUP(Tableau4[[#This Row],[Produit]],'Prod Sanit'!$A$1:$G$72,2,FALSE)+Tableau4[[#This Row],[Date Fin TTT]])</f>
        <v>42478</v>
      </c>
      <c r="K578" t="s">
        <v>91</v>
      </c>
      <c r="L578" s="2" t="s">
        <v>81</v>
      </c>
    </row>
    <row r="579" spans="1:12" x14ac:dyDescent="0.25">
      <c r="A579" s="20">
        <v>7493</v>
      </c>
      <c r="B579" s="3">
        <v>42464</v>
      </c>
      <c r="C579" s="3">
        <v>42464</v>
      </c>
      <c r="E579" t="s">
        <v>185</v>
      </c>
      <c r="F579">
        <v>25</v>
      </c>
      <c r="G579" s="28">
        <v>604001750</v>
      </c>
      <c r="H579" s="18" t="str">
        <f>IF(Tableau4[[#This Row],[Produit]]="","",VLOOKUP(Tableau4[[#This Row],[Produit]],'Prod Sanit'!$A$1:$G$71,7,FALSE))</f>
        <v>D</v>
      </c>
      <c r="I579" s="2" t="s">
        <v>35</v>
      </c>
      <c r="J579" s="1">
        <f>IF(Tableau4[[#This Row],[Date Fin TTT]]="","",VLOOKUP(Tableau4[[#This Row],[Produit]],'Prod Sanit'!$A$1:$G$72,2,FALSE)+Tableau4[[#This Row],[Date Fin TTT]])</f>
        <v>42478</v>
      </c>
      <c r="K579" t="s">
        <v>91</v>
      </c>
      <c r="L579" s="2" t="s">
        <v>81</v>
      </c>
    </row>
    <row r="580" spans="1:12" x14ac:dyDescent="0.25">
      <c r="A580" s="20">
        <v>7495</v>
      </c>
      <c r="B580" s="3">
        <v>42464</v>
      </c>
      <c r="C580" s="3">
        <v>42464</v>
      </c>
      <c r="E580" t="s">
        <v>185</v>
      </c>
      <c r="F580">
        <v>25</v>
      </c>
      <c r="G580" s="28">
        <v>604001750</v>
      </c>
      <c r="H580" s="18" t="str">
        <f>IF(Tableau4[[#This Row],[Produit]]="","",VLOOKUP(Tableau4[[#This Row],[Produit]],'Prod Sanit'!$A$1:$G$71,7,FALSE))</f>
        <v>D</v>
      </c>
      <c r="I580" s="2" t="s">
        <v>35</v>
      </c>
      <c r="J580" s="1">
        <f>IF(Tableau4[[#This Row],[Date Fin TTT]]="","",VLOOKUP(Tableau4[[#This Row],[Produit]],'Prod Sanit'!$A$1:$G$72,2,FALSE)+Tableau4[[#This Row],[Date Fin TTT]])</f>
        <v>42478</v>
      </c>
      <c r="K580" t="s">
        <v>91</v>
      </c>
      <c r="L580" s="2" t="s">
        <v>81</v>
      </c>
    </row>
    <row r="581" spans="1:12" x14ac:dyDescent="0.25">
      <c r="A581" s="20">
        <v>7497</v>
      </c>
      <c r="B581" s="3">
        <v>42464</v>
      </c>
      <c r="C581" s="3">
        <v>42464</v>
      </c>
      <c r="E581" t="s">
        <v>185</v>
      </c>
      <c r="F581">
        <v>25</v>
      </c>
      <c r="G581" s="28">
        <v>604001750</v>
      </c>
      <c r="H581" s="18" t="str">
        <f>IF(Tableau4[[#This Row],[Produit]]="","",VLOOKUP(Tableau4[[#This Row],[Produit]],'Prod Sanit'!$A$1:$G$71,7,FALSE))</f>
        <v>D</v>
      </c>
      <c r="I581" s="2" t="s">
        <v>35</v>
      </c>
      <c r="J581" s="1">
        <f>IF(Tableau4[[#This Row],[Date Fin TTT]]="","",VLOOKUP(Tableau4[[#This Row],[Produit]],'Prod Sanit'!$A$1:$G$72,2,FALSE)+Tableau4[[#This Row],[Date Fin TTT]])</f>
        <v>42478</v>
      </c>
      <c r="K581" t="s">
        <v>91</v>
      </c>
      <c r="L581" s="2" t="s">
        <v>81</v>
      </c>
    </row>
    <row r="582" spans="1:12" x14ac:dyDescent="0.25">
      <c r="A582" s="20">
        <v>7501</v>
      </c>
      <c r="B582" s="3">
        <v>42464</v>
      </c>
      <c r="C582" s="3">
        <v>42464</v>
      </c>
      <c r="E582" t="s">
        <v>185</v>
      </c>
      <c r="F582">
        <v>25</v>
      </c>
      <c r="G582" s="28">
        <v>604001750</v>
      </c>
      <c r="H582" s="18" t="str">
        <f>IF(Tableau4[[#This Row],[Produit]]="","",VLOOKUP(Tableau4[[#This Row],[Produit]],'Prod Sanit'!$A$1:$G$71,7,FALSE))</f>
        <v>D</v>
      </c>
      <c r="I582" s="2" t="s">
        <v>35</v>
      </c>
      <c r="J582" s="1">
        <f>IF(Tableau4[[#This Row],[Date Fin TTT]]="","",VLOOKUP(Tableau4[[#This Row],[Produit]],'Prod Sanit'!$A$1:$G$72,2,FALSE)+Tableau4[[#This Row],[Date Fin TTT]])</f>
        <v>42478</v>
      </c>
      <c r="K582" t="s">
        <v>91</v>
      </c>
      <c r="L582" s="2" t="s">
        <v>81</v>
      </c>
    </row>
    <row r="583" spans="1:12" x14ac:dyDescent="0.25">
      <c r="A583" s="20">
        <v>7509</v>
      </c>
      <c r="B583" s="3">
        <v>42464</v>
      </c>
      <c r="C583" s="3">
        <v>42464</v>
      </c>
      <c r="E583" t="s">
        <v>185</v>
      </c>
      <c r="F583">
        <v>25</v>
      </c>
      <c r="G583" s="28">
        <v>604001750</v>
      </c>
      <c r="H583" s="18" t="str">
        <f>IF(Tableau4[[#This Row],[Produit]]="","",VLOOKUP(Tableau4[[#This Row],[Produit]],'Prod Sanit'!$A$1:$G$71,7,FALSE))</f>
        <v>D</v>
      </c>
      <c r="I583" s="2" t="s">
        <v>35</v>
      </c>
      <c r="J583" s="1">
        <f>IF(Tableau4[[#This Row],[Date Fin TTT]]="","",VLOOKUP(Tableau4[[#This Row],[Produit]],'Prod Sanit'!$A$1:$G$72,2,FALSE)+Tableau4[[#This Row],[Date Fin TTT]])</f>
        <v>42478</v>
      </c>
      <c r="K583" t="s">
        <v>91</v>
      </c>
      <c r="L583" s="2" t="s">
        <v>81</v>
      </c>
    </row>
    <row r="584" spans="1:12" x14ac:dyDescent="0.25">
      <c r="A584" s="20">
        <v>7513</v>
      </c>
      <c r="B584" s="3">
        <v>42464</v>
      </c>
      <c r="C584" s="3">
        <v>42464</v>
      </c>
      <c r="E584" t="s">
        <v>185</v>
      </c>
      <c r="F584">
        <v>25</v>
      </c>
      <c r="G584" s="28">
        <v>604001750</v>
      </c>
      <c r="H584" s="18" t="str">
        <f>IF(Tableau4[[#This Row],[Produit]]="","",VLOOKUP(Tableau4[[#This Row],[Produit]],'Prod Sanit'!$A$1:$G$71,7,FALSE))</f>
        <v>D</v>
      </c>
      <c r="I584" s="2" t="s">
        <v>35</v>
      </c>
      <c r="J584" s="1">
        <f>IF(Tableau4[[#This Row],[Date Fin TTT]]="","",VLOOKUP(Tableau4[[#This Row],[Produit]],'Prod Sanit'!$A$1:$G$72,2,FALSE)+Tableau4[[#This Row],[Date Fin TTT]])</f>
        <v>42478</v>
      </c>
      <c r="K584" t="s">
        <v>91</v>
      </c>
      <c r="L584" s="2" t="s">
        <v>81</v>
      </c>
    </row>
    <row r="585" spans="1:12" x14ac:dyDescent="0.25">
      <c r="A585" s="20">
        <v>7514</v>
      </c>
      <c r="B585" s="3">
        <v>42464</v>
      </c>
      <c r="C585" s="3">
        <v>42464</v>
      </c>
      <c r="E585" t="s">
        <v>185</v>
      </c>
      <c r="F585">
        <v>25</v>
      </c>
      <c r="G585" s="28">
        <v>604001750</v>
      </c>
      <c r="H585" s="18" t="str">
        <f>IF(Tableau4[[#This Row],[Produit]]="","",VLOOKUP(Tableau4[[#This Row],[Produit]],'Prod Sanit'!$A$1:$G$71,7,FALSE))</f>
        <v>D</v>
      </c>
      <c r="I585" s="2" t="s">
        <v>35</v>
      </c>
      <c r="J585" s="1">
        <f>IF(Tableau4[[#This Row],[Date Fin TTT]]="","",VLOOKUP(Tableau4[[#This Row],[Produit]],'Prod Sanit'!$A$1:$G$72,2,FALSE)+Tableau4[[#This Row],[Date Fin TTT]])</f>
        <v>42478</v>
      </c>
      <c r="K585" t="s">
        <v>91</v>
      </c>
      <c r="L585" s="2" t="s">
        <v>81</v>
      </c>
    </row>
    <row r="586" spans="1:12" x14ac:dyDescent="0.25">
      <c r="A586" s="20">
        <v>7515</v>
      </c>
      <c r="B586" s="3">
        <v>42464</v>
      </c>
      <c r="C586" s="3">
        <v>42464</v>
      </c>
      <c r="E586" t="s">
        <v>185</v>
      </c>
      <c r="F586">
        <v>25</v>
      </c>
      <c r="G586" s="28">
        <v>604001750</v>
      </c>
      <c r="H586" s="18" t="str">
        <f>IF(Tableau4[[#This Row],[Produit]]="","",VLOOKUP(Tableau4[[#This Row],[Produit]],'Prod Sanit'!$A$1:$G$71,7,FALSE))</f>
        <v>D</v>
      </c>
      <c r="I586" s="2" t="s">
        <v>35</v>
      </c>
      <c r="J586" s="1">
        <f>IF(Tableau4[[#This Row],[Date Fin TTT]]="","",VLOOKUP(Tableau4[[#This Row],[Produit]],'Prod Sanit'!$A$1:$G$72,2,FALSE)+Tableau4[[#This Row],[Date Fin TTT]])</f>
        <v>42478</v>
      </c>
      <c r="K586" t="s">
        <v>91</v>
      </c>
      <c r="L586" s="2" t="s">
        <v>81</v>
      </c>
    </row>
    <row r="587" spans="1:12" x14ac:dyDescent="0.25">
      <c r="A587" s="20">
        <v>7520</v>
      </c>
      <c r="B587" s="3">
        <v>42464</v>
      </c>
      <c r="C587" s="3">
        <v>42464</v>
      </c>
      <c r="E587" t="s">
        <v>185</v>
      </c>
      <c r="F587">
        <v>25</v>
      </c>
      <c r="G587" s="28">
        <v>604001750</v>
      </c>
      <c r="H587" s="18" t="str">
        <f>IF(Tableau4[[#This Row],[Produit]]="","",VLOOKUP(Tableau4[[#This Row],[Produit]],'Prod Sanit'!$A$1:$G$71,7,FALSE))</f>
        <v>D</v>
      </c>
      <c r="I587" s="2" t="s">
        <v>35</v>
      </c>
      <c r="J587" s="1">
        <f>IF(Tableau4[[#This Row],[Date Fin TTT]]="","",VLOOKUP(Tableau4[[#This Row],[Produit]],'Prod Sanit'!$A$1:$G$72,2,FALSE)+Tableau4[[#This Row],[Date Fin TTT]])</f>
        <v>42478</v>
      </c>
      <c r="K587" t="s">
        <v>91</v>
      </c>
      <c r="L587" s="2" t="s">
        <v>81</v>
      </c>
    </row>
    <row r="588" spans="1:12" x14ac:dyDescent="0.25">
      <c r="A588" s="20">
        <v>7522</v>
      </c>
      <c r="B588" s="3">
        <v>42464</v>
      </c>
      <c r="C588" s="3">
        <v>42464</v>
      </c>
      <c r="E588" t="s">
        <v>185</v>
      </c>
      <c r="F588">
        <v>25</v>
      </c>
      <c r="G588" s="28">
        <v>604001750</v>
      </c>
      <c r="H588" s="18" t="str">
        <f>IF(Tableau4[[#This Row],[Produit]]="","",VLOOKUP(Tableau4[[#This Row],[Produit]],'Prod Sanit'!$A$1:$G$71,7,FALSE))</f>
        <v>D</v>
      </c>
      <c r="I588" s="2" t="s">
        <v>35</v>
      </c>
      <c r="J588" s="1">
        <f>IF(Tableau4[[#This Row],[Date Fin TTT]]="","",VLOOKUP(Tableau4[[#This Row],[Produit]],'Prod Sanit'!$A$1:$G$72,2,FALSE)+Tableau4[[#This Row],[Date Fin TTT]])</f>
        <v>42478</v>
      </c>
      <c r="K588" t="s">
        <v>91</v>
      </c>
      <c r="L588" s="2" t="s">
        <v>81</v>
      </c>
    </row>
    <row r="589" spans="1:12" x14ac:dyDescent="0.25">
      <c r="A589" s="20">
        <v>7524</v>
      </c>
      <c r="B589" s="3">
        <v>42464</v>
      </c>
      <c r="C589" s="3">
        <v>42464</v>
      </c>
      <c r="E589" t="s">
        <v>185</v>
      </c>
      <c r="F589">
        <v>25</v>
      </c>
      <c r="G589" s="28">
        <v>604001750</v>
      </c>
      <c r="H589" s="18" t="str">
        <f>IF(Tableau4[[#This Row],[Produit]]="","",VLOOKUP(Tableau4[[#This Row],[Produit]],'Prod Sanit'!$A$1:$G$71,7,FALSE))</f>
        <v>D</v>
      </c>
      <c r="I589" s="2" t="s">
        <v>35</v>
      </c>
      <c r="J589" s="1">
        <f>IF(Tableau4[[#This Row],[Date Fin TTT]]="","",VLOOKUP(Tableau4[[#This Row],[Produit]],'Prod Sanit'!$A$1:$G$72,2,FALSE)+Tableau4[[#This Row],[Date Fin TTT]])</f>
        <v>42478</v>
      </c>
      <c r="K589" t="s">
        <v>91</v>
      </c>
      <c r="L589" s="2" t="s">
        <v>81</v>
      </c>
    </row>
    <row r="590" spans="1:12" x14ac:dyDescent="0.25">
      <c r="A590" s="20">
        <v>7525</v>
      </c>
      <c r="B590" s="3">
        <v>42464</v>
      </c>
      <c r="C590" s="3">
        <v>42464</v>
      </c>
      <c r="E590" t="s">
        <v>185</v>
      </c>
      <c r="F590">
        <v>25</v>
      </c>
      <c r="G590" s="28">
        <v>604001750</v>
      </c>
      <c r="H590" s="18" t="str">
        <f>IF(Tableau4[[#This Row],[Produit]]="","",VLOOKUP(Tableau4[[#This Row],[Produit]],'Prod Sanit'!$A$1:$G$71,7,FALSE))</f>
        <v>D</v>
      </c>
      <c r="I590" s="2" t="s">
        <v>35</v>
      </c>
      <c r="J590" s="1">
        <f>IF(Tableau4[[#This Row],[Date Fin TTT]]="","",VLOOKUP(Tableau4[[#This Row],[Produit]],'Prod Sanit'!$A$1:$G$72,2,FALSE)+Tableau4[[#This Row],[Date Fin TTT]])</f>
        <v>42478</v>
      </c>
      <c r="K590" t="s">
        <v>91</v>
      </c>
      <c r="L590" s="2" t="s">
        <v>81</v>
      </c>
    </row>
    <row r="591" spans="1:12" x14ac:dyDescent="0.25">
      <c r="A591" s="20">
        <v>7462</v>
      </c>
      <c r="B591" s="3">
        <v>42464</v>
      </c>
      <c r="C591" s="3">
        <v>42464</v>
      </c>
      <c r="E591" t="s">
        <v>185</v>
      </c>
      <c r="F591">
        <v>30</v>
      </c>
      <c r="G591" s="28">
        <v>604001750</v>
      </c>
      <c r="H591" s="18" t="str">
        <f>IF(Tableau4[[#This Row],[Produit]]="","",VLOOKUP(Tableau4[[#This Row],[Produit]],'Prod Sanit'!$A$1:$G$71,7,FALSE))</f>
        <v>D</v>
      </c>
      <c r="I591" s="2" t="s">
        <v>35</v>
      </c>
      <c r="J591" s="1">
        <f>IF(Tableau4[[#This Row],[Date Fin TTT]]="","",VLOOKUP(Tableau4[[#This Row],[Produit]],'Prod Sanit'!$A$1:$G$72,2,FALSE)+Tableau4[[#This Row],[Date Fin TTT]])</f>
        <v>42478</v>
      </c>
      <c r="K591" t="s">
        <v>196</v>
      </c>
      <c r="L591" s="2" t="s">
        <v>81</v>
      </c>
    </row>
    <row r="592" spans="1:12" x14ac:dyDescent="0.25">
      <c r="A592" s="20">
        <v>7463</v>
      </c>
      <c r="B592" s="3">
        <v>42464</v>
      </c>
      <c r="C592" s="3">
        <v>42464</v>
      </c>
      <c r="E592" t="s">
        <v>185</v>
      </c>
      <c r="F592">
        <v>30</v>
      </c>
      <c r="G592" s="28">
        <v>604001750</v>
      </c>
      <c r="H592" s="18" t="str">
        <f>IF(Tableau4[[#This Row],[Produit]]="","",VLOOKUP(Tableau4[[#This Row],[Produit]],'Prod Sanit'!$A$1:$G$71,7,FALSE))</f>
        <v>D</v>
      </c>
      <c r="I592" s="2" t="s">
        <v>35</v>
      </c>
      <c r="J592" s="1">
        <f>IF(Tableau4[[#This Row],[Date Fin TTT]]="","",VLOOKUP(Tableau4[[#This Row],[Produit]],'Prod Sanit'!$A$1:$G$72,2,FALSE)+Tableau4[[#This Row],[Date Fin TTT]])</f>
        <v>42478</v>
      </c>
      <c r="K592" t="s">
        <v>196</v>
      </c>
      <c r="L592" s="2" t="s">
        <v>81</v>
      </c>
    </row>
    <row r="593" spans="1:12" x14ac:dyDescent="0.25">
      <c r="A593" s="20">
        <v>7467</v>
      </c>
      <c r="B593" s="3">
        <v>42464</v>
      </c>
      <c r="C593" s="3">
        <v>42464</v>
      </c>
      <c r="E593" t="s">
        <v>185</v>
      </c>
      <c r="F593">
        <v>30</v>
      </c>
      <c r="G593" s="28">
        <v>604001750</v>
      </c>
      <c r="H593" s="18" t="str">
        <f>IF(Tableau4[[#This Row],[Produit]]="","",VLOOKUP(Tableau4[[#This Row],[Produit]],'Prod Sanit'!$A$1:$G$71,7,FALSE))</f>
        <v>D</v>
      </c>
      <c r="I593" s="2" t="s">
        <v>35</v>
      </c>
      <c r="J593" s="1">
        <f>IF(Tableau4[[#This Row],[Date Fin TTT]]="","",VLOOKUP(Tableau4[[#This Row],[Produit]],'Prod Sanit'!$A$1:$G$72,2,FALSE)+Tableau4[[#This Row],[Date Fin TTT]])</f>
        <v>42478</v>
      </c>
      <c r="K593" t="s">
        <v>196</v>
      </c>
      <c r="L593" s="2" t="s">
        <v>81</v>
      </c>
    </row>
    <row r="594" spans="1:12" x14ac:dyDescent="0.25">
      <c r="A594" s="20">
        <v>7470</v>
      </c>
      <c r="B594" s="3">
        <v>42464</v>
      </c>
      <c r="C594" s="3">
        <v>42464</v>
      </c>
      <c r="E594" t="s">
        <v>185</v>
      </c>
      <c r="F594">
        <v>30</v>
      </c>
      <c r="G594" s="28">
        <v>604001750</v>
      </c>
      <c r="H594" s="18" t="str">
        <f>IF(Tableau4[[#This Row],[Produit]]="","",VLOOKUP(Tableau4[[#This Row],[Produit]],'Prod Sanit'!$A$1:$G$71,7,FALSE))</f>
        <v>D</v>
      </c>
      <c r="I594" s="2" t="s">
        <v>35</v>
      </c>
      <c r="J594" s="1">
        <f>IF(Tableau4[[#This Row],[Date Fin TTT]]="","",VLOOKUP(Tableau4[[#This Row],[Produit]],'Prod Sanit'!$A$1:$G$72,2,FALSE)+Tableau4[[#This Row],[Date Fin TTT]])</f>
        <v>42478</v>
      </c>
      <c r="K594" t="s">
        <v>196</v>
      </c>
      <c r="L594" s="2" t="s">
        <v>81</v>
      </c>
    </row>
    <row r="595" spans="1:12" x14ac:dyDescent="0.25">
      <c r="A595" s="20">
        <v>7471</v>
      </c>
      <c r="B595" s="3">
        <v>42464</v>
      </c>
      <c r="C595" s="3">
        <v>42464</v>
      </c>
      <c r="E595" t="s">
        <v>185</v>
      </c>
      <c r="F595">
        <v>30</v>
      </c>
      <c r="G595" s="28">
        <v>604001750</v>
      </c>
      <c r="H595" s="18" t="str">
        <f>IF(Tableau4[[#This Row],[Produit]]="","",VLOOKUP(Tableau4[[#This Row],[Produit]],'Prod Sanit'!$A$1:$G$71,7,FALSE))</f>
        <v>D</v>
      </c>
      <c r="I595" s="2" t="s">
        <v>35</v>
      </c>
      <c r="J595" s="1">
        <f>IF(Tableau4[[#This Row],[Date Fin TTT]]="","",VLOOKUP(Tableau4[[#This Row],[Produit]],'Prod Sanit'!$A$1:$G$72,2,FALSE)+Tableau4[[#This Row],[Date Fin TTT]])</f>
        <v>42478</v>
      </c>
      <c r="K595" t="s">
        <v>196</v>
      </c>
      <c r="L595" s="2" t="s">
        <v>81</v>
      </c>
    </row>
    <row r="596" spans="1:12" x14ac:dyDescent="0.25">
      <c r="A596" s="20">
        <v>7473</v>
      </c>
      <c r="B596" s="3">
        <v>42464</v>
      </c>
      <c r="C596" s="3">
        <v>42464</v>
      </c>
      <c r="E596" t="s">
        <v>185</v>
      </c>
      <c r="F596">
        <v>30</v>
      </c>
      <c r="G596" s="28">
        <v>604001750</v>
      </c>
      <c r="H596" s="18" t="str">
        <f>IF(Tableau4[[#This Row],[Produit]]="","",VLOOKUP(Tableau4[[#This Row],[Produit]],'Prod Sanit'!$A$1:$G$71,7,FALSE))</f>
        <v>D</v>
      </c>
      <c r="I596" s="2" t="s">
        <v>35</v>
      </c>
      <c r="J596" s="1">
        <f>IF(Tableau4[[#This Row],[Date Fin TTT]]="","",VLOOKUP(Tableau4[[#This Row],[Produit]],'Prod Sanit'!$A$1:$G$72,2,FALSE)+Tableau4[[#This Row],[Date Fin TTT]])</f>
        <v>42478</v>
      </c>
      <c r="K596" t="s">
        <v>196</v>
      </c>
      <c r="L596" s="2" t="s">
        <v>81</v>
      </c>
    </row>
    <row r="597" spans="1:12" x14ac:dyDescent="0.25">
      <c r="A597" s="20">
        <v>7475</v>
      </c>
      <c r="B597" s="3">
        <v>42464</v>
      </c>
      <c r="C597" s="3">
        <v>42464</v>
      </c>
      <c r="E597" t="s">
        <v>185</v>
      </c>
      <c r="F597">
        <v>30</v>
      </c>
      <c r="G597" s="28">
        <v>604001750</v>
      </c>
      <c r="H597" s="18" t="str">
        <f>IF(Tableau4[[#This Row],[Produit]]="","",VLOOKUP(Tableau4[[#This Row],[Produit]],'Prod Sanit'!$A$1:$G$71,7,FALSE))</f>
        <v>D</v>
      </c>
      <c r="I597" s="2" t="s">
        <v>35</v>
      </c>
      <c r="J597" s="1">
        <f>IF(Tableau4[[#This Row],[Date Fin TTT]]="","",VLOOKUP(Tableau4[[#This Row],[Produit]],'Prod Sanit'!$A$1:$G$72,2,FALSE)+Tableau4[[#This Row],[Date Fin TTT]])</f>
        <v>42478</v>
      </c>
      <c r="K597" t="s">
        <v>196</v>
      </c>
      <c r="L597" s="2" t="s">
        <v>81</v>
      </c>
    </row>
    <row r="598" spans="1:12" x14ac:dyDescent="0.25">
      <c r="A598" s="20">
        <v>7477</v>
      </c>
      <c r="B598" s="3">
        <v>42464</v>
      </c>
      <c r="C598" s="3">
        <v>42464</v>
      </c>
      <c r="E598" t="s">
        <v>185</v>
      </c>
      <c r="F598">
        <v>30</v>
      </c>
      <c r="G598" s="28">
        <v>604001750</v>
      </c>
      <c r="H598" s="18" t="str">
        <f>IF(Tableau4[[#This Row],[Produit]]="","",VLOOKUP(Tableau4[[#This Row],[Produit]],'Prod Sanit'!$A$1:$G$71,7,FALSE))</f>
        <v>D</v>
      </c>
      <c r="I598" s="2" t="s">
        <v>35</v>
      </c>
      <c r="J598" s="1">
        <f>IF(Tableau4[[#This Row],[Date Fin TTT]]="","",VLOOKUP(Tableau4[[#This Row],[Produit]],'Prod Sanit'!$A$1:$G$72,2,FALSE)+Tableau4[[#This Row],[Date Fin TTT]])</f>
        <v>42478</v>
      </c>
      <c r="K598" t="s">
        <v>196</v>
      </c>
      <c r="L598" s="2" t="s">
        <v>81</v>
      </c>
    </row>
    <row r="599" spans="1:12" x14ac:dyDescent="0.25">
      <c r="A599" s="20">
        <v>7479</v>
      </c>
      <c r="B599" s="3">
        <v>42464</v>
      </c>
      <c r="C599" s="3">
        <v>42464</v>
      </c>
      <c r="E599" t="s">
        <v>185</v>
      </c>
      <c r="F599">
        <v>30</v>
      </c>
      <c r="G599" s="28">
        <v>604001750</v>
      </c>
      <c r="H599" s="18" t="str">
        <f>IF(Tableau4[[#This Row],[Produit]]="","",VLOOKUP(Tableau4[[#This Row],[Produit]],'Prod Sanit'!$A$1:$G$71,7,FALSE))</f>
        <v>D</v>
      </c>
      <c r="I599" s="2" t="s">
        <v>35</v>
      </c>
      <c r="J599" s="1">
        <f>IF(Tableau4[[#This Row],[Date Fin TTT]]="","",VLOOKUP(Tableau4[[#This Row],[Produit]],'Prod Sanit'!$A$1:$G$72,2,FALSE)+Tableau4[[#This Row],[Date Fin TTT]])</f>
        <v>42478</v>
      </c>
      <c r="K599" t="s">
        <v>196</v>
      </c>
      <c r="L599" s="2" t="s">
        <v>81</v>
      </c>
    </row>
    <row r="600" spans="1:12" x14ac:dyDescent="0.25">
      <c r="A600" s="20">
        <v>7480</v>
      </c>
      <c r="B600" s="3">
        <v>42464</v>
      </c>
      <c r="C600" s="3">
        <v>42464</v>
      </c>
      <c r="E600" t="s">
        <v>185</v>
      </c>
      <c r="F600">
        <v>30</v>
      </c>
      <c r="G600" s="28">
        <v>604001750</v>
      </c>
      <c r="H600" s="18" t="str">
        <f>IF(Tableau4[[#This Row],[Produit]]="","",VLOOKUP(Tableau4[[#This Row],[Produit]],'Prod Sanit'!$A$1:$G$71,7,FALSE))</f>
        <v>D</v>
      </c>
      <c r="I600" s="2" t="s">
        <v>35</v>
      </c>
      <c r="J600" s="1">
        <f>IF(Tableau4[[#This Row],[Date Fin TTT]]="","",VLOOKUP(Tableau4[[#This Row],[Produit]],'Prod Sanit'!$A$1:$G$72,2,FALSE)+Tableau4[[#This Row],[Date Fin TTT]])</f>
        <v>42478</v>
      </c>
      <c r="K600" t="s">
        <v>196</v>
      </c>
      <c r="L600" s="2" t="s">
        <v>81</v>
      </c>
    </row>
    <row r="601" spans="1:12" x14ac:dyDescent="0.25">
      <c r="A601" s="20">
        <v>7481</v>
      </c>
      <c r="B601" s="3">
        <v>42464</v>
      </c>
      <c r="C601" s="3">
        <v>42464</v>
      </c>
      <c r="E601" t="s">
        <v>185</v>
      </c>
      <c r="F601">
        <v>30</v>
      </c>
      <c r="G601" s="28">
        <v>604001750</v>
      </c>
      <c r="H601" s="18" t="str">
        <f>IF(Tableau4[[#This Row],[Produit]]="","",VLOOKUP(Tableau4[[#This Row],[Produit]],'Prod Sanit'!$A$1:$G$71,7,FALSE))</f>
        <v>D</v>
      </c>
      <c r="I601" s="2" t="s">
        <v>35</v>
      </c>
      <c r="J601" s="1">
        <f>IF(Tableau4[[#This Row],[Date Fin TTT]]="","",VLOOKUP(Tableau4[[#This Row],[Produit]],'Prod Sanit'!$A$1:$G$72,2,FALSE)+Tableau4[[#This Row],[Date Fin TTT]])</f>
        <v>42478</v>
      </c>
      <c r="K601" t="s">
        <v>196</v>
      </c>
      <c r="L601" s="2" t="s">
        <v>81</v>
      </c>
    </row>
    <row r="602" spans="1:12" x14ac:dyDescent="0.25">
      <c r="A602" s="20">
        <v>7483</v>
      </c>
      <c r="B602" s="3">
        <v>42464</v>
      </c>
      <c r="C602" s="3">
        <v>42464</v>
      </c>
      <c r="E602" t="s">
        <v>185</v>
      </c>
      <c r="F602">
        <v>30</v>
      </c>
      <c r="G602" s="28">
        <v>604001750</v>
      </c>
      <c r="H602" s="18" t="str">
        <f>IF(Tableau4[[#This Row],[Produit]]="","",VLOOKUP(Tableau4[[#This Row],[Produit]],'Prod Sanit'!$A$1:$G$71,7,FALSE))</f>
        <v>D</v>
      </c>
      <c r="I602" s="2" t="s">
        <v>35</v>
      </c>
      <c r="J602" s="1">
        <f>IF(Tableau4[[#This Row],[Date Fin TTT]]="","",VLOOKUP(Tableau4[[#This Row],[Produit]],'Prod Sanit'!$A$1:$G$72,2,FALSE)+Tableau4[[#This Row],[Date Fin TTT]])</f>
        <v>42478</v>
      </c>
      <c r="K602" t="s">
        <v>196</v>
      </c>
      <c r="L602" s="2" t="s">
        <v>81</v>
      </c>
    </row>
    <row r="603" spans="1:12" x14ac:dyDescent="0.25">
      <c r="A603" s="20">
        <v>7503</v>
      </c>
      <c r="B603" s="3">
        <v>42464</v>
      </c>
      <c r="C603" s="3">
        <v>42464</v>
      </c>
      <c r="E603" t="s">
        <v>185</v>
      </c>
      <c r="F603">
        <v>30</v>
      </c>
      <c r="G603" s="28">
        <v>604001750</v>
      </c>
      <c r="H603" s="18" t="str">
        <f>IF(Tableau4[[#This Row],[Produit]]="","",VLOOKUP(Tableau4[[#This Row],[Produit]],'Prod Sanit'!$A$1:$G$71,7,FALSE))</f>
        <v>D</v>
      </c>
      <c r="I603" s="2" t="s">
        <v>35</v>
      </c>
      <c r="J603" s="1">
        <f>IF(Tableau4[[#This Row],[Date Fin TTT]]="","",VLOOKUP(Tableau4[[#This Row],[Produit]],'Prod Sanit'!$A$1:$G$72,2,FALSE)+Tableau4[[#This Row],[Date Fin TTT]])</f>
        <v>42478</v>
      </c>
      <c r="K603" t="s">
        <v>196</v>
      </c>
      <c r="L603" s="2" t="s">
        <v>81</v>
      </c>
    </row>
    <row r="604" spans="1:12" x14ac:dyDescent="0.25">
      <c r="A604" s="20">
        <v>7505</v>
      </c>
      <c r="B604" s="3">
        <v>42464</v>
      </c>
      <c r="C604" s="3">
        <v>42464</v>
      </c>
      <c r="E604" t="s">
        <v>185</v>
      </c>
      <c r="F604">
        <v>30</v>
      </c>
      <c r="G604" s="28">
        <v>604001750</v>
      </c>
      <c r="H604" s="18" t="str">
        <f>IF(Tableau4[[#This Row],[Produit]]="","",VLOOKUP(Tableau4[[#This Row],[Produit]],'Prod Sanit'!$A$1:$G$71,7,FALSE))</f>
        <v>D</v>
      </c>
      <c r="I604" s="2" t="s">
        <v>35</v>
      </c>
      <c r="J604" s="1">
        <f>IF(Tableau4[[#This Row],[Date Fin TTT]]="","",VLOOKUP(Tableau4[[#This Row],[Produit]],'Prod Sanit'!$A$1:$G$72,2,FALSE)+Tableau4[[#This Row],[Date Fin TTT]])</f>
        <v>42478</v>
      </c>
      <c r="K604" t="s">
        <v>196</v>
      </c>
      <c r="L604" s="2" t="s">
        <v>81</v>
      </c>
    </row>
    <row r="605" spans="1:12" x14ac:dyDescent="0.25">
      <c r="A605" s="20">
        <v>7506</v>
      </c>
      <c r="B605" s="3">
        <v>42464</v>
      </c>
      <c r="C605" s="3">
        <v>42464</v>
      </c>
      <c r="E605" t="s">
        <v>185</v>
      </c>
      <c r="F605">
        <v>30</v>
      </c>
      <c r="G605" s="28">
        <v>604001750</v>
      </c>
      <c r="H605" s="18" t="str">
        <f>IF(Tableau4[[#This Row],[Produit]]="","",VLOOKUP(Tableau4[[#This Row],[Produit]],'Prod Sanit'!$A$1:$G$71,7,FALSE))</f>
        <v>D</v>
      </c>
      <c r="I605" s="2" t="s">
        <v>35</v>
      </c>
      <c r="J605" s="1">
        <f>IF(Tableau4[[#This Row],[Date Fin TTT]]="","",VLOOKUP(Tableau4[[#This Row],[Produit]],'Prod Sanit'!$A$1:$G$72,2,FALSE)+Tableau4[[#This Row],[Date Fin TTT]])</f>
        <v>42478</v>
      </c>
      <c r="K605" t="s">
        <v>196</v>
      </c>
      <c r="L605" s="2" t="s">
        <v>81</v>
      </c>
    </row>
    <row r="606" spans="1:12" x14ac:dyDescent="0.25">
      <c r="A606" s="20">
        <v>7573</v>
      </c>
      <c r="B606" s="3">
        <v>42464</v>
      </c>
      <c r="C606" s="3">
        <v>42464</v>
      </c>
      <c r="E606" t="s">
        <v>185</v>
      </c>
      <c r="F606">
        <v>20</v>
      </c>
      <c r="G606" s="28">
        <v>604001750</v>
      </c>
      <c r="H606" s="18" t="str">
        <f>IF(Tableau4[[#This Row],[Produit]]="","",VLOOKUP(Tableau4[[#This Row],[Produit]],'Prod Sanit'!$A$1:$G$71,7,FALSE))</f>
        <v>D</v>
      </c>
      <c r="I606" s="2" t="s">
        <v>35</v>
      </c>
      <c r="J606" s="1">
        <f>IF(Tableau4[[#This Row],[Date Fin TTT]]="","",VLOOKUP(Tableau4[[#This Row],[Produit]],'Prod Sanit'!$A$1:$G$72,2,FALSE)+Tableau4[[#This Row],[Date Fin TTT]])</f>
        <v>42478</v>
      </c>
      <c r="K606" t="s">
        <v>58</v>
      </c>
      <c r="L606" s="2" t="s">
        <v>81</v>
      </c>
    </row>
    <row r="607" spans="1:12" x14ac:dyDescent="0.25">
      <c r="A607" s="20">
        <v>7574</v>
      </c>
      <c r="B607" s="3">
        <v>42464</v>
      </c>
      <c r="C607" s="3">
        <v>42464</v>
      </c>
      <c r="E607" t="s">
        <v>185</v>
      </c>
      <c r="F607">
        <v>20</v>
      </c>
      <c r="G607" s="28">
        <v>604001750</v>
      </c>
      <c r="H607" s="18" t="str">
        <f>IF(Tableau4[[#This Row],[Produit]]="","",VLOOKUP(Tableau4[[#This Row],[Produit]],'Prod Sanit'!$A$1:$G$71,7,FALSE))</f>
        <v>D</v>
      </c>
      <c r="I607" s="2" t="s">
        <v>35</v>
      </c>
      <c r="J607" s="1">
        <f>IF(Tableau4[[#This Row],[Date Fin TTT]]="","",VLOOKUP(Tableau4[[#This Row],[Produit]],'Prod Sanit'!$A$1:$G$72,2,FALSE)+Tableau4[[#This Row],[Date Fin TTT]])</f>
        <v>42478</v>
      </c>
      <c r="K607" t="s">
        <v>58</v>
      </c>
      <c r="L607" s="2" t="s">
        <v>81</v>
      </c>
    </row>
    <row r="608" spans="1:12" x14ac:dyDescent="0.25">
      <c r="A608" s="20">
        <v>7575</v>
      </c>
      <c r="B608" s="3">
        <v>42464</v>
      </c>
      <c r="C608" s="3">
        <v>42464</v>
      </c>
      <c r="E608" t="s">
        <v>185</v>
      </c>
      <c r="F608">
        <v>20</v>
      </c>
      <c r="G608" s="28">
        <v>604001750</v>
      </c>
      <c r="H608" s="18" t="str">
        <f>IF(Tableau4[[#This Row],[Produit]]="","",VLOOKUP(Tableau4[[#This Row],[Produit]],'Prod Sanit'!$A$1:$G$71,7,FALSE))</f>
        <v>D</v>
      </c>
      <c r="I608" s="2" t="s">
        <v>35</v>
      </c>
      <c r="J608" s="1">
        <f>IF(Tableau4[[#This Row],[Date Fin TTT]]="","",VLOOKUP(Tableau4[[#This Row],[Produit]],'Prod Sanit'!$A$1:$G$72,2,FALSE)+Tableau4[[#This Row],[Date Fin TTT]])</f>
        <v>42478</v>
      </c>
      <c r="K608" t="s">
        <v>58</v>
      </c>
      <c r="L608" s="2" t="s">
        <v>81</v>
      </c>
    </row>
    <row r="609" spans="1:12" x14ac:dyDescent="0.25">
      <c r="A609" s="20">
        <v>7576</v>
      </c>
      <c r="B609" s="3">
        <v>42464</v>
      </c>
      <c r="C609" s="3">
        <v>42464</v>
      </c>
      <c r="E609" t="s">
        <v>185</v>
      </c>
      <c r="F609">
        <v>20</v>
      </c>
      <c r="G609" s="28">
        <v>604001750</v>
      </c>
      <c r="H609" s="18" t="str">
        <f>IF(Tableau4[[#This Row],[Produit]]="","",VLOOKUP(Tableau4[[#This Row],[Produit]],'Prod Sanit'!$A$1:$G$71,7,FALSE))</f>
        <v>D</v>
      </c>
      <c r="I609" s="2" t="s">
        <v>35</v>
      </c>
      <c r="J609" s="1">
        <f>IF(Tableau4[[#This Row],[Date Fin TTT]]="","",VLOOKUP(Tableau4[[#This Row],[Produit]],'Prod Sanit'!$A$1:$G$72,2,FALSE)+Tableau4[[#This Row],[Date Fin TTT]])</f>
        <v>42478</v>
      </c>
      <c r="K609" t="s">
        <v>58</v>
      </c>
      <c r="L609" s="2" t="s">
        <v>81</v>
      </c>
    </row>
    <row r="610" spans="1:12" x14ac:dyDescent="0.25">
      <c r="A610" s="20">
        <v>7577</v>
      </c>
      <c r="B610" s="3">
        <v>42464</v>
      </c>
      <c r="C610" s="3">
        <v>42464</v>
      </c>
      <c r="E610" t="s">
        <v>185</v>
      </c>
      <c r="F610">
        <v>20</v>
      </c>
      <c r="G610" s="28">
        <v>604001750</v>
      </c>
      <c r="H610" s="18" t="str">
        <f>IF(Tableau4[[#This Row],[Produit]]="","",VLOOKUP(Tableau4[[#This Row],[Produit]],'Prod Sanit'!$A$1:$G$71,7,FALSE))</f>
        <v>D</v>
      </c>
      <c r="I610" s="2" t="s">
        <v>35</v>
      </c>
      <c r="J610" s="1">
        <f>IF(Tableau4[[#This Row],[Date Fin TTT]]="","",VLOOKUP(Tableau4[[#This Row],[Produit]],'Prod Sanit'!$A$1:$G$72,2,FALSE)+Tableau4[[#This Row],[Date Fin TTT]])</f>
        <v>42478</v>
      </c>
      <c r="K610" t="s">
        <v>58</v>
      </c>
      <c r="L610" s="2" t="s">
        <v>81</v>
      </c>
    </row>
    <row r="611" spans="1:12" x14ac:dyDescent="0.25">
      <c r="A611" s="20">
        <v>7578</v>
      </c>
      <c r="B611" s="3">
        <v>42464</v>
      </c>
      <c r="C611" s="3">
        <v>42464</v>
      </c>
      <c r="E611" t="s">
        <v>185</v>
      </c>
      <c r="F611">
        <v>20</v>
      </c>
      <c r="G611" s="28">
        <v>604001750</v>
      </c>
      <c r="H611" s="18" t="str">
        <f>IF(Tableau4[[#This Row],[Produit]]="","",VLOOKUP(Tableau4[[#This Row],[Produit]],'Prod Sanit'!$A$1:$G$71,7,FALSE))</f>
        <v>D</v>
      </c>
      <c r="I611" s="2" t="s">
        <v>35</v>
      </c>
      <c r="J611" s="1">
        <f>IF(Tableau4[[#This Row],[Date Fin TTT]]="","",VLOOKUP(Tableau4[[#This Row],[Produit]],'Prod Sanit'!$A$1:$G$72,2,FALSE)+Tableau4[[#This Row],[Date Fin TTT]])</f>
        <v>42478</v>
      </c>
      <c r="K611" t="s">
        <v>58</v>
      </c>
      <c r="L611" s="2" t="s">
        <v>81</v>
      </c>
    </row>
    <row r="612" spans="1:12" x14ac:dyDescent="0.25">
      <c r="A612" s="20">
        <v>7579</v>
      </c>
      <c r="B612" s="3">
        <v>42464</v>
      </c>
      <c r="C612" s="3">
        <v>42464</v>
      </c>
      <c r="E612" t="s">
        <v>185</v>
      </c>
      <c r="F612">
        <v>20</v>
      </c>
      <c r="G612" s="28">
        <v>604001750</v>
      </c>
      <c r="H612" s="18" t="str">
        <f>IF(Tableau4[[#This Row],[Produit]]="","",VLOOKUP(Tableau4[[#This Row],[Produit]],'Prod Sanit'!$A$1:$G$71,7,FALSE))</f>
        <v>D</v>
      </c>
      <c r="I612" s="2" t="s">
        <v>35</v>
      </c>
      <c r="J612" s="1">
        <f>IF(Tableau4[[#This Row],[Date Fin TTT]]="","",VLOOKUP(Tableau4[[#This Row],[Produit]],'Prod Sanit'!$A$1:$G$72,2,FALSE)+Tableau4[[#This Row],[Date Fin TTT]])</f>
        <v>42478</v>
      </c>
      <c r="K612" t="s">
        <v>58</v>
      </c>
      <c r="L612" s="2" t="s">
        <v>81</v>
      </c>
    </row>
    <row r="613" spans="1:12" x14ac:dyDescent="0.25">
      <c r="A613" s="20">
        <v>7580</v>
      </c>
      <c r="B613" s="3">
        <v>42464</v>
      </c>
      <c r="C613" s="3">
        <v>42464</v>
      </c>
      <c r="E613" t="s">
        <v>185</v>
      </c>
      <c r="F613">
        <v>20</v>
      </c>
      <c r="G613" s="28">
        <v>604001750</v>
      </c>
      <c r="H613" s="18" t="str">
        <f>IF(Tableau4[[#This Row],[Produit]]="","",VLOOKUP(Tableau4[[#This Row],[Produit]],'Prod Sanit'!$A$1:$G$71,7,FALSE))</f>
        <v>D</v>
      </c>
      <c r="I613" s="2" t="s">
        <v>35</v>
      </c>
      <c r="J613" s="1">
        <f>IF(Tableau4[[#This Row],[Date Fin TTT]]="","",VLOOKUP(Tableau4[[#This Row],[Produit]],'Prod Sanit'!$A$1:$G$72,2,FALSE)+Tableau4[[#This Row],[Date Fin TTT]])</f>
        <v>42478</v>
      </c>
      <c r="K613" t="s">
        <v>58</v>
      </c>
      <c r="L613" s="2" t="s">
        <v>81</v>
      </c>
    </row>
    <row r="614" spans="1:12" x14ac:dyDescent="0.25">
      <c r="A614" s="20">
        <v>7581</v>
      </c>
      <c r="B614" s="3">
        <v>42464</v>
      </c>
      <c r="C614" s="3">
        <v>42464</v>
      </c>
      <c r="E614" t="s">
        <v>185</v>
      </c>
      <c r="F614">
        <v>20</v>
      </c>
      <c r="G614" s="28">
        <v>604001750</v>
      </c>
      <c r="H614" s="18" t="str">
        <f>IF(Tableau4[[#This Row],[Produit]]="","",VLOOKUP(Tableau4[[#This Row],[Produit]],'Prod Sanit'!$A$1:$G$71,7,FALSE))</f>
        <v>D</v>
      </c>
      <c r="I614" s="2" t="s">
        <v>35</v>
      </c>
      <c r="J614" s="1">
        <f>IF(Tableau4[[#This Row],[Date Fin TTT]]="","",VLOOKUP(Tableau4[[#This Row],[Produit]],'Prod Sanit'!$A$1:$G$72,2,FALSE)+Tableau4[[#This Row],[Date Fin TTT]])</f>
        <v>42478</v>
      </c>
      <c r="K614" t="s">
        <v>58</v>
      </c>
      <c r="L614" s="2" t="s">
        <v>81</v>
      </c>
    </row>
    <row r="615" spans="1:12" x14ac:dyDescent="0.25">
      <c r="A615" s="20">
        <v>7518</v>
      </c>
      <c r="B615" s="3">
        <v>42464</v>
      </c>
      <c r="C615" s="3">
        <v>42464</v>
      </c>
      <c r="E615" t="s">
        <v>185</v>
      </c>
      <c r="F615">
        <v>22.5</v>
      </c>
      <c r="G615" s="28">
        <v>604001750</v>
      </c>
      <c r="H615" s="18" t="str">
        <f>IF(Tableau4[[#This Row],[Produit]]="","",VLOOKUP(Tableau4[[#This Row],[Produit]],'Prod Sanit'!$A$1:$G$71,7,FALSE))</f>
        <v>D</v>
      </c>
      <c r="I615" s="2" t="s">
        <v>35</v>
      </c>
      <c r="J615" s="1">
        <f>IF(Tableau4[[#This Row],[Date Fin TTT]]="","",VLOOKUP(Tableau4[[#This Row],[Produit]],'Prod Sanit'!$A$1:$G$72,2,FALSE)+Tableau4[[#This Row],[Date Fin TTT]])</f>
        <v>42478</v>
      </c>
      <c r="K615" t="s">
        <v>198</v>
      </c>
      <c r="L615" s="2" t="s">
        <v>81</v>
      </c>
    </row>
    <row r="616" spans="1:12" x14ac:dyDescent="0.25">
      <c r="A616" s="20">
        <v>7546</v>
      </c>
      <c r="B616" s="3">
        <v>42464</v>
      </c>
      <c r="C616" s="3">
        <v>42464</v>
      </c>
      <c r="E616" t="s">
        <v>185</v>
      </c>
      <c r="F616">
        <v>22.5</v>
      </c>
      <c r="G616" s="28">
        <v>604001750</v>
      </c>
      <c r="H616" s="18" t="str">
        <f>IF(Tableau4[[#This Row],[Produit]]="","",VLOOKUP(Tableau4[[#This Row],[Produit]],'Prod Sanit'!$A$1:$G$71,7,FALSE))</f>
        <v>D</v>
      </c>
      <c r="I616" s="2" t="s">
        <v>35</v>
      </c>
      <c r="J616" s="1">
        <f>IF(Tableau4[[#This Row],[Date Fin TTT]]="","",VLOOKUP(Tableau4[[#This Row],[Produit]],'Prod Sanit'!$A$1:$G$72,2,FALSE)+Tableau4[[#This Row],[Date Fin TTT]])</f>
        <v>42478</v>
      </c>
      <c r="K616" t="s">
        <v>198</v>
      </c>
      <c r="L616" s="2" t="s">
        <v>81</v>
      </c>
    </row>
    <row r="617" spans="1:12" x14ac:dyDescent="0.25">
      <c r="A617" s="20">
        <v>7547</v>
      </c>
      <c r="B617" s="3">
        <v>42464</v>
      </c>
      <c r="C617" s="3">
        <v>42464</v>
      </c>
      <c r="E617" t="s">
        <v>185</v>
      </c>
      <c r="F617">
        <v>22.5</v>
      </c>
      <c r="G617" s="28">
        <v>604001750</v>
      </c>
      <c r="H617" s="18" t="str">
        <f>IF(Tableau4[[#This Row],[Produit]]="","",VLOOKUP(Tableau4[[#This Row],[Produit]],'Prod Sanit'!$A$1:$G$71,7,FALSE))</f>
        <v>D</v>
      </c>
      <c r="I617" s="2" t="s">
        <v>35</v>
      </c>
      <c r="J617" s="1">
        <f>IF(Tableau4[[#This Row],[Date Fin TTT]]="","",VLOOKUP(Tableau4[[#This Row],[Produit]],'Prod Sanit'!$A$1:$G$72,2,FALSE)+Tableau4[[#This Row],[Date Fin TTT]])</f>
        <v>42478</v>
      </c>
      <c r="K617" t="s">
        <v>198</v>
      </c>
      <c r="L617" s="2" t="s">
        <v>81</v>
      </c>
    </row>
    <row r="618" spans="1:12" x14ac:dyDescent="0.25">
      <c r="A618" s="20">
        <v>7548</v>
      </c>
      <c r="B618" s="3">
        <v>42464</v>
      </c>
      <c r="C618" s="3">
        <v>42464</v>
      </c>
      <c r="E618" t="s">
        <v>185</v>
      </c>
      <c r="F618">
        <v>22.5</v>
      </c>
      <c r="G618" s="28">
        <v>604001750</v>
      </c>
      <c r="H618" s="18" t="str">
        <f>IF(Tableau4[[#This Row],[Produit]]="","",VLOOKUP(Tableau4[[#This Row],[Produit]],'Prod Sanit'!$A$1:$G$71,7,FALSE))</f>
        <v>D</v>
      </c>
      <c r="I618" s="2" t="s">
        <v>35</v>
      </c>
      <c r="J618" s="1">
        <f>IF(Tableau4[[#This Row],[Date Fin TTT]]="","",VLOOKUP(Tableau4[[#This Row],[Produit]],'Prod Sanit'!$A$1:$G$72,2,FALSE)+Tableau4[[#This Row],[Date Fin TTT]])</f>
        <v>42478</v>
      </c>
      <c r="K618" t="s">
        <v>198</v>
      </c>
      <c r="L618" s="2" t="s">
        <v>81</v>
      </c>
    </row>
    <row r="619" spans="1:12" x14ac:dyDescent="0.25">
      <c r="A619" s="20">
        <v>7550</v>
      </c>
      <c r="B619" s="3">
        <v>42464</v>
      </c>
      <c r="C619" s="3">
        <v>42464</v>
      </c>
      <c r="E619" t="s">
        <v>185</v>
      </c>
      <c r="F619">
        <v>22.5</v>
      </c>
      <c r="G619" s="28">
        <v>604001750</v>
      </c>
      <c r="H619" s="18" t="str">
        <f>IF(Tableau4[[#This Row],[Produit]]="","",VLOOKUP(Tableau4[[#This Row],[Produit]],'Prod Sanit'!$A$1:$G$71,7,FALSE))</f>
        <v>D</v>
      </c>
      <c r="I619" s="2" t="s">
        <v>35</v>
      </c>
      <c r="J619" s="1">
        <f>IF(Tableau4[[#This Row],[Date Fin TTT]]="","",VLOOKUP(Tableau4[[#This Row],[Produit]],'Prod Sanit'!$A$1:$G$72,2,FALSE)+Tableau4[[#This Row],[Date Fin TTT]])</f>
        <v>42478</v>
      </c>
      <c r="K619" t="s">
        <v>198</v>
      </c>
      <c r="L619" s="2" t="s">
        <v>81</v>
      </c>
    </row>
    <row r="620" spans="1:12" x14ac:dyDescent="0.25">
      <c r="A620" s="20">
        <v>7552</v>
      </c>
      <c r="B620" s="3">
        <v>42464</v>
      </c>
      <c r="C620" s="3">
        <v>42464</v>
      </c>
      <c r="E620" t="s">
        <v>185</v>
      </c>
      <c r="F620">
        <v>22.5</v>
      </c>
      <c r="G620" s="28">
        <v>604001750</v>
      </c>
      <c r="H620" s="18" t="str">
        <f>IF(Tableau4[[#This Row],[Produit]]="","",VLOOKUP(Tableau4[[#This Row],[Produit]],'Prod Sanit'!$A$1:$G$71,7,FALSE))</f>
        <v>D</v>
      </c>
      <c r="I620" s="2" t="s">
        <v>35</v>
      </c>
      <c r="J620" s="1">
        <f>IF(Tableau4[[#This Row],[Date Fin TTT]]="","",VLOOKUP(Tableau4[[#This Row],[Produit]],'Prod Sanit'!$A$1:$G$72,2,FALSE)+Tableau4[[#This Row],[Date Fin TTT]])</f>
        <v>42478</v>
      </c>
      <c r="K620" t="s">
        <v>198</v>
      </c>
      <c r="L620" s="2" t="s">
        <v>81</v>
      </c>
    </row>
    <row r="621" spans="1:12" x14ac:dyDescent="0.25">
      <c r="A621" s="20">
        <v>7553</v>
      </c>
      <c r="B621" s="3">
        <v>42464</v>
      </c>
      <c r="C621" s="3">
        <v>42464</v>
      </c>
      <c r="E621" t="s">
        <v>185</v>
      </c>
      <c r="F621">
        <v>22.5</v>
      </c>
      <c r="G621" s="28">
        <v>604001750</v>
      </c>
      <c r="H621" s="18" t="str">
        <f>IF(Tableau4[[#This Row],[Produit]]="","",VLOOKUP(Tableau4[[#This Row],[Produit]],'Prod Sanit'!$A$1:$G$71,7,FALSE))</f>
        <v>D</v>
      </c>
      <c r="I621" s="2" t="s">
        <v>35</v>
      </c>
      <c r="J621" s="1">
        <f>IF(Tableau4[[#This Row],[Date Fin TTT]]="","",VLOOKUP(Tableau4[[#This Row],[Produit]],'Prod Sanit'!$A$1:$G$72,2,FALSE)+Tableau4[[#This Row],[Date Fin TTT]])</f>
        <v>42478</v>
      </c>
      <c r="K621" t="s">
        <v>198</v>
      </c>
      <c r="L621" s="2" t="s">
        <v>81</v>
      </c>
    </row>
    <row r="622" spans="1:12" x14ac:dyDescent="0.25">
      <c r="A622" s="20">
        <v>7558</v>
      </c>
      <c r="B622" s="3">
        <v>42464</v>
      </c>
      <c r="C622" s="3">
        <v>42464</v>
      </c>
      <c r="E622" t="s">
        <v>185</v>
      </c>
      <c r="F622">
        <v>22.5</v>
      </c>
      <c r="G622" s="28">
        <v>604001750</v>
      </c>
      <c r="H622" s="18" t="str">
        <f>IF(Tableau4[[#This Row],[Produit]]="","",VLOOKUP(Tableau4[[#This Row],[Produit]],'Prod Sanit'!$A$1:$G$71,7,FALSE))</f>
        <v>D</v>
      </c>
      <c r="I622" s="2" t="s">
        <v>35</v>
      </c>
      <c r="J622" s="1">
        <f>IF(Tableau4[[#This Row],[Date Fin TTT]]="","",VLOOKUP(Tableau4[[#This Row],[Produit]],'Prod Sanit'!$A$1:$G$72,2,FALSE)+Tableau4[[#This Row],[Date Fin TTT]])</f>
        <v>42478</v>
      </c>
      <c r="K622" t="s">
        <v>198</v>
      </c>
      <c r="L622" s="2" t="s">
        <v>81</v>
      </c>
    </row>
    <row r="623" spans="1:12" x14ac:dyDescent="0.25">
      <c r="A623" s="20">
        <v>7560</v>
      </c>
      <c r="B623" s="3">
        <v>42464</v>
      </c>
      <c r="C623" s="3">
        <v>42464</v>
      </c>
      <c r="E623" t="s">
        <v>185</v>
      </c>
      <c r="F623">
        <v>22.5</v>
      </c>
      <c r="G623" s="28">
        <v>604001750</v>
      </c>
      <c r="H623" s="18" t="str">
        <f>IF(Tableau4[[#This Row],[Produit]]="","",VLOOKUP(Tableau4[[#This Row],[Produit]],'Prod Sanit'!$A$1:$G$71,7,FALSE))</f>
        <v>D</v>
      </c>
      <c r="I623" s="2" t="s">
        <v>35</v>
      </c>
      <c r="J623" s="1">
        <f>IF(Tableau4[[#This Row],[Date Fin TTT]]="","",VLOOKUP(Tableau4[[#This Row],[Produit]],'Prod Sanit'!$A$1:$G$72,2,FALSE)+Tableau4[[#This Row],[Date Fin TTT]])</f>
        <v>42478</v>
      </c>
      <c r="K623" t="s">
        <v>198</v>
      </c>
      <c r="L623" s="2" t="s">
        <v>81</v>
      </c>
    </row>
    <row r="624" spans="1:12" x14ac:dyDescent="0.25">
      <c r="A624" s="20">
        <v>7530</v>
      </c>
      <c r="B624" s="3">
        <v>42464</v>
      </c>
      <c r="C624" s="3">
        <v>42464</v>
      </c>
      <c r="E624" t="s">
        <v>185</v>
      </c>
      <c r="F624">
        <v>22.5</v>
      </c>
      <c r="G624" s="28">
        <v>604001750</v>
      </c>
      <c r="H624" s="18" t="str">
        <f>IF(Tableau4[[#This Row],[Produit]]="","",VLOOKUP(Tableau4[[#This Row],[Produit]],'Prod Sanit'!$A$1:$G$71,7,FALSE))</f>
        <v>D</v>
      </c>
      <c r="I624" s="2" t="s">
        <v>35</v>
      </c>
      <c r="J624" s="1">
        <f>IF(Tableau4[[#This Row],[Date Fin TTT]]="","",VLOOKUP(Tableau4[[#This Row],[Produit]],'Prod Sanit'!$A$1:$G$72,2,FALSE)+Tableau4[[#This Row],[Date Fin TTT]])</f>
        <v>42478</v>
      </c>
      <c r="K624" t="s">
        <v>198</v>
      </c>
      <c r="L624" s="2" t="s">
        <v>81</v>
      </c>
    </row>
    <row r="625" spans="1:12" x14ac:dyDescent="0.25">
      <c r="A625" s="20">
        <v>7531</v>
      </c>
      <c r="B625" s="3">
        <v>42464</v>
      </c>
      <c r="C625" s="3">
        <v>42464</v>
      </c>
      <c r="E625" t="s">
        <v>185</v>
      </c>
      <c r="F625">
        <v>22.5</v>
      </c>
      <c r="G625" s="28">
        <v>604001750</v>
      </c>
      <c r="H625" s="18" t="str">
        <f>IF(Tableau4[[#This Row],[Produit]]="","",VLOOKUP(Tableau4[[#This Row],[Produit]],'Prod Sanit'!$A$1:$G$71,7,FALSE))</f>
        <v>D</v>
      </c>
      <c r="I625" s="2" t="s">
        <v>35</v>
      </c>
      <c r="J625" s="1">
        <f>IF(Tableau4[[#This Row],[Date Fin TTT]]="","",VLOOKUP(Tableau4[[#This Row],[Produit]],'Prod Sanit'!$A$1:$G$72,2,FALSE)+Tableau4[[#This Row],[Date Fin TTT]])</f>
        <v>42478</v>
      </c>
      <c r="K625" t="s">
        <v>198</v>
      </c>
      <c r="L625" s="2" t="s">
        <v>81</v>
      </c>
    </row>
    <row r="626" spans="1:12" x14ac:dyDescent="0.25">
      <c r="A626" s="20">
        <v>7532</v>
      </c>
      <c r="B626" s="3">
        <v>42464</v>
      </c>
      <c r="C626" s="3">
        <v>42464</v>
      </c>
      <c r="E626" t="s">
        <v>185</v>
      </c>
      <c r="F626">
        <v>22.5</v>
      </c>
      <c r="G626" s="28">
        <v>604001750</v>
      </c>
      <c r="H626" s="18" t="str">
        <f>IF(Tableau4[[#This Row],[Produit]]="","",VLOOKUP(Tableau4[[#This Row],[Produit]],'Prod Sanit'!$A$1:$G$71,7,FALSE))</f>
        <v>D</v>
      </c>
      <c r="I626" s="2" t="s">
        <v>35</v>
      </c>
      <c r="J626" s="1">
        <f>IF(Tableau4[[#This Row],[Date Fin TTT]]="","",VLOOKUP(Tableau4[[#This Row],[Produit]],'Prod Sanit'!$A$1:$G$72,2,FALSE)+Tableau4[[#This Row],[Date Fin TTT]])</f>
        <v>42478</v>
      </c>
      <c r="K626" t="s">
        <v>198</v>
      </c>
      <c r="L626" s="2" t="s">
        <v>81</v>
      </c>
    </row>
    <row r="627" spans="1:12" x14ac:dyDescent="0.25">
      <c r="A627" s="20">
        <v>7533</v>
      </c>
      <c r="B627" s="3">
        <v>42464</v>
      </c>
      <c r="C627" s="3">
        <v>42464</v>
      </c>
      <c r="E627" t="s">
        <v>185</v>
      </c>
      <c r="F627">
        <v>22.5</v>
      </c>
      <c r="G627" s="28">
        <v>604001750</v>
      </c>
      <c r="H627" s="18" t="str">
        <f>IF(Tableau4[[#This Row],[Produit]]="","",VLOOKUP(Tableau4[[#This Row],[Produit]],'Prod Sanit'!$A$1:$G$71,7,FALSE))</f>
        <v>D</v>
      </c>
      <c r="I627" s="2" t="s">
        <v>35</v>
      </c>
      <c r="J627" s="1">
        <f>IF(Tableau4[[#This Row],[Date Fin TTT]]="","",VLOOKUP(Tableau4[[#This Row],[Produit]],'Prod Sanit'!$A$1:$G$72,2,FALSE)+Tableau4[[#This Row],[Date Fin TTT]])</f>
        <v>42478</v>
      </c>
      <c r="K627" t="s">
        <v>198</v>
      </c>
      <c r="L627" s="2" t="s">
        <v>81</v>
      </c>
    </row>
    <row r="628" spans="1:12" x14ac:dyDescent="0.25">
      <c r="A628" s="20">
        <v>7536</v>
      </c>
      <c r="B628" s="3">
        <v>42464</v>
      </c>
      <c r="C628" s="3">
        <v>42464</v>
      </c>
      <c r="E628" t="s">
        <v>185</v>
      </c>
      <c r="F628">
        <v>22.5</v>
      </c>
      <c r="G628" s="28">
        <v>604001750</v>
      </c>
      <c r="H628" s="18" t="str">
        <f>IF(Tableau4[[#This Row],[Produit]]="","",VLOOKUP(Tableau4[[#This Row],[Produit]],'Prod Sanit'!$A$1:$G$71,7,FALSE))</f>
        <v>D</v>
      </c>
      <c r="I628" s="2" t="s">
        <v>35</v>
      </c>
      <c r="J628" s="1">
        <f>IF(Tableau4[[#This Row],[Date Fin TTT]]="","",VLOOKUP(Tableau4[[#This Row],[Produit]],'Prod Sanit'!$A$1:$G$72,2,FALSE)+Tableau4[[#This Row],[Date Fin TTT]])</f>
        <v>42478</v>
      </c>
      <c r="K628" t="s">
        <v>198</v>
      </c>
      <c r="L628" s="2" t="s">
        <v>81</v>
      </c>
    </row>
    <row r="629" spans="1:12" x14ac:dyDescent="0.25">
      <c r="A629" s="20">
        <v>7538</v>
      </c>
      <c r="B629" s="3">
        <v>42464</v>
      </c>
      <c r="C629" s="3">
        <v>42464</v>
      </c>
      <c r="E629" t="s">
        <v>185</v>
      </c>
      <c r="F629">
        <v>22.5</v>
      </c>
      <c r="G629" s="28">
        <v>604001750</v>
      </c>
      <c r="H629" s="18" t="str">
        <f>IF(Tableau4[[#This Row],[Produit]]="","",VLOOKUP(Tableau4[[#This Row],[Produit]],'Prod Sanit'!$A$1:$G$71,7,FALSE))</f>
        <v>D</v>
      </c>
      <c r="I629" s="2" t="s">
        <v>35</v>
      </c>
      <c r="J629" s="1">
        <f>IF(Tableau4[[#This Row],[Date Fin TTT]]="","",VLOOKUP(Tableau4[[#This Row],[Produit]],'Prod Sanit'!$A$1:$G$72,2,FALSE)+Tableau4[[#This Row],[Date Fin TTT]])</f>
        <v>42478</v>
      </c>
      <c r="K629" t="s">
        <v>198</v>
      </c>
      <c r="L629" s="2" t="s">
        <v>81</v>
      </c>
    </row>
    <row r="630" spans="1:12" x14ac:dyDescent="0.25">
      <c r="A630" s="20">
        <v>7542</v>
      </c>
      <c r="B630" s="3">
        <v>42464</v>
      </c>
      <c r="C630" s="3">
        <v>42464</v>
      </c>
      <c r="E630" t="s">
        <v>185</v>
      </c>
      <c r="F630">
        <v>22.5</v>
      </c>
      <c r="G630" s="28">
        <v>604001750</v>
      </c>
      <c r="H630" s="18" t="str">
        <f>IF(Tableau4[[#This Row],[Produit]]="","",VLOOKUP(Tableau4[[#This Row],[Produit]],'Prod Sanit'!$A$1:$G$71,7,FALSE))</f>
        <v>D</v>
      </c>
      <c r="I630" s="2" t="s">
        <v>35</v>
      </c>
      <c r="J630" s="1">
        <f>IF(Tableau4[[#This Row],[Date Fin TTT]]="","",VLOOKUP(Tableau4[[#This Row],[Produit]],'Prod Sanit'!$A$1:$G$72,2,FALSE)+Tableau4[[#This Row],[Date Fin TTT]])</f>
        <v>42478</v>
      </c>
      <c r="K630" t="s">
        <v>198</v>
      </c>
      <c r="L630" s="2" t="s">
        <v>81</v>
      </c>
    </row>
    <row r="631" spans="1:12" x14ac:dyDescent="0.25">
      <c r="A631" s="20">
        <v>7542</v>
      </c>
      <c r="B631" s="3">
        <v>42464</v>
      </c>
      <c r="C631" s="3">
        <v>42464</v>
      </c>
      <c r="E631" t="s">
        <v>185</v>
      </c>
      <c r="F631">
        <v>22.5</v>
      </c>
      <c r="G631" s="28">
        <v>604001750</v>
      </c>
      <c r="H631" s="18" t="str">
        <f>IF(Tableau4[[#This Row],[Produit]]="","",VLOOKUP(Tableau4[[#This Row],[Produit]],'Prod Sanit'!$A$1:$G$71,7,FALSE))</f>
        <v>D</v>
      </c>
      <c r="I631" s="2" t="s">
        <v>35</v>
      </c>
      <c r="J631" s="1">
        <f>IF(Tableau4[[#This Row],[Date Fin TTT]]="","",VLOOKUP(Tableau4[[#This Row],[Produit]],'Prod Sanit'!$A$1:$G$72,2,FALSE)+Tableau4[[#This Row],[Date Fin TTT]])</f>
        <v>42478</v>
      </c>
      <c r="K631" t="s">
        <v>198</v>
      </c>
      <c r="L631" s="2" t="s">
        <v>81</v>
      </c>
    </row>
    <row r="632" spans="1:12" x14ac:dyDescent="0.25">
      <c r="A632" s="20">
        <v>7545</v>
      </c>
      <c r="B632" s="3">
        <v>42464</v>
      </c>
      <c r="C632" s="3">
        <v>42464</v>
      </c>
      <c r="E632" t="s">
        <v>185</v>
      </c>
      <c r="F632">
        <v>22.5</v>
      </c>
      <c r="G632" s="28">
        <v>604001750</v>
      </c>
      <c r="H632" s="18" t="str">
        <f>IF(Tableau4[[#This Row],[Produit]]="","",VLOOKUP(Tableau4[[#This Row],[Produit]],'Prod Sanit'!$A$1:$G$71,7,FALSE))</f>
        <v>D</v>
      </c>
      <c r="I632" s="2" t="s">
        <v>35</v>
      </c>
      <c r="J632" s="1">
        <f>IF(Tableau4[[#This Row],[Date Fin TTT]]="","",VLOOKUP(Tableau4[[#This Row],[Produit]],'Prod Sanit'!$A$1:$G$72,2,FALSE)+Tableau4[[#This Row],[Date Fin TTT]])</f>
        <v>42478</v>
      </c>
      <c r="K632" t="s">
        <v>198</v>
      </c>
      <c r="L632" s="2" t="s">
        <v>81</v>
      </c>
    </row>
    <row r="633" spans="1:12" x14ac:dyDescent="0.25">
      <c r="A633" s="20">
        <v>7282</v>
      </c>
      <c r="B633" s="3">
        <v>42465</v>
      </c>
      <c r="C633" s="3">
        <v>42465</v>
      </c>
      <c r="E633" t="s">
        <v>51</v>
      </c>
      <c r="F633">
        <v>50</v>
      </c>
      <c r="H633" s="18" t="str">
        <f>IF(Tableau4[[#This Row],[Produit]]="","",VLOOKUP(Tableau4[[#This Row],[Produit]],'Prod Sanit'!$A$1:$G$71,7,FALSE))</f>
        <v>IM</v>
      </c>
      <c r="I633" s="2" t="s">
        <v>35</v>
      </c>
      <c r="J633" s="1">
        <f>IF(Tableau4[[#This Row],[Date Fin TTT]]="","",VLOOKUP(Tableau4[[#This Row],[Produit]],'Prod Sanit'!$A$1:$G$72,2,FALSE)+Tableau4[[#This Row],[Date Fin TTT]])</f>
        <v>42529</v>
      </c>
      <c r="K633" t="s">
        <v>168</v>
      </c>
      <c r="L633" s="2" t="s">
        <v>81</v>
      </c>
    </row>
    <row r="634" spans="1:12" x14ac:dyDescent="0.25">
      <c r="A634" s="20">
        <v>7282</v>
      </c>
      <c r="B634" s="3">
        <v>42468</v>
      </c>
      <c r="C634" s="3">
        <v>42468</v>
      </c>
      <c r="E634" t="s">
        <v>51</v>
      </c>
      <c r="F634">
        <v>50</v>
      </c>
      <c r="H634" s="18" t="str">
        <f>IF(Tableau4[[#This Row],[Produit]]="","",VLOOKUP(Tableau4[[#This Row],[Produit]],'Prod Sanit'!$A$1:$G$71,7,FALSE))</f>
        <v>IM</v>
      </c>
      <c r="I634" s="2" t="s">
        <v>35</v>
      </c>
      <c r="J634" s="1">
        <f>IF(Tableau4[[#This Row],[Date Fin TTT]]="","",VLOOKUP(Tableau4[[#This Row],[Produit]],'Prod Sanit'!$A$1:$G$72,2,FALSE)+Tableau4[[#This Row],[Date Fin TTT]])</f>
        <v>42532</v>
      </c>
      <c r="K634" t="s">
        <v>168</v>
      </c>
      <c r="L634" s="2" t="s">
        <v>81</v>
      </c>
    </row>
    <row r="635" spans="1:12" x14ac:dyDescent="0.25">
      <c r="A635" s="20">
        <v>7282</v>
      </c>
      <c r="B635" s="3">
        <v>42471</v>
      </c>
      <c r="C635" s="3">
        <v>42474</v>
      </c>
      <c r="E635" t="s">
        <v>191</v>
      </c>
      <c r="F635">
        <v>100</v>
      </c>
      <c r="G635" s="28">
        <v>604001917</v>
      </c>
      <c r="H635" s="18" t="str">
        <f>IF(Tableau4[[#This Row],[Produit]]="","",VLOOKUP(Tableau4[[#This Row],[Produit]],'Prod Sanit'!$A$1:$G$71,7,FALSE))</f>
        <v>IM</v>
      </c>
      <c r="I635" s="2" t="s">
        <v>35</v>
      </c>
      <c r="J635" s="1">
        <f>IF(Tableau4[[#This Row],[Date Fin TTT]]="","",VLOOKUP(Tableau4[[#This Row],[Produit]],'Prod Sanit'!$A$1:$G$72,2,FALSE)+Tableau4[[#This Row],[Date Fin TTT]])</f>
        <v>42488</v>
      </c>
      <c r="K635" t="s">
        <v>199</v>
      </c>
      <c r="L635" s="2" t="s">
        <v>81</v>
      </c>
    </row>
    <row r="636" spans="1:12" x14ac:dyDescent="0.25">
      <c r="A636" s="20">
        <v>376</v>
      </c>
      <c r="B636" s="3">
        <v>42504</v>
      </c>
      <c r="C636" s="3">
        <v>42504</v>
      </c>
      <c r="E636" t="s">
        <v>110</v>
      </c>
      <c r="F636">
        <v>1</v>
      </c>
      <c r="H636" s="18" t="str">
        <f>IF(Tableau4[[#This Row],[Produit]]="","",VLOOKUP(Tableau4[[#This Row],[Produit]],'Prod Sanit'!$A$1:$G$71,7,FALSE))</f>
        <v>B</v>
      </c>
      <c r="I636" s="2" t="s">
        <v>35</v>
      </c>
      <c r="J636" s="1">
        <f>IF(Tableau4[[#This Row],[Date Fin TTT]]="","",VLOOKUP(Tableau4[[#This Row],[Produit]],'Prod Sanit'!$A$1:$G$72,2,FALSE)+Tableau4[[#This Row],[Date Fin TTT]])</f>
        <v>42504</v>
      </c>
      <c r="L636" s="2" t="s">
        <v>81</v>
      </c>
    </row>
    <row r="637" spans="1:12" x14ac:dyDescent="0.25">
      <c r="A637" s="20">
        <v>471</v>
      </c>
      <c r="B637" s="3">
        <v>42505</v>
      </c>
      <c r="C637" s="3">
        <v>42505</v>
      </c>
      <c r="E637" t="s">
        <v>183</v>
      </c>
      <c r="F637">
        <v>50</v>
      </c>
      <c r="G637" s="28">
        <v>604001917</v>
      </c>
      <c r="H637" s="18" t="str">
        <f>IF(Tableau4[[#This Row],[Produit]]="","",VLOOKUP(Tableau4[[#This Row],[Produit]],'Prod Sanit'!$A$1:$G$71,7,FALSE))</f>
        <v>IM</v>
      </c>
      <c r="I637" s="2" t="s">
        <v>35</v>
      </c>
      <c r="J637" s="1">
        <f>IF(Tableau4[[#This Row],[Date Fin TTT]]="","",VLOOKUP(Tableau4[[#This Row],[Produit]],'Prod Sanit'!$A$1:$G$72,2,FALSE)+Tableau4[[#This Row],[Date Fin TTT]])</f>
        <v>42565</v>
      </c>
      <c r="K637" t="s">
        <v>168</v>
      </c>
      <c r="L637" s="2" t="s">
        <v>81</v>
      </c>
    </row>
    <row r="638" spans="1:12" x14ac:dyDescent="0.25">
      <c r="A638" s="20">
        <v>471</v>
      </c>
      <c r="B638" s="3">
        <v>42505</v>
      </c>
      <c r="C638" s="3">
        <v>42505</v>
      </c>
      <c r="E638" t="s">
        <v>110</v>
      </c>
      <c r="F638">
        <v>1</v>
      </c>
      <c r="H638" s="18" t="str">
        <f>IF(Tableau4[[#This Row],[Produit]]="","",VLOOKUP(Tableau4[[#This Row],[Produit]],'Prod Sanit'!$A$1:$G$71,7,FALSE))</f>
        <v>B</v>
      </c>
      <c r="I638" s="2" t="s">
        <v>35</v>
      </c>
      <c r="J638" s="1">
        <f>IF(Tableau4[[#This Row],[Date Fin TTT]]="","",VLOOKUP(Tableau4[[#This Row],[Produit]],'Prod Sanit'!$A$1:$G$72,2,FALSE)+Tableau4[[#This Row],[Date Fin TTT]])</f>
        <v>42505</v>
      </c>
      <c r="L638" s="2" t="s">
        <v>81</v>
      </c>
    </row>
    <row r="639" spans="1:12" x14ac:dyDescent="0.25">
      <c r="A639" s="20">
        <v>471</v>
      </c>
      <c r="B639" s="3">
        <v>42512</v>
      </c>
      <c r="C639" s="3">
        <v>42512</v>
      </c>
      <c r="E639" t="s">
        <v>84</v>
      </c>
      <c r="F639">
        <v>25</v>
      </c>
      <c r="H639" s="18" t="str">
        <f>IF(Tableau4[[#This Row],[Produit]]="","",VLOOKUP(Tableau4[[#This Row],[Produit]],'Prod Sanit'!$A$1:$G$71,7,FALSE))</f>
        <v>IM</v>
      </c>
      <c r="I639" s="2" t="s">
        <v>35</v>
      </c>
      <c r="J639" s="1">
        <f>IF(Tableau4[[#This Row],[Date Fin TTT]]="","",VLOOKUP(Tableau4[[#This Row],[Produit]],'Prod Sanit'!$A$1:$G$72,2,FALSE)+Tableau4[[#This Row],[Date Fin TTT]])</f>
        <v>42515</v>
      </c>
      <c r="K639" t="s">
        <v>88</v>
      </c>
      <c r="L639" s="2" t="s">
        <v>81</v>
      </c>
    </row>
    <row r="640" spans="1:12" x14ac:dyDescent="0.25">
      <c r="A640" s="20">
        <v>7243</v>
      </c>
      <c r="B640" s="3">
        <v>42512</v>
      </c>
      <c r="C640" s="3">
        <v>42512</v>
      </c>
      <c r="E640" t="s">
        <v>84</v>
      </c>
      <c r="F640">
        <v>25</v>
      </c>
      <c r="H640" s="18" t="str">
        <f>IF(Tableau4[[#This Row],[Produit]]="","",VLOOKUP(Tableau4[[#This Row],[Produit]],'Prod Sanit'!$A$1:$G$71,7,FALSE))</f>
        <v>IM</v>
      </c>
      <c r="I640" s="2" t="s">
        <v>35</v>
      </c>
      <c r="J640" s="1">
        <f>IF(Tableau4[[#This Row],[Date Fin TTT]]="","",VLOOKUP(Tableau4[[#This Row],[Produit]],'Prod Sanit'!$A$1:$G$72,2,FALSE)+Tableau4[[#This Row],[Date Fin TTT]])</f>
        <v>42515</v>
      </c>
      <c r="K640" t="s">
        <v>88</v>
      </c>
      <c r="L640" s="2" t="s">
        <v>81</v>
      </c>
    </row>
    <row r="641" spans="1:12" x14ac:dyDescent="0.25">
      <c r="A641" s="20">
        <v>7282</v>
      </c>
      <c r="B641" s="3">
        <v>42512</v>
      </c>
      <c r="C641" s="3">
        <v>42512</v>
      </c>
      <c r="E641" t="s">
        <v>84</v>
      </c>
      <c r="F641">
        <v>25</v>
      </c>
      <c r="H641" s="18" t="str">
        <f>IF(Tableau4[[#This Row],[Produit]]="","",VLOOKUP(Tableau4[[#This Row],[Produit]],'Prod Sanit'!$A$1:$G$71,7,FALSE))</f>
        <v>IM</v>
      </c>
      <c r="I641" s="2" t="s">
        <v>35</v>
      </c>
      <c r="J641" s="1">
        <f>IF(Tableau4[[#This Row],[Date Fin TTT]]="","",VLOOKUP(Tableau4[[#This Row],[Produit]],'Prod Sanit'!$A$1:$G$72,2,FALSE)+Tableau4[[#This Row],[Date Fin TTT]])</f>
        <v>42515</v>
      </c>
      <c r="K641" t="s">
        <v>88</v>
      </c>
      <c r="L641" s="2" t="s">
        <v>81</v>
      </c>
    </row>
    <row r="642" spans="1:12" x14ac:dyDescent="0.25">
      <c r="A642" s="20">
        <v>8082</v>
      </c>
      <c r="B642" s="3">
        <v>42512</v>
      </c>
      <c r="C642" s="3">
        <v>42512</v>
      </c>
      <c r="E642" t="s">
        <v>84</v>
      </c>
      <c r="F642">
        <v>22</v>
      </c>
      <c r="H642" s="18" t="str">
        <f>IF(Tableau4[[#This Row],[Produit]]="","",VLOOKUP(Tableau4[[#This Row],[Produit]],'Prod Sanit'!$A$1:$G$71,7,FALSE))</f>
        <v>IM</v>
      </c>
      <c r="I642" s="2" t="s">
        <v>35</v>
      </c>
      <c r="J642" s="1">
        <f>IF(Tableau4[[#This Row],[Date Fin TTT]]="","",VLOOKUP(Tableau4[[#This Row],[Produit]],'Prod Sanit'!$A$1:$G$72,2,FALSE)+Tableau4[[#This Row],[Date Fin TTT]])</f>
        <v>42515</v>
      </c>
      <c r="K642" t="s">
        <v>200</v>
      </c>
      <c r="L642" s="2" t="s">
        <v>81</v>
      </c>
    </row>
    <row r="643" spans="1:12" x14ac:dyDescent="0.25">
      <c r="A643" s="20">
        <v>8076</v>
      </c>
      <c r="B643" s="3">
        <v>42512</v>
      </c>
      <c r="C643" s="3">
        <v>42512</v>
      </c>
      <c r="E643" t="s">
        <v>84</v>
      </c>
      <c r="F643">
        <v>22</v>
      </c>
      <c r="H643" s="18" t="str">
        <f>IF(Tableau4[[#This Row],[Produit]]="","",VLOOKUP(Tableau4[[#This Row],[Produit]],'Prod Sanit'!$A$1:$G$71,7,FALSE))</f>
        <v>IM</v>
      </c>
      <c r="I643" s="2" t="s">
        <v>35</v>
      </c>
      <c r="J643" s="1">
        <f>IF(Tableau4[[#This Row],[Date Fin TTT]]="","",VLOOKUP(Tableau4[[#This Row],[Produit]],'Prod Sanit'!$A$1:$G$72,2,FALSE)+Tableau4[[#This Row],[Date Fin TTT]])</f>
        <v>42515</v>
      </c>
      <c r="K643" t="s">
        <v>200</v>
      </c>
      <c r="L643" s="2" t="s">
        <v>81</v>
      </c>
    </row>
    <row r="644" spans="1:12" x14ac:dyDescent="0.25">
      <c r="A644" s="20">
        <v>9251</v>
      </c>
      <c r="B644" s="3">
        <v>42516</v>
      </c>
      <c r="C644" s="3">
        <v>42516</v>
      </c>
      <c r="E644" t="s">
        <v>84</v>
      </c>
      <c r="F644">
        <v>25</v>
      </c>
      <c r="H644" s="18" t="str">
        <f>IF(Tableau4[[#This Row],[Produit]]="","",VLOOKUP(Tableau4[[#This Row],[Produit]],'Prod Sanit'!$A$1:$G$71,7,FALSE))</f>
        <v>IM</v>
      </c>
      <c r="I644" s="2" t="s">
        <v>35</v>
      </c>
      <c r="J644" s="1">
        <f>IF(Tableau4[[#This Row],[Date Fin TTT]]="","",VLOOKUP(Tableau4[[#This Row],[Produit]],'Prod Sanit'!$A$1:$G$72,2,FALSE)+Tableau4[[#This Row],[Date Fin TTT]])</f>
        <v>42519</v>
      </c>
      <c r="K644" t="s">
        <v>88</v>
      </c>
      <c r="L644" s="2" t="s">
        <v>81</v>
      </c>
    </row>
    <row r="645" spans="1:12" x14ac:dyDescent="0.25">
      <c r="A645" s="20">
        <v>2610</v>
      </c>
      <c r="B645" s="3">
        <v>42516</v>
      </c>
      <c r="C645" s="3">
        <v>42516</v>
      </c>
      <c r="E645" t="s">
        <v>84</v>
      </c>
      <c r="F645">
        <v>25</v>
      </c>
      <c r="H645" s="18" t="str">
        <f>IF(Tableau4[[#This Row],[Produit]]="","",VLOOKUP(Tableau4[[#This Row],[Produit]],'Prod Sanit'!$A$1:$G$71,7,FALSE))</f>
        <v>IM</v>
      </c>
      <c r="I645" s="2" t="s">
        <v>35</v>
      </c>
      <c r="J645" s="1">
        <f>IF(Tableau4[[#This Row],[Date Fin TTT]]="","",VLOOKUP(Tableau4[[#This Row],[Produit]],'Prod Sanit'!$A$1:$G$72,2,FALSE)+Tableau4[[#This Row],[Date Fin TTT]])</f>
        <v>42519</v>
      </c>
      <c r="K645" t="s">
        <v>88</v>
      </c>
      <c r="L645" s="2" t="s">
        <v>81</v>
      </c>
    </row>
    <row r="646" spans="1:12" x14ac:dyDescent="0.25">
      <c r="A646" s="20">
        <v>7519</v>
      </c>
      <c r="B646" s="3">
        <v>42565</v>
      </c>
      <c r="C646" s="3">
        <v>42565</v>
      </c>
      <c r="E646" t="s">
        <v>185</v>
      </c>
      <c r="F646">
        <v>42</v>
      </c>
      <c r="G646" s="28">
        <v>604001750</v>
      </c>
      <c r="H646" s="18" t="str">
        <f>IF(Tableau4[[#This Row],[Produit]]="","",VLOOKUP(Tableau4[[#This Row],[Produit]],'Prod Sanit'!$A$1:$G$71,7,FALSE))</f>
        <v>D</v>
      </c>
      <c r="I646" s="2" t="s">
        <v>35</v>
      </c>
      <c r="J646" s="1">
        <f>IF(Tableau4[[#This Row],[Date Fin TTT]]="","",VLOOKUP(Tableau4[[#This Row],[Produit]],'Prod Sanit'!$A$1:$G$72,2,FALSE)+Tableau4[[#This Row],[Date Fin TTT]])</f>
        <v>42579</v>
      </c>
      <c r="K646" t="s">
        <v>201</v>
      </c>
      <c r="L646" s="2" t="s">
        <v>81</v>
      </c>
    </row>
    <row r="647" spans="1:12" x14ac:dyDescent="0.25">
      <c r="A647" s="20">
        <v>7522</v>
      </c>
      <c r="B647" s="3">
        <v>42565</v>
      </c>
      <c r="C647" s="3">
        <v>42565</v>
      </c>
      <c r="E647" t="s">
        <v>185</v>
      </c>
      <c r="F647">
        <v>42</v>
      </c>
      <c r="G647" s="28">
        <v>604001750</v>
      </c>
      <c r="H647" s="18" t="str">
        <f>IF(Tableau4[[#This Row],[Produit]]="","",VLOOKUP(Tableau4[[#This Row],[Produit]],'Prod Sanit'!$A$1:$G$71,7,FALSE))</f>
        <v>D</v>
      </c>
      <c r="I647" s="2" t="s">
        <v>35</v>
      </c>
      <c r="J647" s="1">
        <f>IF(Tableau4[[#This Row],[Date Fin TTT]]="","",VLOOKUP(Tableau4[[#This Row],[Produit]],'Prod Sanit'!$A$1:$G$72,2,FALSE)+Tableau4[[#This Row],[Date Fin TTT]])</f>
        <v>42579</v>
      </c>
      <c r="K647" t="s">
        <v>201</v>
      </c>
      <c r="L647" s="2" t="s">
        <v>81</v>
      </c>
    </row>
    <row r="648" spans="1:12" x14ac:dyDescent="0.25">
      <c r="A648" s="20">
        <v>7520</v>
      </c>
      <c r="B648" s="3">
        <v>42565</v>
      </c>
      <c r="C648" s="3">
        <v>42565</v>
      </c>
      <c r="E648" t="s">
        <v>185</v>
      </c>
      <c r="F648">
        <v>42</v>
      </c>
      <c r="G648" s="28">
        <v>604001750</v>
      </c>
      <c r="H648" s="18" t="str">
        <f>IF(Tableau4[[#This Row],[Produit]]="","",VLOOKUP(Tableau4[[#This Row],[Produit]],'Prod Sanit'!$A$1:$G$71,7,FALSE))</f>
        <v>D</v>
      </c>
      <c r="I648" s="2" t="s">
        <v>35</v>
      </c>
      <c r="J648" s="1">
        <f>IF(Tableau4[[#This Row],[Date Fin TTT]]="","",VLOOKUP(Tableau4[[#This Row],[Produit]],'Prod Sanit'!$A$1:$G$72,2,FALSE)+Tableau4[[#This Row],[Date Fin TTT]])</f>
        <v>42579</v>
      </c>
      <c r="K648" t="s">
        <v>201</v>
      </c>
      <c r="L648" s="2" t="s">
        <v>81</v>
      </c>
    </row>
    <row r="649" spans="1:12" x14ac:dyDescent="0.25">
      <c r="A649" s="20">
        <v>7491</v>
      </c>
      <c r="B649" s="3">
        <v>42565</v>
      </c>
      <c r="C649" s="3">
        <v>42565</v>
      </c>
      <c r="E649" t="s">
        <v>185</v>
      </c>
      <c r="F649">
        <v>42</v>
      </c>
      <c r="G649" s="28">
        <v>604001750</v>
      </c>
      <c r="H649" s="18" t="str">
        <f>IF(Tableau4[[#This Row],[Produit]]="","",VLOOKUP(Tableau4[[#This Row],[Produit]],'Prod Sanit'!$A$1:$G$71,7,FALSE))</f>
        <v>D</v>
      </c>
      <c r="I649" s="2" t="s">
        <v>35</v>
      </c>
      <c r="J649" s="1">
        <f>IF(Tableau4[[#This Row],[Date Fin TTT]]="","",VLOOKUP(Tableau4[[#This Row],[Produit]],'Prod Sanit'!$A$1:$G$72,2,FALSE)+Tableau4[[#This Row],[Date Fin TTT]])</f>
        <v>42579</v>
      </c>
      <c r="K649" t="s">
        <v>201</v>
      </c>
      <c r="L649" s="2" t="s">
        <v>81</v>
      </c>
    </row>
    <row r="650" spans="1:12" x14ac:dyDescent="0.25">
      <c r="A650" s="20">
        <v>7497</v>
      </c>
      <c r="B650" s="3">
        <v>42565</v>
      </c>
      <c r="C650" s="3">
        <v>42565</v>
      </c>
      <c r="E650" t="s">
        <v>185</v>
      </c>
      <c r="F650">
        <v>42</v>
      </c>
      <c r="G650" s="28">
        <v>604001750</v>
      </c>
      <c r="H650" s="18" t="str">
        <f>IF(Tableau4[[#This Row],[Produit]]="","",VLOOKUP(Tableau4[[#This Row],[Produit]],'Prod Sanit'!$A$1:$G$71,7,FALSE))</f>
        <v>D</v>
      </c>
      <c r="I650" s="2" t="s">
        <v>35</v>
      </c>
      <c r="J650" s="1">
        <f>IF(Tableau4[[#This Row],[Date Fin TTT]]="","",VLOOKUP(Tableau4[[#This Row],[Produit]],'Prod Sanit'!$A$1:$G$72,2,FALSE)+Tableau4[[#This Row],[Date Fin TTT]])</f>
        <v>42579</v>
      </c>
      <c r="K650" t="s">
        <v>201</v>
      </c>
      <c r="L650" s="2" t="s">
        <v>81</v>
      </c>
    </row>
    <row r="651" spans="1:12" x14ac:dyDescent="0.25">
      <c r="A651" s="20">
        <v>7505</v>
      </c>
      <c r="B651" s="3">
        <v>42565</v>
      </c>
      <c r="C651" s="3">
        <v>42565</v>
      </c>
      <c r="E651" t="s">
        <v>185</v>
      </c>
      <c r="F651">
        <v>42</v>
      </c>
      <c r="G651" s="28">
        <v>604001750</v>
      </c>
      <c r="H651" s="18" t="str">
        <f>IF(Tableau4[[#This Row],[Produit]]="","",VLOOKUP(Tableau4[[#This Row],[Produit]],'Prod Sanit'!$A$1:$G$71,7,FALSE))</f>
        <v>D</v>
      </c>
      <c r="I651" s="2" t="s">
        <v>35</v>
      </c>
      <c r="J651" s="1">
        <f>IF(Tableau4[[#This Row],[Date Fin TTT]]="","",VLOOKUP(Tableau4[[#This Row],[Produit]],'Prod Sanit'!$A$1:$G$72,2,FALSE)+Tableau4[[#This Row],[Date Fin TTT]])</f>
        <v>42579</v>
      </c>
      <c r="K651" t="s">
        <v>201</v>
      </c>
      <c r="L651" s="2" t="s">
        <v>81</v>
      </c>
    </row>
    <row r="652" spans="1:12" x14ac:dyDescent="0.25">
      <c r="A652" s="20">
        <v>7483</v>
      </c>
      <c r="B652" s="3">
        <v>42565</v>
      </c>
      <c r="C652" s="3">
        <v>42565</v>
      </c>
      <c r="E652" t="s">
        <v>185</v>
      </c>
      <c r="F652">
        <v>42</v>
      </c>
      <c r="G652" s="28">
        <v>604001750</v>
      </c>
      <c r="H652" s="18" t="str">
        <f>IF(Tableau4[[#This Row],[Produit]]="","",VLOOKUP(Tableau4[[#This Row],[Produit]],'Prod Sanit'!$A$1:$G$71,7,FALSE))</f>
        <v>D</v>
      </c>
      <c r="I652" s="2" t="s">
        <v>35</v>
      </c>
      <c r="J652" s="1">
        <f>IF(Tableau4[[#This Row],[Date Fin TTT]]="","",VLOOKUP(Tableau4[[#This Row],[Produit]],'Prod Sanit'!$A$1:$G$72,2,FALSE)+Tableau4[[#This Row],[Date Fin TTT]])</f>
        <v>42579</v>
      </c>
      <c r="K652" t="s">
        <v>201</v>
      </c>
      <c r="L652" s="2" t="s">
        <v>81</v>
      </c>
    </row>
    <row r="653" spans="1:12" x14ac:dyDescent="0.25">
      <c r="A653" s="20">
        <v>7560</v>
      </c>
      <c r="B653" s="3">
        <v>42565</v>
      </c>
      <c r="C653" s="3">
        <v>42565</v>
      </c>
      <c r="E653" t="s">
        <v>185</v>
      </c>
      <c r="F653">
        <v>36</v>
      </c>
      <c r="G653" s="28">
        <v>604001750</v>
      </c>
      <c r="H653" s="18" t="str">
        <f>IF(Tableau4[[#This Row],[Produit]]="","",VLOOKUP(Tableau4[[#This Row],[Produit]],'Prod Sanit'!$A$1:$G$71,7,FALSE))</f>
        <v>D</v>
      </c>
      <c r="I653" s="2" t="s">
        <v>35</v>
      </c>
      <c r="J653" s="1">
        <f>IF(Tableau4[[#This Row],[Date Fin TTT]]="","",VLOOKUP(Tableau4[[#This Row],[Produit]],'Prod Sanit'!$A$1:$G$72,2,FALSE)+Tableau4[[#This Row],[Date Fin TTT]])</f>
        <v>42579</v>
      </c>
      <c r="K653" t="s">
        <v>197</v>
      </c>
      <c r="L653" s="2" t="s">
        <v>81</v>
      </c>
    </row>
    <row r="654" spans="1:12" x14ac:dyDescent="0.25">
      <c r="A654" s="20">
        <v>7532</v>
      </c>
      <c r="B654" s="3">
        <v>42565</v>
      </c>
      <c r="C654" s="3">
        <v>42565</v>
      </c>
      <c r="E654" t="s">
        <v>185</v>
      </c>
      <c r="F654">
        <v>36</v>
      </c>
      <c r="G654" s="28">
        <v>604001750</v>
      </c>
      <c r="H654" s="18" t="str">
        <f>IF(Tableau4[[#This Row],[Produit]]="","",VLOOKUP(Tableau4[[#This Row],[Produit]],'Prod Sanit'!$A$1:$G$71,7,FALSE))</f>
        <v>D</v>
      </c>
      <c r="I654" s="2" t="s">
        <v>35</v>
      </c>
      <c r="J654" s="1">
        <f>IF(Tableau4[[#This Row],[Date Fin TTT]]="","",VLOOKUP(Tableau4[[#This Row],[Produit]],'Prod Sanit'!$A$1:$G$72,2,FALSE)+Tableau4[[#This Row],[Date Fin TTT]])</f>
        <v>42579</v>
      </c>
      <c r="K654" t="s">
        <v>197</v>
      </c>
      <c r="L654" s="2" t="s">
        <v>81</v>
      </c>
    </row>
    <row r="655" spans="1:12" x14ac:dyDescent="0.25">
      <c r="A655" s="20">
        <v>7538</v>
      </c>
      <c r="B655" s="3">
        <v>42565</v>
      </c>
      <c r="C655" s="3">
        <v>42565</v>
      </c>
      <c r="E655" t="s">
        <v>185</v>
      </c>
      <c r="F655">
        <v>36</v>
      </c>
      <c r="G655" s="28">
        <v>604001750</v>
      </c>
      <c r="H655" s="18" t="str">
        <f>IF(Tableau4[[#This Row],[Produit]]="","",VLOOKUP(Tableau4[[#This Row],[Produit]],'Prod Sanit'!$A$1:$G$71,7,FALSE))</f>
        <v>D</v>
      </c>
      <c r="I655" s="2" t="s">
        <v>35</v>
      </c>
      <c r="J655" s="1">
        <f>IF(Tableau4[[#This Row],[Date Fin TTT]]="","",VLOOKUP(Tableau4[[#This Row],[Produit]],'Prod Sanit'!$A$1:$G$72,2,FALSE)+Tableau4[[#This Row],[Date Fin TTT]])</f>
        <v>42579</v>
      </c>
      <c r="K655" t="s">
        <v>197</v>
      </c>
      <c r="L655" s="2" t="s">
        <v>81</v>
      </c>
    </row>
    <row r="656" spans="1:12" x14ac:dyDescent="0.25">
      <c r="A656" s="20">
        <v>7558</v>
      </c>
      <c r="B656" s="3">
        <v>42565</v>
      </c>
      <c r="C656" s="3">
        <v>42565</v>
      </c>
      <c r="E656" t="s">
        <v>185</v>
      </c>
      <c r="F656">
        <v>36</v>
      </c>
      <c r="G656" s="28">
        <v>604001750</v>
      </c>
      <c r="H656" s="18" t="str">
        <f>IF(Tableau4[[#This Row],[Produit]]="","",VLOOKUP(Tableau4[[#This Row],[Produit]],'Prod Sanit'!$A$1:$G$71,7,FALSE))</f>
        <v>D</v>
      </c>
      <c r="I656" s="2" t="s">
        <v>35</v>
      </c>
      <c r="J656" s="1">
        <f>IF(Tableau4[[#This Row],[Date Fin TTT]]="","",VLOOKUP(Tableau4[[#This Row],[Produit]],'Prod Sanit'!$A$1:$G$72,2,FALSE)+Tableau4[[#This Row],[Date Fin TTT]])</f>
        <v>42579</v>
      </c>
      <c r="K656" t="s">
        <v>197</v>
      </c>
      <c r="L656" s="2" t="s">
        <v>81</v>
      </c>
    </row>
    <row r="657" spans="1:12" x14ac:dyDescent="0.25">
      <c r="A657" s="20">
        <v>7547</v>
      </c>
      <c r="B657" s="3">
        <v>42565</v>
      </c>
      <c r="C657" s="3">
        <v>42565</v>
      </c>
      <c r="E657" t="s">
        <v>185</v>
      </c>
      <c r="F657">
        <v>36</v>
      </c>
      <c r="G657" s="28">
        <v>604001750</v>
      </c>
      <c r="H657" s="18" t="str">
        <f>IF(Tableau4[[#This Row],[Produit]]="","",VLOOKUP(Tableau4[[#This Row],[Produit]],'Prod Sanit'!$A$1:$G$71,7,FALSE))</f>
        <v>D</v>
      </c>
      <c r="I657" s="2" t="s">
        <v>35</v>
      </c>
      <c r="J657" s="1">
        <f>IF(Tableau4[[#This Row],[Date Fin TTT]]="","",VLOOKUP(Tableau4[[#This Row],[Produit]],'Prod Sanit'!$A$1:$G$72,2,FALSE)+Tableau4[[#This Row],[Date Fin TTT]])</f>
        <v>42579</v>
      </c>
      <c r="K657" t="s">
        <v>197</v>
      </c>
      <c r="L657" s="2" t="s">
        <v>81</v>
      </c>
    </row>
    <row r="658" spans="1:12" x14ac:dyDescent="0.25">
      <c r="A658" s="20">
        <v>7577</v>
      </c>
      <c r="B658" s="3">
        <v>42565</v>
      </c>
      <c r="C658" s="3">
        <v>42565</v>
      </c>
      <c r="E658" t="s">
        <v>185</v>
      </c>
      <c r="F658">
        <v>36</v>
      </c>
      <c r="G658" s="28">
        <v>604001750</v>
      </c>
      <c r="H658" s="18" t="str">
        <f>IF(Tableau4[[#This Row],[Produit]]="","",VLOOKUP(Tableau4[[#This Row],[Produit]],'Prod Sanit'!$A$1:$G$71,7,FALSE))</f>
        <v>D</v>
      </c>
      <c r="I658" s="2" t="s">
        <v>35</v>
      </c>
      <c r="J658" s="1">
        <f>IF(Tableau4[[#This Row],[Date Fin TTT]]="","",VLOOKUP(Tableau4[[#This Row],[Produit]],'Prod Sanit'!$A$1:$G$72,2,FALSE)+Tableau4[[#This Row],[Date Fin TTT]])</f>
        <v>42579</v>
      </c>
      <c r="K658" t="s">
        <v>197</v>
      </c>
      <c r="L658" s="2" t="s">
        <v>81</v>
      </c>
    </row>
    <row r="659" spans="1:12" x14ac:dyDescent="0.25">
      <c r="A659" s="20">
        <v>7501</v>
      </c>
      <c r="B659" s="3">
        <v>42565</v>
      </c>
      <c r="C659" s="3">
        <v>42565</v>
      </c>
      <c r="E659" t="s">
        <v>185</v>
      </c>
      <c r="F659">
        <v>36</v>
      </c>
      <c r="G659" s="28">
        <v>604001750</v>
      </c>
      <c r="H659" s="18" t="str">
        <f>IF(Tableau4[[#This Row],[Produit]]="","",VLOOKUP(Tableau4[[#This Row],[Produit]],'Prod Sanit'!$A$1:$G$71,7,FALSE))</f>
        <v>D</v>
      </c>
      <c r="I659" s="2" t="s">
        <v>35</v>
      </c>
      <c r="J659" s="1">
        <f>IF(Tableau4[[#This Row],[Date Fin TTT]]="","",VLOOKUP(Tableau4[[#This Row],[Produit]],'Prod Sanit'!$A$1:$G$72,2,FALSE)+Tableau4[[#This Row],[Date Fin TTT]])</f>
        <v>42579</v>
      </c>
      <c r="K659" t="s">
        <v>197</v>
      </c>
      <c r="L659" s="2" t="s">
        <v>81</v>
      </c>
    </row>
    <row r="660" spans="1:12" x14ac:dyDescent="0.25">
      <c r="A660" s="20">
        <v>7546</v>
      </c>
      <c r="B660" s="3">
        <v>42565</v>
      </c>
      <c r="C660" s="3">
        <v>42565</v>
      </c>
      <c r="E660" t="s">
        <v>185</v>
      </c>
      <c r="F660">
        <v>36</v>
      </c>
      <c r="G660" s="28">
        <v>604001750</v>
      </c>
      <c r="H660" s="18" t="str">
        <f>IF(Tableau4[[#This Row],[Produit]]="","",VLOOKUP(Tableau4[[#This Row],[Produit]],'Prod Sanit'!$A$1:$G$71,7,FALSE))</f>
        <v>D</v>
      </c>
      <c r="I660" s="2" t="s">
        <v>35</v>
      </c>
      <c r="J660" s="1">
        <f>IF(Tableau4[[#This Row],[Date Fin TTT]]="","",VLOOKUP(Tableau4[[#This Row],[Produit]],'Prod Sanit'!$A$1:$G$72,2,FALSE)+Tableau4[[#This Row],[Date Fin TTT]])</f>
        <v>42579</v>
      </c>
      <c r="K660" t="s">
        <v>197</v>
      </c>
      <c r="L660" s="2" t="s">
        <v>81</v>
      </c>
    </row>
    <row r="661" spans="1:12" x14ac:dyDescent="0.25">
      <c r="A661" s="20">
        <v>7574</v>
      </c>
      <c r="B661" s="3">
        <v>42565</v>
      </c>
      <c r="C661" s="3">
        <v>42565</v>
      </c>
      <c r="E661" t="s">
        <v>185</v>
      </c>
      <c r="F661">
        <v>36</v>
      </c>
      <c r="G661" s="28">
        <v>604001750</v>
      </c>
      <c r="H661" s="18" t="str">
        <f>IF(Tableau4[[#This Row],[Produit]]="","",VLOOKUP(Tableau4[[#This Row],[Produit]],'Prod Sanit'!$A$1:$G$71,7,FALSE))</f>
        <v>D</v>
      </c>
      <c r="I661" s="2" t="s">
        <v>35</v>
      </c>
      <c r="J661" s="1">
        <f>IF(Tableau4[[#This Row],[Date Fin TTT]]="","",VLOOKUP(Tableau4[[#This Row],[Produit]],'Prod Sanit'!$A$1:$G$72,2,FALSE)+Tableau4[[#This Row],[Date Fin TTT]])</f>
        <v>42579</v>
      </c>
      <c r="K661" t="s">
        <v>197</v>
      </c>
      <c r="L661" s="2" t="s">
        <v>81</v>
      </c>
    </row>
    <row r="662" spans="1:12" x14ac:dyDescent="0.25">
      <c r="A662" s="20">
        <v>7462</v>
      </c>
      <c r="B662" s="3">
        <v>42565</v>
      </c>
      <c r="C662" s="3">
        <v>42565</v>
      </c>
      <c r="E662" t="s">
        <v>185</v>
      </c>
      <c r="F662">
        <v>36</v>
      </c>
      <c r="G662" s="28">
        <v>604001750</v>
      </c>
      <c r="H662" s="18" t="str">
        <f>IF(Tableau4[[#This Row],[Produit]]="","",VLOOKUP(Tableau4[[#This Row],[Produit]],'Prod Sanit'!$A$1:$G$71,7,FALSE))</f>
        <v>D</v>
      </c>
      <c r="I662" s="2" t="s">
        <v>35</v>
      </c>
      <c r="J662" s="1">
        <f>IF(Tableau4[[#This Row],[Date Fin TTT]]="","",VLOOKUP(Tableau4[[#This Row],[Produit]],'Prod Sanit'!$A$1:$G$72,2,FALSE)+Tableau4[[#This Row],[Date Fin TTT]])</f>
        <v>42579</v>
      </c>
      <c r="K662" t="s">
        <v>197</v>
      </c>
      <c r="L662" s="2" t="s">
        <v>81</v>
      </c>
    </row>
    <row r="663" spans="1:12" x14ac:dyDescent="0.25">
      <c r="A663" s="20">
        <v>7553</v>
      </c>
      <c r="B663" s="3">
        <v>42565</v>
      </c>
      <c r="C663" s="3">
        <v>42565</v>
      </c>
      <c r="E663" t="s">
        <v>185</v>
      </c>
      <c r="F663">
        <v>36</v>
      </c>
      <c r="G663" s="28">
        <v>604001750</v>
      </c>
      <c r="H663" s="18" t="str">
        <f>IF(Tableau4[[#This Row],[Produit]]="","",VLOOKUP(Tableau4[[#This Row],[Produit]],'Prod Sanit'!$A$1:$G$71,7,FALSE))</f>
        <v>D</v>
      </c>
      <c r="I663" s="2" t="s">
        <v>35</v>
      </c>
      <c r="J663" s="1">
        <f>IF(Tableau4[[#This Row],[Date Fin TTT]]="","",VLOOKUP(Tableau4[[#This Row],[Produit]],'Prod Sanit'!$A$1:$G$72,2,FALSE)+Tableau4[[#This Row],[Date Fin TTT]])</f>
        <v>42579</v>
      </c>
      <c r="K663" t="s">
        <v>197</v>
      </c>
      <c r="L663" s="2" t="s">
        <v>81</v>
      </c>
    </row>
    <row r="664" spans="1:12" x14ac:dyDescent="0.25">
      <c r="A664" s="20">
        <v>7548</v>
      </c>
      <c r="B664" s="3">
        <v>42565</v>
      </c>
      <c r="C664" s="3">
        <v>42565</v>
      </c>
      <c r="E664" t="s">
        <v>185</v>
      </c>
      <c r="F664">
        <v>36</v>
      </c>
      <c r="G664" s="28">
        <v>604001750</v>
      </c>
      <c r="H664" s="18" t="str">
        <f>IF(Tableau4[[#This Row],[Produit]]="","",VLOOKUP(Tableau4[[#This Row],[Produit]],'Prod Sanit'!$A$1:$G$71,7,FALSE))</f>
        <v>D</v>
      </c>
      <c r="I664" s="2" t="s">
        <v>35</v>
      </c>
      <c r="J664" s="1">
        <f>IF(Tableau4[[#This Row],[Date Fin TTT]]="","",VLOOKUP(Tableau4[[#This Row],[Produit]],'Prod Sanit'!$A$1:$G$72,2,FALSE)+Tableau4[[#This Row],[Date Fin TTT]])</f>
        <v>42579</v>
      </c>
      <c r="K664" t="s">
        <v>197</v>
      </c>
      <c r="L664" s="2" t="s">
        <v>81</v>
      </c>
    </row>
    <row r="665" spans="1:12" x14ac:dyDescent="0.25">
      <c r="A665" s="20">
        <v>7513</v>
      </c>
      <c r="B665" s="3">
        <v>42565</v>
      </c>
      <c r="C665" s="3">
        <v>42565</v>
      </c>
      <c r="E665" t="s">
        <v>185</v>
      </c>
      <c r="F665">
        <v>36</v>
      </c>
      <c r="G665" s="28">
        <v>604001750</v>
      </c>
      <c r="H665" s="18" t="str">
        <f>IF(Tableau4[[#This Row],[Produit]]="","",VLOOKUP(Tableau4[[#This Row],[Produit]],'Prod Sanit'!$A$1:$G$71,7,FALSE))</f>
        <v>D</v>
      </c>
      <c r="I665" s="2" t="s">
        <v>35</v>
      </c>
      <c r="J665" s="1">
        <f>IF(Tableau4[[#This Row],[Date Fin TTT]]="","",VLOOKUP(Tableau4[[#This Row],[Produit]],'Prod Sanit'!$A$1:$G$72,2,FALSE)+Tableau4[[#This Row],[Date Fin TTT]])</f>
        <v>42579</v>
      </c>
      <c r="K665" t="s">
        <v>197</v>
      </c>
      <c r="L665" s="2" t="s">
        <v>81</v>
      </c>
    </row>
    <row r="666" spans="1:12" x14ac:dyDescent="0.25">
      <c r="A666" s="20">
        <v>7536</v>
      </c>
      <c r="B666" s="3">
        <v>42565</v>
      </c>
      <c r="C666" s="3">
        <v>42565</v>
      </c>
      <c r="E666" t="s">
        <v>185</v>
      </c>
      <c r="F666">
        <v>36</v>
      </c>
      <c r="G666" s="28">
        <v>604001750</v>
      </c>
      <c r="H666" s="18" t="str">
        <f>IF(Tableau4[[#This Row],[Produit]]="","",VLOOKUP(Tableau4[[#This Row],[Produit]],'Prod Sanit'!$A$1:$G$71,7,FALSE))</f>
        <v>D</v>
      </c>
      <c r="I666" s="2" t="s">
        <v>35</v>
      </c>
      <c r="J666" s="1">
        <f>IF(Tableau4[[#This Row],[Date Fin TTT]]="","",VLOOKUP(Tableau4[[#This Row],[Produit]],'Prod Sanit'!$A$1:$G$72,2,FALSE)+Tableau4[[#This Row],[Date Fin TTT]])</f>
        <v>42579</v>
      </c>
      <c r="K666" t="s">
        <v>197</v>
      </c>
      <c r="L666" s="2" t="s">
        <v>81</v>
      </c>
    </row>
    <row r="667" spans="1:12" x14ac:dyDescent="0.25">
      <c r="A667" s="20">
        <v>7573</v>
      </c>
      <c r="B667" s="3">
        <v>42565</v>
      </c>
      <c r="C667" s="3">
        <v>42565</v>
      </c>
      <c r="E667" t="s">
        <v>185</v>
      </c>
      <c r="F667">
        <v>36</v>
      </c>
      <c r="G667" s="28">
        <v>604001750</v>
      </c>
      <c r="H667" s="18" t="str">
        <f>IF(Tableau4[[#This Row],[Produit]]="","",VLOOKUP(Tableau4[[#This Row],[Produit]],'Prod Sanit'!$A$1:$G$71,7,FALSE))</f>
        <v>D</v>
      </c>
      <c r="I667" s="2" t="s">
        <v>35</v>
      </c>
      <c r="J667" s="1">
        <f>IF(Tableau4[[#This Row],[Date Fin TTT]]="","",VLOOKUP(Tableau4[[#This Row],[Produit]],'Prod Sanit'!$A$1:$G$72,2,FALSE)+Tableau4[[#This Row],[Date Fin TTT]])</f>
        <v>42579</v>
      </c>
      <c r="K667" t="s">
        <v>197</v>
      </c>
      <c r="L667" s="2" t="s">
        <v>81</v>
      </c>
    </row>
    <row r="668" spans="1:12" x14ac:dyDescent="0.25">
      <c r="A668" s="20">
        <v>7514</v>
      </c>
      <c r="B668" s="3">
        <v>42565</v>
      </c>
      <c r="C668" s="3">
        <v>42565</v>
      </c>
      <c r="E668" t="s">
        <v>185</v>
      </c>
      <c r="F668">
        <v>36</v>
      </c>
      <c r="G668" s="28">
        <v>604001750</v>
      </c>
      <c r="H668" s="18" t="str">
        <f>IF(Tableau4[[#This Row],[Produit]]="","",VLOOKUP(Tableau4[[#This Row],[Produit]],'Prod Sanit'!$A$1:$G$71,7,FALSE))</f>
        <v>D</v>
      </c>
      <c r="I668" s="2" t="s">
        <v>35</v>
      </c>
      <c r="J668" s="1">
        <f>IF(Tableau4[[#This Row],[Date Fin TTT]]="","",VLOOKUP(Tableau4[[#This Row],[Produit]],'Prod Sanit'!$A$1:$G$72,2,FALSE)+Tableau4[[#This Row],[Date Fin TTT]])</f>
        <v>42579</v>
      </c>
      <c r="K668" t="s">
        <v>197</v>
      </c>
      <c r="L668" s="2" t="s">
        <v>81</v>
      </c>
    </row>
    <row r="669" spans="1:12" x14ac:dyDescent="0.25">
      <c r="A669" s="20">
        <v>3044</v>
      </c>
      <c r="B669" s="3">
        <v>42583</v>
      </c>
      <c r="C669" s="3">
        <v>42583</v>
      </c>
      <c r="E669" t="s">
        <v>84</v>
      </c>
      <c r="F669">
        <v>25</v>
      </c>
      <c r="G669" s="2">
        <v>607002930</v>
      </c>
      <c r="H669" s="18" t="str">
        <f>IF(Tableau4[[#This Row],[Produit]]="","",VLOOKUP(Tableau4[[#This Row],[Produit]],'Prod Sanit'!$A$1:$G$71,7,FALSE))</f>
        <v>IM</v>
      </c>
      <c r="I669" s="2" t="s">
        <v>35</v>
      </c>
      <c r="J669" s="1">
        <f>IF(Tableau4[[#This Row],[Date Fin TTT]]="","",VLOOKUP(Tableau4[[#This Row],[Produit]],'Prod Sanit'!$A$1:$G$72,2,FALSE)+Tableau4[[#This Row],[Date Fin TTT]])</f>
        <v>42586</v>
      </c>
      <c r="K669" t="s">
        <v>91</v>
      </c>
      <c r="L669" s="2" t="s">
        <v>81</v>
      </c>
    </row>
    <row r="670" spans="1:12" x14ac:dyDescent="0.25">
      <c r="A670" s="20">
        <v>3015</v>
      </c>
      <c r="B670" s="3">
        <v>42583</v>
      </c>
      <c r="C670" s="3">
        <v>42583</v>
      </c>
      <c r="E670" t="s">
        <v>84</v>
      </c>
      <c r="F670">
        <v>25</v>
      </c>
      <c r="G670" s="2">
        <v>607002930</v>
      </c>
      <c r="H670" s="18" t="str">
        <f>IF(Tableau4[[#This Row],[Produit]]="","",VLOOKUP(Tableau4[[#This Row],[Produit]],'Prod Sanit'!$A$1:$G$71,7,FALSE))</f>
        <v>IM</v>
      </c>
      <c r="I670" s="2" t="s">
        <v>35</v>
      </c>
      <c r="J670" s="1">
        <f>IF(Tableau4[[#This Row],[Date Fin TTT]]="","",VLOOKUP(Tableau4[[#This Row],[Produit]],'Prod Sanit'!$A$1:$G$72,2,FALSE)+Tableau4[[#This Row],[Date Fin TTT]])</f>
        <v>42586</v>
      </c>
      <c r="K670" t="s">
        <v>91</v>
      </c>
      <c r="L670" s="2" t="s">
        <v>81</v>
      </c>
    </row>
    <row r="671" spans="1:12" x14ac:dyDescent="0.25">
      <c r="A671" s="20">
        <v>9526</v>
      </c>
      <c r="B671" s="3">
        <v>42583</v>
      </c>
      <c r="C671" s="3">
        <v>42583</v>
      </c>
      <c r="E671" t="s">
        <v>84</v>
      </c>
      <c r="F671">
        <v>25</v>
      </c>
      <c r="G671" s="2">
        <v>607002930</v>
      </c>
      <c r="H671" s="18" t="str">
        <f>IF(Tableau4[[#This Row],[Produit]]="","",VLOOKUP(Tableau4[[#This Row],[Produit]],'Prod Sanit'!$A$1:$G$71,7,FALSE))</f>
        <v>IM</v>
      </c>
      <c r="I671" s="2" t="s">
        <v>35</v>
      </c>
      <c r="J671" s="1">
        <f>IF(Tableau4[[#This Row],[Date Fin TTT]]="","",VLOOKUP(Tableau4[[#This Row],[Produit]],'Prod Sanit'!$A$1:$G$72,2,FALSE)+Tableau4[[#This Row],[Date Fin TTT]])</f>
        <v>42586</v>
      </c>
      <c r="K671" t="s">
        <v>91</v>
      </c>
      <c r="L671" s="2" t="s">
        <v>81</v>
      </c>
    </row>
    <row r="672" spans="1:12" x14ac:dyDescent="0.25">
      <c r="A672" s="20">
        <v>3044</v>
      </c>
      <c r="B672" s="3">
        <v>42583</v>
      </c>
      <c r="C672" s="3">
        <v>42583</v>
      </c>
      <c r="E672" t="s">
        <v>203</v>
      </c>
      <c r="F672">
        <v>28</v>
      </c>
      <c r="G672" s="2">
        <v>607002930</v>
      </c>
      <c r="H672" s="18">
        <f>IF(Tableau4[[#This Row],[Produit]]="","",VLOOKUP(Tableau4[[#This Row],[Produit]],'Prod Sanit'!$A$1:$G$71,7,FALSE))</f>
        <v>0</v>
      </c>
      <c r="I672" s="2" t="s">
        <v>35</v>
      </c>
      <c r="J672" s="1">
        <f>IF(Tableau4[[#This Row],[Date Fin TTT]]="","",VLOOKUP(Tableau4[[#This Row],[Produit]],'Prod Sanit'!$A$1:$G$72,2,FALSE)+Tableau4[[#This Row],[Date Fin TTT]])</f>
        <v>42649</v>
      </c>
      <c r="K672" t="s">
        <v>224</v>
      </c>
      <c r="L672" s="2" t="s">
        <v>81</v>
      </c>
    </row>
    <row r="673" spans="1:12" x14ac:dyDescent="0.25">
      <c r="A673" s="20">
        <v>3015</v>
      </c>
      <c r="B673" s="3">
        <v>42583</v>
      </c>
      <c r="C673" s="3">
        <v>42583</v>
      </c>
      <c r="E673" t="s">
        <v>203</v>
      </c>
      <c r="F673">
        <v>28</v>
      </c>
      <c r="G673" s="2">
        <v>607002930</v>
      </c>
      <c r="H673" s="18">
        <f>IF(Tableau4[[#This Row],[Produit]]="","",VLOOKUP(Tableau4[[#This Row],[Produit]],'Prod Sanit'!$A$1:$G$71,7,FALSE))</f>
        <v>0</v>
      </c>
      <c r="I673" s="2" t="s">
        <v>35</v>
      </c>
      <c r="J673" s="1">
        <f>IF(Tableau4[[#This Row],[Date Fin TTT]]="","",VLOOKUP(Tableau4[[#This Row],[Produit]],'Prod Sanit'!$A$1:$G$72,2,FALSE)+Tableau4[[#This Row],[Date Fin TTT]])</f>
        <v>42649</v>
      </c>
      <c r="K673" t="s">
        <v>224</v>
      </c>
      <c r="L673" s="2" t="s">
        <v>81</v>
      </c>
    </row>
    <row r="674" spans="1:12" x14ac:dyDescent="0.25">
      <c r="A674" s="20">
        <v>9526</v>
      </c>
      <c r="B674" s="3">
        <v>42583</v>
      </c>
      <c r="C674" s="3">
        <v>42583</v>
      </c>
      <c r="E674" t="s">
        <v>203</v>
      </c>
      <c r="F674">
        <v>28</v>
      </c>
      <c r="G674" s="2">
        <v>607002930</v>
      </c>
      <c r="H674" s="18">
        <f>IF(Tableau4[[#This Row],[Produit]]="","",VLOOKUP(Tableau4[[#This Row],[Produit]],'Prod Sanit'!$A$1:$G$71,7,FALSE))</f>
        <v>0</v>
      </c>
      <c r="I674" s="2" t="s">
        <v>35</v>
      </c>
      <c r="J674" s="1">
        <f>IF(Tableau4[[#This Row],[Date Fin TTT]]="","",VLOOKUP(Tableau4[[#This Row],[Produit]],'Prod Sanit'!$A$1:$G$72,2,FALSE)+Tableau4[[#This Row],[Date Fin TTT]])</f>
        <v>42649</v>
      </c>
      <c r="K674" t="s">
        <v>224</v>
      </c>
      <c r="L674" s="2" t="s">
        <v>81</v>
      </c>
    </row>
    <row r="675" spans="1:12" x14ac:dyDescent="0.25">
      <c r="A675" s="20">
        <v>2610</v>
      </c>
      <c r="B675" s="3">
        <v>42590</v>
      </c>
      <c r="C675" s="3">
        <v>42590</v>
      </c>
      <c r="E675" t="s">
        <v>203</v>
      </c>
      <c r="F675">
        <v>28</v>
      </c>
      <c r="G675" s="2">
        <v>607002930</v>
      </c>
      <c r="H675" s="18">
        <f>IF(Tableau4[[#This Row],[Produit]]="","",VLOOKUP(Tableau4[[#This Row],[Produit]],'Prod Sanit'!$A$1:$G$71,7,FALSE))</f>
        <v>0</v>
      </c>
      <c r="I675" s="2" t="s">
        <v>35</v>
      </c>
      <c r="J675" s="1">
        <f>IF(Tableau4[[#This Row],[Date Fin TTT]]="","",VLOOKUP(Tableau4[[#This Row],[Produit]],'Prod Sanit'!$A$1:$G$72,2,FALSE)+Tableau4[[#This Row],[Date Fin TTT]])</f>
        <v>42656</v>
      </c>
      <c r="K675" t="s">
        <v>224</v>
      </c>
      <c r="L675" s="2" t="s">
        <v>81</v>
      </c>
    </row>
    <row r="676" spans="1:12" x14ac:dyDescent="0.25">
      <c r="A676" s="20">
        <v>7243</v>
      </c>
      <c r="B676" s="3">
        <v>42590</v>
      </c>
      <c r="C676" s="3">
        <v>42590</v>
      </c>
      <c r="E676" t="s">
        <v>203</v>
      </c>
      <c r="F676">
        <v>28</v>
      </c>
      <c r="G676" s="2">
        <v>607002930</v>
      </c>
      <c r="H676" s="18">
        <f>IF(Tableau4[[#This Row],[Produit]]="","",VLOOKUP(Tableau4[[#This Row],[Produit]],'Prod Sanit'!$A$1:$G$71,7,FALSE))</f>
        <v>0</v>
      </c>
      <c r="I676" s="2" t="s">
        <v>35</v>
      </c>
      <c r="J676" s="1">
        <f>IF(Tableau4[[#This Row],[Date Fin TTT]]="","",VLOOKUP(Tableau4[[#This Row],[Produit]],'Prod Sanit'!$A$1:$G$72,2,FALSE)+Tableau4[[#This Row],[Date Fin TTT]])</f>
        <v>42656</v>
      </c>
      <c r="K676" t="s">
        <v>224</v>
      </c>
      <c r="L676" s="2" t="s">
        <v>81</v>
      </c>
    </row>
    <row r="677" spans="1:12" x14ac:dyDescent="0.25">
      <c r="A677" s="20">
        <v>8082</v>
      </c>
      <c r="B677" s="3">
        <v>42590</v>
      </c>
      <c r="C677" s="3">
        <v>42590</v>
      </c>
      <c r="E677" t="s">
        <v>203</v>
      </c>
      <c r="F677">
        <v>18</v>
      </c>
      <c r="G677" s="2">
        <v>607002930</v>
      </c>
      <c r="H677" s="18">
        <f>IF(Tableau4[[#This Row],[Produit]]="","",VLOOKUP(Tableau4[[#This Row],[Produit]],'Prod Sanit'!$A$1:$G$71,7,FALSE))</f>
        <v>0</v>
      </c>
      <c r="I677" s="2" t="s">
        <v>35</v>
      </c>
      <c r="J677" s="1">
        <f>IF(Tableau4[[#This Row],[Date Fin TTT]]="","",VLOOKUP(Tableau4[[#This Row],[Produit]],'Prod Sanit'!$A$1:$G$72,2,FALSE)+Tableau4[[#This Row],[Date Fin TTT]])</f>
        <v>42656</v>
      </c>
      <c r="K677" t="s">
        <v>225</v>
      </c>
      <c r="L677" s="2" t="s">
        <v>81</v>
      </c>
    </row>
    <row r="678" spans="1:12" x14ac:dyDescent="0.25">
      <c r="A678" s="20">
        <v>7212</v>
      </c>
      <c r="B678" s="3">
        <v>42591</v>
      </c>
      <c r="C678" s="3">
        <v>42591</v>
      </c>
      <c r="E678" t="s">
        <v>203</v>
      </c>
      <c r="F678">
        <v>28</v>
      </c>
      <c r="G678" s="2">
        <v>607002930</v>
      </c>
      <c r="H678" s="18">
        <f>IF(Tableau4[[#This Row],[Produit]]="","",VLOOKUP(Tableau4[[#This Row],[Produit]],'Prod Sanit'!$A$1:$G$71,7,FALSE))</f>
        <v>0</v>
      </c>
      <c r="I678" s="2" t="s">
        <v>35</v>
      </c>
      <c r="J678" s="1">
        <f>IF(Tableau4[[#This Row],[Date Fin TTT]]="","",VLOOKUP(Tableau4[[#This Row],[Produit]],'Prod Sanit'!$A$1:$G$72,2,FALSE)+Tableau4[[#This Row],[Date Fin TTT]])</f>
        <v>42657</v>
      </c>
      <c r="K678" t="s">
        <v>224</v>
      </c>
      <c r="L678" s="2" t="s">
        <v>81</v>
      </c>
    </row>
    <row r="679" spans="1:12" x14ac:dyDescent="0.25">
      <c r="A679" s="20">
        <v>7212</v>
      </c>
      <c r="B679" s="3">
        <v>42591</v>
      </c>
      <c r="C679" s="3">
        <v>42591</v>
      </c>
      <c r="E679" t="s">
        <v>84</v>
      </c>
      <c r="F679">
        <v>25</v>
      </c>
      <c r="G679" s="2">
        <v>607002930</v>
      </c>
      <c r="H679" s="18" t="str">
        <f>IF(Tableau4[[#This Row],[Produit]]="","",VLOOKUP(Tableau4[[#This Row],[Produit]],'Prod Sanit'!$A$1:$G$71,7,FALSE))</f>
        <v>IM</v>
      </c>
      <c r="I679" s="2" t="s">
        <v>35</v>
      </c>
      <c r="J679" s="1">
        <f>IF(Tableau4[[#This Row],[Date Fin TTT]]="","",VLOOKUP(Tableau4[[#This Row],[Produit]],'Prod Sanit'!$A$1:$G$72,2,FALSE)+Tableau4[[#This Row],[Date Fin TTT]])</f>
        <v>42594</v>
      </c>
      <c r="K679" t="s">
        <v>91</v>
      </c>
      <c r="L679" s="2" t="s">
        <v>81</v>
      </c>
    </row>
    <row r="680" spans="1:12" x14ac:dyDescent="0.25">
      <c r="A680" s="20">
        <v>7531</v>
      </c>
      <c r="B680" s="3">
        <v>42600</v>
      </c>
      <c r="C680" s="3">
        <v>42600</v>
      </c>
      <c r="E680" t="s">
        <v>86</v>
      </c>
      <c r="F680">
        <v>38</v>
      </c>
      <c r="G680" s="2">
        <v>512004811</v>
      </c>
      <c r="H680" s="18" t="str">
        <f>IF(Tableau4[[#This Row],[Produit]]="","",VLOOKUP(Tableau4[[#This Row],[Produit]],'Prod Sanit'!$A$1:$G$71,7,FALSE))</f>
        <v>D</v>
      </c>
      <c r="I680" s="2" t="s">
        <v>35</v>
      </c>
      <c r="J680" s="1">
        <f>IF(Tableau4[[#This Row],[Date Fin TTT]]="","",VLOOKUP(Tableau4[[#This Row],[Produit]],'Prod Sanit'!$A$1:$G$72,2,FALSE)+Tableau4[[#This Row],[Date Fin TTT]])</f>
        <v>42628</v>
      </c>
      <c r="K680" t="s">
        <v>226</v>
      </c>
      <c r="L680" s="2" t="s">
        <v>81</v>
      </c>
    </row>
    <row r="681" spans="1:12" x14ac:dyDescent="0.25">
      <c r="A681" s="20">
        <v>7525</v>
      </c>
      <c r="B681" s="3">
        <v>42600</v>
      </c>
      <c r="C681" s="3">
        <v>42600</v>
      </c>
      <c r="E681" t="s">
        <v>86</v>
      </c>
      <c r="F681">
        <v>38</v>
      </c>
      <c r="G681" s="2">
        <v>512004811</v>
      </c>
      <c r="H681" s="18" t="str">
        <f>IF(Tableau4[[#This Row],[Produit]]="","",VLOOKUP(Tableau4[[#This Row],[Produit]],'Prod Sanit'!$A$1:$G$71,7,FALSE))</f>
        <v>D</v>
      </c>
      <c r="I681" s="2" t="s">
        <v>35</v>
      </c>
      <c r="J681" s="1">
        <f>IF(Tableau4[[#This Row],[Date Fin TTT]]="","",VLOOKUP(Tableau4[[#This Row],[Produit]],'Prod Sanit'!$A$1:$G$72,2,FALSE)+Tableau4[[#This Row],[Date Fin TTT]])</f>
        <v>42628</v>
      </c>
      <c r="K681" t="s">
        <v>226</v>
      </c>
      <c r="L681" s="2" t="s">
        <v>81</v>
      </c>
    </row>
    <row r="682" spans="1:12" x14ac:dyDescent="0.25">
      <c r="A682" s="20">
        <v>7545</v>
      </c>
      <c r="B682" s="3">
        <v>42600</v>
      </c>
      <c r="C682" s="3">
        <v>42600</v>
      </c>
      <c r="E682" t="s">
        <v>86</v>
      </c>
      <c r="F682">
        <v>38</v>
      </c>
      <c r="G682" s="2">
        <v>607002825</v>
      </c>
      <c r="H682" s="18" t="str">
        <f>IF(Tableau4[[#This Row],[Produit]]="","",VLOOKUP(Tableau4[[#This Row],[Produit]],'Prod Sanit'!$A$1:$G$71,7,FALSE))</f>
        <v>D</v>
      </c>
      <c r="I682" s="2" t="s">
        <v>35</v>
      </c>
      <c r="J682" s="1">
        <f>IF(Tableau4[[#This Row],[Date Fin TTT]]="","",VLOOKUP(Tableau4[[#This Row],[Produit]],'Prod Sanit'!$A$1:$G$72,2,FALSE)+Tableau4[[#This Row],[Date Fin TTT]])</f>
        <v>42628</v>
      </c>
      <c r="K682" t="s">
        <v>226</v>
      </c>
      <c r="L682" s="2" t="s">
        <v>81</v>
      </c>
    </row>
    <row r="683" spans="1:12" x14ac:dyDescent="0.25">
      <c r="A683" s="20">
        <v>7479</v>
      </c>
      <c r="B683" s="3">
        <v>42600</v>
      </c>
      <c r="C683" s="3">
        <v>42600</v>
      </c>
      <c r="E683" t="s">
        <v>86</v>
      </c>
      <c r="F683">
        <v>38</v>
      </c>
      <c r="G683" s="2">
        <v>607002825</v>
      </c>
      <c r="H683" s="18" t="str">
        <f>IF(Tableau4[[#This Row],[Produit]]="","",VLOOKUP(Tableau4[[#This Row],[Produit]],'Prod Sanit'!$A$1:$G$71,7,FALSE))</f>
        <v>D</v>
      </c>
      <c r="I683" s="2" t="s">
        <v>35</v>
      </c>
      <c r="J683" s="1">
        <f>IF(Tableau4[[#This Row],[Date Fin TTT]]="","",VLOOKUP(Tableau4[[#This Row],[Produit]],'Prod Sanit'!$A$1:$G$72,2,FALSE)+Tableau4[[#This Row],[Date Fin TTT]])</f>
        <v>42628</v>
      </c>
      <c r="K683" t="s">
        <v>226</v>
      </c>
      <c r="L683" s="2" t="s">
        <v>81</v>
      </c>
    </row>
    <row r="684" spans="1:12" x14ac:dyDescent="0.25">
      <c r="A684" s="20">
        <v>7542</v>
      </c>
      <c r="B684" s="3">
        <v>42600</v>
      </c>
      <c r="C684" s="3">
        <v>42600</v>
      </c>
      <c r="E684" t="s">
        <v>86</v>
      </c>
      <c r="F684">
        <v>38</v>
      </c>
      <c r="G684" s="2">
        <v>607002825</v>
      </c>
      <c r="H684" s="18" t="str">
        <f>IF(Tableau4[[#This Row],[Produit]]="","",VLOOKUP(Tableau4[[#This Row],[Produit]],'Prod Sanit'!$A$1:$G$71,7,FALSE))</f>
        <v>D</v>
      </c>
      <c r="I684" s="2" t="s">
        <v>35</v>
      </c>
      <c r="J684" s="1">
        <f>IF(Tableau4[[#This Row],[Date Fin TTT]]="","",VLOOKUP(Tableau4[[#This Row],[Produit]],'Prod Sanit'!$A$1:$G$72,2,FALSE)+Tableau4[[#This Row],[Date Fin TTT]])</f>
        <v>42628</v>
      </c>
      <c r="K684" t="s">
        <v>226</v>
      </c>
      <c r="L684" s="2" t="s">
        <v>81</v>
      </c>
    </row>
    <row r="685" spans="1:12" x14ac:dyDescent="0.25">
      <c r="A685" s="20">
        <v>7470</v>
      </c>
      <c r="B685" s="3">
        <v>42600</v>
      </c>
      <c r="C685" s="3">
        <v>42600</v>
      </c>
      <c r="E685" t="s">
        <v>86</v>
      </c>
      <c r="F685">
        <v>38</v>
      </c>
      <c r="G685" s="2">
        <v>607002825</v>
      </c>
      <c r="H685" s="18" t="str">
        <f>IF(Tableau4[[#This Row],[Produit]]="","",VLOOKUP(Tableau4[[#This Row],[Produit]],'Prod Sanit'!$A$1:$G$71,7,FALSE))</f>
        <v>D</v>
      </c>
      <c r="I685" s="2" t="s">
        <v>35</v>
      </c>
      <c r="J685" s="1">
        <f>IF(Tableau4[[#This Row],[Date Fin TTT]]="","",VLOOKUP(Tableau4[[#This Row],[Produit]],'Prod Sanit'!$A$1:$G$72,2,FALSE)+Tableau4[[#This Row],[Date Fin TTT]])</f>
        <v>42628</v>
      </c>
      <c r="K685" t="s">
        <v>226</v>
      </c>
      <c r="L685" s="2" t="s">
        <v>81</v>
      </c>
    </row>
    <row r="686" spans="1:12" x14ac:dyDescent="0.25">
      <c r="A686" s="20">
        <v>8101</v>
      </c>
      <c r="B686" s="3">
        <v>42600</v>
      </c>
      <c r="C686" s="3">
        <v>42600</v>
      </c>
      <c r="E686" t="s">
        <v>86</v>
      </c>
      <c r="F686">
        <v>38</v>
      </c>
      <c r="G686" s="2">
        <v>607002825</v>
      </c>
      <c r="H686" s="18" t="str">
        <f>IF(Tableau4[[#This Row],[Produit]]="","",VLOOKUP(Tableau4[[#This Row],[Produit]],'Prod Sanit'!$A$1:$G$71,7,FALSE))</f>
        <v>D</v>
      </c>
      <c r="I686" s="2" t="s">
        <v>35</v>
      </c>
      <c r="J686" s="1">
        <f>IF(Tableau4[[#This Row],[Date Fin TTT]]="","",VLOOKUP(Tableau4[[#This Row],[Produit]],'Prod Sanit'!$A$1:$G$72,2,FALSE)+Tableau4[[#This Row],[Date Fin TTT]])</f>
        <v>42628</v>
      </c>
      <c r="K686" t="s">
        <v>226</v>
      </c>
      <c r="L686" s="2" t="s">
        <v>81</v>
      </c>
    </row>
    <row r="687" spans="1:12" x14ac:dyDescent="0.25">
      <c r="A687" s="20">
        <v>7515</v>
      </c>
      <c r="B687" s="3">
        <v>42600</v>
      </c>
      <c r="C687" s="3">
        <v>42600</v>
      </c>
      <c r="E687" t="s">
        <v>86</v>
      </c>
      <c r="F687">
        <v>38</v>
      </c>
      <c r="G687" s="2">
        <v>607002825</v>
      </c>
      <c r="H687" s="18" t="str">
        <f>IF(Tableau4[[#This Row],[Produit]]="","",VLOOKUP(Tableau4[[#This Row],[Produit]],'Prod Sanit'!$A$1:$G$71,7,FALSE))</f>
        <v>D</v>
      </c>
      <c r="I687" s="2" t="s">
        <v>35</v>
      </c>
      <c r="J687" s="1">
        <f>IF(Tableau4[[#This Row],[Date Fin TTT]]="","",VLOOKUP(Tableau4[[#This Row],[Produit]],'Prod Sanit'!$A$1:$G$72,2,FALSE)+Tableau4[[#This Row],[Date Fin TTT]])</f>
        <v>42628</v>
      </c>
      <c r="K687" t="s">
        <v>226</v>
      </c>
      <c r="L687" s="2" t="s">
        <v>81</v>
      </c>
    </row>
    <row r="688" spans="1:12" x14ac:dyDescent="0.25">
      <c r="A688" s="20">
        <v>7495</v>
      </c>
      <c r="B688" s="3">
        <v>42600</v>
      </c>
      <c r="C688" s="3">
        <v>42600</v>
      </c>
      <c r="E688" t="s">
        <v>86</v>
      </c>
      <c r="F688">
        <v>38</v>
      </c>
      <c r="G688" s="2">
        <v>607002825</v>
      </c>
      <c r="H688" s="18" t="str">
        <f>IF(Tableau4[[#This Row],[Produit]]="","",VLOOKUP(Tableau4[[#This Row],[Produit]],'Prod Sanit'!$A$1:$G$71,7,FALSE))</f>
        <v>D</v>
      </c>
      <c r="I688" s="2" t="s">
        <v>35</v>
      </c>
      <c r="J688" s="1">
        <f>IF(Tableau4[[#This Row],[Date Fin TTT]]="","",VLOOKUP(Tableau4[[#This Row],[Produit]],'Prod Sanit'!$A$1:$G$72,2,FALSE)+Tableau4[[#This Row],[Date Fin TTT]])</f>
        <v>42628</v>
      </c>
      <c r="K688" t="s">
        <v>226</v>
      </c>
      <c r="L688" s="2" t="s">
        <v>81</v>
      </c>
    </row>
    <row r="689" spans="1:12" x14ac:dyDescent="0.25">
      <c r="A689" s="20">
        <v>7533</v>
      </c>
      <c r="B689" s="3">
        <v>42600</v>
      </c>
      <c r="C689" s="3">
        <v>42600</v>
      </c>
      <c r="E689" t="s">
        <v>86</v>
      </c>
      <c r="F689">
        <v>38</v>
      </c>
      <c r="G689" s="2">
        <v>607002825</v>
      </c>
      <c r="H689" s="18" t="str">
        <f>IF(Tableau4[[#This Row],[Produit]]="","",VLOOKUP(Tableau4[[#This Row],[Produit]],'Prod Sanit'!$A$1:$G$71,7,FALSE))</f>
        <v>D</v>
      </c>
      <c r="I689" s="2" t="s">
        <v>35</v>
      </c>
      <c r="J689" s="1">
        <f>IF(Tableau4[[#This Row],[Date Fin TTT]]="","",VLOOKUP(Tableau4[[#This Row],[Produit]],'Prod Sanit'!$A$1:$G$72,2,FALSE)+Tableau4[[#This Row],[Date Fin TTT]])</f>
        <v>42628</v>
      </c>
      <c r="K689" t="s">
        <v>226</v>
      </c>
      <c r="L689" s="2" t="s">
        <v>81</v>
      </c>
    </row>
    <row r="690" spans="1:12" x14ac:dyDescent="0.25">
      <c r="A690" s="20">
        <v>7488</v>
      </c>
      <c r="B690" s="3">
        <v>42600</v>
      </c>
      <c r="C690" s="3">
        <v>42600</v>
      </c>
      <c r="E690" t="s">
        <v>86</v>
      </c>
      <c r="F690">
        <v>38</v>
      </c>
      <c r="G690" s="2">
        <v>607002825</v>
      </c>
      <c r="H690" s="18" t="str">
        <f>IF(Tableau4[[#This Row],[Produit]]="","",VLOOKUP(Tableau4[[#This Row],[Produit]],'Prod Sanit'!$A$1:$G$71,7,FALSE))</f>
        <v>D</v>
      </c>
      <c r="I690" s="2" t="s">
        <v>35</v>
      </c>
      <c r="J690" s="1">
        <f>IF(Tableau4[[#This Row],[Date Fin TTT]]="","",VLOOKUP(Tableau4[[#This Row],[Produit]],'Prod Sanit'!$A$1:$G$72,2,FALSE)+Tableau4[[#This Row],[Date Fin TTT]])</f>
        <v>42628</v>
      </c>
      <c r="K690" t="s">
        <v>226</v>
      </c>
      <c r="L690" s="2" t="s">
        <v>81</v>
      </c>
    </row>
    <row r="691" spans="1:12" x14ac:dyDescent="0.25">
      <c r="A691" s="20">
        <v>7489</v>
      </c>
      <c r="B691" s="3">
        <v>42600</v>
      </c>
      <c r="C691" s="3">
        <v>42600</v>
      </c>
      <c r="E691" t="s">
        <v>86</v>
      </c>
      <c r="F691">
        <v>38</v>
      </c>
      <c r="G691" s="2">
        <v>607002825</v>
      </c>
      <c r="H691" s="18" t="str">
        <f>IF(Tableau4[[#This Row],[Produit]]="","",VLOOKUP(Tableau4[[#This Row],[Produit]],'Prod Sanit'!$A$1:$G$71,7,FALSE))</f>
        <v>D</v>
      </c>
      <c r="I691" s="2" t="s">
        <v>35</v>
      </c>
      <c r="J691" s="1">
        <f>IF(Tableau4[[#This Row],[Date Fin TTT]]="","",VLOOKUP(Tableau4[[#This Row],[Produit]],'Prod Sanit'!$A$1:$G$72,2,FALSE)+Tableau4[[#This Row],[Date Fin TTT]])</f>
        <v>42628</v>
      </c>
      <c r="K691" t="s">
        <v>226</v>
      </c>
      <c r="L691" s="2" t="s">
        <v>81</v>
      </c>
    </row>
    <row r="692" spans="1:12" x14ac:dyDescent="0.25">
      <c r="A692" s="20">
        <v>7506</v>
      </c>
      <c r="B692" s="3">
        <v>42600</v>
      </c>
      <c r="C692" s="3">
        <v>42600</v>
      </c>
      <c r="E692" t="s">
        <v>86</v>
      </c>
      <c r="F692">
        <v>38</v>
      </c>
      <c r="G692" s="2">
        <v>607002825</v>
      </c>
      <c r="H692" s="18" t="str">
        <f>IF(Tableau4[[#This Row],[Produit]]="","",VLOOKUP(Tableau4[[#This Row],[Produit]],'Prod Sanit'!$A$1:$G$71,7,FALSE))</f>
        <v>D</v>
      </c>
      <c r="I692" s="2" t="s">
        <v>35</v>
      </c>
      <c r="J692" s="1">
        <f>IF(Tableau4[[#This Row],[Date Fin TTT]]="","",VLOOKUP(Tableau4[[#This Row],[Produit]],'Prod Sanit'!$A$1:$G$72,2,FALSE)+Tableau4[[#This Row],[Date Fin TTT]])</f>
        <v>42628</v>
      </c>
      <c r="K692" t="s">
        <v>226</v>
      </c>
      <c r="L692" s="2" t="s">
        <v>81</v>
      </c>
    </row>
    <row r="693" spans="1:12" x14ac:dyDescent="0.25">
      <c r="A693" s="20">
        <v>7493</v>
      </c>
      <c r="B693" s="3">
        <v>42600</v>
      </c>
      <c r="C693" s="3">
        <v>42600</v>
      </c>
      <c r="E693" t="s">
        <v>86</v>
      </c>
      <c r="F693">
        <v>38</v>
      </c>
      <c r="G693" s="2">
        <v>607002825</v>
      </c>
      <c r="H693" s="18" t="str">
        <f>IF(Tableau4[[#This Row],[Produit]]="","",VLOOKUP(Tableau4[[#This Row],[Produit]],'Prod Sanit'!$A$1:$G$71,7,FALSE))</f>
        <v>D</v>
      </c>
      <c r="I693" s="2" t="s">
        <v>35</v>
      </c>
      <c r="J693" s="1">
        <f>IF(Tableau4[[#This Row],[Date Fin TTT]]="","",VLOOKUP(Tableau4[[#This Row],[Produit]],'Prod Sanit'!$A$1:$G$72,2,FALSE)+Tableau4[[#This Row],[Date Fin TTT]])</f>
        <v>42628</v>
      </c>
      <c r="K693" t="s">
        <v>226</v>
      </c>
      <c r="L693" s="2" t="s">
        <v>81</v>
      </c>
    </row>
    <row r="694" spans="1:12" x14ac:dyDescent="0.25">
      <c r="A694" s="20">
        <v>7509</v>
      </c>
      <c r="B694" s="3">
        <v>42600</v>
      </c>
      <c r="C694" s="3">
        <v>42600</v>
      </c>
      <c r="E694" t="s">
        <v>86</v>
      </c>
      <c r="F694">
        <v>38</v>
      </c>
      <c r="G694" s="2">
        <v>607002825</v>
      </c>
      <c r="H694" s="18" t="str">
        <f>IF(Tableau4[[#This Row],[Produit]]="","",VLOOKUP(Tableau4[[#This Row],[Produit]],'Prod Sanit'!$A$1:$G$71,7,FALSE))</f>
        <v>D</v>
      </c>
      <c r="I694" s="2" t="s">
        <v>35</v>
      </c>
      <c r="J694" s="1">
        <f>IF(Tableau4[[#This Row],[Date Fin TTT]]="","",VLOOKUP(Tableau4[[#This Row],[Produit]],'Prod Sanit'!$A$1:$G$72,2,FALSE)+Tableau4[[#This Row],[Date Fin TTT]])</f>
        <v>42628</v>
      </c>
      <c r="K694" t="s">
        <v>226</v>
      </c>
      <c r="L694" s="2" t="s">
        <v>81</v>
      </c>
    </row>
    <row r="695" spans="1:12" x14ac:dyDescent="0.25">
      <c r="A695" s="20">
        <v>7492</v>
      </c>
      <c r="B695" s="3">
        <v>42600</v>
      </c>
      <c r="C695" s="3">
        <v>42600</v>
      </c>
      <c r="E695" t="s">
        <v>86</v>
      </c>
      <c r="F695">
        <v>38</v>
      </c>
      <c r="G695" s="2">
        <v>607002825</v>
      </c>
      <c r="H695" s="18" t="str">
        <f>IF(Tableau4[[#This Row],[Produit]]="","",VLOOKUP(Tableau4[[#This Row],[Produit]],'Prod Sanit'!$A$1:$G$71,7,FALSE))</f>
        <v>D</v>
      </c>
      <c r="I695" s="2" t="s">
        <v>35</v>
      </c>
      <c r="J695" s="1">
        <f>IF(Tableau4[[#This Row],[Date Fin TTT]]="","",VLOOKUP(Tableau4[[#This Row],[Produit]],'Prod Sanit'!$A$1:$G$72,2,FALSE)+Tableau4[[#This Row],[Date Fin TTT]])</f>
        <v>42628</v>
      </c>
      <c r="K695" t="s">
        <v>226</v>
      </c>
      <c r="L695" s="2" t="s">
        <v>81</v>
      </c>
    </row>
    <row r="696" spans="1:12" x14ac:dyDescent="0.25">
      <c r="A696" s="20">
        <v>7524</v>
      </c>
      <c r="B696" s="3">
        <v>42600</v>
      </c>
      <c r="C696" s="3">
        <v>42600</v>
      </c>
      <c r="E696" t="s">
        <v>86</v>
      </c>
      <c r="F696">
        <v>38</v>
      </c>
      <c r="G696" s="2">
        <v>607002825</v>
      </c>
      <c r="H696" s="18" t="str">
        <f>IF(Tableau4[[#This Row],[Produit]]="","",VLOOKUP(Tableau4[[#This Row],[Produit]],'Prod Sanit'!$A$1:$G$71,7,FALSE))</f>
        <v>D</v>
      </c>
      <c r="I696" s="2" t="s">
        <v>35</v>
      </c>
      <c r="J696" s="1">
        <f>IF(Tableau4[[#This Row],[Date Fin TTT]]="","",VLOOKUP(Tableau4[[#This Row],[Produit]],'Prod Sanit'!$A$1:$G$72,2,FALSE)+Tableau4[[#This Row],[Date Fin TTT]])</f>
        <v>42628</v>
      </c>
      <c r="K696" t="s">
        <v>226</v>
      </c>
      <c r="L696" s="2" t="s">
        <v>81</v>
      </c>
    </row>
    <row r="697" spans="1:12" x14ac:dyDescent="0.25">
      <c r="A697" s="20">
        <v>7552</v>
      </c>
      <c r="B697" s="3">
        <v>42600</v>
      </c>
      <c r="C697" s="3">
        <v>42600</v>
      </c>
      <c r="E697" t="s">
        <v>86</v>
      </c>
      <c r="F697">
        <v>38</v>
      </c>
      <c r="G697" s="2">
        <v>607002825</v>
      </c>
      <c r="H697" s="18" t="str">
        <f>IF(Tableau4[[#This Row],[Produit]]="","",VLOOKUP(Tableau4[[#This Row],[Produit]],'Prod Sanit'!$A$1:$G$71,7,FALSE))</f>
        <v>D</v>
      </c>
      <c r="I697" s="2" t="s">
        <v>35</v>
      </c>
      <c r="J697" s="1">
        <f>IF(Tableau4[[#This Row],[Date Fin TTT]]="","",VLOOKUP(Tableau4[[#This Row],[Produit]],'Prod Sanit'!$A$1:$G$72,2,FALSE)+Tableau4[[#This Row],[Date Fin TTT]])</f>
        <v>42628</v>
      </c>
      <c r="K697" t="s">
        <v>226</v>
      </c>
      <c r="L697" s="2" t="s">
        <v>81</v>
      </c>
    </row>
    <row r="698" spans="1:12" x14ac:dyDescent="0.25">
      <c r="A698" s="20">
        <v>7475</v>
      </c>
      <c r="B698" s="3">
        <v>42600</v>
      </c>
      <c r="C698" s="3">
        <v>42600</v>
      </c>
      <c r="E698" t="s">
        <v>86</v>
      </c>
      <c r="F698">
        <v>38</v>
      </c>
      <c r="G698" s="2">
        <v>607002825</v>
      </c>
      <c r="H698" s="18" t="str">
        <f>IF(Tableau4[[#This Row],[Produit]]="","",VLOOKUP(Tableau4[[#This Row],[Produit]],'Prod Sanit'!$A$1:$G$71,7,FALSE))</f>
        <v>D</v>
      </c>
      <c r="I698" s="2" t="s">
        <v>35</v>
      </c>
      <c r="J698" s="1">
        <f>IF(Tableau4[[#This Row],[Date Fin TTT]]="","",VLOOKUP(Tableau4[[#This Row],[Produit]],'Prod Sanit'!$A$1:$G$72,2,FALSE)+Tableau4[[#This Row],[Date Fin TTT]])</f>
        <v>42628</v>
      </c>
      <c r="K698" t="s">
        <v>226</v>
      </c>
      <c r="L698" s="2" t="s">
        <v>81</v>
      </c>
    </row>
    <row r="699" spans="1:12" x14ac:dyDescent="0.25">
      <c r="A699" s="20">
        <v>7550</v>
      </c>
      <c r="B699" s="3">
        <v>42621</v>
      </c>
      <c r="C699" s="3">
        <v>42621</v>
      </c>
      <c r="E699" t="s">
        <v>86</v>
      </c>
      <c r="F699">
        <v>36</v>
      </c>
      <c r="G699" s="2">
        <v>607002825</v>
      </c>
      <c r="H699" s="18" t="str">
        <f>IF(Tableau4[[#This Row],[Produit]]="","",VLOOKUP(Tableau4[[#This Row],[Produit]],'Prod Sanit'!$A$1:$G$71,7,FALSE))</f>
        <v>D</v>
      </c>
      <c r="I699" s="2" t="s">
        <v>35</v>
      </c>
      <c r="J699" s="1">
        <f>IF(Tableau4[[#This Row],[Date Fin TTT]]="","",VLOOKUP(Tableau4[[#This Row],[Produit]],'Prod Sanit'!$A$1:$G$72,2,FALSE)+Tableau4[[#This Row],[Date Fin TTT]])</f>
        <v>42649</v>
      </c>
      <c r="K699" t="s">
        <v>197</v>
      </c>
      <c r="L699" s="2" t="s">
        <v>81</v>
      </c>
    </row>
    <row r="700" spans="1:12" x14ac:dyDescent="0.25">
      <c r="A700" s="20">
        <v>7530</v>
      </c>
      <c r="B700" s="3">
        <v>42621</v>
      </c>
      <c r="C700" s="3">
        <v>42621</v>
      </c>
      <c r="E700" t="s">
        <v>86</v>
      </c>
      <c r="F700">
        <v>36</v>
      </c>
      <c r="G700" s="2">
        <v>607002825</v>
      </c>
      <c r="H700" s="18" t="str">
        <f>IF(Tableau4[[#This Row],[Produit]]="","",VLOOKUP(Tableau4[[#This Row],[Produit]],'Prod Sanit'!$A$1:$G$71,7,FALSE))</f>
        <v>D</v>
      </c>
      <c r="I700" s="2" t="s">
        <v>35</v>
      </c>
      <c r="J700" s="1">
        <f>IF(Tableau4[[#This Row],[Date Fin TTT]]="","",VLOOKUP(Tableau4[[#This Row],[Produit]],'Prod Sanit'!$A$1:$G$72,2,FALSE)+Tableau4[[#This Row],[Date Fin TTT]])</f>
        <v>42649</v>
      </c>
      <c r="K700" t="s">
        <v>197</v>
      </c>
      <c r="L700" s="2" t="s">
        <v>81</v>
      </c>
    </row>
    <row r="701" spans="1:12" x14ac:dyDescent="0.25">
      <c r="A701" s="20">
        <v>7518</v>
      </c>
      <c r="B701" s="3">
        <v>42621</v>
      </c>
      <c r="C701" s="3">
        <v>42621</v>
      </c>
      <c r="E701" t="s">
        <v>86</v>
      </c>
      <c r="F701">
        <v>36</v>
      </c>
      <c r="G701" s="2">
        <v>607002825</v>
      </c>
      <c r="H701" s="18" t="str">
        <f>IF(Tableau4[[#This Row],[Produit]]="","",VLOOKUP(Tableau4[[#This Row],[Produit]],'Prod Sanit'!$A$1:$G$71,7,FALSE))</f>
        <v>D</v>
      </c>
      <c r="I701" s="2" t="s">
        <v>35</v>
      </c>
      <c r="J701" s="1">
        <f>IF(Tableau4[[#This Row],[Date Fin TTT]]="","",VLOOKUP(Tableau4[[#This Row],[Produit]],'Prod Sanit'!$A$1:$G$72,2,FALSE)+Tableau4[[#This Row],[Date Fin TTT]])</f>
        <v>42649</v>
      </c>
      <c r="K701" t="s">
        <v>197</v>
      </c>
      <c r="L701" s="2" t="s">
        <v>81</v>
      </c>
    </row>
    <row r="702" spans="1:12" x14ac:dyDescent="0.25">
      <c r="A702" s="20">
        <v>2089</v>
      </c>
      <c r="B702" s="3">
        <v>42621</v>
      </c>
      <c r="C702" s="3">
        <v>42621</v>
      </c>
      <c r="E702" t="s">
        <v>86</v>
      </c>
      <c r="F702">
        <v>36</v>
      </c>
      <c r="G702" s="2">
        <v>607002825</v>
      </c>
      <c r="H702" s="18" t="str">
        <f>IF(Tableau4[[#This Row],[Produit]]="","",VLOOKUP(Tableau4[[#This Row],[Produit]],'Prod Sanit'!$A$1:$G$71,7,FALSE))</f>
        <v>D</v>
      </c>
      <c r="I702" s="2" t="s">
        <v>35</v>
      </c>
      <c r="J702" s="1">
        <f>IF(Tableau4[[#This Row],[Date Fin TTT]]="","",VLOOKUP(Tableau4[[#This Row],[Produit]],'Prod Sanit'!$A$1:$G$72,2,FALSE)+Tableau4[[#This Row],[Date Fin TTT]])</f>
        <v>42649</v>
      </c>
      <c r="K702" t="s">
        <v>197</v>
      </c>
      <c r="L702" s="2" t="s">
        <v>81</v>
      </c>
    </row>
    <row r="703" spans="1:12" x14ac:dyDescent="0.25">
      <c r="A703" s="20">
        <v>2090</v>
      </c>
      <c r="B703" s="3">
        <v>42621</v>
      </c>
      <c r="C703" s="3">
        <v>42621</v>
      </c>
      <c r="E703" t="s">
        <v>86</v>
      </c>
      <c r="F703">
        <v>36</v>
      </c>
      <c r="G703" s="2">
        <v>607002825</v>
      </c>
      <c r="H703" s="18" t="str">
        <f>IF(Tableau4[[#This Row],[Produit]]="","",VLOOKUP(Tableau4[[#This Row],[Produit]],'Prod Sanit'!$A$1:$G$71,7,FALSE))</f>
        <v>D</v>
      </c>
      <c r="I703" s="2" t="s">
        <v>35</v>
      </c>
      <c r="J703" s="1">
        <f>IF(Tableau4[[#This Row],[Date Fin TTT]]="","",VLOOKUP(Tableau4[[#This Row],[Produit]],'Prod Sanit'!$A$1:$G$72,2,FALSE)+Tableau4[[#This Row],[Date Fin TTT]])</f>
        <v>42649</v>
      </c>
      <c r="K703" t="s">
        <v>197</v>
      </c>
      <c r="L703" s="2" t="s">
        <v>81</v>
      </c>
    </row>
    <row r="704" spans="1:12" x14ac:dyDescent="0.25">
      <c r="A704" s="20">
        <v>3008</v>
      </c>
      <c r="B704" s="3">
        <v>42621</v>
      </c>
      <c r="C704" s="3">
        <v>42621</v>
      </c>
      <c r="E704" t="s">
        <v>84</v>
      </c>
      <c r="F704">
        <v>25</v>
      </c>
      <c r="G704" s="2">
        <v>607002825</v>
      </c>
      <c r="H704" s="18" t="str">
        <f>IF(Tableau4[[#This Row],[Produit]]="","",VLOOKUP(Tableau4[[#This Row],[Produit]],'Prod Sanit'!$A$1:$G$71,7,FALSE))</f>
        <v>IM</v>
      </c>
      <c r="I704" s="2" t="s">
        <v>35</v>
      </c>
      <c r="J704" s="1">
        <f>IF(Tableau4[[#This Row],[Date Fin TTT]]="","",VLOOKUP(Tableau4[[#This Row],[Produit]],'Prod Sanit'!$A$1:$G$72,2,FALSE)+Tableau4[[#This Row],[Date Fin TTT]])</f>
        <v>42624</v>
      </c>
      <c r="K704" t="s">
        <v>91</v>
      </c>
      <c r="L704" s="2" t="s">
        <v>81</v>
      </c>
    </row>
    <row r="705" spans="1:12" x14ac:dyDescent="0.25">
      <c r="A705" s="20">
        <v>471</v>
      </c>
      <c r="B705" s="3">
        <v>42621</v>
      </c>
      <c r="C705" s="3">
        <v>42621</v>
      </c>
      <c r="E705" t="s">
        <v>84</v>
      </c>
      <c r="F705">
        <v>25</v>
      </c>
      <c r="G705" s="2">
        <v>607002825</v>
      </c>
      <c r="H705" s="18" t="str">
        <f>IF(Tableau4[[#This Row],[Produit]]="","",VLOOKUP(Tableau4[[#This Row],[Produit]],'Prod Sanit'!$A$1:$G$71,7,FALSE))</f>
        <v>IM</v>
      </c>
      <c r="I705" s="2" t="s">
        <v>35</v>
      </c>
      <c r="J705" s="1">
        <f>IF(Tableau4[[#This Row],[Date Fin TTT]]="","",VLOOKUP(Tableau4[[#This Row],[Produit]],'Prod Sanit'!$A$1:$G$72,2,FALSE)+Tableau4[[#This Row],[Date Fin TTT]])</f>
        <v>42624</v>
      </c>
      <c r="K705" t="s">
        <v>91</v>
      </c>
      <c r="L705" s="2" t="s">
        <v>81</v>
      </c>
    </row>
    <row r="706" spans="1:12" x14ac:dyDescent="0.25">
      <c r="A706" s="20">
        <v>3008</v>
      </c>
      <c r="B706" s="3">
        <v>42621</v>
      </c>
      <c r="C706" s="3">
        <v>42621</v>
      </c>
      <c r="E706" t="s">
        <v>203</v>
      </c>
      <c r="F706">
        <v>28</v>
      </c>
      <c r="G706" s="2">
        <v>607002825</v>
      </c>
      <c r="H706" s="18">
        <f>IF(Tableau4[[#This Row],[Produit]]="","",VLOOKUP(Tableau4[[#This Row],[Produit]],'Prod Sanit'!$A$1:$G$71,7,FALSE))</f>
        <v>0</v>
      </c>
      <c r="I706" s="2" t="s">
        <v>35</v>
      </c>
      <c r="J706" s="1">
        <f>IF(Tableau4[[#This Row],[Date Fin TTT]]="","",VLOOKUP(Tableau4[[#This Row],[Produit]],'Prod Sanit'!$A$1:$G$72,2,FALSE)+Tableau4[[#This Row],[Date Fin TTT]])</f>
        <v>42687</v>
      </c>
      <c r="K706" t="s">
        <v>224</v>
      </c>
      <c r="L706" s="2" t="s">
        <v>81</v>
      </c>
    </row>
    <row r="707" spans="1:12" x14ac:dyDescent="0.25">
      <c r="A707" s="20">
        <v>471</v>
      </c>
      <c r="B707" s="3">
        <v>42621</v>
      </c>
      <c r="C707" s="3">
        <v>42621</v>
      </c>
      <c r="E707" t="s">
        <v>203</v>
      </c>
      <c r="F707">
        <v>28</v>
      </c>
      <c r="G707" s="2">
        <v>607002825</v>
      </c>
      <c r="H707" s="18">
        <f>IF(Tableau4[[#This Row],[Produit]]="","",VLOOKUP(Tableau4[[#This Row],[Produit]],'Prod Sanit'!$A$1:$G$71,7,FALSE))</f>
        <v>0</v>
      </c>
      <c r="I707" s="2" t="s">
        <v>35</v>
      </c>
      <c r="J707" s="1">
        <f>IF(Tableau4[[#This Row],[Date Fin TTT]]="","",VLOOKUP(Tableau4[[#This Row],[Produit]],'Prod Sanit'!$A$1:$G$72,2,FALSE)+Tableau4[[#This Row],[Date Fin TTT]])</f>
        <v>42687</v>
      </c>
      <c r="K707" t="s">
        <v>224</v>
      </c>
      <c r="L707" s="2" t="s">
        <v>81</v>
      </c>
    </row>
    <row r="708" spans="1:12" x14ac:dyDescent="0.25">
      <c r="A708" s="20">
        <v>7576</v>
      </c>
      <c r="B708" s="3">
        <v>42623</v>
      </c>
      <c r="C708" s="3">
        <v>42623</v>
      </c>
      <c r="E708" t="s">
        <v>86</v>
      </c>
      <c r="F708">
        <v>36</v>
      </c>
      <c r="G708" s="2">
        <v>607002825</v>
      </c>
      <c r="H708" s="18" t="str">
        <f>IF(Tableau4[[#This Row],[Produit]]="","",VLOOKUP(Tableau4[[#This Row],[Produit]],'Prod Sanit'!$A$1:$G$71,7,FALSE))</f>
        <v>D</v>
      </c>
      <c r="I708" s="2" t="s">
        <v>35</v>
      </c>
      <c r="J708" s="1">
        <f>IF(Tableau4[[#This Row],[Date Fin TTT]]="","",VLOOKUP(Tableau4[[#This Row],[Produit]],'Prod Sanit'!$A$1:$G$72,2,FALSE)+Tableau4[[#This Row],[Date Fin TTT]])</f>
        <v>42651</v>
      </c>
      <c r="K708" t="s">
        <v>197</v>
      </c>
      <c r="L708" s="2" t="s">
        <v>81</v>
      </c>
    </row>
    <row r="709" spans="1:12" x14ac:dyDescent="0.25">
      <c r="A709" s="20">
        <v>7579</v>
      </c>
      <c r="B709" s="3">
        <v>42623</v>
      </c>
      <c r="C709" s="3">
        <v>42623</v>
      </c>
      <c r="E709" t="s">
        <v>86</v>
      </c>
      <c r="F709">
        <v>36</v>
      </c>
      <c r="G709" s="2">
        <v>607002825</v>
      </c>
      <c r="H709" s="18" t="str">
        <f>IF(Tableau4[[#This Row],[Produit]]="","",VLOOKUP(Tableau4[[#This Row],[Produit]],'Prod Sanit'!$A$1:$G$71,7,FALSE))</f>
        <v>D</v>
      </c>
      <c r="I709" s="2" t="s">
        <v>35</v>
      </c>
      <c r="J709" s="1">
        <f>IF(Tableau4[[#This Row],[Date Fin TTT]]="","",VLOOKUP(Tableau4[[#This Row],[Produit]],'Prod Sanit'!$A$1:$G$72,2,FALSE)+Tableau4[[#This Row],[Date Fin TTT]])</f>
        <v>42651</v>
      </c>
      <c r="K709" t="s">
        <v>197</v>
      </c>
      <c r="L709" s="2" t="s">
        <v>81</v>
      </c>
    </row>
    <row r="710" spans="1:12" x14ac:dyDescent="0.25">
      <c r="A710" s="20">
        <v>7580</v>
      </c>
      <c r="B710" s="3">
        <v>42623</v>
      </c>
      <c r="C710" s="3">
        <v>42623</v>
      </c>
      <c r="E710" t="s">
        <v>86</v>
      </c>
      <c r="F710">
        <v>36</v>
      </c>
      <c r="G710" s="2">
        <v>607002825</v>
      </c>
      <c r="H710" s="18" t="str">
        <f>IF(Tableau4[[#This Row],[Produit]]="","",VLOOKUP(Tableau4[[#This Row],[Produit]],'Prod Sanit'!$A$1:$G$71,7,FALSE))</f>
        <v>D</v>
      </c>
      <c r="I710" s="2" t="s">
        <v>35</v>
      </c>
      <c r="J710" s="1">
        <f>IF(Tableau4[[#This Row],[Date Fin TTT]]="","",VLOOKUP(Tableau4[[#This Row],[Produit]],'Prod Sanit'!$A$1:$G$72,2,FALSE)+Tableau4[[#This Row],[Date Fin TTT]])</f>
        <v>42651</v>
      </c>
      <c r="K710" t="s">
        <v>197</v>
      </c>
      <c r="L710" s="2" t="s">
        <v>81</v>
      </c>
    </row>
    <row r="711" spans="1:12" x14ac:dyDescent="0.25">
      <c r="A711" s="20">
        <v>7581</v>
      </c>
      <c r="B711" s="3">
        <v>42623</v>
      </c>
      <c r="C711" s="3">
        <v>42623</v>
      </c>
      <c r="E711" t="s">
        <v>86</v>
      </c>
      <c r="F711">
        <v>36</v>
      </c>
      <c r="G711" s="2">
        <v>607002825</v>
      </c>
      <c r="H711" s="18" t="str">
        <f>IF(Tableau4[[#This Row],[Produit]]="","",VLOOKUP(Tableau4[[#This Row],[Produit]],'Prod Sanit'!$A$1:$G$71,7,FALSE))</f>
        <v>D</v>
      </c>
      <c r="I711" s="2" t="s">
        <v>35</v>
      </c>
      <c r="J711" s="1">
        <f>IF(Tableau4[[#This Row],[Date Fin TTT]]="","",VLOOKUP(Tableau4[[#This Row],[Produit]],'Prod Sanit'!$A$1:$G$72,2,FALSE)+Tableau4[[#This Row],[Date Fin TTT]])</f>
        <v>42651</v>
      </c>
      <c r="K711" t="s">
        <v>197</v>
      </c>
      <c r="L711" s="2" t="s">
        <v>81</v>
      </c>
    </row>
    <row r="712" spans="1:12" x14ac:dyDescent="0.25">
      <c r="A712" s="20">
        <v>7575</v>
      </c>
      <c r="B712" s="3">
        <v>42623</v>
      </c>
      <c r="C712" s="3">
        <v>42623</v>
      </c>
      <c r="E712" t="s">
        <v>86</v>
      </c>
      <c r="F712">
        <v>36</v>
      </c>
      <c r="G712" s="2">
        <v>607002825</v>
      </c>
      <c r="H712" s="18" t="str">
        <f>IF(Tableau4[[#This Row],[Produit]]="","",VLOOKUP(Tableau4[[#This Row],[Produit]],'Prod Sanit'!$A$1:$G$71,7,FALSE))</f>
        <v>D</v>
      </c>
      <c r="I712" s="2" t="s">
        <v>35</v>
      </c>
      <c r="J712" s="1">
        <f>IF(Tableau4[[#This Row],[Date Fin TTT]]="","",VLOOKUP(Tableau4[[#This Row],[Produit]],'Prod Sanit'!$A$1:$G$72,2,FALSE)+Tableau4[[#This Row],[Date Fin TTT]])</f>
        <v>42651</v>
      </c>
      <c r="K712" t="s">
        <v>197</v>
      </c>
      <c r="L712" s="2" t="s">
        <v>81</v>
      </c>
    </row>
    <row r="713" spans="1:12" x14ac:dyDescent="0.25">
      <c r="A713" s="20">
        <v>7578</v>
      </c>
      <c r="B713" s="3">
        <v>42623</v>
      </c>
      <c r="C713" s="3">
        <v>42623</v>
      </c>
      <c r="E713" t="s">
        <v>86</v>
      </c>
      <c r="F713">
        <v>36</v>
      </c>
      <c r="G713" s="2">
        <v>607002825</v>
      </c>
      <c r="H713" s="18" t="str">
        <f>IF(Tableau4[[#This Row],[Produit]]="","",VLOOKUP(Tableau4[[#This Row],[Produit]],'Prod Sanit'!$A$1:$G$71,7,FALSE))</f>
        <v>D</v>
      </c>
      <c r="I713" s="2" t="s">
        <v>35</v>
      </c>
      <c r="J713" s="1">
        <f>IF(Tableau4[[#This Row],[Date Fin TTT]]="","",VLOOKUP(Tableau4[[#This Row],[Produit]],'Prod Sanit'!$A$1:$G$72,2,FALSE)+Tableau4[[#This Row],[Date Fin TTT]])</f>
        <v>42651</v>
      </c>
      <c r="K713" t="s">
        <v>197</v>
      </c>
      <c r="L713" s="2" t="s">
        <v>81</v>
      </c>
    </row>
    <row r="714" spans="1:12" x14ac:dyDescent="0.25">
      <c r="A714" s="20">
        <v>2091</v>
      </c>
      <c r="B714" s="3">
        <v>42628</v>
      </c>
      <c r="C714" s="3">
        <v>42628</v>
      </c>
      <c r="E714" t="s">
        <v>213</v>
      </c>
      <c r="F714">
        <v>1</v>
      </c>
      <c r="G714" s="30">
        <v>609003643</v>
      </c>
      <c r="H714" s="18" t="str">
        <f>IF(Tableau4[[#This Row],[Produit]]="","",VLOOKUP(Tableau4[[#This Row],[Produit]],'Prod Sanit'!$A$1:$G$71,7,FALSE))</f>
        <v>SC</v>
      </c>
      <c r="I714" s="2" t="s">
        <v>35</v>
      </c>
      <c r="J714" s="1">
        <f>IF(Tableau4[[#This Row],[Date Fin TTT]]="","",VLOOKUP(Tableau4[[#This Row],[Produit]],'Prod Sanit'!$A$1:$G$72,2,FALSE)+Tableau4[[#This Row],[Date Fin TTT]])</f>
        <v>42656</v>
      </c>
      <c r="K714" t="s">
        <v>284</v>
      </c>
      <c r="L714" s="2" t="s">
        <v>81</v>
      </c>
    </row>
    <row r="715" spans="1:12" x14ac:dyDescent="0.25">
      <c r="A715" s="20">
        <v>2091</v>
      </c>
      <c r="B715" s="3">
        <v>42628</v>
      </c>
      <c r="C715" s="3">
        <v>42628</v>
      </c>
      <c r="E715" t="s">
        <v>53</v>
      </c>
      <c r="F715">
        <v>18</v>
      </c>
      <c r="G715" s="28">
        <v>612004941</v>
      </c>
      <c r="H715" s="18">
        <f>IF(Tableau4[[#This Row],[Produit]]="","",VLOOKUP(Tableau4[[#This Row],[Produit]],'Prod Sanit'!$A$1:$G$71,7,FALSE))</f>
        <v>0</v>
      </c>
      <c r="I715" s="2" t="s">
        <v>35</v>
      </c>
      <c r="J715" s="1">
        <f>IF(Tableau4[[#This Row],[Date Fin TTT]]="","",VLOOKUP(Tableau4[[#This Row],[Produit]],'Prod Sanit'!$A$1:$G$72,2,FALSE)+Tableau4[[#This Row],[Date Fin TTT]])</f>
        <v>42691</v>
      </c>
      <c r="K715" t="s">
        <v>285</v>
      </c>
      <c r="L715" s="2" t="s">
        <v>81</v>
      </c>
    </row>
    <row r="716" spans="1:12" x14ac:dyDescent="0.25">
      <c r="A716" s="20">
        <v>2092</v>
      </c>
      <c r="B716" s="3">
        <v>42630</v>
      </c>
      <c r="C716" s="3">
        <v>42630</v>
      </c>
      <c r="E716" t="s">
        <v>213</v>
      </c>
      <c r="F716">
        <v>1</v>
      </c>
      <c r="G716" s="30">
        <v>609003643</v>
      </c>
      <c r="H716" s="18" t="str">
        <f>IF(Tableau4[[#This Row],[Produit]]="","",VLOOKUP(Tableau4[[#This Row],[Produit]],'Prod Sanit'!$A$1:$G$71,7,FALSE))</f>
        <v>SC</v>
      </c>
      <c r="I716" s="2" t="s">
        <v>35</v>
      </c>
      <c r="J716" s="1">
        <f>IF(Tableau4[[#This Row],[Date Fin TTT]]="","",VLOOKUP(Tableau4[[#This Row],[Produit]],'Prod Sanit'!$A$1:$G$72,2,FALSE)+Tableau4[[#This Row],[Date Fin TTT]])</f>
        <v>42658</v>
      </c>
      <c r="K716" t="s">
        <v>284</v>
      </c>
      <c r="L716" s="2" t="s">
        <v>81</v>
      </c>
    </row>
    <row r="717" spans="1:12" x14ac:dyDescent="0.25">
      <c r="A717" s="20">
        <v>2092</v>
      </c>
      <c r="B717" s="3">
        <v>42630</v>
      </c>
      <c r="C717" s="3">
        <v>42630</v>
      </c>
      <c r="E717" t="s">
        <v>53</v>
      </c>
      <c r="F717">
        <v>18</v>
      </c>
      <c r="G717" s="28">
        <v>612004941</v>
      </c>
      <c r="H717" s="18">
        <f>IF(Tableau4[[#This Row],[Produit]]="","",VLOOKUP(Tableau4[[#This Row],[Produit]],'Prod Sanit'!$A$1:$G$71,7,FALSE))</f>
        <v>0</v>
      </c>
      <c r="I717" s="2" t="s">
        <v>35</v>
      </c>
      <c r="J717" s="1">
        <f>IF(Tableau4[[#This Row],[Date Fin TTT]]="","",VLOOKUP(Tableau4[[#This Row],[Produit]],'Prod Sanit'!$A$1:$G$72,2,FALSE)+Tableau4[[#This Row],[Date Fin TTT]])</f>
        <v>42693</v>
      </c>
      <c r="K717" t="s">
        <v>285</v>
      </c>
      <c r="L717" s="2" t="s">
        <v>81</v>
      </c>
    </row>
    <row r="718" spans="1:12" x14ac:dyDescent="0.25">
      <c r="A718" s="54">
        <v>3872</v>
      </c>
      <c r="B718" s="3">
        <v>42632</v>
      </c>
      <c r="C718" s="3">
        <v>42632</v>
      </c>
      <c r="E718" t="s">
        <v>213</v>
      </c>
      <c r="F718">
        <v>1</v>
      </c>
      <c r="G718" s="30">
        <v>609003643</v>
      </c>
      <c r="H718" s="18" t="str">
        <f>IF(Tableau4[[#This Row],[Produit]]="","",VLOOKUP(Tableau4[[#This Row],[Produit]],'Prod Sanit'!$A$1:$G$71,7,FALSE))</f>
        <v>SC</v>
      </c>
      <c r="I718" s="2" t="s">
        <v>35</v>
      </c>
      <c r="J718" s="1">
        <f>IF(Tableau4[[#This Row],[Date Fin TTT]]="","",VLOOKUP(Tableau4[[#This Row],[Produit]],'Prod Sanit'!$A$1:$G$72,2,FALSE)+Tableau4[[#This Row],[Date Fin TTT]])</f>
        <v>42660</v>
      </c>
      <c r="K718" t="s">
        <v>284</v>
      </c>
      <c r="L718" s="2" t="s">
        <v>81</v>
      </c>
    </row>
    <row r="719" spans="1:12" x14ac:dyDescent="0.25">
      <c r="A719" s="20">
        <v>3873</v>
      </c>
      <c r="B719" s="3">
        <v>42632</v>
      </c>
      <c r="C719" s="3">
        <v>42632</v>
      </c>
      <c r="E719" t="s">
        <v>213</v>
      </c>
      <c r="F719">
        <v>1</v>
      </c>
      <c r="G719" s="30">
        <v>609003643</v>
      </c>
      <c r="H719" s="18" t="str">
        <f>IF(Tableau4[[#This Row],[Produit]]="","",VLOOKUP(Tableau4[[#This Row],[Produit]],'Prod Sanit'!$A$1:$G$71,7,FALSE))</f>
        <v>SC</v>
      </c>
      <c r="I719" s="2" t="s">
        <v>35</v>
      </c>
      <c r="J719" s="1">
        <f>IF(Tableau4[[#This Row],[Date Fin TTT]]="","",VLOOKUP(Tableau4[[#This Row],[Produit]],'Prod Sanit'!$A$1:$G$72,2,FALSE)+Tableau4[[#This Row],[Date Fin TTT]])</f>
        <v>42660</v>
      </c>
      <c r="K719" t="s">
        <v>284</v>
      </c>
      <c r="L719" s="2" t="s">
        <v>81</v>
      </c>
    </row>
    <row r="720" spans="1:12" x14ac:dyDescent="0.25">
      <c r="A720" s="54">
        <v>3872</v>
      </c>
      <c r="B720" s="3">
        <v>42632</v>
      </c>
      <c r="C720" s="3">
        <v>42632</v>
      </c>
      <c r="E720" t="s">
        <v>53</v>
      </c>
      <c r="F720">
        <v>18</v>
      </c>
      <c r="G720" s="28">
        <v>612004941</v>
      </c>
      <c r="H720" s="18">
        <f>IF(Tableau4[[#This Row],[Produit]]="","",VLOOKUP(Tableau4[[#This Row],[Produit]],'Prod Sanit'!$A$1:$G$71,7,FALSE))</f>
        <v>0</v>
      </c>
      <c r="I720" s="2" t="s">
        <v>35</v>
      </c>
      <c r="J720" s="1">
        <f>IF(Tableau4[[#This Row],[Date Fin TTT]]="","",VLOOKUP(Tableau4[[#This Row],[Produit]],'Prod Sanit'!$A$1:$G$72,2,FALSE)+Tableau4[[#This Row],[Date Fin TTT]])</f>
        <v>42695</v>
      </c>
      <c r="K720" t="s">
        <v>285</v>
      </c>
      <c r="L720" s="2" t="s">
        <v>81</v>
      </c>
    </row>
    <row r="721" spans="1:12" x14ac:dyDescent="0.25">
      <c r="A721" s="20">
        <v>3873</v>
      </c>
      <c r="B721" s="3">
        <v>42632</v>
      </c>
      <c r="C721" s="3">
        <v>42632</v>
      </c>
      <c r="E721" t="s">
        <v>53</v>
      </c>
      <c r="F721">
        <v>18</v>
      </c>
      <c r="G721" s="28">
        <v>612004941</v>
      </c>
      <c r="H721" s="18">
        <f>IF(Tableau4[[#This Row],[Produit]]="","",VLOOKUP(Tableau4[[#This Row],[Produit]],'Prod Sanit'!$A$1:$G$71,7,FALSE))</f>
        <v>0</v>
      </c>
      <c r="I721" s="2" t="s">
        <v>35</v>
      </c>
      <c r="J721" s="1">
        <f>IF(Tableau4[[#This Row],[Date Fin TTT]]="","",VLOOKUP(Tableau4[[#This Row],[Produit]],'Prod Sanit'!$A$1:$G$72,2,FALSE)+Tableau4[[#This Row],[Date Fin TTT]])</f>
        <v>42695</v>
      </c>
      <c r="K721" t="s">
        <v>285</v>
      </c>
      <c r="L721" s="2" t="s">
        <v>81</v>
      </c>
    </row>
    <row r="722" spans="1:12" x14ac:dyDescent="0.25">
      <c r="A722" s="20">
        <v>793</v>
      </c>
      <c r="B722" s="3">
        <v>42633</v>
      </c>
      <c r="C722" s="3">
        <v>42633</v>
      </c>
      <c r="E722" t="s">
        <v>51</v>
      </c>
      <c r="F722">
        <v>50</v>
      </c>
      <c r="G722" s="2">
        <v>608003399</v>
      </c>
      <c r="H722" s="18" t="str">
        <f>IF(Tableau4[[#This Row],[Produit]]="","",VLOOKUP(Tableau4[[#This Row],[Produit]],'Prod Sanit'!$A$1:$G$71,7,FALSE))</f>
        <v>IM</v>
      </c>
      <c r="I722" s="2" t="s">
        <v>35</v>
      </c>
      <c r="J722" s="1">
        <f>IF(Tableau4[[#This Row],[Date Fin TTT]]="","",VLOOKUP(Tableau4[[#This Row],[Produit]],'Prod Sanit'!$A$1:$G$72,2,FALSE)+Tableau4[[#This Row],[Date Fin TTT]])</f>
        <v>42697</v>
      </c>
      <c r="K722" t="s">
        <v>218</v>
      </c>
      <c r="L722" s="2" t="s">
        <v>81</v>
      </c>
    </row>
    <row r="723" spans="1:12" x14ac:dyDescent="0.25">
      <c r="A723" s="20">
        <v>793</v>
      </c>
      <c r="B723" s="3">
        <v>42633</v>
      </c>
      <c r="C723" s="3">
        <v>42633</v>
      </c>
      <c r="E723" t="s">
        <v>210</v>
      </c>
      <c r="F723">
        <v>3</v>
      </c>
      <c r="G723" s="2">
        <v>608003399</v>
      </c>
      <c r="H723" s="18" t="str">
        <f>IF(Tableau4[[#This Row],[Produit]]="","",VLOOKUP(Tableau4[[#This Row],[Produit]],'Prod Sanit'!$A$1:$G$71,7,FALSE))</f>
        <v>UTERIN</v>
      </c>
      <c r="I723" s="2" t="s">
        <v>35</v>
      </c>
      <c r="J723" s="1">
        <f>IF(Tableau4[[#This Row],[Date Fin TTT]]="","",VLOOKUP(Tableau4[[#This Row],[Produit]],'Prod Sanit'!$A$1:$G$72,2,FALSE)+Tableau4[[#This Row],[Date Fin TTT]])</f>
        <v>42640</v>
      </c>
      <c r="K723" s="53">
        <v>3</v>
      </c>
      <c r="L723" s="2" t="s">
        <v>81</v>
      </c>
    </row>
    <row r="724" spans="1:12" x14ac:dyDescent="0.25">
      <c r="A724" s="20">
        <v>9252</v>
      </c>
      <c r="B724" s="3">
        <v>42633</v>
      </c>
      <c r="C724" s="3">
        <v>42633</v>
      </c>
      <c r="E724" t="s">
        <v>51</v>
      </c>
      <c r="F724">
        <v>50</v>
      </c>
      <c r="G724" s="2">
        <v>608003399</v>
      </c>
      <c r="H724" s="18" t="str">
        <f>IF(Tableau4[[#This Row],[Produit]]="","",VLOOKUP(Tableau4[[#This Row],[Produit]],'Prod Sanit'!$A$1:$G$71,7,FALSE))</f>
        <v>IM</v>
      </c>
      <c r="I724" s="2" t="s">
        <v>35</v>
      </c>
      <c r="J724" s="1">
        <f>IF(Tableau4[[#This Row],[Date Fin TTT]]="","",VLOOKUP(Tableau4[[#This Row],[Produit]],'Prod Sanit'!$A$1:$G$72,2,FALSE)+Tableau4[[#This Row],[Date Fin TTT]])</f>
        <v>42697</v>
      </c>
      <c r="K724" t="s">
        <v>218</v>
      </c>
      <c r="L724" s="2" t="s">
        <v>81</v>
      </c>
    </row>
    <row r="725" spans="1:12" x14ac:dyDescent="0.25">
      <c r="A725" s="20">
        <v>9252</v>
      </c>
      <c r="B725" s="3">
        <v>42633</v>
      </c>
      <c r="C725" s="3">
        <v>42633</v>
      </c>
      <c r="E725" t="s">
        <v>210</v>
      </c>
      <c r="F725">
        <v>3</v>
      </c>
      <c r="G725" s="2">
        <v>608003399</v>
      </c>
      <c r="H725" s="18" t="str">
        <f>IF(Tableau4[[#This Row],[Produit]]="","",VLOOKUP(Tableau4[[#This Row],[Produit]],'Prod Sanit'!$A$1:$G$71,7,FALSE))</f>
        <v>UTERIN</v>
      </c>
      <c r="I725" s="2" t="s">
        <v>35</v>
      </c>
      <c r="J725" s="1">
        <f>IF(Tableau4[[#This Row],[Date Fin TTT]]="","",VLOOKUP(Tableau4[[#This Row],[Produit]],'Prod Sanit'!$A$1:$G$72,2,FALSE)+Tableau4[[#This Row],[Date Fin TTT]])</f>
        <v>42640</v>
      </c>
      <c r="K725" s="53">
        <v>3</v>
      </c>
      <c r="L725" s="2" t="s">
        <v>81</v>
      </c>
    </row>
    <row r="726" spans="1:12" x14ac:dyDescent="0.25">
      <c r="A726" s="20">
        <v>3874</v>
      </c>
      <c r="B726" s="3">
        <v>42633</v>
      </c>
      <c r="C726" s="3">
        <v>42633</v>
      </c>
      <c r="E726" t="s">
        <v>213</v>
      </c>
      <c r="F726">
        <v>1</v>
      </c>
      <c r="G726" s="30">
        <v>609003643</v>
      </c>
      <c r="H726" s="18" t="str">
        <f>IF(Tableau4[[#This Row],[Produit]]="","",VLOOKUP(Tableau4[[#This Row],[Produit]],'Prod Sanit'!$A$1:$G$71,7,FALSE))</f>
        <v>SC</v>
      </c>
      <c r="I726" s="2" t="s">
        <v>35</v>
      </c>
      <c r="J726" s="1">
        <f>IF(Tableau4[[#This Row],[Date Fin TTT]]="","",VLOOKUP(Tableau4[[#This Row],[Produit]],'Prod Sanit'!$A$1:$G$72,2,FALSE)+Tableau4[[#This Row],[Date Fin TTT]])</f>
        <v>42661</v>
      </c>
      <c r="K726" t="s">
        <v>284</v>
      </c>
      <c r="L726" s="2" t="s">
        <v>81</v>
      </c>
    </row>
    <row r="727" spans="1:12" x14ac:dyDescent="0.25">
      <c r="A727" s="20">
        <v>3874</v>
      </c>
      <c r="B727" s="3">
        <v>42633</v>
      </c>
      <c r="C727" s="3">
        <v>42633</v>
      </c>
      <c r="E727" t="s">
        <v>53</v>
      </c>
      <c r="F727">
        <v>18</v>
      </c>
      <c r="G727" s="28">
        <v>612004941</v>
      </c>
      <c r="H727" s="18">
        <f>IF(Tableau4[[#This Row],[Produit]]="","",VLOOKUP(Tableau4[[#This Row],[Produit]],'Prod Sanit'!$A$1:$G$71,7,FALSE))</f>
        <v>0</v>
      </c>
      <c r="I727" s="2" t="s">
        <v>35</v>
      </c>
      <c r="J727" s="1">
        <f>IF(Tableau4[[#This Row],[Date Fin TTT]]="","",VLOOKUP(Tableau4[[#This Row],[Produit]],'Prod Sanit'!$A$1:$G$72,2,FALSE)+Tableau4[[#This Row],[Date Fin TTT]])</f>
        <v>42696</v>
      </c>
      <c r="K727" t="s">
        <v>285</v>
      </c>
      <c r="L727" s="2" t="s">
        <v>81</v>
      </c>
    </row>
    <row r="728" spans="1:12" x14ac:dyDescent="0.25">
      <c r="A728" s="20">
        <v>3875</v>
      </c>
      <c r="B728" s="3">
        <v>42635</v>
      </c>
      <c r="C728" s="3">
        <v>42635</v>
      </c>
      <c r="E728" t="s">
        <v>213</v>
      </c>
      <c r="F728">
        <v>1</v>
      </c>
      <c r="G728" s="30">
        <v>609003643</v>
      </c>
      <c r="H728" s="18" t="str">
        <f>IF(Tableau4[[#This Row],[Produit]]="","",VLOOKUP(Tableau4[[#This Row],[Produit]],'Prod Sanit'!$A$1:$G$71,7,FALSE))</f>
        <v>SC</v>
      </c>
      <c r="I728" s="2" t="s">
        <v>35</v>
      </c>
      <c r="J728" s="1">
        <f>IF(Tableau4[[#This Row],[Date Fin TTT]]="","",VLOOKUP(Tableau4[[#This Row],[Produit]],'Prod Sanit'!$A$1:$G$72,2,FALSE)+Tableau4[[#This Row],[Date Fin TTT]])</f>
        <v>42663</v>
      </c>
      <c r="K728" t="s">
        <v>284</v>
      </c>
      <c r="L728" s="2" t="s">
        <v>81</v>
      </c>
    </row>
    <row r="729" spans="1:12" x14ac:dyDescent="0.25">
      <c r="A729" s="20">
        <v>3875</v>
      </c>
      <c r="B729" s="3">
        <v>42635</v>
      </c>
      <c r="C729" s="3">
        <v>42635</v>
      </c>
      <c r="E729" t="s">
        <v>53</v>
      </c>
      <c r="F729">
        <v>18</v>
      </c>
      <c r="G729" s="28">
        <v>612004941</v>
      </c>
      <c r="H729" s="18">
        <f>IF(Tableau4[[#This Row],[Produit]]="","",VLOOKUP(Tableau4[[#This Row],[Produit]],'Prod Sanit'!$A$1:$G$71,7,FALSE))</f>
        <v>0</v>
      </c>
      <c r="I729" s="2" t="s">
        <v>35</v>
      </c>
      <c r="J729" s="1">
        <f>IF(Tableau4[[#This Row],[Date Fin TTT]]="","",VLOOKUP(Tableau4[[#This Row],[Produit]],'Prod Sanit'!$A$1:$G$72,2,FALSE)+Tableau4[[#This Row],[Date Fin TTT]])</f>
        <v>42698</v>
      </c>
      <c r="K729" t="s">
        <v>285</v>
      </c>
      <c r="L729" s="2" t="s">
        <v>81</v>
      </c>
    </row>
    <row r="730" spans="1:12" x14ac:dyDescent="0.25">
      <c r="A730" s="20">
        <v>3876</v>
      </c>
      <c r="B730" s="3">
        <v>42636</v>
      </c>
      <c r="C730" s="3">
        <v>42636</v>
      </c>
      <c r="E730" t="s">
        <v>213</v>
      </c>
      <c r="F730">
        <v>1</v>
      </c>
      <c r="G730" s="30">
        <v>609003643</v>
      </c>
      <c r="H730" s="18" t="str">
        <f>IF(Tableau4[[#This Row],[Produit]]="","",VLOOKUP(Tableau4[[#This Row],[Produit]],'Prod Sanit'!$A$1:$G$71,7,FALSE))</f>
        <v>SC</v>
      </c>
      <c r="I730" s="2" t="s">
        <v>35</v>
      </c>
      <c r="J730" s="1">
        <f>IF(Tableau4[[#This Row],[Date Fin TTT]]="","",VLOOKUP(Tableau4[[#This Row],[Produit]],'Prod Sanit'!$A$1:$G$72,2,FALSE)+Tableau4[[#This Row],[Date Fin TTT]])</f>
        <v>42664</v>
      </c>
      <c r="K730" t="s">
        <v>284</v>
      </c>
      <c r="L730" s="2" t="s">
        <v>81</v>
      </c>
    </row>
    <row r="731" spans="1:12" x14ac:dyDescent="0.25">
      <c r="A731" s="20">
        <v>3876</v>
      </c>
      <c r="B731" s="3">
        <v>42636</v>
      </c>
      <c r="C731" s="3">
        <v>42636</v>
      </c>
      <c r="E731" t="s">
        <v>53</v>
      </c>
      <c r="F731">
        <v>18</v>
      </c>
      <c r="G731" s="28">
        <v>612004941</v>
      </c>
      <c r="H731" s="18">
        <f>IF(Tableau4[[#This Row],[Produit]]="","",VLOOKUP(Tableau4[[#This Row],[Produit]],'Prod Sanit'!$A$1:$G$71,7,FALSE))</f>
        <v>0</v>
      </c>
      <c r="I731" s="2" t="s">
        <v>35</v>
      </c>
      <c r="J731" s="1">
        <f>IF(Tableau4[[#This Row],[Date Fin TTT]]="","",VLOOKUP(Tableau4[[#This Row],[Produit]],'Prod Sanit'!$A$1:$G$72,2,FALSE)+Tableau4[[#This Row],[Date Fin TTT]])</f>
        <v>42699</v>
      </c>
      <c r="K731" t="s">
        <v>285</v>
      </c>
      <c r="L731" s="2" t="s">
        <v>81</v>
      </c>
    </row>
    <row r="732" spans="1:12" x14ac:dyDescent="0.25">
      <c r="A732" s="20">
        <v>3877</v>
      </c>
      <c r="B732" s="3">
        <v>42637</v>
      </c>
      <c r="C732" s="3">
        <v>42637</v>
      </c>
      <c r="E732" t="s">
        <v>213</v>
      </c>
      <c r="F732">
        <v>1</v>
      </c>
      <c r="G732" s="30">
        <v>609003643</v>
      </c>
      <c r="H732" s="18" t="str">
        <f>IF(Tableau4[[#This Row],[Produit]]="","",VLOOKUP(Tableau4[[#This Row],[Produit]],'Prod Sanit'!$A$1:$G$71,7,FALSE))</f>
        <v>SC</v>
      </c>
      <c r="I732" s="2" t="s">
        <v>35</v>
      </c>
      <c r="J732" s="1">
        <f>IF(Tableau4[[#This Row],[Date Fin TTT]]="","",VLOOKUP(Tableau4[[#This Row],[Produit]],'Prod Sanit'!$A$1:$G$72,2,FALSE)+Tableau4[[#This Row],[Date Fin TTT]])</f>
        <v>42665</v>
      </c>
      <c r="K732" t="s">
        <v>284</v>
      </c>
      <c r="L732" s="2" t="s">
        <v>81</v>
      </c>
    </row>
    <row r="733" spans="1:12" x14ac:dyDescent="0.25">
      <c r="A733" s="20">
        <v>3877</v>
      </c>
      <c r="B733" s="3">
        <v>42637</v>
      </c>
      <c r="C733" s="3">
        <v>42637</v>
      </c>
      <c r="E733" t="s">
        <v>53</v>
      </c>
      <c r="F733">
        <v>18</v>
      </c>
      <c r="G733" s="28">
        <v>612004941</v>
      </c>
      <c r="H733" s="18">
        <f>IF(Tableau4[[#This Row],[Produit]]="","",VLOOKUP(Tableau4[[#This Row],[Produit]],'Prod Sanit'!$A$1:$G$71,7,FALSE))</f>
        <v>0</v>
      </c>
      <c r="I733" s="2" t="s">
        <v>35</v>
      </c>
      <c r="J733" s="1">
        <f>IF(Tableau4[[#This Row],[Date Fin TTT]]="","",VLOOKUP(Tableau4[[#This Row],[Produit]],'Prod Sanit'!$A$1:$G$72,2,FALSE)+Tableau4[[#This Row],[Date Fin TTT]])</f>
        <v>42700</v>
      </c>
      <c r="K733" t="s">
        <v>285</v>
      </c>
      <c r="L733" s="2" t="s">
        <v>81</v>
      </c>
    </row>
    <row r="734" spans="1:12" x14ac:dyDescent="0.25">
      <c r="A734" s="20">
        <v>3878</v>
      </c>
      <c r="B734" s="3">
        <v>42639</v>
      </c>
      <c r="C734" s="3">
        <v>42639</v>
      </c>
      <c r="E734" t="s">
        <v>213</v>
      </c>
      <c r="F734">
        <v>1</v>
      </c>
      <c r="G734" s="30">
        <v>609003643</v>
      </c>
      <c r="H734" s="18" t="str">
        <f>IF(Tableau4[[#This Row],[Produit]]="","",VLOOKUP(Tableau4[[#This Row],[Produit]],'Prod Sanit'!$A$1:$G$71,7,FALSE))</f>
        <v>SC</v>
      </c>
      <c r="I734" s="2" t="s">
        <v>35</v>
      </c>
      <c r="J734" s="1">
        <f>IF(Tableau4[[#This Row],[Date Fin TTT]]="","",VLOOKUP(Tableau4[[#This Row],[Produit]],'Prod Sanit'!$A$1:$G$72,2,FALSE)+Tableau4[[#This Row],[Date Fin TTT]])</f>
        <v>42667</v>
      </c>
      <c r="K734" t="s">
        <v>284</v>
      </c>
      <c r="L734" s="2" t="s">
        <v>81</v>
      </c>
    </row>
    <row r="735" spans="1:12" x14ac:dyDescent="0.25">
      <c r="A735" s="20">
        <v>3879</v>
      </c>
      <c r="B735" s="3">
        <v>42639</v>
      </c>
      <c r="C735" s="3">
        <v>42639</v>
      </c>
      <c r="E735" t="s">
        <v>213</v>
      </c>
      <c r="F735">
        <v>1</v>
      </c>
      <c r="G735" s="30">
        <v>609003643</v>
      </c>
      <c r="H735" s="18" t="str">
        <f>IF(Tableau4[[#This Row],[Produit]]="","",VLOOKUP(Tableau4[[#This Row],[Produit]],'Prod Sanit'!$A$1:$G$71,7,FALSE))</f>
        <v>SC</v>
      </c>
      <c r="I735" s="2" t="s">
        <v>35</v>
      </c>
      <c r="J735" s="1">
        <f>IF(Tableau4[[#This Row],[Date Fin TTT]]="","",VLOOKUP(Tableau4[[#This Row],[Produit]],'Prod Sanit'!$A$1:$G$72,2,FALSE)+Tableau4[[#This Row],[Date Fin TTT]])</f>
        <v>42667</v>
      </c>
      <c r="K735" t="s">
        <v>284</v>
      </c>
      <c r="L735" s="2" t="s">
        <v>81</v>
      </c>
    </row>
    <row r="736" spans="1:12" x14ac:dyDescent="0.25">
      <c r="A736" s="20">
        <v>3880</v>
      </c>
      <c r="B736" s="3">
        <v>42639</v>
      </c>
      <c r="C736" s="3">
        <v>42639</v>
      </c>
      <c r="E736" t="s">
        <v>213</v>
      </c>
      <c r="F736">
        <v>1</v>
      </c>
      <c r="G736" s="30">
        <v>609003643</v>
      </c>
      <c r="H736" s="18" t="str">
        <f>IF(Tableau4[[#This Row],[Produit]]="","",VLOOKUP(Tableau4[[#This Row],[Produit]],'Prod Sanit'!$A$1:$G$71,7,FALSE))</f>
        <v>SC</v>
      </c>
      <c r="I736" s="2" t="s">
        <v>35</v>
      </c>
      <c r="J736" s="1">
        <f>IF(Tableau4[[#This Row],[Date Fin TTT]]="","",VLOOKUP(Tableau4[[#This Row],[Produit]],'Prod Sanit'!$A$1:$G$72,2,FALSE)+Tableau4[[#This Row],[Date Fin TTT]])</f>
        <v>42667</v>
      </c>
      <c r="K736" t="s">
        <v>284</v>
      </c>
      <c r="L736" s="2" t="s">
        <v>81</v>
      </c>
    </row>
    <row r="737" spans="1:12" x14ac:dyDescent="0.25">
      <c r="A737" s="20">
        <v>3878</v>
      </c>
      <c r="B737" s="3">
        <v>42639</v>
      </c>
      <c r="C737" s="3">
        <v>42639</v>
      </c>
      <c r="E737" t="s">
        <v>53</v>
      </c>
      <c r="F737">
        <v>18</v>
      </c>
      <c r="G737" s="28">
        <v>612004941</v>
      </c>
      <c r="H737" s="18">
        <f>IF(Tableau4[[#This Row],[Produit]]="","",VLOOKUP(Tableau4[[#This Row],[Produit]],'Prod Sanit'!$A$1:$G$71,7,FALSE))</f>
        <v>0</v>
      </c>
      <c r="I737" s="2" t="s">
        <v>35</v>
      </c>
      <c r="J737" s="1">
        <f>IF(Tableau4[[#This Row],[Date Fin TTT]]="","",VLOOKUP(Tableau4[[#This Row],[Produit]],'Prod Sanit'!$A$1:$G$72,2,FALSE)+Tableau4[[#This Row],[Date Fin TTT]])</f>
        <v>42702</v>
      </c>
      <c r="K737" t="s">
        <v>285</v>
      </c>
      <c r="L737" s="2" t="s">
        <v>81</v>
      </c>
    </row>
    <row r="738" spans="1:12" x14ac:dyDescent="0.25">
      <c r="A738" s="20">
        <v>3879</v>
      </c>
      <c r="B738" s="3">
        <v>42639</v>
      </c>
      <c r="C738" s="3">
        <v>42639</v>
      </c>
      <c r="E738" t="s">
        <v>53</v>
      </c>
      <c r="F738">
        <v>18</v>
      </c>
      <c r="G738" s="28">
        <v>612004941</v>
      </c>
      <c r="H738" s="18">
        <f>IF(Tableau4[[#This Row],[Produit]]="","",VLOOKUP(Tableau4[[#This Row],[Produit]],'Prod Sanit'!$A$1:$G$71,7,FALSE))</f>
        <v>0</v>
      </c>
      <c r="I738" s="2" t="s">
        <v>35</v>
      </c>
      <c r="J738" s="1">
        <f>IF(Tableau4[[#This Row],[Date Fin TTT]]="","",VLOOKUP(Tableau4[[#This Row],[Produit]],'Prod Sanit'!$A$1:$G$72,2,FALSE)+Tableau4[[#This Row],[Date Fin TTT]])</f>
        <v>42702</v>
      </c>
      <c r="K738" t="s">
        <v>285</v>
      </c>
      <c r="L738" s="2" t="s">
        <v>81</v>
      </c>
    </row>
    <row r="739" spans="1:12" x14ac:dyDescent="0.25">
      <c r="A739" s="20">
        <v>3880</v>
      </c>
      <c r="B739" s="3">
        <v>42639</v>
      </c>
      <c r="C739" s="3">
        <v>42639</v>
      </c>
      <c r="E739" t="s">
        <v>53</v>
      </c>
      <c r="F739">
        <v>18</v>
      </c>
      <c r="G739" s="28">
        <v>612004941</v>
      </c>
      <c r="H739" s="18">
        <f>IF(Tableau4[[#This Row],[Produit]]="","",VLOOKUP(Tableau4[[#This Row],[Produit]],'Prod Sanit'!$A$1:$G$71,7,FALSE))</f>
        <v>0</v>
      </c>
      <c r="I739" s="2" t="s">
        <v>35</v>
      </c>
      <c r="J739" s="1">
        <f>IF(Tableau4[[#This Row],[Date Fin TTT]]="","",VLOOKUP(Tableau4[[#This Row],[Produit]],'Prod Sanit'!$A$1:$G$72,2,FALSE)+Tableau4[[#This Row],[Date Fin TTT]])</f>
        <v>42702</v>
      </c>
      <c r="K739" t="s">
        <v>285</v>
      </c>
      <c r="L739" s="2" t="s">
        <v>81</v>
      </c>
    </row>
    <row r="740" spans="1:12" x14ac:dyDescent="0.25">
      <c r="A740" s="20">
        <v>3881</v>
      </c>
      <c r="B740" s="3">
        <v>42640</v>
      </c>
      <c r="C740" s="3">
        <v>42640</v>
      </c>
      <c r="E740" t="s">
        <v>213</v>
      </c>
      <c r="F740">
        <v>1</v>
      </c>
      <c r="G740" s="30">
        <v>609003643</v>
      </c>
      <c r="H740" s="18" t="str">
        <f>IF(Tableau4[[#This Row],[Produit]]="","",VLOOKUP(Tableau4[[#This Row],[Produit]],'Prod Sanit'!$A$1:$G$71,7,FALSE))</f>
        <v>SC</v>
      </c>
      <c r="I740" s="2" t="s">
        <v>35</v>
      </c>
      <c r="J740" s="1">
        <f>IF(Tableau4[[#This Row],[Date Fin TTT]]="","",VLOOKUP(Tableau4[[#This Row],[Produit]],'Prod Sanit'!$A$1:$G$72,2,FALSE)+Tableau4[[#This Row],[Date Fin TTT]])</f>
        <v>42668</v>
      </c>
      <c r="K740" t="s">
        <v>284</v>
      </c>
      <c r="L740" s="2" t="s">
        <v>81</v>
      </c>
    </row>
    <row r="741" spans="1:12" x14ac:dyDescent="0.25">
      <c r="A741" s="20">
        <v>3882</v>
      </c>
      <c r="B741" s="3">
        <v>42640</v>
      </c>
      <c r="C741" s="3">
        <v>42640</v>
      </c>
      <c r="E741" t="s">
        <v>213</v>
      </c>
      <c r="F741">
        <v>1</v>
      </c>
      <c r="G741" s="30">
        <v>609003643</v>
      </c>
      <c r="H741" s="18" t="str">
        <f>IF(Tableau4[[#This Row],[Produit]]="","",VLOOKUP(Tableau4[[#This Row],[Produit]],'Prod Sanit'!$A$1:$G$71,7,FALSE))</f>
        <v>SC</v>
      </c>
      <c r="I741" s="2" t="s">
        <v>35</v>
      </c>
      <c r="J741" s="1">
        <f>IF(Tableau4[[#This Row],[Date Fin TTT]]="","",VLOOKUP(Tableau4[[#This Row],[Produit]],'Prod Sanit'!$A$1:$G$72,2,FALSE)+Tableau4[[#This Row],[Date Fin TTT]])</f>
        <v>42668</v>
      </c>
      <c r="K741" t="s">
        <v>284</v>
      </c>
      <c r="L741" s="2" t="s">
        <v>81</v>
      </c>
    </row>
    <row r="742" spans="1:12" x14ac:dyDescent="0.25">
      <c r="A742" s="20">
        <v>3883</v>
      </c>
      <c r="B742" s="3">
        <v>42640</v>
      </c>
      <c r="C742" s="3">
        <v>42640</v>
      </c>
      <c r="E742" t="s">
        <v>213</v>
      </c>
      <c r="F742">
        <v>1</v>
      </c>
      <c r="G742" s="30">
        <v>609003643</v>
      </c>
      <c r="H742" s="18" t="str">
        <f>IF(Tableau4[[#This Row],[Produit]]="","",VLOOKUP(Tableau4[[#This Row],[Produit]],'Prod Sanit'!$A$1:$G$71,7,FALSE))</f>
        <v>SC</v>
      </c>
      <c r="I742" s="2" t="s">
        <v>35</v>
      </c>
      <c r="J742" s="1">
        <f>IF(Tableau4[[#This Row],[Date Fin TTT]]="","",VLOOKUP(Tableau4[[#This Row],[Produit]],'Prod Sanit'!$A$1:$G$72,2,FALSE)+Tableau4[[#This Row],[Date Fin TTT]])</f>
        <v>42668</v>
      </c>
      <c r="K742" t="s">
        <v>284</v>
      </c>
      <c r="L742" s="2" t="s">
        <v>81</v>
      </c>
    </row>
    <row r="743" spans="1:12" x14ac:dyDescent="0.25">
      <c r="A743" s="20">
        <v>3881</v>
      </c>
      <c r="B743" s="3">
        <v>42640</v>
      </c>
      <c r="C743" s="3">
        <v>42640</v>
      </c>
      <c r="E743" t="s">
        <v>53</v>
      </c>
      <c r="F743">
        <v>18</v>
      </c>
      <c r="G743" s="28">
        <v>612004941</v>
      </c>
      <c r="H743" s="18">
        <f>IF(Tableau4[[#This Row],[Produit]]="","",VLOOKUP(Tableau4[[#This Row],[Produit]],'Prod Sanit'!$A$1:$G$71,7,FALSE))</f>
        <v>0</v>
      </c>
      <c r="I743" s="2" t="s">
        <v>35</v>
      </c>
      <c r="J743" s="1">
        <f>IF(Tableau4[[#This Row],[Date Fin TTT]]="","",VLOOKUP(Tableau4[[#This Row],[Produit]],'Prod Sanit'!$A$1:$G$72,2,FALSE)+Tableau4[[#This Row],[Date Fin TTT]])</f>
        <v>42703</v>
      </c>
      <c r="K743" t="s">
        <v>285</v>
      </c>
      <c r="L743" s="2" t="s">
        <v>81</v>
      </c>
    </row>
    <row r="744" spans="1:12" x14ac:dyDescent="0.25">
      <c r="A744" s="20">
        <v>3882</v>
      </c>
      <c r="B744" s="3">
        <v>42640</v>
      </c>
      <c r="C744" s="3">
        <v>42640</v>
      </c>
      <c r="E744" t="s">
        <v>53</v>
      </c>
      <c r="F744">
        <v>18</v>
      </c>
      <c r="G744" s="28">
        <v>612004941</v>
      </c>
      <c r="H744" s="18">
        <f>IF(Tableau4[[#This Row],[Produit]]="","",VLOOKUP(Tableau4[[#This Row],[Produit]],'Prod Sanit'!$A$1:$G$71,7,FALSE))</f>
        <v>0</v>
      </c>
      <c r="I744" s="2" t="s">
        <v>35</v>
      </c>
      <c r="J744" s="1">
        <f>IF(Tableau4[[#This Row],[Date Fin TTT]]="","",VLOOKUP(Tableau4[[#This Row],[Produit]],'Prod Sanit'!$A$1:$G$72,2,FALSE)+Tableau4[[#This Row],[Date Fin TTT]])</f>
        <v>42703</v>
      </c>
      <c r="K744" t="s">
        <v>285</v>
      </c>
      <c r="L744" s="2" t="s">
        <v>81</v>
      </c>
    </row>
    <row r="745" spans="1:12" x14ac:dyDescent="0.25">
      <c r="A745" s="20">
        <v>3883</v>
      </c>
      <c r="B745" s="3">
        <v>42640</v>
      </c>
      <c r="C745" s="3">
        <v>42640</v>
      </c>
      <c r="E745" t="s">
        <v>53</v>
      </c>
      <c r="F745">
        <v>18</v>
      </c>
      <c r="G745" s="28">
        <v>612004941</v>
      </c>
      <c r="H745" s="18">
        <f>IF(Tableau4[[#This Row],[Produit]]="","",VLOOKUP(Tableau4[[#This Row],[Produit]],'Prod Sanit'!$A$1:$G$71,7,FALSE))</f>
        <v>0</v>
      </c>
      <c r="I745" s="2" t="s">
        <v>35</v>
      </c>
      <c r="J745" s="1">
        <f>IF(Tableau4[[#This Row],[Date Fin TTT]]="","",VLOOKUP(Tableau4[[#This Row],[Produit]],'Prod Sanit'!$A$1:$G$72,2,FALSE)+Tableau4[[#This Row],[Date Fin TTT]])</f>
        <v>42703</v>
      </c>
      <c r="K745" t="s">
        <v>285</v>
      </c>
      <c r="L745" s="2" t="s">
        <v>81</v>
      </c>
    </row>
    <row r="746" spans="1:12" x14ac:dyDescent="0.25">
      <c r="A746" s="20">
        <v>3884</v>
      </c>
      <c r="B746" s="3">
        <v>42643</v>
      </c>
      <c r="C746" s="3">
        <v>42643</v>
      </c>
      <c r="E746" t="s">
        <v>213</v>
      </c>
      <c r="F746">
        <v>1</v>
      </c>
      <c r="G746" s="30">
        <v>609003643</v>
      </c>
      <c r="H746" s="18" t="str">
        <f>IF(Tableau4[[#This Row],[Produit]]="","",VLOOKUP(Tableau4[[#This Row],[Produit]],'Prod Sanit'!$A$1:$G$71,7,FALSE))</f>
        <v>SC</v>
      </c>
      <c r="I746" s="2" t="s">
        <v>35</v>
      </c>
      <c r="J746" s="1">
        <f>IF(Tableau4[[#This Row],[Date Fin TTT]]="","",VLOOKUP(Tableau4[[#This Row],[Produit]],'Prod Sanit'!$A$1:$G$72,2,FALSE)+Tableau4[[#This Row],[Date Fin TTT]])</f>
        <v>42671</v>
      </c>
      <c r="K746" t="s">
        <v>284</v>
      </c>
      <c r="L746" s="2" t="s">
        <v>81</v>
      </c>
    </row>
    <row r="747" spans="1:12" x14ac:dyDescent="0.25">
      <c r="A747" s="20">
        <v>3885</v>
      </c>
      <c r="B747" s="3">
        <v>42643</v>
      </c>
      <c r="C747" s="3">
        <v>42643</v>
      </c>
      <c r="E747" t="s">
        <v>213</v>
      </c>
      <c r="F747">
        <v>1</v>
      </c>
      <c r="G747" s="30">
        <v>609003643</v>
      </c>
      <c r="H747" s="18" t="str">
        <f>IF(Tableau4[[#This Row],[Produit]]="","",VLOOKUP(Tableau4[[#This Row],[Produit]],'Prod Sanit'!$A$1:$G$71,7,FALSE))</f>
        <v>SC</v>
      </c>
      <c r="I747" s="2" t="s">
        <v>35</v>
      </c>
      <c r="J747" s="1">
        <f>IF(Tableau4[[#This Row],[Date Fin TTT]]="","",VLOOKUP(Tableau4[[#This Row],[Produit]],'Prod Sanit'!$A$1:$G$72,2,FALSE)+Tableau4[[#This Row],[Date Fin TTT]])</f>
        <v>42671</v>
      </c>
      <c r="K747" t="s">
        <v>284</v>
      </c>
      <c r="L747" s="2" t="s">
        <v>81</v>
      </c>
    </row>
    <row r="748" spans="1:12" x14ac:dyDescent="0.25">
      <c r="A748" s="20">
        <v>3886</v>
      </c>
      <c r="B748" s="3">
        <v>42643</v>
      </c>
      <c r="C748" s="3">
        <v>42643</v>
      </c>
      <c r="E748" t="s">
        <v>213</v>
      </c>
      <c r="F748">
        <v>1</v>
      </c>
      <c r="G748" s="30">
        <v>609003643</v>
      </c>
      <c r="H748" s="18" t="str">
        <f>IF(Tableau4[[#This Row],[Produit]]="","",VLOOKUP(Tableau4[[#This Row],[Produit]],'Prod Sanit'!$A$1:$G$71,7,FALSE))</f>
        <v>SC</v>
      </c>
      <c r="I748" s="2" t="s">
        <v>35</v>
      </c>
      <c r="J748" s="1">
        <f>IF(Tableau4[[#This Row],[Date Fin TTT]]="","",VLOOKUP(Tableau4[[#This Row],[Produit]],'Prod Sanit'!$A$1:$G$72,2,FALSE)+Tableau4[[#This Row],[Date Fin TTT]])</f>
        <v>42671</v>
      </c>
      <c r="K748" t="s">
        <v>284</v>
      </c>
      <c r="L748" s="2" t="s">
        <v>81</v>
      </c>
    </row>
    <row r="749" spans="1:12" x14ac:dyDescent="0.25">
      <c r="A749" s="20">
        <v>3884</v>
      </c>
      <c r="B749" s="3">
        <v>42643</v>
      </c>
      <c r="C749" s="3">
        <v>42643</v>
      </c>
      <c r="E749" t="s">
        <v>53</v>
      </c>
      <c r="F749">
        <v>18</v>
      </c>
      <c r="G749" s="28">
        <v>612004941</v>
      </c>
      <c r="H749" s="18">
        <f>IF(Tableau4[[#This Row],[Produit]]="","",VLOOKUP(Tableau4[[#This Row],[Produit]],'Prod Sanit'!$A$1:$G$71,7,FALSE))</f>
        <v>0</v>
      </c>
      <c r="I749" s="2" t="s">
        <v>35</v>
      </c>
      <c r="J749" s="1">
        <f>IF(Tableau4[[#This Row],[Date Fin TTT]]="","",VLOOKUP(Tableau4[[#This Row],[Produit]],'Prod Sanit'!$A$1:$G$72,2,FALSE)+Tableau4[[#This Row],[Date Fin TTT]])</f>
        <v>42706</v>
      </c>
      <c r="K749" t="s">
        <v>285</v>
      </c>
      <c r="L749" s="2" t="s">
        <v>81</v>
      </c>
    </row>
    <row r="750" spans="1:12" x14ac:dyDescent="0.25">
      <c r="A750" s="20">
        <v>3885</v>
      </c>
      <c r="B750" s="3">
        <v>42643</v>
      </c>
      <c r="C750" s="3">
        <v>42643</v>
      </c>
      <c r="E750" t="s">
        <v>53</v>
      </c>
      <c r="F750">
        <v>18</v>
      </c>
      <c r="G750" s="28">
        <v>612004941</v>
      </c>
      <c r="H750" s="18">
        <f>IF(Tableau4[[#This Row],[Produit]]="","",VLOOKUP(Tableau4[[#This Row],[Produit]],'Prod Sanit'!$A$1:$G$71,7,FALSE))</f>
        <v>0</v>
      </c>
      <c r="I750" s="2" t="s">
        <v>35</v>
      </c>
      <c r="J750" s="1">
        <f>IF(Tableau4[[#This Row],[Date Fin TTT]]="","",VLOOKUP(Tableau4[[#This Row],[Produit]],'Prod Sanit'!$A$1:$G$72,2,FALSE)+Tableau4[[#This Row],[Date Fin TTT]])</f>
        <v>42706</v>
      </c>
      <c r="K750" t="s">
        <v>285</v>
      </c>
      <c r="L750" s="2" t="s">
        <v>81</v>
      </c>
    </row>
    <row r="751" spans="1:12" x14ac:dyDescent="0.25">
      <c r="A751" s="20">
        <v>3886</v>
      </c>
      <c r="B751" s="3">
        <v>42643</v>
      </c>
      <c r="C751" s="3">
        <v>42643</v>
      </c>
      <c r="E751" t="s">
        <v>53</v>
      </c>
      <c r="F751">
        <v>18</v>
      </c>
      <c r="G751" s="28">
        <v>612004941</v>
      </c>
      <c r="H751" s="18">
        <f>IF(Tableau4[[#This Row],[Produit]]="","",VLOOKUP(Tableau4[[#This Row],[Produit]],'Prod Sanit'!$A$1:$G$71,7,FALSE))</f>
        <v>0</v>
      </c>
      <c r="I751" s="2" t="s">
        <v>35</v>
      </c>
      <c r="J751" s="1">
        <f>IF(Tableau4[[#This Row],[Date Fin TTT]]="","",VLOOKUP(Tableau4[[#This Row],[Produit]],'Prod Sanit'!$A$1:$G$72,2,FALSE)+Tableau4[[#This Row],[Date Fin TTT]])</f>
        <v>42706</v>
      </c>
      <c r="K751" t="s">
        <v>285</v>
      </c>
      <c r="L751" s="2" t="s">
        <v>81</v>
      </c>
    </row>
    <row r="752" spans="1:12" x14ac:dyDescent="0.25">
      <c r="A752" s="20">
        <v>3887</v>
      </c>
      <c r="B752" s="3">
        <v>42644</v>
      </c>
      <c r="C752" s="3">
        <v>42644</v>
      </c>
      <c r="E752" t="s">
        <v>213</v>
      </c>
      <c r="F752">
        <v>1</v>
      </c>
      <c r="G752" s="30">
        <v>609003643</v>
      </c>
      <c r="H752" s="18" t="str">
        <f>IF(Tableau4[[#This Row],[Produit]]="","",VLOOKUP(Tableau4[[#This Row],[Produit]],'Prod Sanit'!$A$1:$G$71,7,FALSE))</f>
        <v>SC</v>
      </c>
      <c r="I752" s="2" t="s">
        <v>35</v>
      </c>
      <c r="J752" s="1">
        <f>IF(Tableau4[[#This Row],[Date Fin TTT]]="","",VLOOKUP(Tableau4[[#This Row],[Produit]],'Prod Sanit'!$A$1:$G$72,2,FALSE)+Tableau4[[#This Row],[Date Fin TTT]])</f>
        <v>42672</v>
      </c>
      <c r="K752" t="s">
        <v>284</v>
      </c>
      <c r="L752" s="2" t="s">
        <v>81</v>
      </c>
    </row>
    <row r="753" spans="1:12" x14ac:dyDescent="0.25">
      <c r="A753" s="20">
        <v>3888</v>
      </c>
      <c r="B753" s="3">
        <v>42644</v>
      </c>
      <c r="C753" s="3">
        <v>42644</v>
      </c>
      <c r="E753" t="s">
        <v>213</v>
      </c>
      <c r="F753">
        <v>1</v>
      </c>
      <c r="G753" s="30">
        <v>609003643</v>
      </c>
      <c r="H753" s="18" t="str">
        <f>IF(Tableau4[[#This Row],[Produit]]="","",VLOOKUP(Tableau4[[#This Row],[Produit]],'Prod Sanit'!$A$1:$G$71,7,FALSE))</f>
        <v>SC</v>
      </c>
      <c r="I753" s="2" t="s">
        <v>35</v>
      </c>
      <c r="J753" s="1">
        <f>IF(Tableau4[[#This Row],[Date Fin TTT]]="","",VLOOKUP(Tableau4[[#This Row],[Produit]],'Prod Sanit'!$A$1:$G$72,2,FALSE)+Tableau4[[#This Row],[Date Fin TTT]])</f>
        <v>42672</v>
      </c>
      <c r="K753" t="s">
        <v>284</v>
      </c>
      <c r="L753" s="2" t="s">
        <v>81</v>
      </c>
    </row>
    <row r="754" spans="1:12" x14ac:dyDescent="0.25">
      <c r="A754" s="20">
        <v>3887</v>
      </c>
      <c r="B754" s="3">
        <v>42644</v>
      </c>
      <c r="C754" s="3">
        <v>42644</v>
      </c>
      <c r="E754" t="s">
        <v>53</v>
      </c>
      <c r="F754">
        <v>18</v>
      </c>
      <c r="G754" s="28">
        <v>612004941</v>
      </c>
      <c r="H754" s="18">
        <f>IF(Tableau4[[#This Row],[Produit]]="","",VLOOKUP(Tableau4[[#This Row],[Produit]],'Prod Sanit'!$A$1:$G$71,7,FALSE))</f>
        <v>0</v>
      </c>
      <c r="I754" s="2" t="s">
        <v>35</v>
      </c>
      <c r="J754" s="1">
        <f>IF(Tableau4[[#This Row],[Date Fin TTT]]="","",VLOOKUP(Tableau4[[#This Row],[Produit]],'Prod Sanit'!$A$1:$G$72,2,FALSE)+Tableau4[[#This Row],[Date Fin TTT]])</f>
        <v>42707</v>
      </c>
      <c r="K754" t="s">
        <v>285</v>
      </c>
      <c r="L754" s="2" t="s">
        <v>81</v>
      </c>
    </row>
    <row r="755" spans="1:12" x14ac:dyDescent="0.25">
      <c r="A755" s="20">
        <v>3888</v>
      </c>
      <c r="B755" s="3">
        <v>42644</v>
      </c>
      <c r="C755" s="3">
        <v>42644</v>
      </c>
      <c r="E755" t="s">
        <v>53</v>
      </c>
      <c r="F755">
        <v>18</v>
      </c>
      <c r="G755" s="28">
        <v>612004941</v>
      </c>
      <c r="H755" s="18">
        <f>IF(Tableau4[[#This Row],[Produit]]="","",VLOOKUP(Tableau4[[#This Row],[Produit]],'Prod Sanit'!$A$1:$G$71,7,FALSE))</f>
        <v>0</v>
      </c>
      <c r="I755" s="2" t="s">
        <v>35</v>
      </c>
      <c r="J755" s="1">
        <f>IF(Tableau4[[#This Row],[Date Fin TTT]]="","",VLOOKUP(Tableau4[[#This Row],[Produit]],'Prod Sanit'!$A$1:$G$72,2,FALSE)+Tableau4[[#This Row],[Date Fin TTT]])</f>
        <v>42707</v>
      </c>
      <c r="K755" t="s">
        <v>285</v>
      </c>
      <c r="L755" s="2" t="s">
        <v>81</v>
      </c>
    </row>
    <row r="756" spans="1:12" x14ac:dyDescent="0.25">
      <c r="A756" s="20">
        <v>3889</v>
      </c>
      <c r="B756" s="3">
        <v>42647</v>
      </c>
      <c r="C756" s="3">
        <v>42647</v>
      </c>
      <c r="E756" t="s">
        <v>213</v>
      </c>
      <c r="F756">
        <v>1</v>
      </c>
      <c r="G756" s="30">
        <v>609003643</v>
      </c>
      <c r="H756" s="18" t="str">
        <f>IF(Tableau4[[#This Row],[Produit]]="","",VLOOKUP(Tableau4[[#This Row],[Produit]],'Prod Sanit'!$A$1:$G$71,7,FALSE))</f>
        <v>SC</v>
      </c>
      <c r="I756" s="2" t="s">
        <v>35</v>
      </c>
      <c r="J756" s="1">
        <f>IF(Tableau4[[#This Row],[Date Fin TTT]]="","",VLOOKUP(Tableau4[[#This Row],[Produit]],'Prod Sanit'!$A$1:$G$72,2,FALSE)+Tableau4[[#This Row],[Date Fin TTT]])</f>
        <v>42675</v>
      </c>
      <c r="K756" t="s">
        <v>284</v>
      </c>
      <c r="L756" s="2" t="s">
        <v>81</v>
      </c>
    </row>
    <row r="757" spans="1:12" x14ac:dyDescent="0.25">
      <c r="A757" s="20">
        <v>3890</v>
      </c>
      <c r="B757" s="3">
        <v>42647</v>
      </c>
      <c r="C757" s="3">
        <v>42647</v>
      </c>
      <c r="E757" t="s">
        <v>213</v>
      </c>
      <c r="F757">
        <v>1</v>
      </c>
      <c r="G757" s="30">
        <v>609003643</v>
      </c>
      <c r="H757" s="18" t="str">
        <f>IF(Tableau4[[#This Row],[Produit]]="","",VLOOKUP(Tableau4[[#This Row],[Produit]],'Prod Sanit'!$A$1:$G$71,7,FALSE))</f>
        <v>SC</v>
      </c>
      <c r="I757" s="2" t="s">
        <v>35</v>
      </c>
      <c r="J757" s="1">
        <f>IF(Tableau4[[#This Row],[Date Fin TTT]]="","",VLOOKUP(Tableau4[[#This Row],[Produit]],'Prod Sanit'!$A$1:$G$72,2,FALSE)+Tableau4[[#This Row],[Date Fin TTT]])</f>
        <v>42675</v>
      </c>
      <c r="K757" t="s">
        <v>284</v>
      </c>
      <c r="L757" s="2" t="s">
        <v>81</v>
      </c>
    </row>
    <row r="758" spans="1:12" x14ac:dyDescent="0.25">
      <c r="A758" s="20">
        <v>3889</v>
      </c>
      <c r="B758" s="3">
        <v>42647</v>
      </c>
      <c r="C758" s="3">
        <v>42647</v>
      </c>
      <c r="E758" t="s">
        <v>53</v>
      </c>
      <c r="F758">
        <v>18</v>
      </c>
      <c r="G758" s="28">
        <v>612004941</v>
      </c>
      <c r="H758" s="18">
        <f>IF(Tableau4[[#This Row],[Produit]]="","",VLOOKUP(Tableau4[[#This Row],[Produit]],'Prod Sanit'!$A$1:$G$71,7,FALSE))</f>
        <v>0</v>
      </c>
      <c r="I758" s="2" t="s">
        <v>35</v>
      </c>
      <c r="J758" s="1">
        <f>IF(Tableau4[[#This Row],[Date Fin TTT]]="","",VLOOKUP(Tableau4[[#This Row],[Produit]],'Prod Sanit'!$A$1:$G$72,2,FALSE)+Tableau4[[#This Row],[Date Fin TTT]])</f>
        <v>42710</v>
      </c>
      <c r="K758" t="s">
        <v>285</v>
      </c>
      <c r="L758" s="2" t="s">
        <v>81</v>
      </c>
    </row>
    <row r="759" spans="1:12" x14ac:dyDescent="0.25">
      <c r="A759" s="20">
        <v>3890</v>
      </c>
      <c r="B759" s="3">
        <v>42647</v>
      </c>
      <c r="C759" s="3">
        <v>42647</v>
      </c>
      <c r="E759" t="s">
        <v>53</v>
      </c>
      <c r="F759">
        <v>18</v>
      </c>
      <c r="G759" s="28">
        <v>612004941</v>
      </c>
      <c r="H759" s="18">
        <f>IF(Tableau4[[#This Row],[Produit]]="","",VLOOKUP(Tableau4[[#This Row],[Produit]],'Prod Sanit'!$A$1:$G$71,7,FALSE))</f>
        <v>0</v>
      </c>
      <c r="I759" s="2" t="s">
        <v>35</v>
      </c>
      <c r="J759" s="1">
        <f>IF(Tableau4[[#This Row],[Date Fin TTT]]="","",VLOOKUP(Tableau4[[#This Row],[Produit]],'Prod Sanit'!$A$1:$G$72,2,FALSE)+Tableau4[[#This Row],[Date Fin TTT]])</f>
        <v>42710</v>
      </c>
      <c r="K759" t="s">
        <v>285</v>
      </c>
      <c r="L759" s="2" t="s">
        <v>81</v>
      </c>
    </row>
    <row r="760" spans="1:12" x14ac:dyDescent="0.25">
      <c r="A760" s="20">
        <v>3891</v>
      </c>
      <c r="B760" s="3">
        <v>42648</v>
      </c>
      <c r="C760" s="3">
        <v>42648</v>
      </c>
      <c r="E760" t="s">
        <v>213</v>
      </c>
      <c r="F760">
        <v>1</v>
      </c>
      <c r="G760" s="30">
        <v>609003643</v>
      </c>
      <c r="H760" s="18" t="str">
        <f>IF(Tableau4[[#This Row],[Produit]]="","",VLOOKUP(Tableau4[[#This Row],[Produit]],'Prod Sanit'!$A$1:$G$71,7,FALSE))</f>
        <v>SC</v>
      </c>
      <c r="I760" s="2" t="s">
        <v>35</v>
      </c>
      <c r="J760" s="1">
        <f>IF(Tableau4[[#This Row],[Date Fin TTT]]="","",VLOOKUP(Tableau4[[#This Row],[Produit]],'Prod Sanit'!$A$1:$G$72,2,FALSE)+Tableau4[[#This Row],[Date Fin TTT]])</f>
        <v>42676</v>
      </c>
      <c r="K760" t="s">
        <v>284</v>
      </c>
      <c r="L760" s="2" t="s">
        <v>81</v>
      </c>
    </row>
    <row r="761" spans="1:12" x14ac:dyDescent="0.25">
      <c r="A761" s="20">
        <v>3891</v>
      </c>
      <c r="B761" s="3">
        <v>42648</v>
      </c>
      <c r="C761" s="3">
        <v>42648</v>
      </c>
      <c r="E761" t="s">
        <v>53</v>
      </c>
      <c r="F761">
        <v>18</v>
      </c>
      <c r="G761" s="28">
        <v>612004941</v>
      </c>
      <c r="H761" s="18">
        <f>IF(Tableau4[[#This Row],[Produit]]="","",VLOOKUP(Tableau4[[#This Row],[Produit]],'Prod Sanit'!$A$1:$G$71,7,FALSE))</f>
        <v>0</v>
      </c>
      <c r="I761" s="2" t="s">
        <v>35</v>
      </c>
      <c r="J761" s="1">
        <f>IF(Tableau4[[#This Row],[Date Fin TTT]]="","",VLOOKUP(Tableau4[[#This Row],[Produit]],'Prod Sanit'!$A$1:$G$72,2,FALSE)+Tableau4[[#This Row],[Date Fin TTT]])</f>
        <v>42711</v>
      </c>
      <c r="K761" t="s">
        <v>285</v>
      </c>
      <c r="L761" s="2" t="s">
        <v>81</v>
      </c>
    </row>
    <row r="762" spans="1:12" x14ac:dyDescent="0.25">
      <c r="A762" s="20">
        <v>3892</v>
      </c>
      <c r="B762" s="3">
        <v>42650</v>
      </c>
      <c r="C762" s="3">
        <v>42650</v>
      </c>
      <c r="E762" t="s">
        <v>213</v>
      </c>
      <c r="F762">
        <v>1</v>
      </c>
      <c r="G762" s="30">
        <v>609003643</v>
      </c>
      <c r="H762" s="18" t="str">
        <f>IF(Tableau4[[#This Row],[Produit]]="","",VLOOKUP(Tableau4[[#This Row],[Produit]],'Prod Sanit'!$A$1:$G$71,7,FALSE))</f>
        <v>SC</v>
      </c>
      <c r="I762" s="2" t="s">
        <v>35</v>
      </c>
      <c r="J762" s="1">
        <f>IF(Tableau4[[#This Row],[Date Fin TTT]]="","",VLOOKUP(Tableau4[[#This Row],[Produit]],'Prod Sanit'!$A$1:$G$72,2,FALSE)+Tableau4[[#This Row],[Date Fin TTT]])</f>
        <v>42678</v>
      </c>
      <c r="K762" t="s">
        <v>284</v>
      </c>
      <c r="L762" s="2" t="s">
        <v>81</v>
      </c>
    </row>
    <row r="763" spans="1:12" x14ac:dyDescent="0.25">
      <c r="A763" s="20">
        <v>3893</v>
      </c>
      <c r="B763" s="3">
        <v>42650</v>
      </c>
      <c r="C763" s="3">
        <v>42650</v>
      </c>
      <c r="E763" t="s">
        <v>213</v>
      </c>
      <c r="F763">
        <v>1</v>
      </c>
      <c r="G763" s="30">
        <v>609003643</v>
      </c>
      <c r="H763" s="18" t="str">
        <f>IF(Tableau4[[#This Row],[Produit]]="","",VLOOKUP(Tableau4[[#This Row],[Produit]],'Prod Sanit'!$A$1:$G$71,7,FALSE))</f>
        <v>SC</v>
      </c>
      <c r="I763" s="2" t="s">
        <v>35</v>
      </c>
      <c r="J763" s="1">
        <f>IF(Tableau4[[#This Row],[Date Fin TTT]]="","",VLOOKUP(Tableau4[[#This Row],[Produit]],'Prod Sanit'!$A$1:$G$72,2,FALSE)+Tableau4[[#This Row],[Date Fin TTT]])</f>
        <v>42678</v>
      </c>
      <c r="K763" t="s">
        <v>284</v>
      </c>
      <c r="L763" s="2" t="s">
        <v>81</v>
      </c>
    </row>
    <row r="764" spans="1:12" x14ac:dyDescent="0.25">
      <c r="A764" s="20">
        <v>3894</v>
      </c>
      <c r="B764" s="3">
        <v>42650</v>
      </c>
      <c r="C764" s="3">
        <v>42650</v>
      </c>
      <c r="E764" t="s">
        <v>213</v>
      </c>
      <c r="F764">
        <v>1</v>
      </c>
      <c r="G764" s="30">
        <v>609003643</v>
      </c>
      <c r="H764" s="18" t="str">
        <f>IF(Tableau4[[#This Row],[Produit]]="","",VLOOKUP(Tableau4[[#This Row],[Produit]],'Prod Sanit'!$A$1:$G$71,7,FALSE))</f>
        <v>SC</v>
      </c>
      <c r="I764" s="2" t="s">
        <v>35</v>
      </c>
      <c r="J764" s="1">
        <f>IF(Tableau4[[#This Row],[Date Fin TTT]]="","",VLOOKUP(Tableau4[[#This Row],[Produit]],'Prod Sanit'!$A$1:$G$72,2,FALSE)+Tableau4[[#This Row],[Date Fin TTT]])</f>
        <v>42678</v>
      </c>
      <c r="K764" t="s">
        <v>284</v>
      </c>
      <c r="L764" s="2" t="s">
        <v>81</v>
      </c>
    </row>
    <row r="765" spans="1:12" x14ac:dyDescent="0.25">
      <c r="A765" s="20">
        <v>3895</v>
      </c>
      <c r="B765" s="3">
        <v>42650</v>
      </c>
      <c r="C765" s="3">
        <v>42650</v>
      </c>
      <c r="E765" t="s">
        <v>213</v>
      </c>
      <c r="F765">
        <v>1</v>
      </c>
      <c r="G765" s="30">
        <v>609003643</v>
      </c>
      <c r="H765" s="18" t="str">
        <f>IF(Tableau4[[#This Row],[Produit]]="","",VLOOKUP(Tableau4[[#This Row],[Produit]],'Prod Sanit'!$A$1:$G$71,7,FALSE))</f>
        <v>SC</v>
      </c>
      <c r="I765" s="2" t="s">
        <v>35</v>
      </c>
      <c r="J765" s="1">
        <f>IF(Tableau4[[#This Row],[Date Fin TTT]]="","",VLOOKUP(Tableau4[[#This Row],[Produit]],'Prod Sanit'!$A$1:$G$72,2,FALSE)+Tableau4[[#This Row],[Date Fin TTT]])</f>
        <v>42678</v>
      </c>
      <c r="K765" t="s">
        <v>284</v>
      </c>
      <c r="L765" s="2" t="s">
        <v>81</v>
      </c>
    </row>
    <row r="766" spans="1:12" x14ac:dyDescent="0.25">
      <c r="A766" s="20">
        <v>3892</v>
      </c>
      <c r="B766" s="3">
        <v>42650</v>
      </c>
      <c r="C766" s="3">
        <v>42650</v>
      </c>
      <c r="E766" t="s">
        <v>53</v>
      </c>
      <c r="F766">
        <v>18</v>
      </c>
      <c r="G766" s="28">
        <v>612004941</v>
      </c>
      <c r="H766" s="18">
        <f>IF(Tableau4[[#This Row],[Produit]]="","",VLOOKUP(Tableau4[[#This Row],[Produit]],'Prod Sanit'!$A$1:$G$71,7,FALSE))</f>
        <v>0</v>
      </c>
      <c r="I766" s="2" t="s">
        <v>35</v>
      </c>
      <c r="J766" s="1">
        <f>IF(Tableau4[[#This Row],[Date Fin TTT]]="","",VLOOKUP(Tableau4[[#This Row],[Produit]],'Prod Sanit'!$A$1:$G$72,2,FALSE)+Tableau4[[#This Row],[Date Fin TTT]])</f>
        <v>42713</v>
      </c>
      <c r="K766" t="s">
        <v>285</v>
      </c>
      <c r="L766" s="2" t="s">
        <v>81</v>
      </c>
    </row>
    <row r="767" spans="1:12" x14ac:dyDescent="0.25">
      <c r="A767" s="20">
        <v>3893</v>
      </c>
      <c r="B767" s="3">
        <v>42650</v>
      </c>
      <c r="C767" s="3">
        <v>42650</v>
      </c>
      <c r="E767" t="s">
        <v>53</v>
      </c>
      <c r="F767">
        <v>18</v>
      </c>
      <c r="G767" s="28">
        <v>612004941</v>
      </c>
      <c r="H767" s="18">
        <f>IF(Tableau4[[#This Row],[Produit]]="","",VLOOKUP(Tableau4[[#This Row],[Produit]],'Prod Sanit'!$A$1:$G$71,7,FALSE))</f>
        <v>0</v>
      </c>
      <c r="I767" s="2" t="s">
        <v>35</v>
      </c>
      <c r="J767" s="1">
        <f>IF(Tableau4[[#This Row],[Date Fin TTT]]="","",VLOOKUP(Tableau4[[#This Row],[Produit]],'Prod Sanit'!$A$1:$G$72,2,FALSE)+Tableau4[[#This Row],[Date Fin TTT]])</f>
        <v>42713</v>
      </c>
      <c r="K767" t="s">
        <v>285</v>
      </c>
      <c r="L767" s="2" t="s">
        <v>81</v>
      </c>
    </row>
    <row r="768" spans="1:12" x14ac:dyDescent="0.25">
      <c r="A768" s="20">
        <v>3894</v>
      </c>
      <c r="B768" s="3">
        <v>42650</v>
      </c>
      <c r="C768" s="3">
        <v>42650</v>
      </c>
      <c r="E768" t="s">
        <v>53</v>
      </c>
      <c r="F768">
        <v>18</v>
      </c>
      <c r="G768" s="28">
        <v>612004941</v>
      </c>
      <c r="H768" s="18">
        <f>IF(Tableau4[[#This Row],[Produit]]="","",VLOOKUP(Tableau4[[#This Row],[Produit]],'Prod Sanit'!$A$1:$G$71,7,FALSE))</f>
        <v>0</v>
      </c>
      <c r="I768" s="2" t="s">
        <v>35</v>
      </c>
      <c r="J768" s="1">
        <f>IF(Tableau4[[#This Row],[Date Fin TTT]]="","",VLOOKUP(Tableau4[[#This Row],[Produit]],'Prod Sanit'!$A$1:$G$72,2,FALSE)+Tableau4[[#This Row],[Date Fin TTT]])</f>
        <v>42713</v>
      </c>
      <c r="K768" t="s">
        <v>285</v>
      </c>
      <c r="L768" s="2" t="s">
        <v>81</v>
      </c>
    </row>
    <row r="769" spans="1:12" x14ac:dyDescent="0.25">
      <c r="A769" s="20">
        <v>3895</v>
      </c>
      <c r="B769" s="3">
        <v>42650</v>
      </c>
      <c r="C769" s="3">
        <v>42650</v>
      </c>
      <c r="E769" t="s">
        <v>53</v>
      </c>
      <c r="F769">
        <v>18</v>
      </c>
      <c r="G769" s="28">
        <v>612004941</v>
      </c>
      <c r="H769" s="18">
        <f>IF(Tableau4[[#This Row],[Produit]]="","",VLOOKUP(Tableau4[[#This Row],[Produit]],'Prod Sanit'!$A$1:$G$71,7,FALSE))</f>
        <v>0</v>
      </c>
      <c r="I769" s="2" t="s">
        <v>35</v>
      </c>
      <c r="J769" s="1">
        <f>IF(Tableau4[[#This Row],[Date Fin TTT]]="","",VLOOKUP(Tableau4[[#This Row],[Produit]],'Prod Sanit'!$A$1:$G$72,2,FALSE)+Tableau4[[#This Row],[Date Fin TTT]])</f>
        <v>42713</v>
      </c>
      <c r="K769" t="s">
        <v>285</v>
      </c>
      <c r="L769" s="2" t="s">
        <v>81</v>
      </c>
    </row>
    <row r="770" spans="1:12" x14ac:dyDescent="0.25">
      <c r="A770" s="20">
        <v>3896</v>
      </c>
      <c r="B770" s="3">
        <v>42651</v>
      </c>
      <c r="C770" s="3">
        <v>42651</v>
      </c>
      <c r="E770" t="s">
        <v>213</v>
      </c>
      <c r="F770">
        <v>1</v>
      </c>
      <c r="G770" s="30">
        <v>609003643</v>
      </c>
      <c r="H770" s="18" t="str">
        <f>IF(Tableau4[[#This Row],[Produit]]="","",VLOOKUP(Tableau4[[#This Row],[Produit]],'Prod Sanit'!$A$1:$G$71,7,FALSE))</f>
        <v>SC</v>
      </c>
      <c r="I770" s="2" t="s">
        <v>35</v>
      </c>
      <c r="J770" s="1">
        <f>IF(Tableau4[[#This Row],[Date Fin TTT]]="","",VLOOKUP(Tableau4[[#This Row],[Produit]],'Prod Sanit'!$A$1:$G$72,2,FALSE)+Tableau4[[#This Row],[Date Fin TTT]])</f>
        <v>42679</v>
      </c>
      <c r="K770" t="s">
        <v>284</v>
      </c>
      <c r="L770" s="2" t="s">
        <v>81</v>
      </c>
    </row>
    <row r="771" spans="1:12" x14ac:dyDescent="0.25">
      <c r="A771" s="20">
        <v>3897</v>
      </c>
      <c r="B771" s="3">
        <v>42651</v>
      </c>
      <c r="C771" s="3">
        <v>42651</v>
      </c>
      <c r="E771" t="s">
        <v>213</v>
      </c>
      <c r="F771">
        <v>1</v>
      </c>
      <c r="G771" s="30">
        <v>609003643</v>
      </c>
      <c r="H771" s="18" t="str">
        <f>IF(Tableau4[[#This Row],[Produit]]="","",VLOOKUP(Tableau4[[#This Row],[Produit]],'Prod Sanit'!$A$1:$G$71,7,FALSE))</f>
        <v>SC</v>
      </c>
      <c r="I771" s="2" t="s">
        <v>35</v>
      </c>
      <c r="J771" s="1">
        <f>IF(Tableau4[[#This Row],[Date Fin TTT]]="","",VLOOKUP(Tableau4[[#This Row],[Produit]],'Prod Sanit'!$A$1:$G$72,2,FALSE)+Tableau4[[#This Row],[Date Fin TTT]])</f>
        <v>42679</v>
      </c>
      <c r="K771" t="s">
        <v>284</v>
      </c>
      <c r="L771" s="2" t="s">
        <v>81</v>
      </c>
    </row>
    <row r="772" spans="1:12" x14ac:dyDescent="0.25">
      <c r="A772" s="20">
        <v>3896</v>
      </c>
      <c r="B772" s="3">
        <v>42651</v>
      </c>
      <c r="C772" s="3">
        <v>42651</v>
      </c>
      <c r="E772" t="s">
        <v>53</v>
      </c>
      <c r="F772">
        <v>18</v>
      </c>
      <c r="G772" s="28">
        <v>612004941</v>
      </c>
      <c r="H772" s="18">
        <f>IF(Tableau4[[#This Row],[Produit]]="","",VLOOKUP(Tableau4[[#This Row],[Produit]],'Prod Sanit'!$A$1:$G$71,7,FALSE))</f>
        <v>0</v>
      </c>
      <c r="I772" s="2" t="s">
        <v>35</v>
      </c>
      <c r="J772" s="1">
        <f>IF(Tableau4[[#This Row],[Date Fin TTT]]="","",VLOOKUP(Tableau4[[#This Row],[Produit]],'Prod Sanit'!$A$1:$G$72,2,FALSE)+Tableau4[[#This Row],[Date Fin TTT]])</f>
        <v>42714</v>
      </c>
      <c r="K772" t="s">
        <v>285</v>
      </c>
      <c r="L772" s="2" t="s">
        <v>81</v>
      </c>
    </row>
    <row r="773" spans="1:12" x14ac:dyDescent="0.25">
      <c r="A773" s="20">
        <v>3897</v>
      </c>
      <c r="B773" s="3">
        <v>42651</v>
      </c>
      <c r="C773" s="3">
        <v>42651</v>
      </c>
      <c r="E773" t="s">
        <v>53</v>
      </c>
      <c r="F773">
        <v>18</v>
      </c>
      <c r="G773" s="28">
        <v>612004941</v>
      </c>
      <c r="H773" s="18">
        <f>IF(Tableau4[[#This Row],[Produit]]="","",VLOOKUP(Tableau4[[#This Row],[Produit]],'Prod Sanit'!$A$1:$G$71,7,FALSE))</f>
        <v>0</v>
      </c>
      <c r="I773" s="2" t="s">
        <v>35</v>
      </c>
      <c r="J773" s="1">
        <f>IF(Tableau4[[#This Row],[Date Fin TTT]]="","",VLOOKUP(Tableau4[[#This Row],[Produit]],'Prod Sanit'!$A$1:$G$72,2,FALSE)+Tableau4[[#This Row],[Date Fin TTT]])</f>
        <v>42714</v>
      </c>
      <c r="K773" t="s">
        <v>285</v>
      </c>
      <c r="L773" s="2" t="s">
        <v>81</v>
      </c>
    </row>
    <row r="774" spans="1:12" x14ac:dyDescent="0.25">
      <c r="A774" s="20">
        <v>3898</v>
      </c>
      <c r="B774" s="3">
        <v>42652</v>
      </c>
      <c r="C774" s="3">
        <v>42652</v>
      </c>
      <c r="E774" t="s">
        <v>213</v>
      </c>
      <c r="F774">
        <v>1</v>
      </c>
      <c r="G774" s="30">
        <v>609003643</v>
      </c>
      <c r="H774" s="18" t="str">
        <f>IF(Tableau4[[#This Row],[Produit]]="","",VLOOKUP(Tableau4[[#This Row],[Produit]],'Prod Sanit'!$A$1:$G$71,7,FALSE))</f>
        <v>SC</v>
      </c>
      <c r="I774" s="2" t="s">
        <v>35</v>
      </c>
      <c r="J774" s="1">
        <f>IF(Tableau4[[#This Row],[Date Fin TTT]]="","",VLOOKUP(Tableau4[[#This Row],[Produit]],'Prod Sanit'!$A$1:$G$72,2,FALSE)+Tableau4[[#This Row],[Date Fin TTT]])</f>
        <v>42680</v>
      </c>
      <c r="K774" t="s">
        <v>284</v>
      </c>
      <c r="L774" s="2" t="s">
        <v>81</v>
      </c>
    </row>
    <row r="775" spans="1:12" x14ac:dyDescent="0.25">
      <c r="A775" s="20">
        <v>3898</v>
      </c>
      <c r="B775" s="3">
        <v>42652</v>
      </c>
      <c r="C775" s="3">
        <v>42652</v>
      </c>
      <c r="E775" t="s">
        <v>53</v>
      </c>
      <c r="F775">
        <v>18</v>
      </c>
      <c r="G775" s="28">
        <v>612004941</v>
      </c>
      <c r="H775" s="18">
        <f>IF(Tableau4[[#This Row],[Produit]]="","",VLOOKUP(Tableau4[[#This Row],[Produit]],'Prod Sanit'!$A$1:$G$71,7,FALSE))</f>
        <v>0</v>
      </c>
      <c r="I775" s="2" t="s">
        <v>35</v>
      </c>
      <c r="J775" s="1">
        <f>IF(Tableau4[[#This Row],[Date Fin TTT]]="","",VLOOKUP(Tableau4[[#This Row],[Produit]],'Prod Sanit'!$A$1:$G$72,2,FALSE)+Tableau4[[#This Row],[Date Fin TTT]])</f>
        <v>42715</v>
      </c>
      <c r="K775" t="s">
        <v>285</v>
      </c>
      <c r="L775" s="2" t="s">
        <v>81</v>
      </c>
    </row>
    <row r="776" spans="1:12" x14ac:dyDescent="0.25">
      <c r="A776" s="20">
        <v>376</v>
      </c>
      <c r="B776" s="3">
        <v>42653</v>
      </c>
      <c r="C776" s="3">
        <v>42653</v>
      </c>
      <c r="E776" t="s">
        <v>51</v>
      </c>
      <c r="F776">
        <v>50</v>
      </c>
      <c r="G776" s="2">
        <v>608003399</v>
      </c>
      <c r="H776" s="18" t="str">
        <f>IF(Tableau4[[#This Row],[Produit]]="","",VLOOKUP(Tableau4[[#This Row],[Produit]],'Prod Sanit'!$A$1:$G$71,7,FALSE))</f>
        <v>IM</v>
      </c>
      <c r="I776" s="2" t="s">
        <v>35</v>
      </c>
      <c r="J776" s="1">
        <f>IF(Tableau4[[#This Row],[Date Fin TTT]]="","",VLOOKUP(Tableau4[[#This Row],[Produit]],'Prod Sanit'!$A$1:$G$72,2,FALSE)+Tableau4[[#This Row],[Date Fin TTT]])</f>
        <v>42717</v>
      </c>
      <c r="K776" t="s">
        <v>218</v>
      </c>
      <c r="L776" s="2" t="s">
        <v>81</v>
      </c>
    </row>
    <row r="777" spans="1:12" x14ac:dyDescent="0.25">
      <c r="A777" s="20">
        <v>3899</v>
      </c>
      <c r="B777" s="3">
        <v>42653</v>
      </c>
      <c r="C777" s="3">
        <v>42653</v>
      </c>
      <c r="E777" t="s">
        <v>213</v>
      </c>
      <c r="F777">
        <v>1</v>
      </c>
      <c r="G777" s="30">
        <v>609003643</v>
      </c>
      <c r="H777" s="18" t="str">
        <f>IF(Tableau4[[#This Row],[Produit]]="","",VLOOKUP(Tableau4[[#This Row],[Produit]],'Prod Sanit'!$A$1:$G$71,7,FALSE))</f>
        <v>SC</v>
      </c>
      <c r="I777" s="2" t="s">
        <v>35</v>
      </c>
      <c r="J777" s="1">
        <f>IF(Tableau4[[#This Row],[Date Fin TTT]]="","",VLOOKUP(Tableau4[[#This Row],[Produit]],'Prod Sanit'!$A$1:$G$72,2,FALSE)+Tableau4[[#This Row],[Date Fin TTT]])</f>
        <v>42681</v>
      </c>
      <c r="K777" t="s">
        <v>284</v>
      </c>
      <c r="L777" s="2" t="s">
        <v>81</v>
      </c>
    </row>
    <row r="778" spans="1:12" x14ac:dyDescent="0.25">
      <c r="A778" s="20">
        <v>3899</v>
      </c>
      <c r="B778" s="3">
        <v>42653</v>
      </c>
      <c r="C778" s="3">
        <v>42653</v>
      </c>
      <c r="E778" t="s">
        <v>53</v>
      </c>
      <c r="F778">
        <v>18</v>
      </c>
      <c r="G778" s="28">
        <v>612004941</v>
      </c>
      <c r="H778" s="18">
        <f>IF(Tableau4[[#This Row],[Produit]]="","",VLOOKUP(Tableau4[[#This Row],[Produit]],'Prod Sanit'!$A$1:$G$71,7,FALSE))</f>
        <v>0</v>
      </c>
      <c r="I778" s="2" t="s">
        <v>35</v>
      </c>
      <c r="J778" s="1">
        <f>IF(Tableau4[[#This Row],[Date Fin TTT]]="","",VLOOKUP(Tableau4[[#This Row],[Produit]],'Prod Sanit'!$A$1:$G$72,2,FALSE)+Tableau4[[#This Row],[Date Fin TTT]])</f>
        <v>42716</v>
      </c>
      <c r="K778" t="s">
        <v>285</v>
      </c>
      <c r="L778" s="2" t="s">
        <v>81</v>
      </c>
    </row>
    <row r="779" spans="1:12" x14ac:dyDescent="0.25">
      <c r="A779" s="20">
        <v>3900</v>
      </c>
      <c r="B779" s="3">
        <v>42656</v>
      </c>
      <c r="C779" s="3">
        <v>42656</v>
      </c>
      <c r="E779" t="s">
        <v>213</v>
      </c>
      <c r="F779">
        <v>1</v>
      </c>
      <c r="G779" s="30">
        <v>609003643</v>
      </c>
      <c r="H779" s="18" t="str">
        <f>IF(Tableau4[[#This Row],[Produit]]="","",VLOOKUP(Tableau4[[#This Row],[Produit]],'Prod Sanit'!$A$1:$G$71,7,FALSE))</f>
        <v>SC</v>
      </c>
      <c r="I779" s="2" t="s">
        <v>35</v>
      </c>
      <c r="J779" s="1">
        <f>IF(Tableau4[[#This Row],[Date Fin TTT]]="","",VLOOKUP(Tableau4[[#This Row],[Produit]],'Prod Sanit'!$A$1:$G$72,2,FALSE)+Tableau4[[#This Row],[Date Fin TTT]])</f>
        <v>42684</v>
      </c>
      <c r="K779" t="s">
        <v>284</v>
      </c>
      <c r="L779" s="2" t="s">
        <v>81</v>
      </c>
    </row>
    <row r="780" spans="1:12" x14ac:dyDescent="0.25">
      <c r="A780" s="20">
        <v>3901</v>
      </c>
      <c r="B780" s="3">
        <v>42656</v>
      </c>
      <c r="C780" s="3">
        <v>42656</v>
      </c>
      <c r="E780" t="s">
        <v>213</v>
      </c>
      <c r="F780">
        <v>1</v>
      </c>
      <c r="G780" s="30">
        <v>609003643</v>
      </c>
      <c r="H780" s="18" t="str">
        <f>IF(Tableau4[[#This Row],[Produit]]="","",VLOOKUP(Tableau4[[#This Row],[Produit]],'Prod Sanit'!$A$1:$G$71,7,FALSE))</f>
        <v>SC</v>
      </c>
      <c r="I780" s="2" t="s">
        <v>35</v>
      </c>
      <c r="J780" s="1">
        <f>IF(Tableau4[[#This Row],[Date Fin TTT]]="","",VLOOKUP(Tableau4[[#This Row],[Produit]],'Prod Sanit'!$A$1:$G$72,2,FALSE)+Tableau4[[#This Row],[Date Fin TTT]])</f>
        <v>42684</v>
      </c>
      <c r="K780" t="s">
        <v>284</v>
      </c>
      <c r="L780" s="2" t="s">
        <v>81</v>
      </c>
    </row>
    <row r="781" spans="1:12" x14ac:dyDescent="0.25">
      <c r="A781" s="20">
        <v>3900</v>
      </c>
      <c r="B781" s="3">
        <v>42656</v>
      </c>
      <c r="C781" s="3">
        <v>42656</v>
      </c>
      <c r="E781" t="s">
        <v>53</v>
      </c>
      <c r="F781">
        <v>18</v>
      </c>
      <c r="G781" s="28">
        <v>612004941</v>
      </c>
      <c r="H781" s="18">
        <f>IF(Tableau4[[#This Row],[Produit]]="","",VLOOKUP(Tableau4[[#This Row],[Produit]],'Prod Sanit'!$A$1:$G$71,7,FALSE))</f>
        <v>0</v>
      </c>
      <c r="I781" s="2" t="s">
        <v>35</v>
      </c>
      <c r="J781" s="1">
        <f>IF(Tableau4[[#This Row],[Date Fin TTT]]="","",VLOOKUP(Tableau4[[#This Row],[Produit]],'Prod Sanit'!$A$1:$G$72,2,FALSE)+Tableau4[[#This Row],[Date Fin TTT]])</f>
        <v>42719</v>
      </c>
      <c r="K781" t="s">
        <v>285</v>
      </c>
      <c r="L781" s="2" t="s">
        <v>81</v>
      </c>
    </row>
    <row r="782" spans="1:12" x14ac:dyDescent="0.25">
      <c r="A782" s="20">
        <v>3901</v>
      </c>
      <c r="B782" s="3">
        <v>42656</v>
      </c>
      <c r="C782" s="3">
        <v>42656</v>
      </c>
      <c r="E782" t="s">
        <v>53</v>
      </c>
      <c r="F782">
        <v>18</v>
      </c>
      <c r="G782" s="28">
        <v>612004941</v>
      </c>
      <c r="H782" s="18">
        <f>IF(Tableau4[[#This Row],[Produit]]="","",VLOOKUP(Tableau4[[#This Row],[Produit]],'Prod Sanit'!$A$1:$G$71,7,FALSE))</f>
        <v>0</v>
      </c>
      <c r="I782" s="2" t="s">
        <v>35</v>
      </c>
      <c r="J782" s="1">
        <f>IF(Tableau4[[#This Row],[Date Fin TTT]]="","",VLOOKUP(Tableau4[[#This Row],[Produit]],'Prod Sanit'!$A$1:$G$72,2,FALSE)+Tableau4[[#This Row],[Date Fin TTT]])</f>
        <v>42719</v>
      </c>
      <c r="K782" t="s">
        <v>285</v>
      </c>
      <c r="L782" s="2" t="s">
        <v>81</v>
      </c>
    </row>
    <row r="783" spans="1:12" x14ac:dyDescent="0.25">
      <c r="A783" s="20">
        <v>376</v>
      </c>
      <c r="B783" s="3">
        <v>42658</v>
      </c>
      <c r="C783" s="3">
        <v>42658</v>
      </c>
      <c r="E783" t="s">
        <v>51</v>
      </c>
      <c r="F783">
        <v>50</v>
      </c>
      <c r="G783" s="2">
        <v>608003399</v>
      </c>
      <c r="H783" s="18" t="str">
        <f>IF(Tableau4[[#This Row],[Produit]]="","",VLOOKUP(Tableau4[[#This Row],[Produit]],'Prod Sanit'!$A$1:$G$71,7,FALSE))</f>
        <v>IM</v>
      </c>
      <c r="I783" s="2" t="s">
        <v>35</v>
      </c>
      <c r="J783" s="1">
        <f>IF(Tableau4[[#This Row],[Date Fin TTT]]="","",VLOOKUP(Tableau4[[#This Row],[Produit]],'Prod Sanit'!$A$1:$G$72,2,FALSE)+Tableau4[[#This Row],[Date Fin TTT]])</f>
        <v>42722</v>
      </c>
      <c r="K783" t="s">
        <v>218</v>
      </c>
      <c r="L783" s="2" t="s">
        <v>81</v>
      </c>
    </row>
    <row r="784" spans="1:12" x14ac:dyDescent="0.25">
      <c r="A784" s="20">
        <v>3902</v>
      </c>
      <c r="B784" s="3">
        <v>42658</v>
      </c>
      <c r="C784" s="3">
        <v>42658</v>
      </c>
      <c r="E784" t="s">
        <v>213</v>
      </c>
      <c r="F784">
        <v>1</v>
      </c>
      <c r="G784" s="30">
        <v>609003643</v>
      </c>
      <c r="H784" s="18" t="str">
        <f>IF(Tableau4[[#This Row],[Produit]]="","",VLOOKUP(Tableau4[[#This Row],[Produit]],'Prod Sanit'!$A$1:$G$71,7,FALSE))</f>
        <v>SC</v>
      </c>
      <c r="I784" s="2" t="s">
        <v>35</v>
      </c>
      <c r="J784" s="1">
        <f>IF(Tableau4[[#This Row],[Date Fin TTT]]="","",VLOOKUP(Tableau4[[#This Row],[Produit]],'Prod Sanit'!$A$1:$G$72,2,FALSE)+Tableau4[[#This Row],[Date Fin TTT]])</f>
        <v>42686</v>
      </c>
      <c r="K784" t="s">
        <v>284</v>
      </c>
      <c r="L784" s="2" t="s">
        <v>81</v>
      </c>
    </row>
    <row r="785" spans="1:12" x14ac:dyDescent="0.25">
      <c r="A785" s="20">
        <v>3902</v>
      </c>
      <c r="B785" s="3">
        <v>42658</v>
      </c>
      <c r="C785" s="3">
        <v>42658</v>
      </c>
      <c r="E785" t="s">
        <v>53</v>
      </c>
      <c r="F785">
        <v>18</v>
      </c>
      <c r="G785" s="28">
        <v>612004941</v>
      </c>
      <c r="H785" s="18">
        <f>IF(Tableau4[[#This Row],[Produit]]="","",VLOOKUP(Tableau4[[#This Row],[Produit]],'Prod Sanit'!$A$1:$G$71,7,FALSE))</f>
        <v>0</v>
      </c>
      <c r="I785" s="2" t="s">
        <v>35</v>
      </c>
      <c r="J785" s="1">
        <f>IF(Tableau4[[#This Row],[Date Fin TTT]]="","",VLOOKUP(Tableau4[[#This Row],[Produit]],'Prod Sanit'!$A$1:$G$72,2,FALSE)+Tableau4[[#This Row],[Date Fin TTT]])</f>
        <v>42721</v>
      </c>
      <c r="K785" t="s">
        <v>285</v>
      </c>
      <c r="L785" s="2" t="s">
        <v>81</v>
      </c>
    </row>
    <row r="786" spans="1:12" x14ac:dyDescent="0.25">
      <c r="A786" s="20">
        <v>3903</v>
      </c>
      <c r="B786" s="3">
        <v>42659</v>
      </c>
      <c r="C786" s="3">
        <v>42659</v>
      </c>
      <c r="E786" t="s">
        <v>213</v>
      </c>
      <c r="F786">
        <v>1</v>
      </c>
      <c r="G786" s="30">
        <v>609003643</v>
      </c>
      <c r="H786" s="18" t="str">
        <f>IF(Tableau4[[#This Row],[Produit]]="","",VLOOKUP(Tableau4[[#This Row],[Produit]],'Prod Sanit'!$A$1:$G$71,7,FALSE))</f>
        <v>SC</v>
      </c>
      <c r="I786" s="2" t="s">
        <v>35</v>
      </c>
      <c r="J786" s="1">
        <f>IF(Tableau4[[#This Row],[Date Fin TTT]]="","",VLOOKUP(Tableau4[[#This Row],[Produit]],'Prod Sanit'!$A$1:$G$72,2,FALSE)+Tableau4[[#This Row],[Date Fin TTT]])</f>
        <v>42687</v>
      </c>
      <c r="K786" t="s">
        <v>284</v>
      </c>
      <c r="L786" s="2" t="s">
        <v>81</v>
      </c>
    </row>
    <row r="787" spans="1:12" x14ac:dyDescent="0.25">
      <c r="A787" s="20">
        <v>3903</v>
      </c>
      <c r="B787" s="3">
        <v>42659</v>
      </c>
      <c r="C787" s="3">
        <v>42659</v>
      </c>
      <c r="E787" t="s">
        <v>53</v>
      </c>
      <c r="F787">
        <v>18</v>
      </c>
      <c r="G787" s="28">
        <v>612004941</v>
      </c>
      <c r="H787" s="18">
        <f>IF(Tableau4[[#This Row],[Produit]]="","",VLOOKUP(Tableau4[[#This Row],[Produit]],'Prod Sanit'!$A$1:$G$71,7,FALSE))</f>
        <v>0</v>
      </c>
      <c r="I787" s="2" t="s">
        <v>35</v>
      </c>
      <c r="J787" s="1">
        <f>IF(Tableau4[[#This Row],[Date Fin TTT]]="","",VLOOKUP(Tableau4[[#This Row],[Produit]],'Prod Sanit'!$A$1:$G$72,2,FALSE)+Tableau4[[#This Row],[Date Fin TTT]])</f>
        <v>42722</v>
      </c>
      <c r="K787" t="s">
        <v>285</v>
      </c>
      <c r="L787" s="2" t="s">
        <v>81</v>
      </c>
    </row>
    <row r="788" spans="1:12" x14ac:dyDescent="0.25">
      <c r="A788" s="20">
        <v>3904</v>
      </c>
      <c r="B788" s="3">
        <v>42663</v>
      </c>
      <c r="C788" s="3">
        <v>42663</v>
      </c>
      <c r="E788" t="s">
        <v>213</v>
      </c>
      <c r="F788">
        <v>1</v>
      </c>
      <c r="G788" s="30">
        <v>609003643</v>
      </c>
      <c r="H788" s="18" t="str">
        <f>IF(Tableau4[[#This Row],[Produit]]="","",VLOOKUP(Tableau4[[#This Row],[Produit]],'Prod Sanit'!$A$1:$G$71,7,FALSE))</f>
        <v>SC</v>
      </c>
      <c r="I788" s="2" t="s">
        <v>35</v>
      </c>
      <c r="J788" s="1">
        <f>IF(Tableau4[[#This Row],[Date Fin TTT]]="","",VLOOKUP(Tableau4[[#This Row],[Produit]],'Prod Sanit'!$A$1:$G$72,2,FALSE)+Tableau4[[#This Row],[Date Fin TTT]])</f>
        <v>42691</v>
      </c>
      <c r="K788" t="s">
        <v>284</v>
      </c>
      <c r="L788" s="2" t="s">
        <v>81</v>
      </c>
    </row>
    <row r="789" spans="1:12" x14ac:dyDescent="0.25">
      <c r="A789" s="20">
        <v>3904</v>
      </c>
      <c r="B789" s="3">
        <v>42663</v>
      </c>
      <c r="C789" s="3">
        <v>42663</v>
      </c>
      <c r="E789" t="s">
        <v>53</v>
      </c>
      <c r="F789">
        <v>18</v>
      </c>
      <c r="G789" s="28">
        <v>612004941</v>
      </c>
      <c r="H789" s="18">
        <f>IF(Tableau4[[#This Row],[Produit]]="","",VLOOKUP(Tableau4[[#This Row],[Produit]],'Prod Sanit'!$A$1:$G$71,7,FALSE))</f>
        <v>0</v>
      </c>
      <c r="I789" s="2" t="s">
        <v>35</v>
      </c>
      <c r="J789" s="1">
        <f>IF(Tableau4[[#This Row],[Date Fin TTT]]="","",VLOOKUP(Tableau4[[#This Row],[Produit]],'Prod Sanit'!$A$1:$G$72,2,FALSE)+Tableau4[[#This Row],[Date Fin TTT]])</f>
        <v>42726</v>
      </c>
      <c r="K789" t="s">
        <v>285</v>
      </c>
      <c r="L789" s="2" t="s">
        <v>81</v>
      </c>
    </row>
    <row r="790" spans="1:12" x14ac:dyDescent="0.25">
      <c r="A790" s="20">
        <v>469</v>
      </c>
      <c r="B790" s="3">
        <v>42667</v>
      </c>
      <c r="C790" s="3">
        <v>42667</v>
      </c>
      <c r="E790" t="s">
        <v>183</v>
      </c>
      <c r="F790">
        <v>50</v>
      </c>
      <c r="G790" s="2">
        <v>604001917</v>
      </c>
      <c r="H790" s="18" t="str">
        <f>IF(Tableau4[[#This Row],[Produit]]="","",VLOOKUP(Tableau4[[#This Row],[Produit]],'Prod Sanit'!$A$1:$G$71,7,FALSE))</f>
        <v>IM</v>
      </c>
      <c r="I790" s="2" t="s">
        <v>35</v>
      </c>
      <c r="J790" s="1">
        <f>IF(Tableau4[[#This Row],[Date Fin TTT]]="","",VLOOKUP(Tableau4[[#This Row],[Produit]],'Prod Sanit'!$A$1:$G$72,2,FALSE)+Tableau4[[#This Row],[Date Fin TTT]])</f>
        <v>42727</v>
      </c>
      <c r="K790" t="s">
        <v>218</v>
      </c>
      <c r="L790" s="2" t="s">
        <v>81</v>
      </c>
    </row>
    <row r="791" spans="1:12" x14ac:dyDescent="0.25">
      <c r="A791" s="20">
        <v>469</v>
      </c>
      <c r="B791" s="3">
        <v>42667</v>
      </c>
      <c r="C791" s="3">
        <v>42667</v>
      </c>
      <c r="E791" t="s">
        <v>210</v>
      </c>
      <c r="F791">
        <v>4</v>
      </c>
      <c r="G791" s="2">
        <v>608003399</v>
      </c>
      <c r="H791" s="18" t="str">
        <f>IF(Tableau4[[#This Row],[Produit]]="","",VLOOKUP(Tableau4[[#This Row],[Produit]],'Prod Sanit'!$A$1:$G$71,7,FALSE))</f>
        <v>UTERIN</v>
      </c>
      <c r="I791" s="2" t="s">
        <v>35</v>
      </c>
      <c r="J791" s="1">
        <f>IF(Tableau4[[#This Row],[Date Fin TTT]]="","",VLOOKUP(Tableau4[[#This Row],[Produit]],'Prod Sanit'!$A$1:$G$72,2,FALSE)+Tableau4[[#This Row],[Date Fin TTT]])</f>
        <v>42674</v>
      </c>
      <c r="K791" s="53">
        <v>4</v>
      </c>
      <c r="L791" s="2" t="s">
        <v>81</v>
      </c>
    </row>
    <row r="792" spans="1:12" x14ac:dyDescent="0.25">
      <c r="A792" s="20">
        <v>3905</v>
      </c>
      <c r="B792" s="3">
        <v>42667</v>
      </c>
      <c r="C792" s="3">
        <v>42667</v>
      </c>
      <c r="E792" t="s">
        <v>213</v>
      </c>
      <c r="F792">
        <v>1</v>
      </c>
      <c r="G792" s="30">
        <v>609003643</v>
      </c>
      <c r="H792" s="18" t="str">
        <f>IF(Tableau4[[#This Row],[Produit]]="","",VLOOKUP(Tableau4[[#This Row],[Produit]],'Prod Sanit'!$A$1:$G$71,7,FALSE))</f>
        <v>SC</v>
      </c>
      <c r="I792" s="2" t="s">
        <v>35</v>
      </c>
      <c r="J792" s="1">
        <f>IF(Tableau4[[#This Row],[Date Fin TTT]]="","",VLOOKUP(Tableau4[[#This Row],[Produit]],'Prod Sanit'!$A$1:$G$72,2,FALSE)+Tableau4[[#This Row],[Date Fin TTT]])</f>
        <v>42695</v>
      </c>
      <c r="K792" t="s">
        <v>284</v>
      </c>
      <c r="L792" s="2" t="s">
        <v>81</v>
      </c>
    </row>
    <row r="793" spans="1:12" x14ac:dyDescent="0.25">
      <c r="A793" s="20">
        <v>3905</v>
      </c>
      <c r="B793" s="3">
        <v>42667</v>
      </c>
      <c r="C793" s="3">
        <v>42667</v>
      </c>
      <c r="E793" t="s">
        <v>53</v>
      </c>
      <c r="F793">
        <v>18</v>
      </c>
      <c r="G793" s="28">
        <v>612004941</v>
      </c>
      <c r="H793" s="18">
        <f>IF(Tableau4[[#This Row],[Produit]]="","",VLOOKUP(Tableau4[[#This Row],[Produit]],'Prod Sanit'!$A$1:$G$71,7,FALSE))</f>
        <v>0</v>
      </c>
      <c r="I793" s="2" t="s">
        <v>35</v>
      </c>
      <c r="J793" s="1">
        <f>IF(Tableau4[[#This Row],[Date Fin TTT]]="","",VLOOKUP(Tableau4[[#This Row],[Produit]],'Prod Sanit'!$A$1:$G$72,2,FALSE)+Tableau4[[#This Row],[Date Fin TTT]])</f>
        <v>42730</v>
      </c>
      <c r="K793" t="s">
        <v>285</v>
      </c>
      <c r="L793" s="2" t="s">
        <v>81</v>
      </c>
    </row>
    <row r="794" spans="1:12" x14ac:dyDescent="0.25">
      <c r="A794" s="20">
        <v>3906</v>
      </c>
      <c r="B794" s="3">
        <v>42668</v>
      </c>
      <c r="C794" s="3">
        <v>42668</v>
      </c>
      <c r="E794" t="s">
        <v>213</v>
      </c>
      <c r="F794">
        <v>1</v>
      </c>
      <c r="G794" s="30">
        <v>609003643</v>
      </c>
      <c r="H794" s="18" t="str">
        <f>IF(Tableau4[[#This Row],[Produit]]="","",VLOOKUP(Tableau4[[#This Row],[Produit]],'Prod Sanit'!$A$1:$G$71,7,FALSE))</f>
        <v>SC</v>
      </c>
      <c r="I794" s="2" t="s">
        <v>35</v>
      </c>
      <c r="J794" s="1">
        <f>IF(Tableau4[[#This Row],[Date Fin TTT]]="","",VLOOKUP(Tableau4[[#This Row],[Produit]],'Prod Sanit'!$A$1:$G$72,2,FALSE)+Tableau4[[#This Row],[Date Fin TTT]])</f>
        <v>42696</v>
      </c>
      <c r="K794" t="s">
        <v>284</v>
      </c>
      <c r="L794" s="2" t="s">
        <v>81</v>
      </c>
    </row>
    <row r="795" spans="1:12" x14ac:dyDescent="0.25">
      <c r="A795" s="20">
        <v>3907</v>
      </c>
      <c r="B795" s="3">
        <v>42668</v>
      </c>
      <c r="C795" s="3">
        <v>42668</v>
      </c>
      <c r="E795" t="s">
        <v>213</v>
      </c>
      <c r="F795">
        <v>1</v>
      </c>
      <c r="G795" s="30">
        <v>609003643</v>
      </c>
      <c r="H795" s="18" t="str">
        <f>IF(Tableau4[[#This Row],[Produit]]="","",VLOOKUP(Tableau4[[#This Row],[Produit]],'Prod Sanit'!$A$1:$G$71,7,FALSE))</f>
        <v>SC</v>
      </c>
      <c r="I795" s="2" t="s">
        <v>35</v>
      </c>
      <c r="J795" s="1">
        <f>IF(Tableau4[[#This Row],[Date Fin TTT]]="","",VLOOKUP(Tableau4[[#This Row],[Produit]],'Prod Sanit'!$A$1:$G$72,2,FALSE)+Tableau4[[#This Row],[Date Fin TTT]])</f>
        <v>42696</v>
      </c>
      <c r="K795" t="s">
        <v>284</v>
      </c>
      <c r="L795" s="2" t="s">
        <v>81</v>
      </c>
    </row>
    <row r="796" spans="1:12" x14ac:dyDescent="0.25">
      <c r="A796" s="20">
        <v>3906</v>
      </c>
      <c r="B796" s="3">
        <v>42668</v>
      </c>
      <c r="C796" s="3">
        <v>42668</v>
      </c>
      <c r="E796" t="s">
        <v>53</v>
      </c>
      <c r="F796">
        <v>18</v>
      </c>
      <c r="G796" s="28">
        <v>612004941</v>
      </c>
      <c r="H796" s="18">
        <f>IF(Tableau4[[#This Row],[Produit]]="","",VLOOKUP(Tableau4[[#This Row],[Produit]],'Prod Sanit'!$A$1:$G$71,7,FALSE))</f>
        <v>0</v>
      </c>
      <c r="I796" s="2" t="s">
        <v>35</v>
      </c>
      <c r="J796" s="1">
        <f>IF(Tableau4[[#This Row],[Date Fin TTT]]="","",VLOOKUP(Tableau4[[#This Row],[Produit]],'Prod Sanit'!$A$1:$G$72,2,FALSE)+Tableau4[[#This Row],[Date Fin TTT]])</f>
        <v>42731</v>
      </c>
      <c r="K796" t="s">
        <v>285</v>
      </c>
      <c r="L796" s="2" t="s">
        <v>81</v>
      </c>
    </row>
    <row r="797" spans="1:12" x14ac:dyDescent="0.25">
      <c r="A797" s="20">
        <v>3907</v>
      </c>
      <c r="B797" s="3">
        <v>42668</v>
      </c>
      <c r="C797" s="3">
        <v>42668</v>
      </c>
      <c r="E797" t="s">
        <v>53</v>
      </c>
      <c r="F797">
        <v>18</v>
      </c>
      <c r="G797" s="28">
        <v>612004941</v>
      </c>
      <c r="H797" s="18">
        <f>IF(Tableau4[[#This Row],[Produit]]="","",VLOOKUP(Tableau4[[#This Row],[Produit]],'Prod Sanit'!$A$1:$G$71,7,FALSE))</f>
        <v>0</v>
      </c>
      <c r="I797" s="2" t="s">
        <v>35</v>
      </c>
      <c r="J797" s="1">
        <f>IF(Tableau4[[#This Row],[Date Fin TTT]]="","",VLOOKUP(Tableau4[[#This Row],[Produit]],'Prod Sanit'!$A$1:$G$72,2,FALSE)+Tableau4[[#This Row],[Date Fin TTT]])</f>
        <v>42731</v>
      </c>
      <c r="K797" t="s">
        <v>285</v>
      </c>
      <c r="L797" s="2" t="s">
        <v>81</v>
      </c>
    </row>
    <row r="798" spans="1:12" x14ac:dyDescent="0.25">
      <c r="A798" s="20">
        <v>3908</v>
      </c>
      <c r="B798" s="3">
        <v>42669</v>
      </c>
      <c r="C798" s="3">
        <v>42669</v>
      </c>
      <c r="E798" t="s">
        <v>213</v>
      </c>
      <c r="F798">
        <v>1</v>
      </c>
      <c r="G798" s="30">
        <v>609003643</v>
      </c>
      <c r="H798" s="18" t="str">
        <f>IF(Tableau4[[#This Row],[Produit]]="","",VLOOKUP(Tableau4[[#This Row],[Produit]],'Prod Sanit'!$A$1:$G$71,7,FALSE))</f>
        <v>SC</v>
      </c>
      <c r="I798" s="2" t="s">
        <v>35</v>
      </c>
      <c r="J798" s="1">
        <f>IF(Tableau4[[#This Row],[Date Fin TTT]]="","",VLOOKUP(Tableau4[[#This Row],[Produit]],'Prod Sanit'!$A$1:$G$72,2,FALSE)+Tableau4[[#This Row],[Date Fin TTT]])</f>
        <v>42697</v>
      </c>
      <c r="K798" t="s">
        <v>284</v>
      </c>
      <c r="L798" s="2" t="s">
        <v>81</v>
      </c>
    </row>
    <row r="799" spans="1:12" x14ac:dyDescent="0.25">
      <c r="A799" s="20">
        <v>3909</v>
      </c>
      <c r="B799" s="3">
        <v>42669</v>
      </c>
      <c r="C799" s="3">
        <v>42669</v>
      </c>
      <c r="E799" t="s">
        <v>213</v>
      </c>
      <c r="F799">
        <v>1</v>
      </c>
      <c r="G799" s="30">
        <v>609003643</v>
      </c>
      <c r="H799" s="18" t="str">
        <f>IF(Tableau4[[#This Row],[Produit]]="","",VLOOKUP(Tableau4[[#This Row],[Produit]],'Prod Sanit'!$A$1:$G$71,7,FALSE))</f>
        <v>SC</v>
      </c>
      <c r="I799" s="2" t="s">
        <v>35</v>
      </c>
      <c r="J799" s="1">
        <f>IF(Tableau4[[#This Row],[Date Fin TTT]]="","",VLOOKUP(Tableau4[[#This Row],[Produit]],'Prod Sanit'!$A$1:$G$72,2,FALSE)+Tableau4[[#This Row],[Date Fin TTT]])</f>
        <v>42697</v>
      </c>
      <c r="K799" t="s">
        <v>284</v>
      </c>
      <c r="L799" s="2" t="s">
        <v>81</v>
      </c>
    </row>
    <row r="800" spans="1:12" x14ac:dyDescent="0.25">
      <c r="A800" s="20">
        <v>3908</v>
      </c>
      <c r="B800" s="3">
        <v>42669</v>
      </c>
      <c r="C800" s="3">
        <v>42669</v>
      </c>
      <c r="E800" t="s">
        <v>53</v>
      </c>
      <c r="F800">
        <v>18</v>
      </c>
      <c r="G800" s="28">
        <v>612004941</v>
      </c>
      <c r="H800" s="18">
        <f>IF(Tableau4[[#This Row],[Produit]]="","",VLOOKUP(Tableau4[[#This Row],[Produit]],'Prod Sanit'!$A$1:$G$71,7,FALSE))</f>
        <v>0</v>
      </c>
      <c r="I800" s="2" t="s">
        <v>35</v>
      </c>
      <c r="J800" s="1">
        <f>IF(Tableau4[[#This Row],[Date Fin TTT]]="","",VLOOKUP(Tableau4[[#This Row],[Produit]],'Prod Sanit'!$A$1:$G$72,2,FALSE)+Tableau4[[#This Row],[Date Fin TTT]])</f>
        <v>42732</v>
      </c>
      <c r="K800" t="s">
        <v>285</v>
      </c>
      <c r="L800" s="2" t="s">
        <v>81</v>
      </c>
    </row>
    <row r="801" spans="1:12" x14ac:dyDescent="0.25">
      <c r="A801" s="20">
        <v>3909</v>
      </c>
      <c r="B801" s="3">
        <v>42669</v>
      </c>
      <c r="C801" s="3">
        <v>42669</v>
      </c>
      <c r="E801" t="s">
        <v>53</v>
      </c>
      <c r="F801">
        <v>18</v>
      </c>
      <c r="G801" s="28">
        <v>612004941</v>
      </c>
      <c r="H801" s="18">
        <f>IF(Tableau4[[#This Row],[Produit]]="","",VLOOKUP(Tableau4[[#This Row],[Produit]],'Prod Sanit'!$A$1:$G$71,7,FALSE))</f>
        <v>0</v>
      </c>
      <c r="I801" s="2" t="s">
        <v>35</v>
      </c>
      <c r="J801" s="1">
        <f>IF(Tableau4[[#This Row],[Date Fin TTT]]="","",VLOOKUP(Tableau4[[#This Row],[Produit]],'Prod Sanit'!$A$1:$G$72,2,FALSE)+Tableau4[[#This Row],[Date Fin TTT]])</f>
        <v>42732</v>
      </c>
      <c r="K801" t="s">
        <v>285</v>
      </c>
      <c r="L801" s="2" t="s">
        <v>81</v>
      </c>
    </row>
    <row r="802" spans="1:12" x14ac:dyDescent="0.25">
      <c r="A802" s="20">
        <v>469</v>
      </c>
      <c r="B802" s="3">
        <v>42670</v>
      </c>
      <c r="C802" s="3">
        <v>42670</v>
      </c>
      <c r="E802" t="s">
        <v>57</v>
      </c>
      <c r="F802">
        <v>20</v>
      </c>
      <c r="H802" s="18" t="str">
        <f>IF(Tableau4[[#This Row],[Produit]]="","",VLOOKUP(Tableau4[[#This Row],[Produit]],'Prod Sanit'!$A$1:$G$71,7,FALSE))</f>
        <v>IM</v>
      </c>
      <c r="I802" s="2" t="s">
        <v>35</v>
      </c>
      <c r="J802" s="1">
        <f>IF(Tableau4[[#This Row],[Date Fin TTT]]="","",VLOOKUP(Tableau4[[#This Row],[Produit]],'Prod Sanit'!$A$1:$G$72,2,FALSE)+Tableau4[[#This Row],[Date Fin TTT]])</f>
        <v>42673</v>
      </c>
      <c r="K802" t="s">
        <v>58</v>
      </c>
      <c r="L802" s="2" t="s">
        <v>81</v>
      </c>
    </row>
    <row r="803" spans="1:12" x14ac:dyDescent="0.25">
      <c r="A803" s="20">
        <v>7211</v>
      </c>
      <c r="B803" s="3">
        <v>42670</v>
      </c>
      <c r="C803" s="3">
        <v>42670</v>
      </c>
      <c r="E803" t="s">
        <v>57</v>
      </c>
      <c r="F803">
        <v>20</v>
      </c>
      <c r="H803" s="18" t="str">
        <f>IF(Tableau4[[#This Row],[Produit]]="","",VLOOKUP(Tableau4[[#This Row],[Produit]],'Prod Sanit'!$A$1:$G$71,7,FALSE))</f>
        <v>IM</v>
      </c>
      <c r="I803" s="2" t="s">
        <v>35</v>
      </c>
      <c r="J803" s="1">
        <f>IF(Tableau4[[#This Row],[Date Fin TTT]]="","",VLOOKUP(Tableau4[[#This Row],[Produit]],'Prod Sanit'!$A$1:$G$72,2,FALSE)+Tableau4[[#This Row],[Date Fin TTT]])</f>
        <v>42673</v>
      </c>
      <c r="K803" t="s">
        <v>58</v>
      </c>
      <c r="L803" s="2" t="s">
        <v>81</v>
      </c>
    </row>
    <row r="804" spans="1:12" x14ac:dyDescent="0.25">
      <c r="A804" s="20">
        <v>469</v>
      </c>
      <c r="B804" s="3">
        <v>42670</v>
      </c>
      <c r="C804" s="3">
        <v>42675</v>
      </c>
      <c r="E804" t="s">
        <v>219</v>
      </c>
      <c r="F804">
        <v>12</v>
      </c>
      <c r="G804" s="2">
        <v>610004211</v>
      </c>
      <c r="H804" s="18" t="str">
        <f>IF(Tableau4[[#This Row],[Produit]]="","",VLOOKUP(Tableau4[[#This Row],[Produit]],'Prod Sanit'!$A$1:$G$71,7,FALSE))</f>
        <v>IM</v>
      </c>
      <c r="I804" s="2" t="s">
        <v>35</v>
      </c>
      <c r="J804" s="1">
        <f>IF(Tableau4[[#This Row],[Date Fin TTT]]="","",VLOOKUP(Tableau4[[#This Row],[Produit]],'Prod Sanit'!$A$1:$G$72,2,FALSE)+Tableau4[[#This Row],[Date Fin TTT]])</f>
        <v>42675</v>
      </c>
      <c r="K804" t="s">
        <v>227</v>
      </c>
      <c r="L804" s="2" t="s">
        <v>81</v>
      </c>
    </row>
    <row r="805" spans="1:12" x14ac:dyDescent="0.25">
      <c r="A805" s="20">
        <v>469</v>
      </c>
      <c r="B805" s="3">
        <v>42677</v>
      </c>
      <c r="C805" s="3">
        <v>42677</v>
      </c>
      <c r="E805" t="s">
        <v>223</v>
      </c>
      <c r="F805">
        <v>2</v>
      </c>
      <c r="G805" s="2">
        <v>610004211</v>
      </c>
      <c r="H805" s="18" t="str">
        <f>IF(Tableau4[[#This Row],[Produit]]="","",VLOOKUP(Tableau4[[#This Row],[Produit]],'Prod Sanit'!$A$1:$G$71,7,FALSE))</f>
        <v>IM</v>
      </c>
      <c r="I805" s="2" t="s">
        <v>35</v>
      </c>
      <c r="J805" s="1">
        <f>IF(Tableau4[[#This Row],[Date Fin TTT]]="","",VLOOKUP(Tableau4[[#This Row],[Produit]],'Prod Sanit'!$A$1:$G$72,2,FALSE)+Tableau4[[#This Row],[Date Fin TTT]])</f>
        <v>42677</v>
      </c>
      <c r="K805" t="s">
        <v>49</v>
      </c>
      <c r="L805" s="2" t="s">
        <v>81</v>
      </c>
    </row>
    <row r="806" spans="1:12" x14ac:dyDescent="0.25">
      <c r="A806" s="20">
        <v>398</v>
      </c>
      <c r="B806" s="3">
        <v>42678</v>
      </c>
      <c r="C806" s="3">
        <v>42678</v>
      </c>
      <c r="E806" t="s">
        <v>110</v>
      </c>
      <c r="F806">
        <v>1</v>
      </c>
      <c r="H806" s="18" t="str">
        <f>IF(Tableau4[[#This Row],[Produit]]="","",VLOOKUP(Tableau4[[#This Row],[Produit]],'Prod Sanit'!$A$1:$G$71,7,FALSE))</f>
        <v>B</v>
      </c>
      <c r="I806" s="2" t="s">
        <v>35</v>
      </c>
      <c r="J806" s="1">
        <f>IF(Tableau4[[#This Row],[Date Fin TTT]]="","",VLOOKUP(Tableau4[[#This Row],[Produit]],'Prod Sanit'!$A$1:$G$72,2,FALSE)+Tableau4[[#This Row],[Date Fin TTT]])</f>
        <v>42678</v>
      </c>
      <c r="L806" s="2" t="s">
        <v>81</v>
      </c>
    </row>
    <row r="807" spans="1:12" x14ac:dyDescent="0.25">
      <c r="A807" s="20">
        <v>398</v>
      </c>
      <c r="B807" s="3">
        <v>42678</v>
      </c>
      <c r="C807" s="3">
        <v>42678</v>
      </c>
      <c r="E807" t="s">
        <v>208</v>
      </c>
      <c r="G807" s="2">
        <v>608003351</v>
      </c>
      <c r="H807" s="18" t="str">
        <f>IF(Tableau4[[#This Row],[Produit]]="","",VLOOKUP(Tableau4[[#This Row],[Produit]],'Prod Sanit'!$A$1:$G$71,7,FALSE))</f>
        <v>B</v>
      </c>
      <c r="I807" s="2" t="s">
        <v>35</v>
      </c>
      <c r="J807" s="1">
        <f>IF(Tableau4[[#This Row],[Date Fin TTT]]="","",VLOOKUP(Tableau4[[#This Row],[Produit]],'Prod Sanit'!$A$1:$G$72,2,FALSE)+Tableau4[[#This Row],[Date Fin TTT]])</f>
        <v>42678</v>
      </c>
      <c r="L807" s="2" t="s">
        <v>81</v>
      </c>
    </row>
    <row r="808" spans="1:12" x14ac:dyDescent="0.25">
      <c r="A808" s="20">
        <v>398</v>
      </c>
      <c r="B808" s="3">
        <v>42678</v>
      </c>
      <c r="C808" s="3">
        <v>42678</v>
      </c>
      <c r="E808" t="s">
        <v>125</v>
      </c>
      <c r="G808" s="2">
        <v>602000659</v>
      </c>
      <c r="H808" s="18" t="str">
        <f>IF(Tableau4[[#This Row],[Produit]]="","",VLOOKUP(Tableau4[[#This Row],[Produit]],'Prod Sanit'!$A$1:$G$71,7,FALSE))</f>
        <v>B</v>
      </c>
      <c r="I808" s="2" t="s">
        <v>35</v>
      </c>
      <c r="J808" s="1">
        <f>IF(Tableau4[[#This Row],[Date Fin TTT]]="","",VLOOKUP(Tableau4[[#This Row],[Produit]],'Prod Sanit'!$A$1:$G$72,2,FALSE)+Tableau4[[#This Row],[Date Fin TTT]])</f>
        <v>42678</v>
      </c>
      <c r="L808" s="2" t="s">
        <v>81</v>
      </c>
    </row>
    <row r="809" spans="1:12" x14ac:dyDescent="0.25">
      <c r="A809" s="20">
        <v>398</v>
      </c>
      <c r="B809" s="3">
        <v>42678</v>
      </c>
      <c r="C809" s="3">
        <v>42678</v>
      </c>
      <c r="E809" t="s">
        <v>123</v>
      </c>
      <c r="G809" s="2">
        <v>602000659</v>
      </c>
      <c r="H809" s="18" t="str">
        <f>IF(Tableau4[[#This Row],[Produit]]="","",VLOOKUP(Tableau4[[#This Row],[Produit]],'Prod Sanit'!$A$1:$G$71,7,FALSE))</f>
        <v>B</v>
      </c>
      <c r="I809" s="2" t="s">
        <v>35</v>
      </c>
      <c r="J809" s="1">
        <f>IF(Tableau4[[#This Row],[Date Fin TTT]]="","",VLOOKUP(Tableau4[[#This Row],[Produit]],'Prod Sanit'!$A$1:$G$72,2,FALSE)+Tableau4[[#This Row],[Date Fin TTT]])</f>
        <v>42678</v>
      </c>
      <c r="L809" s="2" t="s">
        <v>81</v>
      </c>
    </row>
    <row r="810" spans="1:12" x14ac:dyDescent="0.25">
      <c r="A810" s="20">
        <v>3910</v>
      </c>
      <c r="B810" s="3">
        <v>42680</v>
      </c>
      <c r="C810" s="3">
        <v>42680</v>
      </c>
      <c r="E810" t="s">
        <v>213</v>
      </c>
      <c r="F810">
        <v>1</v>
      </c>
      <c r="G810" s="30">
        <v>609003643</v>
      </c>
      <c r="H810" s="18" t="str">
        <f>IF(Tableau4[[#This Row],[Produit]]="","",VLOOKUP(Tableau4[[#This Row],[Produit]],'Prod Sanit'!$A$1:$G$71,7,FALSE))</f>
        <v>SC</v>
      </c>
      <c r="I810" s="2" t="s">
        <v>35</v>
      </c>
      <c r="J810" s="1">
        <f>IF(Tableau4[[#This Row],[Date Fin TTT]]="","",VLOOKUP(Tableau4[[#This Row],[Produit]],'Prod Sanit'!$A$1:$G$72,2,FALSE)+Tableau4[[#This Row],[Date Fin TTT]])</f>
        <v>42708</v>
      </c>
      <c r="K810" t="s">
        <v>284</v>
      </c>
      <c r="L810" s="2" t="s">
        <v>81</v>
      </c>
    </row>
    <row r="811" spans="1:12" x14ac:dyDescent="0.25">
      <c r="A811" s="20">
        <v>3910</v>
      </c>
      <c r="B811" s="3">
        <v>42680</v>
      </c>
      <c r="C811" s="3">
        <v>42680</v>
      </c>
      <c r="E811" t="s">
        <v>53</v>
      </c>
      <c r="F811">
        <v>18</v>
      </c>
      <c r="G811" s="28">
        <v>612004941</v>
      </c>
      <c r="H811" s="18">
        <f>IF(Tableau4[[#This Row],[Produit]]="","",VLOOKUP(Tableau4[[#This Row],[Produit]],'Prod Sanit'!$A$1:$G$71,7,FALSE))</f>
        <v>0</v>
      </c>
      <c r="I811" s="2" t="s">
        <v>35</v>
      </c>
      <c r="J811" s="1">
        <f>IF(Tableau4[[#This Row],[Date Fin TTT]]="","",VLOOKUP(Tableau4[[#This Row],[Produit]],'Prod Sanit'!$A$1:$G$72,2,FALSE)+Tableau4[[#This Row],[Date Fin TTT]])</f>
        <v>42743</v>
      </c>
      <c r="K811" t="s">
        <v>285</v>
      </c>
      <c r="L811" s="2" t="s">
        <v>81</v>
      </c>
    </row>
    <row r="812" spans="1:12" x14ac:dyDescent="0.25">
      <c r="A812" s="20">
        <v>3911</v>
      </c>
      <c r="B812" s="3">
        <v>42681</v>
      </c>
      <c r="C812" s="3">
        <v>42681</v>
      </c>
      <c r="E812" t="s">
        <v>213</v>
      </c>
      <c r="F812">
        <v>1</v>
      </c>
      <c r="G812" s="30">
        <v>609003643</v>
      </c>
      <c r="H812" s="18" t="str">
        <f>IF(Tableau4[[#This Row],[Produit]]="","",VLOOKUP(Tableau4[[#This Row],[Produit]],'Prod Sanit'!$A$1:$G$71,7,FALSE))</f>
        <v>SC</v>
      </c>
      <c r="I812" s="2" t="s">
        <v>35</v>
      </c>
      <c r="J812" s="1">
        <f>IF(Tableau4[[#This Row],[Date Fin TTT]]="","",VLOOKUP(Tableau4[[#This Row],[Produit]],'Prod Sanit'!$A$1:$G$72,2,FALSE)+Tableau4[[#This Row],[Date Fin TTT]])</f>
        <v>42709</v>
      </c>
      <c r="K812" t="s">
        <v>284</v>
      </c>
      <c r="L812" s="2" t="s">
        <v>81</v>
      </c>
    </row>
    <row r="813" spans="1:12" x14ac:dyDescent="0.25">
      <c r="A813" s="20">
        <v>3911</v>
      </c>
      <c r="B813" s="3">
        <v>42681</v>
      </c>
      <c r="C813" s="3">
        <v>42681</v>
      </c>
      <c r="E813" t="s">
        <v>53</v>
      </c>
      <c r="F813">
        <v>18</v>
      </c>
      <c r="G813" s="28">
        <v>612004941</v>
      </c>
      <c r="H813" s="18">
        <f>IF(Tableau4[[#This Row],[Produit]]="","",VLOOKUP(Tableau4[[#This Row],[Produit]],'Prod Sanit'!$A$1:$G$71,7,FALSE))</f>
        <v>0</v>
      </c>
      <c r="I813" s="2" t="s">
        <v>35</v>
      </c>
      <c r="J813" s="1">
        <f>IF(Tableau4[[#This Row],[Date Fin TTT]]="","",VLOOKUP(Tableau4[[#This Row],[Produit]],'Prod Sanit'!$A$1:$G$72,2,FALSE)+Tableau4[[#This Row],[Date Fin TTT]])</f>
        <v>42744</v>
      </c>
      <c r="K813" t="s">
        <v>285</v>
      </c>
      <c r="L813" s="2" t="s">
        <v>81</v>
      </c>
    </row>
    <row r="814" spans="1:12" x14ac:dyDescent="0.25">
      <c r="A814" s="20">
        <v>3912</v>
      </c>
      <c r="B814" s="3">
        <v>42682</v>
      </c>
      <c r="C814" s="3">
        <v>42682</v>
      </c>
      <c r="E814" t="s">
        <v>213</v>
      </c>
      <c r="F814">
        <v>1</v>
      </c>
      <c r="G814" s="30">
        <v>609003643</v>
      </c>
      <c r="H814" s="18" t="str">
        <f>IF(Tableau4[[#This Row],[Produit]]="","",VLOOKUP(Tableau4[[#This Row],[Produit]],'Prod Sanit'!$A$1:$G$71,7,FALSE))</f>
        <v>SC</v>
      </c>
      <c r="I814" s="2" t="s">
        <v>35</v>
      </c>
      <c r="J814" s="1">
        <f>IF(Tableau4[[#This Row],[Date Fin TTT]]="","",VLOOKUP(Tableau4[[#This Row],[Produit]],'Prod Sanit'!$A$1:$G$72,2,FALSE)+Tableau4[[#This Row],[Date Fin TTT]])</f>
        <v>42710</v>
      </c>
      <c r="K814" t="s">
        <v>284</v>
      </c>
      <c r="L814" s="2" t="s">
        <v>81</v>
      </c>
    </row>
    <row r="815" spans="1:12" x14ac:dyDescent="0.25">
      <c r="A815" s="20">
        <v>3912</v>
      </c>
      <c r="B815" s="3">
        <v>42682</v>
      </c>
      <c r="C815" s="3">
        <v>42682</v>
      </c>
      <c r="E815" t="s">
        <v>53</v>
      </c>
      <c r="F815">
        <v>18</v>
      </c>
      <c r="G815" s="28">
        <v>612004941</v>
      </c>
      <c r="H815" s="18">
        <f>IF(Tableau4[[#This Row],[Produit]]="","",VLOOKUP(Tableau4[[#This Row],[Produit]],'Prod Sanit'!$A$1:$G$71,7,FALSE))</f>
        <v>0</v>
      </c>
      <c r="I815" s="2" t="s">
        <v>35</v>
      </c>
      <c r="J815" s="1">
        <f>IF(Tableau4[[#This Row],[Date Fin TTT]]="","",VLOOKUP(Tableau4[[#This Row],[Produit]],'Prod Sanit'!$A$1:$G$72,2,FALSE)+Tableau4[[#This Row],[Date Fin TTT]])</f>
        <v>42745</v>
      </c>
      <c r="K815" t="s">
        <v>285</v>
      </c>
      <c r="L815" s="2" t="s">
        <v>81</v>
      </c>
    </row>
    <row r="816" spans="1:12" x14ac:dyDescent="0.25">
      <c r="A816" s="20">
        <v>2091</v>
      </c>
      <c r="B816" s="3">
        <v>42685</v>
      </c>
      <c r="C816" s="3">
        <v>42714</v>
      </c>
      <c r="E816" t="s">
        <v>229</v>
      </c>
      <c r="F816">
        <v>10</v>
      </c>
      <c r="G816" s="28">
        <v>611004407</v>
      </c>
      <c r="H816" s="18" t="str">
        <f>IF(Tableau4[[#This Row],[Produit]]="","",VLOOKUP(Tableau4[[#This Row],[Produit]],'Prod Sanit'!$A$1:$G$71,7,FALSE))</f>
        <v>SC</v>
      </c>
      <c r="I816" s="2" t="s">
        <v>35</v>
      </c>
      <c r="J816" s="1">
        <f>IF(Tableau4[[#This Row],[Date Fin TTT]]="","",VLOOKUP(Tableau4[[#This Row],[Produit]],'Prod Sanit'!$A$1:$G$72,2,FALSE)+Tableau4[[#This Row],[Date Fin TTT]])</f>
        <v>42714</v>
      </c>
      <c r="L816" s="2" t="s">
        <v>81</v>
      </c>
    </row>
    <row r="817" spans="1:12" x14ac:dyDescent="0.25">
      <c r="A817" s="20">
        <v>2092</v>
      </c>
      <c r="B817" s="3">
        <v>42685</v>
      </c>
      <c r="C817" s="3">
        <v>42714</v>
      </c>
      <c r="E817" t="s">
        <v>229</v>
      </c>
      <c r="F817">
        <v>10</v>
      </c>
      <c r="G817" s="28">
        <v>611004407</v>
      </c>
      <c r="H817" s="18" t="str">
        <f>IF(Tableau4[[#This Row],[Produit]]="","",VLOOKUP(Tableau4[[#This Row],[Produit]],'Prod Sanit'!$A$1:$G$71,7,FALSE))</f>
        <v>SC</v>
      </c>
      <c r="I817" s="2" t="s">
        <v>35</v>
      </c>
      <c r="J817" s="1">
        <f>IF(Tableau4[[#This Row],[Date Fin TTT]]="","",VLOOKUP(Tableau4[[#This Row],[Produit]],'Prod Sanit'!$A$1:$G$72,2,FALSE)+Tableau4[[#This Row],[Date Fin TTT]])</f>
        <v>42714</v>
      </c>
      <c r="L817" s="2" t="s">
        <v>81</v>
      </c>
    </row>
    <row r="818" spans="1:12" x14ac:dyDescent="0.25">
      <c r="A818" s="54">
        <v>3872</v>
      </c>
      <c r="B818" s="3">
        <v>42685</v>
      </c>
      <c r="C818" s="3">
        <v>42714</v>
      </c>
      <c r="E818" t="s">
        <v>229</v>
      </c>
      <c r="F818">
        <v>10</v>
      </c>
      <c r="G818" s="28">
        <v>611004407</v>
      </c>
      <c r="H818" s="18" t="str">
        <f>IF(Tableau4[[#This Row],[Produit]]="","",VLOOKUP(Tableau4[[#This Row],[Produit]],'Prod Sanit'!$A$1:$G$71,7,FALSE))</f>
        <v>SC</v>
      </c>
      <c r="I818" s="2" t="s">
        <v>35</v>
      </c>
      <c r="J818" s="1">
        <f>IF(Tableau4[[#This Row],[Date Fin TTT]]="","",VLOOKUP(Tableau4[[#This Row],[Produit]],'Prod Sanit'!$A$1:$G$72,2,FALSE)+Tableau4[[#This Row],[Date Fin TTT]])</f>
        <v>42714</v>
      </c>
      <c r="L818" s="2" t="s">
        <v>81</v>
      </c>
    </row>
    <row r="819" spans="1:12" x14ac:dyDescent="0.25">
      <c r="A819" s="20">
        <v>3873</v>
      </c>
      <c r="B819" s="3">
        <v>42685</v>
      </c>
      <c r="C819" s="3">
        <v>42714</v>
      </c>
      <c r="E819" t="s">
        <v>229</v>
      </c>
      <c r="F819">
        <v>10</v>
      </c>
      <c r="G819" s="28">
        <v>611004407</v>
      </c>
      <c r="H819" s="18" t="str">
        <f>IF(Tableau4[[#This Row],[Produit]]="","",VLOOKUP(Tableau4[[#This Row],[Produit]],'Prod Sanit'!$A$1:$G$71,7,FALSE))</f>
        <v>SC</v>
      </c>
      <c r="I819" s="2" t="s">
        <v>35</v>
      </c>
      <c r="J819" s="1">
        <f>IF(Tableau4[[#This Row],[Date Fin TTT]]="","",VLOOKUP(Tableau4[[#This Row],[Produit]],'Prod Sanit'!$A$1:$G$72,2,FALSE)+Tableau4[[#This Row],[Date Fin TTT]])</f>
        <v>42714</v>
      </c>
      <c r="L819" s="2" t="s">
        <v>81</v>
      </c>
    </row>
    <row r="820" spans="1:12" x14ac:dyDescent="0.25">
      <c r="A820" s="20">
        <v>3874</v>
      </c>
      <c r="B820" s="3">
        <v>42685</v>
      </c>
      <c r="C820" s="3">
        <v>42714</v>
      </c>
      <c r="E820" t="s">
        <v>229</v>
      </c>
      <c r="F820">
        <v>10</v>
      </c>
      <c r="G820" s="28">
        <v>611004407</v>
      </c>
      <c r="H820" s="18" t="str">
        <f>IF(Tableau4[[#This Row],[Produit]]="","",VLOOKUP(Tableau4[[#This Row],[Produit]],'Prod Sanit'!$A$1:$G$71,7,FALSE))</f>
        <v>SC</v>
      </c>
      <c r="I820" s="2" t="s">
        <v>35</v>
      </c>
      <c r="J820" s="1">
        <f>IF(Tableau4[[#This Row],[Date Fin TTT]]="","",VLOOKUP(Tableau4[[#This Row],[Produit]],'Prod Sanit'!$A$1:$G$72,2,FALSE)+Tableau4[[#This Row],[Date Fin TTT]])</f>
        <v>42714</v>
      </c>
      <c r="L820" s="2" t="s">
        <v>81</v>
      </c>
    </row>
    <row r="821" spans="1:12" x14ac:dyDescent="0.25">
      <c r="A821" s="20">
        <v>3875</v>
      </c>
      <c r="B821" s="3">
        <v>42685</v>
      </c>
      <c r="C821" s="3">
        <v>42714</v>
      </c>
      <c r="E821" t="s">
        <v>229</v>
      </c>
      <c r="F821">
        <v>10</v>
      </c>
      <c r="G821" s="28">
        <v>611004407</v>
      </c>
      <c r="H821" s="18" t="str">
        <f>IF(Tableau4[[#This Row],[Produit]]="","",VLOOKUP(Tableau4[[#This Row],[Produit]],'Prod Sanit'!$A$1:$G$71,7,FALSE))</f>
        <v>SC</v>
      </c>
      <c r="I821" s="2" t="s">
        <v>35</v>
      </c>
      <c r="J821" s="1">
        <f>IF(Tableau4[[#This Row],[Date Fin TTT]]="","",VLOOKUP(Tableau4[[#This Row],[Produit]],'Prod Sanit'!$A$1:$G$72,2,FALSE)+Tableau4[[#This Row],[Date Fin TTT]])</f>
        <v>42714</v>
      </c>
      <c r="L821" s="2" t="s">
        <v>81</v>
      </c>
    </row>
    <row r="822" spans="1:12" x14ac:dyDescent="0.25">
      <c r="A822" s="20">
        <v>3876</v>
      </c>
      <c r="B822" s="3">
        <v>42685</v>
      </c>
      <c r="C822" s="3">
        <v>42714</v>
      </c>
      <c r="E822" t="s">
        <v>229</v>
      </c>
      <c r="F822">
        <v>10</v>
      </c>
      <c r="G822" s="28">
        <v>611004407</v>
      </c>
      <c r="H822" s="18" t="str">
        <f>IF(Tableau4[[#This Row],[Produit]]="","",VLOOKUP(Tableau4[[#This Row],[Produit]],'Prod Sanit'!$A$1:$G$71,7,FALSE))</f>
        <v>SC</v>
      </c>
      <c r="I822" s="2" t="s">
        <v>35</v>
      </c>
      <c r="J822" s="1">
        <f>IF(Tableau4[[#This Row],[Date Fin TTT]]="","",VLOOKUP(Tableau4[[#This Row],[Produit]],'Prod Sanit'!$A$1:$G$72,2,FALSE)+Tableau4[[#This Row],[Date Fin TTT]])</f>
        <v>42714</v>
      </c>
      <c r="L822" s="2" t="s">
        <v>81</v>
      </c>
    </row>
    <row r="823" spans="1:12" x14ac:dyDescent="0.25">
      <c r="A823" s="20">
        <v>3877</v>
      </c>
      <c r="B823" s="3">
        <v>42685</v>
      </c>
      <c r="C823" s="3">
        <v>42714</v>
      </c>
      <c r="E823" t="s">
        <v>229</v>
      </c>
      <c r="F823">
        <v>10</v>
      </c>
      <c r="G823" s="28">
        <v>611004407</v>
      </c>
      <c r="H823" s="18" t="str">
        <f>IF(Tableau4[[#This Row],[Produit]]="","",VLOOKUP(Tableau4[[#This Row],[Produit]],'Prod Sanit'!$A$1:$G$71,7,FALSE))</f>
        <v>SC</v>
      </c>
      <c r="I823" s="2" t="s">
        <v>35</v>
      </c>
      <c r="J823" s="1">
        <f>IF(Tableau4[[#This Row],[Date Fin TTT]]="","",VLOOKUP(Tableau4[[#This Row],[Produit]],'Prod Sanit'!$A$1:$G$72,2,FALSE)+Tableau4[[#This Row],[Date Fin TTT]])</f>
        <v>42714</v>
      </c>
      <c r="L823" s="2" t="s">
        <v>81</v>
      </c>
    </row>
    <row r="824" spans="1:12" x14ac:dyDescent="0.25">
      <c r="A824" s="20">
        <v>3878</v>
      </c>
      <c r="B824" s="3">
        <v>42685</v>
      </c>
      <c r="C824" s="3">
        <v>42714</v>
      </c>
      <c r="E824" t="s">
        <v>229</v>
      </c>
      <c r="F824">
        <v>10</v>
      </c>
      <c r="G824" s="28">
        <v>611004407</v>
      </c>
      <c r="H824" s="18" t="str">
        <f>IF(Tableau4[[#This Row],[Produit]]="","",VLOOKUP(Tableau4[[#This Row],[Produit]],'Prod Sanit'!$A$1:$G$71,7,FALSE))</f>
        <v>SC</v>
      </c>
      <c r="I824" s="2" t="s">
        <v>35</v>
      </c>
      <c r="J824" s="1">
        <f>IF(Tableau4[[#This Row],[Date Fin TTT]]="","",VLOOKUP(Tableau4[[#This Row],[Produit]],'Prod Sanit'!$A$1:$G$72,2,FALSE)+Tableau4[[#This Row],[Date Fin TTT]])</f>
        <v>42714</v>
      </c>
      <c r="L824" s="2" t="s">
        <v>81</v>
      </c>
    </row>
    <row r="825" spans="1:12" x14ac:dyDescent="0.25">
      <c r="A825" s="20">
        <v>3879</v>
      </c>
      <c r="B825" s="3">
        <v>42685</v>
      </c>
      <c r="C825" s="3">
        <v>42714</v>
      </c>
      <c r="E825" t="s">
        <v>229</v>
      </c>
      <c r="F825">
        <v>10</v>
      </c>
      <c r="G825" s="28">
        <v>611004407</v>
      </c>
      <c r="H825" s="18" t="str">
        <f>IF(Tableau4[[#This Row],[Produit]]="","",VLOOKUP(Tableau4[[#This Row],[Produit]],'Prod Sanit'!$A$1:$G$71,7,FALSE))</f>
        <v>SC</v>
      </c>
      <c r="I825" s="2" t="s">
        <v>35</v>
      </c>
      <c r="J825" s="1">
        <f>IF(Tableau4[[#This Row],[Date Fin TTT]]="","",VLOOKUP(Tableau4[[#This Row],[Produit]],'Prod Sanit'!$A$1:$G$72,2,FALSE)+Tableau4[[#This Row],[Date Fin TTT]])</f>
        <v>42714</v>
      </c>
      <c r="L825" s="2" t="s">
        <v>81</v>
      </c>
    </row>
    <row r="826" spans="1:12" x14ac:dyDescent="0.25">
      <c r="A826" s="20">
        <v>3880</v>
      </c>
      <c r="B826" s="3">
        <v>42685</v>
      </c>
      <c r="C826" s="3">
        <v>42714</v>
      </c>
      <c r="E826" t="s">
        <v>229</v>
      </c>
      <c r="F826">
        <v>10</v>
      </c>
      <c r="G826" s="28">
        <v>611004407</v>
      </c>
      <c r="H826" s="18" t="str">
        <f>IF(Tableau4[[#This Row],[Produit]]="","",VLOOKUP(Tableau4[[#This Row],[Produit]],'Prod Sanit'!$A$1:$G$71,7,FALSE))</f>
        <v>SC</v>
      </c>
      <c r="I826" s="2" t="s">
        <v>35</v>
      </c>
      <c r="J826" s="1">
        <f>IF(Tableau4[[#This Row],[Date Fin TTT]]="","",VLOOKUP(Tableau4[[#This Row],[Produit]],'Prod Sanit'!$A$1:$G$72,2,FALSE)+Tableau4[[#This Row],[Date Fin TTT]])</f>
        <v>42714</v>
      </c>
      <c r="L826" s="2" t="s">
        <v>81</v>
      </c>
    </row>
    <row r="827" spans="1:12" x14ac:dyDescent="0.25">
      <c r="A827" s="20">
        <v>3881</v>
      </c>
      <c r="B827" s="3">
        <v>42685</v>
      </c>
      <c r="C827" s="3">
        <v>42714</v>
      </c>
      <c r="E827" t="s">
        <v>229</v>
      </c>
      <c r="F827">
        <v>10</v>
      </c>
      <c r="G827" s="28">
        <v>611004407</v>
      </c>
      <c r="H827" s="18" t="str">
        <f>IF(Tableau4[[#This Row],[Produit]]="","",VLOOKUP(Tableau4[[#This Row],[Produit]],'Prod Sanit'!$A$1:$G$71,7,FALSE))</f>
        <v>SC</v>
      </c>
      <c r="I827" s="2" t="s">
        <v>35</v>
      </c>
      <c r="J827" s="1">
        <f>IF(Tableau4[[#This Row],[Date Fin TTT]]="","",VLOOKUP(Tableau4[[#This Row],[Produit]],'Prod Sanit'!$A$1:$G$72,2,FALSE)+Tableau4[[#This Row],[Date Fin TTT]])</f>
        <v>42714</v>
      </c>
      <c r="L827" s="2" t="s">
        <v>81</v>
      </c>
    </row>
    <row r="828" spans="1:12" x14ac:dyDescent="0.25">
      <c r="A828" s="20">
        <v>3882</v>
      </c>
      <c r="B828" s="3">
        <v>42685</v>
      </c>
      <c r="C828" s="3">
        <v>42714</v>
      </c>
      <c r="E828" t="s">
        <v>229</v>
      </c>
      <c r="F828">
        <v>10</v>
      </c>
      <c r="G828" s="28">
        <v>611004407</v>
      </c>
      <c r="H828" s="18" t="str">
        <f>IF(Tableau4[[#This Row],[Produit]]="","",VLOOKUP(Tableau4[[#This Row],[Produit]],'Prod Sanit'!$A$1:$G$71,7,FALSE))</f>
        <v>SC</v>
      </c>
      <c r="I828" s="2" t="s">
        <v>35</v>
      </c>
      <c r="J828" s="1">
        <f>IF(Tableau4[[#This Row],[Date Fin TTT]]="","",VLOOKUP(Tableau4[[#This Row],[Produit]],'Prod Sanit'!$A$1:$G$72,2,FALSE)+Tableau4[[#This Row],[Date Fin TTT]])</f>
        <v>42714</v>
      </c>
      <c r="L828" s="2" t="s">
        <v>81</v>
      </c>
    </row>
    <row r="829" spans="1:12" x14ac:dyDescent="0.25">
      <c r="A829" s="20">
        <v>3883</v>
      </c>
      <c r="B829" s="3">
        <v>42685</v>
      </c>
      <c r="C829" s="3">
        <v>42714</v>
      </c>
      <c r="E829" t="s">
        <v>229</v>
      </c>
      <c r="F829">
        <v>10</v>
      </c>
      <c r="G829" s="28">
        <v>611004407</v>
      </c>
      <c r="H829" s="18" t="str">
        <f>IF(Tableau4[[#This Row],[Produit]]="","",VLOOKUP(Tableau4[[#This Row],[Produit]],'Prod Sanit'!$A$1:$G$71,7,FALSE))</f>
        <v>SC</v>
      </c>
      <c r="I829" s="2" t="s">
        <v>35</v>
      </c>
      <c r="J829" s="1">
        <f>IF(Tableau4[[#This Row],[Date Fin TTT]]="","",VLOOKUP(Tableau4[[#This Row],[Produit]],'Prod Sanit'!$A$1:$G$72,2,FALSE)+Tableau4[[#This Row],[Date Fin TTT]])</f>
        <v>42714</v>
      </c>
      <c r="L829" s="2" t="s">
        <v>81</v>
      </c>
    </row>
    <row r="830" spans="1:12" x14ac:dyDescent="0.25">
      <c r="A830" s="20">
        <v>3884</v>
      </c>
      <c r="B830" s="3">
        <v>42685</v>
      </c>
      <c r="C830" s="3">
        <v>42714</v>
      </c>
      <c r="E830" t="s">
        <v>229</v>
      </c>
      <c r="F830">
        <v>10</v>
      </c>
      <c r="G830" s="28">
        <v>611004407</v>
      </c>
      <c r="H830" s="18" t="str">
        <f>IF(Tableau4[[#This Row],[Produit]]="","",VLOOKUP(Tableau4[[#This Row],[Produit]],'Prod Sanit'!$A$1:$G$71,7,FALSE))</f>
        <v>SC</v>
      </c>
      <c r="I830" s="2" t="s">
        <v>35</v>
      </c>
      <c r="J830" s="1">
        <f>IF(Tableau4[[#This Row],[Date Fin TTT]]="","",VLOOKUP(Tableau4[[#This Row],[Produit]],'Prod Sanit'!$A$1:$G$72,2,FALSE)+Tableau4[[#This Row],[Date Fin TTT]])</f>
        <v>42714</v>
      </c>
      <c r="L830" s="2" t="s">
        <v>81</v>
      </c>
    </row>
    <row r="831" spans="1:12" x14ac:dyDescent="0.25">
      <c r="A831" s="20">
        <v>3885</v>
      </c>
      <c r="B831" s="3">
        <v>42685</v>
      </c>
      <c r="C831" s="3">
        <v>42714</v>
      </c>
      <c r="E831" t="s">
        <v>229</v>
      </c>
      <c r="F831">
        <v>10</v>
      </c>
      <c r="G831" s="28">
        <v>611004407</v>
      </c>
      <c r="H831" s="18" t="str">
        <f>IF(Tableau4[[#This Row],[Produit]]="","",VLOOKUP(Tableau4[[#This Row],[Produit]],'Prod Sanit'!$A$1:$G$71,7,FALSE))</f>
        <v>SC</v>
      </c>
      <c r="I831" s="2" t="s">
        <v>35</v>
      </c>
      <c r="J831" s="1">
        <f>IF(Tableau4[[#This Row],[Date Fin TTT]]="","",VLOOKUP(Tableau4[[#This Row],[Produit]],'Prod Sanit'!$A$1:$G$72,2,FALSE)+Tableau4[[#This Row],[Date Fin TTT]])</f>
        <v>42714</v>
      </c>
      <c r="L831" s="2" t="s">
        <v>81</v>
      </c>
    </row>
    <row r="832" spans="1:12" x14ac:dyDescent="0.25">
      <c r="A832" s="20">
        <v>3886</v>
      </c>
      <c r="B832" s="3">
        <v>42685</v>
      </c>
      <c r="C832" s="3">
        <v>42714</v>
      </c>
      <c r="E832" t="s">
        <v>229</v>
      </c>
      <c r="F832">
        <v>10</v>
      </c>
      <c r="G832" s="28">
        <v>611004407</v>
      </c>
      <c r="H832" s="18" t="str">
        <f>IF(Tableau4[[#This Row],[Produit]]="","",VLOOKUP(Tableau4[[#This Row],[Produit]],'Prod Sanit'!$A$1:$G$71,7,FALSE))</f>
        <v>SC</v>
      </c>
      <c r="I832" s="2" t="s">
        <v>35</v>
      </c>
      <c r="J832" s="1">
        <f>IF(Tableau4[[#This Row],[Date Fin TTT]]="","",VLOOKUP(Tableau4[[#This Row],[Produit]],'Prod Sanit'!$A$1:$G$72,2,FALSE)+Tableau4[[#This Row],[Date Fin TTT]])</f>
        <v>42714</v>
      </c>
      <c r="L832" s="2" t="s">
        <v>81</v>
      </c>
    </row>
    <row r="833" spans="1:12" x14ac:dyDescent="0.25">
      <c r="A833" s="20">
        <v>3887</v>
      </c>
      <c r="B833" s="3">
        <v>42685</v>
      </c>
      <c r="C833" s="3">
        <v>42714</v>
      </c>
      <c r="E833" t="s">
        <v>229</v>
      </c>
      <c r="F833">
        <v>10</v>
      </c>
      <c r="G833" s="28">
        <v>611004407</v>
      </c>
      <c r="H833" s="18" t="str">
        <f>IF(Tableau4[[#This Row],[Produit]]="","",VLOOKUP(Tableau4[[#This Row],[Produit]],'Prod Sanit'!$A$1:$G$71,7,FALSE))</f>
        <v>SC</v>
      </c>
      <c r="I833" s="2" t="s">
        <v>35</v>
      </c>
      <c r="J833" s="1">
        <f>IF(Tableau4[[#This Row],[Date Fin TTT]]="","",VLOOKUP(Tableau4[[#This Row],[Produit]],'Prod Sanit'!$A$1:$G$72,2,FALSE)+Tableau4[[#This Row],[Date Fin TTT]])</f>
        <v>42714</v>
      </c>
      <c r="L833" s="2" t="s">
        <v>81</v>
      </c>
    </row>
    <row r="834" spans="1:12" x14ac:dyDescent="0.25">
      <c r="A834" s="20">
        <v>3888</v>
      </c>
      <c r="B834" s="3">
        <v>42685</v>
      </c>
      <c r="C834" s="3">
        <v>42714</v>
      </c>
      <c r="E834" t="s">
        <v>229</v>
      </c>
      <c r="F834">
        <v>10</v>
      </c>
      <c r="G834" s="28">
        <v>611004407</v>
      </c>
      <c r="H834" s="18" t="str">
        <f>IF(Tableau4[[#This Row],[Produit]]="","",VLOOKUP(Tableau4[[#This Row],[Produit]],'Prod Sanit'!$A$1:$G$71,7,FALSE))</f>
        <v>SC</v>
      </c>
      <c r="I834" s="2" t="s">
        <v>35</v>
      </c>
      <c r="J834" s="1">
        <f>IF(Tableau4[[#This Row],[Date Fin TTT]]="","",VLOOKUP(Tableau4[[#This Row],[Produit]],'Prod Sanit'!$A$1:$G$72,2,FALSE)+Tableau4[[#This Row],[Date Fin TTT]])</f>
        <v>42714</v>
      </c>
      <c r="L834" s="2" t="s">
        <v>81</v>
      </c>
    </row>
    <row r="835" spans="1:12" x14ac:dyDescent="0.25">
      <c r="A835" s="20">
        <v>3889</v>
      </c>
      <c r="B835" s="3">
        <v>42685</v>
      </c>
      <c r="C835" s="3">
        <v>42714</v>
      </c>
      <c r="E835" t="s">
        <v>229</v>
      </c>
      <c r="F835">
        <v>10</v>
      </c>
      <c r="G835" s="28">
        <v>611004407</v>
      </c>
      <c r="H835" s="18" t="str">
        <f>IF(Tableau4[[#This Row],[Produit]]="","",VLOOKUP(Tableau4[[#This Row],[Produit]],'Prod Sanit'!$A$1:$G$71,7,FALSE))</f>
        <v>SC</v>
      </c>
      <c r="I835" s="2" t="s">
        <v>35</v>
      </c>
      <c r="J835" s="1">
        <f>IF(Tableau4[[#This Row],[Date Fin TTT]]="","",VLOOKUP(Tableau4[[#This Row],[Produit]],'Prod Sanit'!$A$1:$G$72,2,FALSE)+Tableau4[[#This Row],[Date Fin TTT]])</f>
        <v>42714</v>
      </c>
      <c r="L835" s="2" t="s">
        <v>81</v>
      </c>
    </row>
    <row r="836" spans="1:12" x14ac:dyDescent="0.25">
      <c r="A836" s="20">
        <v>3890</v>
      </c>
      <c r="B836" s="3">
        <v>42685</v>
      </c>
      <c r="C836" s="3">
        <v>42714</v>
      </c>
      <c r="E836" t="s">
        <v>229</v>
      </c>
      <c r="F836">
        <v>10</v>
      </c>
      <c r="G836" s="28">
        <v>611004407</v>
      </c>
      <c r="H836" s="18" t="str">
        <f>IF(Tableau4[[#This Row],[Produit]]="","",VLOOKUP(Tableau4[[#This Row],[Produit]],'Prod Sanit'!$A$1:$G$71,7,FALSE))</f>
        <v>SC</v>
      </c>
      <c r="I836" s="2" t="s">
        <v>35</v>
      </c>
      <c r="J836" s="1">
        <f>IF(Tableau4[[#This Row],[Date Fin TTT]]="","",VLOOKUP(Tableau4[[#This Row],[Produit]],'Prod Sanit'!$A$1:$G$72,2,FALSE)+Tableau4[[#This Row],[Date Fin TTT]])</f>
        <v>42714</v>
      </c>
      <c r="L836" s="2" t="s">
        <v>81</v>
      </c>
    </row>
    <row r="837" spans="1:12" x14ac:dyDescent="0.25">
      <c r="A837" s="20">
        <v>3891</v>
      </c>
      <c r="B837" s="3">
        <v>42685</v>
      </c>
      <c r="C837" s="3">
        <v>42714</v>
      </c>
      <c r="E837" t="s">
        <v>229</v>
      </c>
      <c r="F837">
        <v>10</v>
      </c>
      <c r="G837" s="28">
        <v>611004407</v>
      </c>
      <c r="H837" s="18" t="str">
        <f>IF(Tableau4[[#This Row],[Produit]]="","",VLOOKUP(Tableau4[[#This Row],[Produit]],'Prod Sanit'!$A$1:$G$71,7,FALSE))</f>
        <v>SC</v>
      </c>
      <c r="I837" s="2" t="s">
        <v>35</v>
      </c>
      <c r="J837" s="1">
        <f>IF(Tableau4[[#This Row],[Date Fin TTT]]="","",VLOOKUP(Tableau4[[#This Row],[Produit]],'Prod Sanit'!$A$1:$G$72,2,FALSE)+Tableau4[[#This Row],[Date Fin TTT]])</f>
        <v>42714</v>
      </c>
      <c r="L837" s="2" t="s">
        <v>81</v>
      </c>
    </row>
    <row r="838" spans="1:12" x14ac:dyDescent="0.25">
      <c r="A838" s="20">
        <v>3892</v>
      </c>
      <c r="B838" s="3">
        <v>42685</v>
      </c>
      <c r="C838" s="3">
        <v>42714</v>
      </c>
      <c r="E838" t="s">
        <v>229</v>
      </c>
      <c r="F838">
        <v>10</v>
      </c>
      <c r="G838" s="28">
        <v>611004407</v>
      </c>
      <c r="H838" s="18" t="str">
        <f>IF(Tableau4[[#This Row],[Produit]]="","",VLOOKUP(Tableau4[[#This Row],[Produit]],'Prod Sanit'!$A$1:$G$71,7,FALSE))</f>
        <v>SC</v>
      </c>
      <c r="I838" s="2" t="s">
        <v>35</v>
      </c>
      <c r="J838" s="1">
        <f>IF(Tableau4[[#This Row],[Date Fin TTT]]="","",VLOOKUP(Tableau4[[#This Row],[Produit]],'Prod Sanit'!$A$1:$G$72,2,FALSE)+Tableau4[[#This Row],[Date Fin TTT]])</f>
        <v>42714</v>
      </c>
      <c r="L838" s="2" t="s">
        <v>81</v>
      </c>
    </row>
    <row r="839" spans="1:12" x14ac:dyDescent="0.25">
      <c r="A839" s="20">
        <v>3893</v>
      </c>
      <c r="B839" s="3">
        <v>42685</v>
      </c>
      <c r="C839" s="3">
        <v>42714</v>
      </c>
      <c r="E839" t="s">
        <v>229</v>
      </c>
      <c r="F839">
        <v>10</v>
      </c>
      <c r="G839" s="28">
        <v>611004407</v>
      </c>
      <c r="H839" s="18" t="str">
        <f>IF(Tableau4[[#This Row],[Produit]]="","",VLOOKUP(Tableau4[[#This Row],[Produit]],'Prod Sanit'!$A$1:$G$71,7,FALSE))</f>
        <v>SC</v>
      </c>
      <c r="I839" s="2" t="s">
        <v>35</v>
      </c>
      <c r="J839" s="1">
        <f>IF(Tableau4[[#This Row],[Date Fin TTT]]="","",VLOOKUP(Tableau4[[#This Row],[Produit]],'Prod Sanit'!$A$1:$G$72,2,FALSE)+Tableau4[[#This Row],[Date Fin TTT]])</f>
        <v>42714</v>
      </c>
      <c r="L839" s="2" t="s">
        <v>81</v>
      </c>
    </row>
    <row r="840" spans="1:12" x14ac:dyDescent="0.25">
      <c r="A840" s="20">
        <v>3894</v>
      </c>
      <c r="B840" s="3">
        <v>42685</v>
      </c>
      <c r="C840" s="3">
        <v>42714</v>
      </c>
      <c r="E840" t="s">
        <v>229</v>
      </c>
      <c r="F840">
        <v>10</v>
      </c>
      <c r="G840" s="28">
        <v>611004407</v>
      </c>
      <c r="H840" s="18" t="str">
        <f>IF(Tableau4[[#This Row],[Produit]]="","",VLOOKUP(Tableau4[[#This Row],[Produit]],'Prod Sanit'!$A$1:$G$71,7,FALSE))</f>
        <v>SC</v>
      </c>
      <c r="I840" s="2" t="s">
        <v>35</v>
      </c>
      <c r="J840" s="1">
        <f>IF(Tableau4[[#This Row],[Date Fin TTT]]="","",VLOOKUP(Tableau4[[#This Row],[Produit]],'Prod Sanit'!$A$1:$G$72,2,FALSE)+Tableau4[[#This Row],[Date Fin TTT]])</f>
        <v>42714</v>
      </c>
      <c r="L840" s="2" t="s">
        <v>81</v>
      </c>
    </row>
    <row r="841" spans="1:12" x14ac:dyDescent="0.25">
      <c r="A841" s="20">
        <v>3895</v>
      </c>
      <c r="B841" s="3">
        <v>42685</v>
      </c>
      <c r="C841" s="3">
        <v>42714</v>
      </c>
      <c r="E841" t="s">
        <v>229</v>
      </c>
      <c r="F841">
        <v>10</v>
      </c>
      <c r="G841" s="28">
        <v>611004407</v>
      </c>
      <c r="H841" s="18" t="str">
        <f>IF(Tableau4[[#This Row],[Produit]]="","",VLOOKUP(Tableau4[[#This Row],[Produit]],'Prod Sanit'!$A$1:$G$71,7,FALSE))</f>
        <v>SC</v>
      </c>
      <c r="I841" s="2" t="s">
        <v>35</v>
      </c>
      <c r="J841" s="1">
        <f>IF(Tableau4[[#This Row],[Date Fin TTT]]="","",VLOOKUP(Tableau4[[#This Row],[Produit]],'Prod Sanit'!$A$1:$G$72,2,FALSE)+Tableau4[[#This Row],[Date Fin TTT]])</f>
        <v>42714</v>
      </c>
      <c r="L841" s="2" t="s">
        <v>81</v>
      </c>
    </row>
    <row r="842" spans="1:12" x14ac:dyDescent="0.25">
      <c r="A842" s="20">
        <v>3896</v>
      </c>
      <c r="B842" s="3">
        <v>42685</v>
      </c>
      <c r="C842" s="3">
        <v>42714</v>
      </c>
      <c r="E842" t="s">
        <v>229</v>
      </c>
      <c r="F842">
        <v>10</v>
      </c>
      <c r="G842" s="28">
        <v>611004407</v>
      </c>
      <c r="H842" s="18" t="str">
        <f>IF(Tableau4[[#This Row],[Produit]]="","",VLOOKUP(Tableau4[[#This Row],[Produit]],'Prod Sanit'!$A$1:$G$71,7,FALSE))</f>
        <v>SC</v>
      </c>
      <c r="I842" s="2" t="s">
        <v>35</v>
      </c>
      <c r="J842" s="1">
        <f>IF(Tableau4[[#This Row],[Date Fin TTT]]="","",VLOOKUP(Tableau4[[#This Row],[Produit]],'Prod Sanit'!$A$1:$G$72,2,FALSE)+Tableau4[[#This Row],[Date Fin TTT]])</f>
        <v>42714</v>
      </c>
      <c r="L842" s="2" t="s">
        <v>81</v>
      </c>
    </row>
    <row r="843" spans="1:12" x14ac:dyDescent="0.25">
      <c r="A843" s="20">
        <v>3897</v>
      </c>
      <c r="B843" s="3">
        <v>42685</v>
      </c>
      <c r="C843" s="3">
        <v>42714</v>
      </c>
      <c r="E843" t="s">
        <v>229</v>
      </c>
      <c r="F843">
        <v>10</v>
      </c>
      <c r="G843" s="28">
        <v>611004407</v>
      </c>
      <c r="H843" s="18" t="str">
        <f>IF(Tableau4[[#This Row],[Produit]]="","",VLOOKUP(Tableau4[[#This Row],[Produit]],'Prod Sanit'!$A$1:$G$71,7,FALSE))</f>
        <v>SC</v>
      </c>
      <c r="I843" s="2" t="s">
        <v>35</v>
      </c>
      <c r="J843" s="1">
        <f>IF(Tableau4[[#This Row],[Date Fin TTT]]="","",VLOOKUP(Tableau4[[#This Row],[Produit]],'Prod Sanit'!$A$1:$G$72,2,FALSE)+Tableau4[[#This Row],[Date Fin TTT]])</f>
        <v>42714</v>
      </c>
      <c r="L843" s="2" t="s">
        <v>81</v>
      </c>
    </row>
    <row r="844" spans="1:12" x14ac:dyDescent="0.25">
      <c r="A844" s="20">
        <v>3898</v>
      </c>
      <c r="B844" s="3">
        <v>42685</v>
      </c>
      <c r="C844" s="3">
        <v>42714</v>
      </c>
      <c r="E844" t="s">
        <v>229</v>
      </c>
      <c r="F844">
        <v>10</v>
      </c>
      <c r="G844" s="28">
        <v>611004407</v>
      </c>
      <c r="H844" s="18" t="str">
        <f>IF(Tableau4[[#This Row],[Produit]]="","",VLOOKUP(Tableau4[[#This Row],[Produit]],'Prod Sanit'!$A$1:$G$71,7,FALSE))</f>
        <v>SC</v>
      </c>
      <c r="I844" s="2" t="s">
        <v>35</v>
      </c>
      <c r="J844" s="1">
        <f>IF(Tableau4[[#This Row],[Date Fin TTT]]="","",VLOOKUP(Tableau4[[#This Row],[Produit]],'Prod Sanit'!$A$1:$G$72,2,FALSE)+Tableau4[[#This Row],[Date Fin TTT]])</f>
        <v>42714</v>
      </c>
      <c r="L844" s="2" t="s">
        <v>81</v>
      </c>
    </row>
    <row r="845" spans="1:12" x14ac:dyDescent="0.25">
      <c r="A845" s="20">
        <v>3899</v>
      </c>
      <c r="B845" s="3">
        <v>42685</v>
      </c>
      <c r="C845" s="3">
        <v>42714</v>
      </c>
      <c r="E845" t="s">
        <v>229</v>
      </c>
      <c r="F845">
        <v>10</v>
      </c>
      <c r="G845" s="28">
        <v>611004407</v>
      </c>
      <c r="H845" s="18" t="str">
        <f>IF(Tableau4[[#This Row],[Produit]]="","",VLOOKUP(Tableau4[[#This Row],[Produit]],'Prod Sanit'!$A$1:$G$71,7,FALSE))</f>
        <v>SC</v>
      </c>
      <c r="I845" s="2" t="s">
        <v>35</v>
      </c>
      <c r="J845" s="1">
        <f>IF(Tableau4[[#This Row],[Date Fin TTT]]="","",VLOOKUP(Tableau4[[#This Row],[Produit]],'Prod Sanit'!$A$1:$G$72,2,FALSE)+Tableau4[[#This Row],[Date Fin TTT]])</f>
        <v>42714</v>
      </c>
      <c r="L845" s="2" t="s">
        <v>81</v>
      </c>
    </row>
    <row r="846" spans="1:12" x14ac:dyDescent="0.25">
      <c r="A846" s="20">
        <v>3900</v>
      </c>
      <c r="B846" s="3">
        <v>42685</v>
      </c>
      <c r="C846" s="3">
        <v>42714</v>
      </c>
      <c r="E846" t="s">
        <v>229</v>
      </c>
      <c r="F846">
        <v>10</v>
      </c>
      <c r="G846" s="28">
        <v>611004407</v>
      </c>
      <c r="H846" s="18" t="str">
        <f>IF(Tableau4[[#This Row],[Produit]]="","",VLOOKUP(Tableau4[[#This Row],[Produit]],'Prod Sanit'!$A$1:$G$71,7,FALSE))</f>
        <v>SC</v>
      </c>
      <c r="I846" s="2" t="s">
        <v>35</v>
      </c>
      <c r="J846" s="1">
        <f>IF(Tableau4[[#This Row],[Date Fin TTT]]="","",VLOOKUP(Tableau4[[#This Row],[Produit]],'Prod Sanit'!$A$1:$G$72,2,FALSE)+Tableau4[[#This Row],[Date Fin TTT]])</f>
        <v>42714</v>
      </c>
      <c r="L846" s="2" t="s">
        <v>81</v>
      </c>
    </row>
    <row r="847" spans="1:12" x14ac:dyDescent="0.25">
      <c r="A847" s="20">
        <v>3901</v>
      </c>
      <c r="B847" s="3">
        <v>42685</v>
      </c>
      <c r="C847" s="3">
        <v>42714</v>
      </c>
      <c r="E847" t="s">
        <v>229</v>
      </c>
      <c r="F847">
        <v>10</v>
      </c>
      <c r="G847" s="28">
        <v>611004407</v>
      </c>
      <c r="H847" s="18" t="str">
        <f>IF(Tableau4[[#This Row],[Produit]]="","",VLOOKUP(Tableau4[[#This Row],[Produit]],'Prod Sanit'!$A$1:$G$71,7,FALSE))</f>
        <v>SC</v>
      </c>
      <c r="I847" s="2" t="s">
        <v>35</v>
      </c>
      <c r="J847" s="1">
        <f>IF(Tableau4[[#This Row],[Date Fin TTT]]="","",VLOOKUP(Tableau4[[#This Row],[Produit]],'Prod Sanit'!$A$1:$G$72,2,FALSE)+Tableau4[[#This Row],[Date Fin TTT]])</f>
        <v>42714</v>
      </c>
      <c r="L847" s="2" t="s">
        <v>81</v>
      </c>
    </row>
    <row r="848" spans="1:12" x14ac:dyDescent="0.25">
      <c r="A848" s="20">
        <v>3902</v>
      </c>
      <c r="B848" s="3">
        <v>42685</v>
      </c>
      <c r="C848" s="3">
        <v>42714</v>
      </c>
      <c r="E848" t="s">
        <v>229</v>
      </c>
      <c r="F848">
        <v>10</v>
      </c>
      <c r="G848" s="28">
        <v>611004407</v>
      </c>
      <c r="H848" s="18" t="str">
        <f>IF(Tableau4[[#This Row],[Produit]]="","",VLOOKUP(Tableau4[[#This Row],[Produit]],'Prod Sanit'!$A$1:$G$71,7,FALSE))</f>
        <v>SC</v>
      </c>
      <c r="I848" s="2" t="s">
        <v>35</v>
      </c>
      <c r="J848" s="1">
        <f>IF(Tableau4[[#This Row],[Date Fin TTT]]="","",VLOOKUP(Tableau4[[#This Row],[Produit]],'Prod Sanit'!$A$1:$G$72,2,FALSE)+Tableau4[[#This Row],[Date Fin TTT]])</f>
        <v>42714</v>
      </c>
      <c r="L848" s="2" t="s">
        <v>81</v>
      </c>
    </row>
    <row r="849" spans="1:12" x14ac:dyDescent="0.25">
      <c r="A849" s="20">
        <v>3903</v>
      </c>
      <c r="B849" s="3">
        <v>42685</v>
      </c>
      <c r="C849" s="3">
        <v>42714</v>
      </c>
      <c r="E849" t="s">
        <v>229</v>
      </c>
      <c r="F849">
        <v>10</v>
      </c>
      <c r="G849" s="28">
        <v>611004407</v>
      </c>
      <c r="H849" s="18" t="str">
        <f>IF(Tableau4[[#This Row],[Produit]]="","",VLOOKUP(Tableau4[[#This Row],[Produit]],'Prod Sanit'!$A$1:$G$71,7,FALSE))</f>
        <v>SC</v>
      </c>
      <c r="I849" s="2" t="s">
        <v>35</v>
      </c>
      <c r="J849" s="1">
        <f>IF(Tableau4[[#This Row],[Date Fin TTT]]="","",VLOOKUP(Tableau4[[#This Row],[Produit]],'Prod Sanit'!$A$1:$G$72,2,FALSE)+Tableau4[[#This Row],[Date Fin TTT]])</f>
        <v>42714</v>
      </c>
      <c r="L849" s="2" t="s">
        <v>81</v>
      </c>
    </row>
    <row r="850" spans="1:12" x14ac:dyDescent="0.25">
      <c r="A850" s="20">
        <v>3904</v>
      </c>
      <c r="B850" s="3">
        <v>42685</v>
      </c>
      <c r="C850" s="3">
        <v>42714</v>
      </c>
      <c r="E850" t="s">
        <v>229</v>
      </c>
      <c r="F850">
        <v>10</v>
      </c>
      <c r="G850" s="28">
        <v>611004407</v>
      </c>
      <c r="H850" s="18" t="str">
        <f>IF(Tableau4[[#This Row],[Produit]]="","",VLOOKUP(Tableau4[[#This Row],[Produit]],'Prod Sanit'!$A$1:$G$71,7,FALSE))</f>
        <v>SC</v>
      </c>
      <c r="I850" s="2" t="s">
        <v>35</v>
      </c>
      <c r="J850" s="1">
        <f>IF(Tableau4[[#This Row],[Date Fin TTT]]="","",VLOOKUP(Tableau4[[#This Row],[Produit]],'Prod Sanit'!$A$1:$G$72,2,FALSE)+Tableau4[[#This Row],[Date Fin TTT]])</f>
        <v>42714</v>
      </c>
      <c r="L850" s="2" t="s">
        <v>81</v>
      </c>
    </row>
    <row r="851" spans="1:12" x14ac:dyDescent="0.25">
      <c r="A851" s="20">
        <v>3905</v>
      </c>
      <c r="B851" s="3">
        <v>42685</v>
      </c>
      <c r="C851" s="3">
        <v>42714</v>
      </c>
      <c r="E851" t="s">
        <v>229</v>
      </c>
      <c r="F851">
        <v>10</v>
      </c>
      <c r="G851" s="28">
        <v>611004407</v>
      </c>
      <c r="H851" s="18" t="str">
        <f>IF(Tableau4[[#This Row],[Produit]]="","",VLOOKUP(Tableau4[[#This Row],[Produit]],'Prod Sanit'!$A$1:$G$71,7,FALSE))</f>
        <v>SC</v>
      </c>
      <c r="I851" s="2" t="s">
        <v>35</v>
      </c>
      <c r="J851" s="1">
        <f>IF(Tableau4[[#This Row],[Date Fin TTT]]="","",VLOOKUP(Tableau4[[#This Row],[Produit]],'Prod Sanit'!$A$1:$G$72,2,FALSE)+Tableau4[[#This Row],[Date Fin TTT]])</f>
        <v>42714</v>
      </c>
      <c r="L851" s="2" t="s">
        <v>81</v>
      </c>
    </row>
    <row r="852" spans="1:12" x14ac:dyDescent="0.25">
      <c r="A852" s="20">
        <v>3906</v>
      </c>
      <c r="B852" s="3">
        <v>42685</v>
      </c>
      <c r="C852" s="3">
        <v>42714</v>
      </c>
      <c r="E852" t="s">
        <v>229</v>
      </c>
      <c r="F852">
        <v>10</v>
      </c>
      <c r="G852" s="28">
        <v>611004407</v>
      </c>
      <c r="H852" s="18" t="str">
        <f>IF(Tableau4[[#This Row],[Produit]]="","",VLOOKUP(Tableau4[[#This Row],[Produit]],'Prod Sanit'!$A$1:$G$71,7,FALSE))</f>
        <v>SC</v>
      </c>
      <c r="I852" s="2" t="s">
        <v>35</v>
      </c>
      <c r="J852" s="1">
        <f>IF(Tableau4[[#This Row],[Date Fin TTT]]="","",VLOOKUP(Tableau4[[#This Row],[Produit]],'Prod Sanit'!$A$1:$G$72,2,FALSE)+Tableau4[[#This Row],[Date Fin TTT]])</f>
        <v>42714</v>
      </c>
      <c r="L852" s="2" t="s">
        <v>81</v>
      </c>
    </row>
    <row r="853" spans="1:12" x14ac:dyDescent="0.25">
      <c r="A853" s="20">
        <v>3907</v>
      </c>
      <c r="B853" s="3">
        <v>42685</v>
      </c>
      <c r="C853" s="3">
        <v>42714</v>
      </c>
      <c r="E853" t="s">
        <v>229</v>
      </c>
      <c r="F853">
        <v>10</v>
      </c>
      <c r="G853" s="28">
        <v>611004407</v>
      </c>
      <c r="H853" s="18" t="str">
        <f>IF(Tableau4[[#This Row],[Produit]]="","",VLOOKUP(Tableau4[[#This Row],[Produit]],'Prod Sanit'!$A$1:$G$71,7,FALSE))</f>
        <v>SC</v>
      </c>
      <c r="I853" s="2" t="s">
        <v>35</v>
      </c>
      <c r="J853" s="1">
        <f>IF(Tableau4[[#This Row],[Date Fin TTT]]="","",VLOOKUP(Tableau4[[#This Row],[Produit]],'Prod Sanit'!$A$1:$G$72,2,FALSE)+Tableau4[[#This Row],[Date Fin TTT]])</f>
        <v>42714</v>
      </c>
      <c r="L853" s="2" t="s">
        <v>81</v>
      </c>
    </row>
    <row r="854" spans="1:12" x14ac:dyDescent="0.25">
      <c r="A854" s="20">
        <v>3908</v>
      </c>
      <c r="B854" s="3">
        <v>42685</v>
      </c>
      <c r="C854" s="3">
        <v>42714</v>
      </c>
      <c r="E854" t="s">
        <v>229</v>
      </c>
      <c r="F854">
        <v>10</v>
      </c>
      <c r="G854" s="28">
        <v>611004407</v>
      </c>
      <c r="H854" s="18" t="str">
        <f>IF(Tableau4[[#This Row],[Produit]]="","",VLOOKUP(Tableau4[[#This Row],[Produit]],'Prod Sanit'!$A$1:$G$71,7,FALSE))</f>
        <v>SC</v>
      </c>
      <c r="I854" s="2" t="s">
        <v>35</v>
      </c>
      <c r="J854" s="1">
        <f>IF(Tableau4[[#This Row],[Date Fin TTT]]="","",VLOOKUP(Tableau4[[#This Row],[Produit]],'Prod Sanit'!$A$1:$G$72,2,FALSE)+Tableau4[[#This Row],[Date Fin TTT]])</f>
        <v>42714</v>
      </c>
      <c r="L854" s="2" t="s">
        <v>81</v>
      </c>
    </row>
    <row r="855" spans="1:12" x14ac:dyDescent="0.25">
      <c r="A855" s="20">
        <v>3909</v>
      </c>
      <c r="B855" s="3">
        <v>42685</v>
      </c>
      <c r="C855" s="3">
        <v>42714</v>
      </c>
      <c r="E855" t="s">
        <v>229</v>
      </c>
      <c r="F855">
        <v>10</v>
      </c>
      <c r="G855" s="28">
        <v>611004407</v>
      </c>
      <c r="H855" s="18" t="str">
        <f>IF(Tableau4[[#This Row],[Produit]]="","",VLOOKUP(Tableau4[[#This Row],[Produit]],'Prod Sanit'!$A$1:$G$71,7,FALSE))</f>
        <v>SC</v>
      </c>
      <c r="I855" s="2" t="s">
        <v>35</v>
      </c>
      <c r="J855" s="1">
        <f>IF(Tableau4[[#This Row],[Date Fin TTT]]="","",VLOOKUP(Tableau4[[#This Row],[Produit]],'Prod Sanit'!$A$1:$G$72,2,FALSE)+Tableau4[[#This Row],[Date Fin TTT]])</f>
        <v>42714</v>
      </c>
      <c r="L855" s="2" t="s">
        <v>81</v>
      </c>
    </row>
    <row r="856" spans="1:12" x14ac:dyDescent="0.25">
      <c r="A856" s="20">
        <v>3893</v>
      </c>
      <c r="B856" s="3">
        <v>42687</v>
      </c>
      <c r="C856" s="3">
        <v>42687</v>
      </c>
      <c r="E856" t="s">
        <v>51</v>
      </c>
      <c r="G856" s="2">
        <v>608003399</v>
      </c>
      <c r="H856" s="18" t="str">
        <f>IF(Tableau4[[#This Row],[Produit]]="","",VLOOKUP(Tableau4[[#This Row],[Produit]],'Prod Sanit'!$A$1:$G$71,7,FALSE))</f>
        <v>IM</v>
      </c>
      <c r="I856" s="2" t="s">
        <v>35</v>
      </c>
      <c r="J856" s="1">
        <f>IF(Tableau4[[#This Row],[Date Fin TTT]]="","",VLOOKUP(Tableau4[[#This Row],[Produit]],'Prod Sanit'!$A$1:$G$72,2,FALSE)+Tableau4[[#This Row],[Date Fin TTT]])</f>
        <v>42751</v>
      </c>
      <c r="L856" s="2" t="s">
        <v>81</v>
      </c>
    </row>
    <row r="857" spans="1:12" x14ac:dyDescent="0.25">
      <c r="A857" s="20">
        <v>8005</v>
      </c>
      <c r="B857" s="3">
        <v>42687</v>
      </c>
      <c r="C857" s="3">
        <v>42687</v>
      </c>
      <c r="E857" t="s">
        <v>125</v>
      </c>
      <c r="G857" s="2">
        <v>602000659</v>
      </c>
      <c r="H857" s="18" t="str">
        <f>IF(Tableau4[[#This Row],[Produit]]="","",VLOOKUP(Tableau4[[#This Row],[Produit]],'Prod Sanit'!$A$1:$G$71,7,FALSE))</f>
        <v>B</v>
      </c>
      <c r="I857" s="2" t="s">
        <v>35</v>
      </c>
      <c r="J857" s="1">
        <f>IF(Tableau4[[#This Row],[Date Fin TTT]]="","",VLOOKUP(Tableau4[[#This Row],[Produit]],'Prod Sanit'!$A$1:$G$72,2,FALSE)+Tableau4[[#This Row],[Date Fin TTT]])</f>
        <v>42687</v>
      </c>
      <c r="L857" s="2" t="s">
        <v>81</v>
      </c>
    </row>
    <row r="858" spans="1:12" x14ac:dyDescent="0.25">
      <c r="A858" s="20">
        <v>8079</v>
      </c>
      <c r="B858" s="3">
        <v>42687</v>
      </c>
      <c r="C858" s="3">
        <v>42687</v>
      </c>
      <c r="E858" t="s">
        <v>322</v>
      </c>
      <c r="F858">
        <v>2</v>
      </c>
      <c r="G858" s="2">
        <v>601000375</v>
      </c>
      <c r="H858" s="18" t="str">
        <f>IF(Tableau4[[#This Row],[Produit]]="","",VLOOKUP(Tableau4[[#This Row],[Produit]],'Prod Sanit'!$A$1:$G$71,7,FALSE))</f>
        <v>IM</v>
      </c>
      <c r="I858" s="2" t="s">
        <v>35</v>
      </c>
      <c r="J858" s="1">
        <f>IF(Tableau4[[#This Row],[Date Fin TTT]]="","",VLOOKUP(Tableau4[[#This Row],[Produit]],'Prod Sanit'!$A$1:$G$72,2,FALSE)+Tableau4[[#This Row],[Date Fin TTT]])</f>
        <v>42687</v>
      </c>
      <c r="K858" t="s">
        <v>49</v>
      </c>
      <c r="L858" s="2" t="s">
        <v>81</v>
      </c>
    </row>
    <row r="859" spans="1:12" x14ac:dyDescent="0.25">
      <c r="A859" s="20">
        <v>8048</v>
      </c>
      <c r="B859" s="3">
        <v>42687</v>
      </c>
      <c r="C859" s="3">
        <v>42687</v>
      </c>
      <c r="E859" t="s">
        <v>322</v>
      </c>
      <c r="F859">
        <v>2</v>
      </c>
      <c r="G859" s="2">
        <v>601000375</v>
      </c>
      <c r="H859" s="18" t="str">
        <f>IF(Tableau4[[#This Row],[Produit]]="","",VLOOKUP(Tableau4[[#This Row],[Produit]],'Prod Sanit'!$A$1:$G$71,7,FALSE))</f>
        <v>IM</v>
      </c>
      <c r="I859" s="2" t="s">
        <v>35</v>
      </c>
      <c r="J859" s="1">
        <f>IF(Tableau4[[#This Row],[Date Fin TTT]]="","",VLOOKUP(Tableau4[[#This Row],[Produit]],'Prod Sanit'!$A$1:$G$72,2,FALSE)+Tableau4[[#This Row],[Date Fin TTT]])</f>
        <v>42687</v>
      </c>
      <c r="K859" t="s">
        <v>49</v>
      </c>
      <c r="L859" s="2" t="s">
        <v>81</v>
      </c>
    </row>
    <row r="860" spans="1:12" x14ac:dyDescent="0.25">
      <c r="A860" s="20">
        <v>7302</v>
      </c>
      <c r="B860" s="3">
        <v>42687</v>
      </c>
      <c r="C860" s="3">
        <v>42687</v>
      </c>
      <c r="E860" t="s">
        <v>322</v>
      </c>
      <c r="F860">
        <v>2</v>
      </c>
      <c r="G860" s="2">
        <v>601000375</v>
      </c>
      <c r="H860" s="18" t="str">
        <f>IF(Tableau4[[#This Row],[Produit]]="","",VLOOKUP(Tableau4[[#This Row],[Produit]],'Prod Sanit'!$A$1:$G$71,7,FALSE))</f>
        <v>IM</v>
      </c>
      <c r="I860" s="2" t="s">
        <v>35</v>
      </c>
      <c r="J860" s="1">
        <f>IF(Tableau4[[#This Row],[Date Fin TTT]]="","",VLOOKUP(Tableau4[[#This Row],[Produit]],'Prod Sanit'!$A$1:$G$72,2,FALSE)+Tableau4[[#This Row],[Date Fin TTT]])</f>
        <v>42687</v>
      </c>
      <c r="K860" t="s">
        <v>49</v>
      </c>
      <c r="L860" s="2" t="s">
        <v>81</v>
      </c>
    </row>
    <row r="861" spans="1:12" x14ac:dyDescent="0.25">
      <c r="A861" s="20">
        <v>8055</v>
      </c>
      <c r="B861" s="3">
        <v>42687</v>
      </c>
      <c r="C861" s="3">
        <v>42687</v>
      </c>
      <c r="E861" t="s">
        <v>322</v>
      </c>
      <c r="F861">
        <v>2</v>
      </c>
      <c r="G861" s="2">
        <v>601000375</v>
      </c>
      <c r="H861" s="18" t="str">
        <f>IF(Tableau4[[#This Row],[Produit]]="","",VLOOKUP(Tableau4[[#This Row],[Produit]],'Prod Sanit'!$A$1:$G$71,7,FALSE))</f>
        <v>IM</v>
      </c>
      <c r="I861" s="2" t="s">
        <v>35</v>
      </c>
      <c r="J861" s="1">
        <f>IF(Tableau4[[#This Row],[Date Fin TTT]]="","",VLOOKUP(Tableau4[[#This Row],[Produit]],'Prod Sanit'!$A$1:$G$72,2,FALSE)+Tableau4[[#This Row],[Date Fin TTT]])</f>
        <v>42687</v>
      </c>
      <c r="K861" t="s">
        <v>49</v>
      </c>
      <c r="L861" s="2" t="s">
        <v>81</v>
      </c>
    </row>
    <row r="862" spans="1:12" x14ac:dyDescent="0.25">
      <c r="A862" s="20">
        <v>7993</v>
      </c>
      <c r="B862" s="3">
        <v>42687</v>
      </c>
      <c r="C862" s="3">
        <v>42687</v>
      </c>
      <c r="E862" t="s">
        <v>322</v>
      </c>
      <c r="F862">
        <v>2</v>
      </c>
      <c r="G862" s="2">
        <v>601000375</v>
      </c>
      <c r="H862" s="18" t="str">
        <f>IF(Tableau4[[#This Row],[Produit]]="","",VLOOKUP(Tableau4[[#This Row],[Produit]],'Prod Sanit'!$A$1:$G$71,7,FALSE))</f>
        <v>IM</v>
      </c>
      <c r="I862" s="2" t="s">
        <v>35</v>
      </c>
      <c r="J862" s="1">
        <f>IF(Tableau4[[#This Row],[Date Fin TTT]]="","",VLOOKUP(Tableau4[[#This Row],[Produit]],'Prod Sanit'!$A$1:$G$72,2,FALSE)+Tableau4[[#This Row],[Date Fin TTT]])</f>
        <v>42687</v>
      </c>
      <c r="K862" t="s">
        <v>49</v>
      </c>
      <c r="L862" s="2" t="s">
        <v>81</v>
      </c>
    </row>
    <row r="863" spans="1:12" x14ac:dyDescent="0.25">
      <c r="A863" s="20">
        <v>8020</v>
      </c>
      <c r="B863" s="3">
        <v>42687</v>
      </c>
      <c r="C863" s="3">
        <v>42687</v>
      </c>
      <c r="E863" t="s">
        <v>322</v>
      </c>
      <c r="F863">
        <v>2</v>
      </c>
      <c r="G863" s="2">
        <v>610004274</v>
      </c>
      <c r="H863" s="18" t="str">
        <f>IF(Tableau4[[#This Row],[Produit]]="","",VLOOKUP(Tableau4[[#This Row],[Produit]],'Prod Sanit'!$A$1:$G$71,7,FALSE))</f>
        <v>IM</v>
      </c>
      <c r="I863" s="2" t="s">
        <v>35</v>
      </c>
      <c r="J863" s="1">
        <f>IF(Tableau4[[#This Row],[Date Fin TTT]]="","",VLOOKUP(Tableau4[[#This Row],[Produit]],'Prod Sanit'!$A$1:$G$72,2,FALSE)+Tableau4[[#This Row],[Date Fin TTT]])</f>
        <v>42687</v>
      </c>
      <c r="K863" t="s">
        <v>49</v>
      </c>
      <c r="L863" s="2" t="s">
        <v>81</v>
      </c>
    </row>
    <row r="864" spans="1:12" x14ac:dyDescent="0.25">
      <c r="A864" s="20">
        <v>7996</v>
      </c>
      <c r="B864" s="3">
        <v>42687</v>
      </c>
      <c r="C864" s="3">
        <v>42687</v>
      </c>
      <c r="E864" t="s">
        <v>322</v>
      </c>
      <c r="F864">
        <v>2</v>
      </c>
      <c r="G864" s="2">
        <v>610004274</v>
      </c>
      <c r="H864" s="18" t="str">
        <f>IF(Tableau4[[#This Row],[Produit]]="","",VLOOKUP(Tableau4[[#This Row],[Produit]],'Prod Sanit'!$A$1:$G$71,7,FALSE))</f>
        <v>IM</v>
      </c>
      <c r="I864" s="2" t="s">
        <v>35</v>
      </c>
      <c r="J864" s="1">
        <f>IF(Tableau4[[#This Row],[Date Fin TTT]]="","",VLOOKUP(Tableau4[[#This Row],[Produit]],'Prod Sanit'!$A$1:$G$72,2,FALSE)+Tableau4[[#This Row],[Date Fin TTT]])</f>
        <v>42687</v>
      </c>
      <c r="K864" t="s">
        <v>49</v>
      </c>
      <c r="L864" s="2" t="s">
        <v>81</v>
      </c>
    </row>
    <row r="865" spans="1:12" x14ac:dyDescent="0.25">
      <c r="A865" s="20">
        <v>7997</v>
      </c>
      <c r="B865" s="3">
        <v>42687</v>
      </c>
      <c r="C865" s="3">
        <v>42687</v>
      </c>
      <c r="E865" t="s">
        <v>322</v>
      </c>
      <c r="F865">
        <v>2</v>
      </c>
      <c r="G865" s="2">
        <v>610004274</v>
      </c>
      <c r="H865" s="18" t="str">
        <f>IF(Tableau4[[#This Row],[Produit]]="","",VLOOKUP(Tableau4[[#This Row],[Produit]],'Prod Sanit'!$A$1:$G$71,7,FALSE))</f>
        <v>IM</v>
      </c>
      <c r="I865" s="2" t="s">
        <v>35</v>
      </c>
      <c r="J865" s="1">
        <f>IF(Tableau4[[#This Row],[Date Fin TTT]]="","",VLOOKUP(Tableau4[[#This Row],[Produit]],'Prod Sanit'!$A$1:$G$72,2,FALSE)+Tableau4[[#This Row],[Date Fin TTT]])</f>
        <v>42687</v>
      </c>
      <c r="K865" t="s">
        <v>49</v>
      </c>
      <c r="L865" s="2" t="s">
        <v>81</v>
      </c>
    </row>
    <row r="866" spans="1:12" x14ac:dyDescent="0.25">
      <c r="A866" s="20">
        <v>8074</v>
      </c>
      <c r="B866" s="3">
        <v>42687</v>
      </c>
      <c r="C866" s="3">
        <v>42687</v>
      </c>
      <c r="E866" t="s">
        <v>322</v>
      </c>
      <c r="F866">
        <v>2</v>
      </c>
      <c r="G866" s="2">
        <v>610004274</v>
      </c>
      <c r="H866" s="18" t="str">
        <f>IF(Tableau4[[#This Row],[Produit]]="","",VLOOKUP(Tableau4[[#This Row],[Produit]],'Prod Sanit'!$A$1:$G$71,7,FALSE))</f>
        <v>IM</v>
      </c>
      <c r="I866" s="2" t="s">
        <v>35</v>
      </c>
      <c r="J866" s="1">
        <f>IF(Tableau4[[#This Row],[Date Fin TTT]]="","",VLOOKUP(Tableau4[[#This Row],[Produit]],'Prod Sanit'!$A$1:$G$72,2,FALSE)+Tableau4[[#This Row],[Date Fin TTT]])</f>
        <v>42687</v>
      </c>
      <c r="K866" t="s">
        <v>49</v>
      </c>
      <c r="L866" s="2" t="s">
        <v>81</v>
      </c>
    </row>
    <row r="867" spans="1:12" x14ac:dyDescent="0.25">
      <c r="A867" s="20">
        <v>8022</v>
      </c>
      <c r="B867" s="3">
        <v>42687</v>
      </c>
      <c r="C867" s="3">
        <v>42687</v>
      </c>
      <c r="E867" t="s">
        <v>322</v>
      </c>
      <c r="F867">
        <v>2</v>
      </c>
      <c r="G867" s="2">
        <v>610004274</v>
      </c>
      <c r="H867" s="18" t="str">
        <f>IF(Tableau4[[#This Row],[Produit]]="","",VLOOKUP(Tableau4[[#This Row],[Produit]],'Prod Sanit'!$A$1:$G$71,7,FALSE))</f>
        <v>IM</v>
      </c>
      <c r="I867" s="2" t="s">
        <v>35</v>
      </c>
      <c r="J867" s="1">
        <f>IF(Tableau4[[#This Row],[Date Fin TTT]]="","",VLOOKUP(Tableau4[[#This Row],[Produit]],'Prod Sanit'!$A$1:$G$72,2,FALSE)+Tableau4[[#This Row],[Date Fin TTT]])</f>
        <v>42687</v>
      </c>
      <c r="K867" t="s">
        <v>49</v>
      </c>
      <c r="L867" s="2" t="s">
        <v>81</v>
      </c>
    </row>
    <row r="868" spans="1:12" x14ac:dyDescent="0.25">
      <c r="A868" s="20">
        <v>8007</v>
      </c>
      <c r="B868" s="3">
        <v>42687</v>
      </c>
      <c r="C868" s="3">
        <v>42687</v>
      </c>
      <c r="E868" t="s">
        <v>322</v>
      </c>
      <c r="F868">
        <v>2</v>
      </c>
      <c r="G868" s="2">
        <v>610004274</v>
      </c>
      <c r="H868" s="18" t="str">
        <f>IF(Tableau4[[#This Row],[Produit]]="","",VLOOKUP(Tableau4[[#This Row],[Produit]],'Prod Sanit'!$A$1:$G$71,7,FALSE))</f>
        <v>IM</v>
      </c>
      <c r="I868" s="2" t="s">
        <v>35</v>
      </c>
      <c r="J868" s="1">
        <f>IF(Tableau4[[#This Row],[Date Fin TTT]]="","",VLOOKUP(Tableau4[[#This Row],[Produit]],'Prod Sanit'!$A$1:$G$72,2,FALSE)+Tableau4[[#This Row],[Date Fin TTT]])</f>
        <v>42687</v>
      </c>
      <c r="K868" t="s">
        <v>49</v>
      </c>
      <c r="L868" s="2" t="s">
        <v>81</v>
      </c>
    </row>
    <row r="869" spans="1:12" x14ac:dyDescent="0.25">
      <c r="A869" s="20">
        <v>8013</v>
      </c>
      <c r="B869" s="3">
        <v>42687</v>
      </c>
      <c r="C869" s="3">
        <v>42687</v>
      </c>
      <c r="E869" t="s">
        <v>322</v>
      </c>
      <c r="F869">
        <v>2</v>
      </c>
      <c r="G869" s="2">
        <v>610004274</v>
      </c>
      <c r="H869" s="18" t="str">
        <f>IF(Tableau4[[#This Row],[Produit]]="","",VLOOKUP(Tableau4[[#This Row],[Produit]],'Prod Sanit'!$A$1:$G$71,7,FALSE))</f>
        <v>IM</v>
      </c>
      <c r="I869" s="2" t="s">
        <v>35</v>
      </c>
      <c r="J869" s="1">
        <f>IF(Tableau4[[#This Row],[Date Fin TTT]]="","",VLOOKUP(Tableau4[[#This Row],[Produit]],'Prod Sanit'!$A$1:$G$72,2,FALSE)+Tableau4[[#This Row],[Date Fin TTT]])</f>
        <v>42687</v>
      </c>
      <c r="K869" t="s">
        <v>49</v>
      </c>
      <c r="L869" s="2" t="s">
        <v>81</v>
      </c>
    </row>
    <row r="870" spans="1:12" x14ac:dyDescent="0.25">
      <c r="A870" s="20">
        <v>2529</v>
      </c>
      <c r="B870" s="3">
        <v>42687</v>
      </c>
      <c r="C870" s="3">
        <v>42687</v>
      </c>
      <c r="E870" t="s">
        <v>322</v>
      </c>
      <c r="F870">
        <v>2</v>
      </c>
      <c r="G870" s="2">
        <v>610004274</v>
      </c>
      <c r="H870" s="18" t="str">
        <f>IF(Tableau4[[#This Row],[Produit]]="","",VLOOKUP(Tableau4[[#This Row],[Produit]],'Prod Sanit'!$A$1:$G$71,7,FALSE))</f>
        <v>IM</v>
      </c>
      <c r="I870" s="2" t="s">
        <v>35</v>
      </c>
      <c r="J870" s="1">
        <f>IF(Tableau4[[#This Row],[Date Fin TTT]]="","",VLOOKUP(Tableau4[[#This Row],[Produit]],'Prod Sanit'!$A$1:$G$72,2,FALSE)+Tableau4[[#This Row],[Date Fin TTT]])</f>
        <v>42687</v>
      </c>
      <c r="K870" t="s">
        <v>49</v>
      </c>
      <c r="L870" s="2" t="s">
        <v>81</v>
      </c>
    </row>
    <row r="871" spans="1:12" x14ac:dyDescent="0.25">
      <c r="A871" s="20">
        <v>2533</v>
      </c>
      <c r="B871" s="3">
        <v>42687</v>
      </c>
      <c r="C871" s="3">
        <v>42687</v>
      </c>
      <c r="E871" t="s">
        <v>322</v>
      </c>
      <c r="F871">
        <v>2</v>
      </c>
      <c r="G871" s="2">
        <v>610004274</v>
      </c>
      <c r="H871" s="18" t="str">
        <f>IF(Tableau4[[#This Row],[Produit]]="","",VLOOKUP(Tableau4[[#This Row],[Produit]],'Prod Sanit'!$A$1:$G$71,7,FALSE))</f>
        <v>IM</v>
      </c>
      <c r="I871" s="2" t="s">
        <v>35</v>
      </c>
      <c r="J871" s="1">
        <f>IF(Tableau4[[#This Row],[Date Fin TTT]]="","",VLOOKUP(Tableau4[[#This Row],[Produit]],'Prod Sanit'!$A$1:$G$72,2,FALSE)+Tableau4[[#This Row],[Date Fin TTT]])</f>
        <v>42687</v>
      </c>
      <c r="K871" t="s">
        <v>49</v>
      </c>
      <c r="L871" s="2" t="s">
        <v>81</v>
      </c>
    </row>
    <row r="872" spans="1:12" x14ac:dyDescent="0.25">
      <c r="A872" s="20">
        <v>2532</v>
      </c>
      <c r="B872" s="3">
        <v>42687</v>
      </c>
      <c r="C872" s="3">
        <v>42687</v>
      </c>
      <c r="E872" t="s">
        <v>322</v>
      </c>
      <c r="F872">
        <v>2</v>
      </c>
      <c r="G872" s="2">
        <v>610004274</v>
      </c>
      <c r="H872" s="18" t="str">
        <f>IF(Tableau4[[#This Row],[Produit]]="","",VLOOKUP(Tableau4[[#This Row],[Produit]],'Prod Sanit'!$A$1:$G$71,7,FALSE))</f>
        <v>IM</v>
      </c>
      <c r="I872" s="2" t="s">
        <v>35</v>
      </c>
      <c r="J872" s="1">
        <f>IF(Tableau4[[#This Row],[Date Fin TTT]]="","",VLOOKUP(Tableau4[[#This Row],[Produit]],'Prod Sanit'!$A$1:$G$72,2,FALSE)+Tableau4[[#This Row],[Date Fin TTT]])</f>
        <v>42687</v>
      </c>
      <c r="K872" t="s">
        <v>49</v>
      </c>
      <c r="L872" s="2" t="s">
        <v>81</v>
      </c>
    </row>
    <row r="873" spans="1:12" x14ac:dyDescent="0.25">
      <c r="A873" s="20">
        <v>2496</v>
      </c>
      <c r="B873" s="3">
        <v>42687</v>
      </c>
      <c r="C873" s="3">
        <v>42687</v>
      </c>
      <c r="E873" t="s">
        <v>322</v>
      </c>
      <c r="F873">
        <v>2</v>
      </c>
      <c r="G873" s="2">
        <v>610004274</v>
      </c>
      <c r="H873" s="18" t="str">
        <f>IF(Tableau4[[#This Row],[Produit]]="","",VLOOKUP(Tableau4[[#This Row],[Produit]],'Prod Sanit'!$A$1:$G$71,7,FALSE))</f>
        <v>IM</v>
      </c>
      <c r="I873" s="2" t="s">
        <v>35</v>
      </c>
      <c r="J873" s="1">
        <f>IF(Tableau4[[#This Row],[Date Fin TTT]]="","",VLOOKUP(Tableau4[[#This Row],[Produit]],'Prod Sanit'!$A$1:$G$72,2,FALSE)+Tableau4[[#This Row],[Date Fin TTT]])</f>
        <v>42687</v>
      </c>
      <c r="K873" t="s">
        <v>49</v>
      </c>
      <c r="L873" s="2" t="s">
        <v>81</v>
      </c>
    </row>
    <row r="874" spans="1:12" x14ac:dyDescent="0.25">
      <c r="A874" s="20">
        <v>2550</v>
      </c>
      <c r="B874" s="3">
        <v>42687</v>
      </c>
      <c r="C874" s="3">
        <v>42687</v>
      </c>
      <c r="E874" t="s">
        <v>322</v>
      </c>
      <c r="F874">
        <v>2</v>
      </c>
      <c r="G874" s="2">
        <v>610004274</v>
      </c>
      <c r="H874" s="18" t="str">
        <f>IF(Tableau4[[#This Row],[Produit]]="","",VLOOKUP(Tableau4[[#This Row],[Produit]],'Prod Sanit'!$A$1:$G$71,7,FALSE))</f>
        <v>IM</v>
      </c>
      <c r="I874" s="2" t="s">
        <v>35</v>
      </c>
      <c r="J874" s="1">
        <f>IF(Tableau4[[#This Row],[Date Fin TTT]]="","",VLOOKUP(Tableau4[[#This Row],[Produit]],'Prod Sanit'!$A$1:$G$72,2,FALSE)+Tableau4[[#This Row],[Date Fin TTT]])</f>
        <v>42687</v>
      </c>
      <c r="K874" t="s">
        <v>49</v>
      </c>
      <c r="L874" s="2" t="s">
        <v>81</v>
      </c>
    </row>
    <row r="875" spans="1:12" x14ac:dyDescent="0.25">
      <c r="A875" s="20">
        <v>2553</v>
      </c>
      <c r="B875" s="3">
        <v>42687</v>
      </c>
      <c r="C875" s="3">
        <v>42687</v>
      </c>
      <c r="E875" t="s">
        <v>322</v>
      </c>
      <c r="F875">
        <v>2</v>
      </c>
      <c r="G875" s="2">
        <v>610004274</v>
      </c>
      <c r="H875" s="18" t="str">
        <f>IF(Tableau4[[#This Row],[Produit]]="","",VLOOKUP(Tableau4[[#This Row],[Produit]],'Prod Sanit'!$A$1:$G$71,7,FALSE))</f>
        <v>IM</v>
      </c>
      <c r="I875" s="2" t="s">
        <v>35</v>
      </c>
      <c r="J875" s="1">
        <f>IF(Tableau4[[#This Row],[Date Fin TTT]]="","",VLOOKUP(Tableau4[[#This Row],[Produit]],'Prod Sanit'!$A$1:$G$72,2,FALSE)+Tableau4[[#This Row],[Date Fin TTT]])</f>
        <v>42687</v>
      </c>
      <c r="K875" t="s">
        <v>49</v>
      </c>
      <c r="L875" s="2" t="s">
        <v>81</v>
      </c>
    </row>
    <row r="876" spans="1:12" x14ac:dyDescent="0.25">
      <c r="A876" s="20">
        <v>2555</v>
      </c>
      <c r="B876" s="3">
        <v>42687</v>
      </c>
      <c r="C876" s="3">
        <v>42687</v>
      </c>
      <c r="E876" t="s">
        <v>322</v>
      </c>
      <c r="F876">
        <v>2</v>
      </c>
      <c r="G876" s="2">
        <v>610004274</v>
      </c>
      <c r="H876" s="18" t="str">
        <f>IF(Tableau4[[#This Row],[Produit]]="","",VLOOKUP(Tableau4[[#This Row],[Produit]],'Prod Sanit'!$A$1:$G$71,7,FALSE))</f>
        <v>IM</v>
      </c>
      <c r="I876" s="2" t="s">
        <v>35</v>
      </c>
      <c r="J876" s="1">
        <f>IF(Tableau4[[#This Row],[Date Fin TTT]]="","",VLOOKUP(Tableau4[[#This Row],[Produit]],'Prod Sanit'!$A$1:$G$72,2,FALSE)+Tableau4[[#This Row],[Date Fin TTT]])</f>
        <v>42687</v>
      </c>
      <c r="K876" t="s">
        <v>49</v>
      </c>
      <c r="L876" s="2" t="s">
        <v>81</v>
      </c>
    </row>
    <row r="877" spans="1:12" x14ac:dyDescent="0.25">
      <c r="A877" s="20">
        <v>7211</v>
      </c>
      <c r="B877" s="3">
        <v>42687</v>
      </c>
      <c r="C877" s="3">
        <v>42687</v>
      </c>
      <c r="E877" t="s">
        <v>322</v>
      </c>
      <c r="F877">
        <v>2</v>
      </c>
      <c r="G877" s="2">
        <v>610004274</v>
      </c>
      <c r="H877" s="18" t="str">
        <f>IF(Tableau4[[#This Row],[Produit]]="","",VLOOKUP(Tableau4[[#This Row],[Produit]],'Prod Sanit'!$A$1:$G$71,7,FALSE))</f>
        <v>IM</v>
      </c>
      <c r="I877" s="2" t="s">
        <v>35</v>
      </c>
      <c r="J877" s="1">
        <f>IF(Tableau4[[#This Row],[Date Fin TTT]]="","",VLOOKUP(Tableau4[[#This Row],[Produit]],'Prod Sanit'!$A$1:$G$72,2,FALSE)+Tableau4[[#This Row],[Date Fin TTT]])</f>
        <v>42687</v>
      </c>
      <c r="K877" t="s">
        <v>49</v>
      </c>
      <c r="L877" s="2" t="s">
        <v>81</v>
      </c>
    </row>
    <row r="878" spans="1:12" x14ac:dyDescent="0.25">
      <c r="A878" s="20">
        <v>6052</v>
      </c>
      <c r="B878" s="3">
        <v>42687</v>
      </c>
      <c r="C878" s="3">
        <v>42687</v>
      </c>
      <c r="E878" t="s">
        <v>322</v>
      </c>
      <c r="F878">
        <v>2</v>
      </c>
      <c r="G878" s="2">
        <v>610004274</v>
      </c>
      <c r="H878" s="18" t="str">
        <f>IF(Tableau4[[#This Row],[Produit]]="","",VLOOKUP(Tableau4[[#This Row],[Produit]],'Prod Sanit'!$A$1:$G$71,7,FALSE))</f>
        <v>IM</v>
      </c>
      <c r="I878" s="2" t="s">
        <v>35</v>
      </c>
      <c r="J878" s="1">
        <f>IF(Tableau4[[#This Row],[Date Fin TTT]]="","",VLOOKUP(Tableau4[[#This Row],[Produit]],'Prod Sanit'!$A$1:$G$72,2,FALSE)+Tableau4[[#This Row],[Date Fin TTT]])</f>
        <v>42687</v>
      </c>
      <c r="K878" t="s">
        <v>49</v>
      </c>
      <c r="L878" s="2" t="s">
        <v>81</v>
      </c>
    </row>
    <row r="879" spans="1:12" x14ac:dyDescent="0.25">
      <c r="A879" s="20">
        <v>6089</v>
      </c>
      <c r="B879" s="3">
        <v>42687</v>
      </c>
      <c r="C879" s="3">
        <v>42687</v>
      </c>
      <c r="E879" t="s">
        <v>322</v>
      </c>
      <c r="F879">
        <v>2</v>
      </c>
      <c r="G879" s="2">
        <v>610004274</v>
      </c>
      <c r="H879" s="18" t="str">
        <f>IF(Tableau4[[#This Row],[Produit]]="","",VLOOKUP(Tableau4[[#This Row],[Produit]],'Prod Sanit'!$A$1:$G$71,7,FALSE))</f>
        <v>IM</v>
      </c>
      <c r="I879" s="2" t="s">
        <v>35</v>
      </c>
      <c r="J879" s="1">
        <f>IF(Tableau4[[#This Row],[Date Fin TTT]]="","",VLOOKUP(Tableau4[[#This Row],[Produit]],'Prod Sanit'!$A$1:$G$72,2,FALSE)+Tableau4[[#This Row],[Date Fin TTT]])</f>
        <v>42687</v>
      </c>
      <c r="K879" t="s">
        <v>49</v>
      </c>
      <c r="L879" s="2" t="s">
        <v>81</v>
      </c>
    </row>
    <row r="880" spans="1:12" x14ac:dyDescent="0.25">
      <c r="A880" s="20">
        <v>7293</v>
      </c>
      <c r="B880" s="3">
        <v>42687</v>
      </c>
      <c r="C880" s="3">
        <v>42687</v>
      </c>
      <c r="E880" t="s">
        <v>322</v>
      </c>
      <c r="F880">
        <v>2</v>
      </c>
      <c r="G880" s="2">
        <v>610004274</v>
      </c>
      <c r="H880" s="18" t="str">
        <f>IF(Tableau4[[#This Row],[Produit]]="","",VLOOKUP(Tableau4[[#This Row],[Produit]],'Prod Sanit'!$A$1:$G$71,7,FALSE))</f>
        <v>IM</v>
      </c>
      <c r="I880" s="2" t="s">
        <v>35</v>
      </c>
      <c r="J880" s="1">
        <f>IF(Tableau4[[#This Row],[Date Fin TTT]]="","",VLOOKUP(Tableau4[[#This Row],[Produit]],'Prod Sanit'!$A$1:$G$72,2,FALSE)+Tableau4[[#This Row],[Date Fin TTT]])</f>
        <v>42687</v>
      </c>
      <c r="K880" t="s">
        <v>49</v>
      </c>
      <c r="L880" s="2" t="s">
        <v>81</v>
      </c>
    </row>
    <row r="881" spans="1:12" x14ac:dyDescent="0.25">
      <c r="A881" s="20">
        <v>3913</v>
      </c>
      <c r="B881" s="3">
        <v>42692</v>
      </c>
      <c r="C881" s="3">
        <v>42692</v>
      </c>
      <c r="E881" t="s">
        <v>213</v>
      </c>
      <c r="F881">
        <v>1</v>
      </c>
      <c r="G881" s="30">
        <v>609003643</v>
      </c>
      <c r="H881" s="18" t="str">
        <f>IF(Tableau4[[#This Row],[Produit]]="","",VLOOKUP(Tableau4[[#This Row],[Produit]],'Prod Sanit'!$A$1:$G$71,7,FALSE))</f>
        <v>SC</v>
      </c>
      <c r="I881" s="2" t="s">
        <v>35</v>
      </c>
      <c r="J881" s="1">
        <f>IF(Tableau4[[#This Row],[Date Fin TTT]]="","",VLOOKUP(Tableau4[[#This Row],[Produit]],'Prod Sanit'!$A$1:$G$72,2,FALSE)+Tableau4[[#This Row],[Date Fin TTT]])</f>
        <v>42720</v>
      </c>
      <c r="K881" t="s">
        <v>284</v>
      </c>
      <c r="L881" s="2" t="s">
        <v>81</v>
      </c>
    </row>
    <row r="882" spans="1:12" x14ac:dyDescent="0.25">
      <c r="A882" s="20">
        <v>3913</v>
      </c>
      <c r="B882" s="3">
        <v>42692</v>
      </c>
      <c r="C882" s="3">
        <v>42692</v>
      </c>
      <c r="E882" t="s">
        <v>53</v>
      </c>
      <c r="F882">
        <v>18</v>
      </c>
      <c r="G882" s="28">
        <v>612004941</v>
      </c>
      <c r="H882" s="18">
        <f>IF(Tableau4[[#This Row],[Produit]]="","",VLOOKUP(Tableau4[[#This Row],[Produit]],'Prod Sanit'!$A$1:$G$71,7,FALSE))</f>
        <v>0</v>
      </c>
      <c r="I882" s="2" t="s">
        <v>35</v>
      </c>
      <c r="J882" s="1">
        <f>IF(Tableau4[[#This Row],[Date Fin TTT]]="","",VLOOKUP(Tableau4[[#This Row],[Produit]],'Prod Sanit'!$A$1:$G$72,2,FALSE)+Tableau4[[#This Row],[Date Fin TTT]])</f>
        <v>42755</v>
      </c>
      <c r="K882" t="s">
        <v>285</v>
      </c>
      <c r="L882" s="2" t="s">
        <v>81</v>
      </c>
    </row>
    <row r="883" spans="1:12" x14ac:dyDescent="0.25">
      <c r="A883" s="20">
        <v>3914</v>
      </c>
      <c r="B883" s="3">
        <v>42693</v>
      </c>
      <c r="C883" s="3">
        <v>42693</v>
      </c>
      <c r="E883" t="s">
        <v>213</v>
      </c>
      <c r="F883">
        <v>1</v>
      </c>
      <c r="G883" s="30">
        <v>609003643</v>
      </c>
      <c r="H883" s="18" t="str">
        <f>IF(Tableau4[[#This Row],[Produit]]="","",VLOOKUP(Tableau4[[#This Row],[Produit]],'Prod Sanit'!$A$1:$G$71,7,FALSE))</f>
        <v>SC</v>
      </c>
      <c r="I883" s="2" t="s">
        <v>35</v>
      </c>
      <c r="J883" s="1">
        <f>IF(Tableau4[[#This Row],[Date Fin TTT]]="","",VLOOKUP(Tableau4[[#This Row],[Produit]],'Prod Sanit'!$A$1:$G$72,2,FALSE)+Tableau4[[#This Row],[Date Fin TTT]])</f>
        <v>42721</v>
      </c>
      <c r="K883" t="s">
        <v>284</v>
      </c>
      <c r="L883" s="2" t="s">
        <v>81</v>
      </c>
    </row>
    <row r="884" spans="1:12" x14ac:dyDescent="0.25">
      <c r="A884" s="20">
        <v>3914</v>
      </c>
      <c r="B884" s="3">
        <v>42693</v>
      </c>
      <c r="C884" s="3">
        <v>42693</v>
      </c>
      <c r="E884" t="s">
        <v>53</v>
      </c>
      <c r="F884">
        <v>18</v>
      </c>
      <c r="G884" s="28">
        <v>612004941</v>
      </c>
      <c r="H884" s="18">
        <f>IF(Tableau4[[#This Row],[Produit]]="","",VLOOKUP(Tableau4[[#This Row],[Produit]],'Prod Sanit'!$A$1:$G$71,7,FALSE))</f>
        <v>0</v>
      </c>
      <c r="I884" s="2" t="s">
        <v>35</v>
      </c>
      <c r="J884" s="1">
        <f>IF(Tableau4[[#This Row],[Date Fin TTT]]="","",VLOOKUP(Tableau4[[#This Row],[Produit]],'Prod Sanit'!$A$1:$G$72,2,FALSE)+Tableau4[[#This Row],[Date Fin TTT]])</f>
        <v>42756</v>
      </c>
      <c r="K884" t="s">
        <v>285</v>
      </c>
      <c r="L884" s="2" t="s">
        <v>81</v>
      </c>
    </row>
    <row r="885" spans="1:12" x14ac:dyDescent="0.25">
      <c r="A885" s="20">
        <v>3915</v>
      </c>
      <c r="B885" s="3">
        <v>42693</v>
      </c>
      <c r="C885" s="3">
        <v>42693</v>
      </c>
      <c r="E885" t="s">
        <v>53</v>
      </c>
      <c r="F885">
        <v>18</v>
      </c>
      <c r="G885" s="28">
        <v>612004941</v>
      </c>
      <c r="H885" s="18">
        <f>IF(Tableau4[[#This Row],[Produit]]="","",VLOOKUP(Tableau4[[#This Row],[Produit]],'Prod Sanit'!$A$1:$G$71,7,FALSE))</f>
        <v>0</v>
      </c>
      <c r="I885" s="2" t="s">
        <v>35</v>
      </c>
      <c r="J885" s="1">
        <f>IF(Tableau4[[#This Row],[Date Fin TTT]]="","",VLOOKUP(Tableau4[[#This Row],[Produit]],'Prod Sanit'!$A$1:$G$72,2,FALSE)+Tableau4[[#This Row],[Date Fin TTT]])</f>
        <v>42756</v>
      </c>
      <c r="K885" t="s">
        <v>285</v>
      </c>
      <c r="L885" s="2" t="s">
        <v>81</v>
      </c>
    </row>
    <row r="886" spans="1:12" x14ac:dyDescent="0.25">
      <c r="A886" s="20">
        <v>3916</v>
      </c>
      <c r="B886" s="3">
        <v>42696</v>
      </c>
      <c r="C886" s="3">
        <v>42696</v>
      </c>
      <c r="E886" t="s">
        <v>213</v>
      </c>
      <c r="F886">
        <v>1</v>
      </c>
      <c r="G886" s="30">
        <v>609003643</v>
      </c>
      <c r="H886" s="18" t="str">
        <f>IF(Tableau4[[#This Row],[Produit]]="","",VLOOKUP(Tableau4[[#This Row],[Produit]],'Prod Sanit'!$A$1:$G$71,7,FALSE))</f>
        <v>SC</v>
      </c>
      <c r="I886" s="2" t="s">
        <v>35</v>
      </c>
      <c r="J886" s="1">
        <f>IF(Tableau4[[#This Row],[Date Fin TTT]]="","",VLOOKUP(Tableau4[[#This Row],[Produit]],'Prod Sanit'!$A$1:$G$72,2,FALSE)+Tableau4[[#This Row],[Date Fin TTT]])</f>
        <v>42724</v>
      </c>
      <c r="K886" t="s">
        <v>284</v>
      </c>
      <c r="L886" s="2" t="s">
        <v>81</v>
      </c>
    </row>
    <row r="887" spans="1:12" x14ac:dyDescent="0.25">
      <c r="A887" s="20">
        <v>3917</v>
      </c>
      <c r="B887" s="3">
        <v>42696</v>
      </c>
      <c r="C887" s="3">
        <v>42696</v>
      </c>
      <c r="E887" t="s">
        <v>213</v>
      </c>
      <c r="F887">
        <v>1</v>
      </c>
      <c r="G887" s="30">
        <v>609003643</v>
      </c>
      <c r="H887" s="18" t="str">
        <f>IF(Tableau4[[#This Row],[Produit]]="","",VLOOKUP(Tableau4[[#This Row],[Produit]],'Prod Sanit'!$A$1:$G$71,7,FALSE))</f>
        <v>SC</v>
      </c>
      <c r="I887" s="2" t="s">
        <v>35</v>
      </c>
      <c r="J887" s="1">
        <f>IF(Tableau4[[#This Row],[Date Fin TTT]]="","",VLOOKUP(Tableau4[[#This Row],[Produit]],'Prod Sanit'!$A$1:$G$72,2,FALSE)+Tableau4[[#This Row],[Date Fin TTT]])</f>
        <v>42724</v>
      </c>
      <c r="K887" t="s">
        <v>284</v>
      </c>
      <c r="L887" s="2" t="s">
        <v>81</v>
      </c>
    </row>
    <row r="888" spans="1:12" x14ac:dyDescent="0.25">
      <c r="A888" s="20">
        <v>3916</v>
      </c>
      <c r="B888" s="3">
        <v>42696</v>
      </c>
      <c r="C888" s="3">
        <v>42696</v>
      </c>
      <c r="E888" t="s">
        <v>53</v>
      </c>
      <c r="F888">
        <v>18</v>
      </c>
      <c r="G888" s="28">
        <v>612004941</v>
      </c>
      <c r="H888" s="18">
        <f>IF(Tableau4[[#This Row],[Produit]]="","",VLOOKUP(Tableau4[[#This Row],[Produit]],'Prod Sanit'!$A$1:$G$71,7,FALSE))</f>
        <v>0</v>
      </c>
      <c r="I888" s="2" t="s">
        <v>35</v>
      </c>
      <c r="J888" s="1">
        <f>IF(Tableau4[[#This Row],[Date Fin TTT]]="","",VLOOKUP(Tableau4[[#This Row],[Produit]],'Prod Sanit'!$A$1:$G$72,2,FALSE)+Tableau4[[#This Row],[Date Fin TTT]])</f>
        <v>42759</v>
      </c>
      <c r="K888" t="s">
        <v>285</v>
      </c>
      <c r="L888" s="2" t="s">
        <v>81</v>
      </c>
    </row>
    <row r="889" spans="1:12" x14ac:dyDescent="0.25">
      <c r="A889" s="20">
        <v>3917</v>
      </c>
      <c r="B889" s="3">
        <v>42696</v>
      </c>
      <c r="C889" s="3">
        <v>42696</v>
      </c>
      <c r="E889" t="s">
        <v>53</v>
      </c>
      <c r="F889">
        <v>18</v>
      </c>
      <c r="G889" s="28">
        <v>612004941</v>
      </c>
      <c r="H889" s="18">
        <f>IF(Tableau4[[#This Row],[Produit]]="","",VLOOKUP(Tableau4[[#This Row],[Produit]],'Prod Sanit'!$A$1:$G$71,7,FALSE))</f>
        <v>0</v>
      </c>
      <c r="I889" s="2" t="s">
        <v>35</v>
      </c>
      <c r="J889" s="1">
        <f>IF(Tableau4[[#This Row],[Date Fin TTT]]="","",VLOOKUP(Tableau4[[#This Row],[Produit]],'Prod Sanit'!$A$1:$G$72,2,FALSE)+Tableau4[[#This Row],[Date Fin TTT]])</f>
        <v>42759</v>
      </c>
      <c r="K889" t="s">
        <v>285</v>
      </c>
      <c r="L889" s="2" t="s">
        <v>81</v>
      </c>
    </row>
    <row r="890" spans="1:12" x14ac:dyDescent="0.25">
      <c r="A890" s="20">
        <v>3911</v>
      </c>
      <c r="B890" s="3">
        <v>42698</v>
      </c>
      <c r="C890" s="3">
        <v>42698</v>
      </c>
      <c r="E890" t="s">
        <v>263</v>
      </c>
      <c r="G890" s="28">
        <v>611004635</v>
      </c>
      <c r="H890" s="18" t="str">
        <f>IF(Tableau4[[#This Row],[Produit]]="","",VLOOKUP(Tableau4[[#This Row],[Produit]],'Prod Sanit'!$A$1:$G$71,7,FALSE))</f>
        <v>O</v>
      </c>
      <c r="I890" s="2" t="s">
        <v>35</v>
      </c>
      <c r="J890" s="1">
        <f>IF(Tableau4[[#This Row],[Date Fin TTT]]="","",VLOOKUP(Tableau4[[#This Row],[Produit]],'Prod Sanit'!$A$1:$G$72,2,FALSE)+Tableau4[[#This Row],[Date Fin TTT]])</f>
        <v>42708</v>
      </c>
      <c r="L890" s="2" t="s">
        <v>81</v>
      </c>
    </row>
    <row r="891" spans="1:12" x14ac:dyDescent="0.25">
      <c r="A891" s="20">
        <v>3911</v>
      </c>
      <c r="B891" s="3">
        <v>42698</v>
      </c>
      <c r="C891" s="3">
        <v>42698</v>
      </c>
      <c r="E891" t="s">
        <v>8</v>
      </c>
      <c r="F891">
        <v>0.5</v>
      </c>
      <c r="G891" s="44">
        <v>611004726</v>
      </c>
      <c r="H891" s="18">
        <f>IF(Tableau4[[#This Row],[Produit]]="","",VLOOKUP(Tableau4[[#This Row],[Produit]],'Prod Sanit'!$A$1:$G$71,7,FALSE))</f>
        <v>0</v>
      </c>
      <c r="I891" s="2" t="s">
        <v>35</v>
      </c>
      <c r="J891" s="1">
        <f>IF(Tableau4[[#This Row],[Date Fin TTT]]="","",VLOOKUP(Tableau4[[#This Row],[Produit]],'Prod Sanit'!$A$1:$G$72,2,FALSE)+Tableau4[[#This Row],[Date Fin TTT]])</f>
        <v>42710</v>
      </c>
      <c r="K891" t="s">
        <v>40</v>
      </c>
      <c r="L891" s="2" t="s">
        <v>81</v>
      </c>
    </row>
    <row r="892" spans="1:12" x14ac:dyDescent="0.25">
      <c r="A892" s="20">
        <v>3911</v>
      </c>
      <c r="B892" s="3">
        <v>42698</v>
      </c>
      <c r="C892" s="3">
        <v>42698</v>
      </c>
      <c r="E892" t="s">
        <v>69</v>
      </c>
      <c r="G892" s="28">
        <v>612004941</v>
      </c>
      <c r="H892" s="18" t="str">
        <f>IF(Tableau4[[#This Row],[Produit]]="","",VLOOKUP(Tableau4[[#This Row],[Produit]],'Prod Sanit'!$A$1:$G$71,7,FALSE))</f>
        <v>VO</v>
      </c>
      <c r="I892" s="2" t="s">
        <v>35</v>
      </c>
      <c r="J892" s="1">
        <f>IF(Tableau4[[#This Row],[Date Fin TTT]]="","",VLOOKUP(Tableau4[[#This Row],[Produit]],'Prod Sanit'!$A$1:$G$72,2,FALSE)+Tableau4[[#This Row],[Date Fin TTT]])</f>
        <v>42698</v>
      </c>
      <c r="L892" s="2" t="s">
        <v>81</v>
      </c>
    </row>
    <row r="893" spans="1:12" x14ac:dyDescent="0.25">
      <c r="A893" s="20">
        <v>3919</v>
      </c>
      <c r="B893" s="3">
        <v>42699</v>
      </c>
      <c r="C893" s="3">
        <v>42699</v>
      </c>
      <c r="E893" t="s">
        <v>263</v>
      </c>
      <c r="G893" s="28">
        <v>611004635</v>
      </c>
      <c r="H893" s="18" t="str">
        <f>IF(Tableau4[[#This Row],[Produit]]="","",VLOOKUP(Tableau4[[#This Row],[Produit]],'Prod Sanit'!$A$1:$G$71,7,FALSE))</f>
        <v>O</v>
      </c>
      <c r="I893" s="2" t="s">
        <v>35</v>
      </c>
      <c r="J893" s="1">
        <f>IF(Tableau4[[#This Row],[Date Fin TTT]]="","",VLOOKUP(Tableau4[[#This Row],[Produit]],'Prod Sanit'!$A$1:$G$72,2,FALSE)+Tableau4[[#This Row],[Date Fin TTT]])</f>
        <v>42709</v>
      </c>
      <c r="L893" s="2" t="s">
        <v>81</v>
      </c>
    </row>
    <row r="894" spans="1:12" x14ac:dyDescent="0.25">
      <c r="A894" s="20">
        <v>3920</v>
      </c>
      <c r="B894" s="3">
        <v>42699</v>
      </c>
      <c r="C894" s="3">
        <v>42699</v>
      </c>
      <c r="E894" t="s">
        <v>69</v>
      </c>
      <c r="G894" s="28">
        <v>612004941</v>
      </c>
      <c r="H894" s="18" t="str">
        <f>IF(Tableau4[[#This Row],[Produit]]="","",VLOOKUP(Tableau4[[#This Row],[Produit]],'Prod Sanit'!$A$1:$G$71,7,FALSE))</f>
        <v>VO</v>
      </c>
      <c r="I894" s="2" t="s">
        <v>35</v>
      </c>
      <c r="J894" s="1">
        <f>IF(Tableau4[[#This Row],[Date Fin TTT]]="","",VLOOKUP(Tableau4[[#This Row],[Produit]],'Prod Sanit'!$A$1:$G$72,2,FALSE)+Tableau4[[#This Row],[Date Fin TTT]])</f>
        <v>42699</v>
      </c>
      <c r="L894" s="2" t="s">
        <v>81</v>
      </c>
    </row>
    <row r="895" spans="1:12" x14ac:dyDescent="0.25">
      <c r="A895" s="20">
        <v>3908</v>
      </c>
      <c r="B895" s="3">
        <v>42699</v>
      </c>
      <c r="C895" s="3">
        <v>42699</v>
      </c>
      <c r="E895" t="s">
        <v>71</v>
      </c>
      <c r="G895" s="28">
        <v>611004336</v>
      </c>
      <c r="H895" s="18" t="str">
        <f>IF(Tableau4[[#This Row],[Produit]]="","",VLOOKUP(Tableau4[[#This Row],[Produit]],'Prod Sanit'!$A$1:$G$71,7,FALSE))</f>
        <v>VO</v>
      </c>
      <c r="I895" s="2" t="s">
        <v>35</v>
      </c>
      <c r="J895" s="1">
        <f>IF(Tableau4[[#This Row],[Date Fin TTT]]="","",VLOOKUP(Tableau4[[#This Row],[Produit]],'Prod Sanit'!$A$1:$G$72,2,FALSE)+Tableau4[[#This Row],[Date Fin TTT]])</f>
        <v>42711</v>
      </c>
      <c r="L895" s="2" t="s">
        <v>81</v>
      </c>
    </row>
    <row r="896" spans="1:12" x14ac:dyDescent="0.25">
      <c r="A896" s="20">
        <v>3906</v>
      </c>
      <c r="B896" s="3">
        <v>42699</v>
      </c>
      <c r="C896" s="3">
        <v>42699</v>
      </c>
      <c r="E896" t="s">
        <v>71</v>
      </c>
      <c r="G896" s="28">
        <v>611004336</v>
      </c>
      <c r="H896" s="18" t="str">
        <f>IF(Tableau4[[#This Row],[Produit]]="","",VLOOKUP(Tableau4[[#This Row],[Produit]],'Prod Sanit'!$A$1:$G$71,7,FALSE))</f>
        <v>VO</v>
      </c>
      <c r="I896" s="2" t="s">
        <v>35</v>
      </c>
      <c r="J896" s="1">
        <f>IF(Tableau4[[#This Row],[Date Fin TTT]]="","",VLOOKUP(Tableau4[[#This Row],[Produit]],'Prod Sanit'!$A$1:$G$72,2,FALSE)+Tableau4[[#This Row],[Date Fin TTT]])</f>
        <v>42711</v>
      </c>
      <c r="L896" s="2" t="s">
        <v>81</v>
      </c>
    </row>
    <row r="897" spans="1:12" x14ac:dyDescent="0.25">
      <c r="A897" s="20">
        <v>3917</v>
      </c>
      <c r="B897" s="3">
        <v>42702</v>
      </c>
      <c r="C897" s="3">
        <v>42702</v>
      </c>
      <c r="E897" t="s">
        <v>71</v>
      </c>
      <c r="G897" s="28">
        <v>611004336</v>
      </c>
      <c r="H897" s="18" t="str">
        <f>IF(Tableau4[[#This Row],[Produit]]="","",VLOOKUP(Tableau4[[#This Row],[Produit]],'Prod Sanit'!$A$1:$G$71,7,FALSE))</f>
        <v>VO</v>
      </c>
      <c r="I897" s="2" t="s">
        <v>35</v>
      </c>
      <c r="J897" s="1">
        <f>IF(Tableau4[[#This Row],[Date Fin TTT]]="","",VLOOKUP(Tableau4[[#This Row],[Produit]],'Prod Sanit'!$A$1:$G$72,2,FALSE)+Tableau4[[#This Row],[Date Fin TTT]])</f>
        <v>42714</v>
      </c>
      <c r="L897" s="2" t="s">
        <v>81</v>
      </c>
    </row>
    <row r="898" spans="1:12" x14ac:dyDescent="0.25">
      <c r="A898" s="20">
        <v>3916</v>
      </c>
      <c r="B898" s="3">
        <v>42702</v>
      </c>
      <c r="C898" s="3">
        <v>42702</v>
      </c>
      <c r="E898" t="s">
        <v>71</v>
      </c>
      <c r="G898" s="28">
        <v>611004336</v>
      </c>
      <c r="H898" s="18" t="str">
        <f>IF(Tableau4[[#This Row],[Produit]]="","",VLOOKUP(Tableau4[[#This Row],[Produit]],'Prod Sanit'!$A$1:$G$71,7,FALSE))</f>
        <v>VO</v>
      </c>
      <c r="I898" s="2" t="s">
        <v>35</v>
      </c>
      <c r="J898" s="1">
        <f>IF(Tableau4[[#This Row],[Date Fin TTT]]="","",VLOOKUP(Tableau4[[#This Row],[Produit]],'Prod Sanit'!$A$1:$G$72,2,FALSE)+Tableau4[[#This Row],[Date Fin TTT]])</f>
        <v>42714</v>
      </c>
      <c r="L898" s="2" t="s">
        <v>81</v>
      </c>
    </row>
    <row r="899" spans="1:12" x14ac:dyDescent="0.25">
      <c r="A899" s="20">
        <v>3917</v>
      </c>
      <c r="B899" s="3">
        <v>42702</v>
      </c>
      <c r="C899" s="3">
        <v>42702</v>
      </c>
      <c r="E899" t="s">
        <v>8</v>
      </c>
      <c r="F899">
        <v>0.5</v>
      </c>
      <c r="G899" s="44">
        <v>611004726</v>
      </c>
      <c r="H899" s="18">
        <f>IF(Tableau4[[#This Row],[Produit]]="","",VLOOKUP(Tableau4[[#This Row],[Produit]],'Prod Sanit'!$A$1:$G$71,7,FALSE))</f>
        <v>0</v>
      </c>
      <c r="I899" s="2" t="s">
        <v>35</v>
      </c>
      <c r="J899" s="1">
        <f>IF(Tableau4[[#This Row],[Date Fin TTT]]="","",VLOOKUP(Tableau4[[#This Row],[Produit]],'Prod Sanit'!$A$1:$G$72,2,FALSE)+Tableau4[[#This Row],[Date Fin TTT]])</f>
        <v>42714</v>
      </c>
      <c r="K899" t="s">
        <v>40</v>
      </c>
      <c r="L899" s="2" t="s">
        <v>81</v>
      </c>
    </row>
    <row r="900" spans="1:12" x14ac:dyDescent="0.25">
      <c r="A900" s="20">
        <v>3916</v>
      </c>
      <c r="B900" s="3">
        <v>42702</v>
      </c>
      <c r="C900" s="3">
        <v>42702</v>
      </c>
      <c r="E900" t="s">
        <v>8</v>
      </c>
      <c r="F900">
        <v>0.5</v>
      </c>
      <c r="G900" s="44">
        <v>611004726</v>
      </c>
      <c r="H900" s="18">
        <f>IF(Tableau4[[#This Row],[Produit]]="","",VLOOKUP(Tableau4[[#This Row],[Produit]],'Prod Sanit'!$A$1:$G$71,7,FALSE))</f>
        <v>0</v>
      </c>
      <c r="I900" s="2" t="s">
        <v>35</v>
      </c>
      <c r="J900" s="1">
        <f>IF(Tableau4[[#This Row],[Date Fin TTT]]="","",VLOOKUP(Tableau4[[#This Row],[Produit]],'Prod Sanit'!$A$1:$G$72,2,FALSE)+Tableau4[[#This Row],[Date Fin TTT]])</f>
        <v>42714</v>
      </c>
      <c r="K900" t="s">
        <v>40</v>
      </c>
      <c r="L900" s="2" t="s">
        <v>81</v>
      </c>
    </row>
    <row r="901" spans="1:12" x14ac:dyDescent="0.25">
      <c r="A901" s="20">
        <v>3917</v>
      </c>
      <c r="B901" s="3">
        <v>42702</v>
      </c>
      <c r="C901" s="3">
        <v>42702</v>
      </c>
      <c r="E901" t="s">
        <v>69</v>
      </c>
      <c r="G901" s="28">
        <v>612004941</v>
      </c>
      <c r="H901" s="18" t="str">
        <f>IF(Tableau4[[#This Row],[Produit]]="","",VLOOKUP(Tableau4[[#This Row],[Produit]],'Prod Sanit'!$A$1:$G$71,7,FALSE))</f>
        <v>VO</v>
      </c>
      <c r="I901" s="2" t="s">
        <v>35</v>
      </c>
      <c r="J901" s="1">
        <f>IF(Tableau4[[#This Row],[Date Fin TTT]]="","",VLOOKUP(Tableau4[[#This Row],[Produit]],'Prod Sanit'!$A$1:$G$72,2,FALSE)+Tableau4[[#This Row],[Date Fin TTT]])</f>
        <v>42702</v>
      </c>
      <c r="L901" s="2" t="s">
        <v>81</v>
      </c>
    </row>
    <row r="902" spans="1:12" x14ac:dyDescent="0.25">
      <c r="A902" s="20">
        <v>3916</v>
      </c>
      <c r="B902" s="3">
        <v>42702</v>
      </c>
      <c r="C902" s="3">
        <v>42702</v>
      </c>
      <c r="E902" t="s">
        <v>69</v>
      </c>
      <c r="G902" s="28">
        <v>612004941</v>
      </c>
      <c r="H902" s="18" t="str">
        <f>IF(Tableau4[[#This Row],[Produit]]="","",VLOOKUP(Tableau4[[#This Row],[Produit]],'Prod Sanit'!$A$1:$G$71,7,FALSE))</f>
        <v>VO</v>
      </c>
      <c r="I902" s="2" t="s">
        <v>35</v>
      </c>
      <c r="J902" s="1">
        <f>IF(Tableau4[[#This Row],[Date Fin TTT]]="","",VLOOKUP(Tableau4[[#This Row],[Produit]],'Prod Sanit'!$A$1:$G$72,2,FALSE)+Tableau4[[#This Row],[Date Fin TTT]])</f>
        <v>42702</v>
      </c>
      <c r="L902" s="2" t="s">
        <v>81</v>
      </c>
    </row>
    <row r="903" spans="1:12" x14ac:dyDescent="0.25">
      <c r="A903" s="20">
        <v>3917</v>
      </c>
      <c r="B903" s="3">
        <v>42704</v>
      </c>
      <c r="C903" s="3">
        <v>42704</v>
      </c>
      <c r="E903" t="s">
        <v>71</v>
      </c>
      <c r="G903" s="28">
        <v>611004336</v>
      </c>
      <c r="H903" s="18" t="str">
        <f>IF(Tableau4[[#This Row],[Produit]]="","",VLOOKUP(Tableau4[[#This Row],[Produit]],'Prod Sanit'!$A$1:$G$71,7,FALSE))</f>
        <v>VO</v>
      </c>
      <c r="I903" s="2" t="s">
        <v>35</v>
      </c>
      <c r="J903" s="1">
        <f>IF(Tableau4[[#This Row],[Date Fin TTT]]="","",VLOOKUP(Tableau4[[#This Row],[Produit]],'Prod Sanit'!$A$1:$G$72,2,FALSE)+Tableau4[[#This Row],[Date Fin TTT]])</f>
        <v>42716</v>
      </c>
      <c r="L903" s="2" t="s">
        <v>81</v>
      </c>
    </row>
    <row r="904" spans="1:12" x14ac:dyDescent="0.25">
      <c r="A904" s="20">
        <v>3916</v>
      </c>
      <c r="B904" s="3">
        <v>42704</v>
      </c>
      <c r="C904" s="3">
        <v>42704</v>
      </c>
      <c r="E904" t="s">
        <v>71</v>
      </c>
      <c r="G904" s="28">
        <v>611004336</v>
      </c>
      <c r="H904" s="18" t="str">
        <f>IF(Tableau4[[#This Row],[Produit]]="","",VLOOKUP(Tableau4[[#This Row],[Produit]],'Prod Sanit'!$A$1:$G$71,7,FALSE))</f>
        <v>VO</v>
      </c>
      <c r="I904" s="2" t="s">
        <v>35</v>
      </c>
      <c r="J904" s="1">
        <f>IF(Tableau4[[#This Row],[Date Fin TTT]]="","",VLOOKUP(Tableau4[[#This Row],[Produit]],'Prod Sanit'!$A$1:$G$72,2,FALSE)+Tableau4[[#This Row],[Date Fin TTT]])</f>
        <v>42716</v>
      </c>
      <c r="L904" s="2" t="s">
        <v>81</v>
      </c>
    </row>
    <row r="905" spans="1:12" x14ac:dyDescent="0.25">
      <c r="A905" s="20">
        <v>3917</v>
      </c>
      <c r="B905" s="3">
        <v>42704</v>
      </c>
      <c r="C905" s="3">
        <v>42704</v>
      </c>
      <c r="E905" t="s">
        <v>8</v>
      </c>
      <c r="F905">
        <v>0.5</v>
      </c>
      <c r="G905" s="44">
        <v>611004726</v>
      </c>
      <c r="H905" s="18">
        <f>IF(Tableau4[[#This Row],[Produit]]="","",VLOOKUP(Tableau4[[#This Row],[Produit]],'Prod Sanit'!$A$1:$G$71,7,FALSE))</f>
        <v>0</v>
      </c>
      <c r="I905" s="2" t="s">
        <v>35</v>
      </c>
      <c r="J905" s="1">
        <f>IF(Tableau4[[#This Row],[Date Fin TTT]]="","",VLOOKUP(Tableau4[[#This Row],[Produit]],'Prod Sanit'!$A$1:$G$72,2,FALSE)+Tableau4[[#This Row],[Date Fin TTT]])</f>
        <v>42716</v>
      </c>
      <c r="K905" t="s">
        <v>40</v>
      </c>
      <c r="L905" s="2" t="s">
        <v>81</v>
      </c>
    </row>
    <row r="906" spans="1:12" x14ac:dyDescent="0.25">
      <c r="A906" s="20">
        <v>3916</v>
      </c>
      <c r="B906" s="3">
        <v>42704</v>
      </c>
      <c r="C906" s="3">
        <v>42704</v>
      </c>
      <c r="E906" t="s">
        <v>8</v>
      </c>
      <c r="F906">
        <v>0.5</v>
      </c>
      <c r="G906" s="44">
        <v>611004726</v>
      </c>
      <c r="H906" s="18">
        <f>IF(Tableau4[[#This Row],[Produit]]="","",VLOOKUP(Tableau4[[#This Row],[Produit]],'Prod Sanit'!$A$1:$G$71,7,FALSE))</f>
        <v>0</v>
      </c>
      <c r="I906" s="2" t="s">
        <v>35</v>
      </c>
      <c r="J906" s="1">
        <f>IF(Tableau4[[#This Row],[Date Fin TTT]]="","",VLOOKUP(Tableau4[[#This Row],[Produit]],'Prod Sanit'!$A$1:$G$72,2,FALSE)+Tableau4[[#This Row],[Date Fin TTT]])</f>
        <v>42716</v>
      </c>
      <c r="K906" t="s">
        <v>40</v>
      </c>
      <c r="L906" s="2" t="s">
        <v>81</v>
      </c>
    </row>
    <row r="907" spans="1:12" x14ac:dyDescent="0.25">
      <c r="A907" s="20">
        <v>3917</v>
      </c>
      <c r="B907" s="3">
        <v>42704</v>
      </c>
      <c r="C907" s="3">
        <v>42704</v>
      </c>
      <c r="E907" t="s">
        <v>69</v>
      </c>
      <c r="G907" s="28">
        <v>612004941</v>
      </c>
      <c r="H907" s="18" t="str">
        <f>IF(Tableau4[[#This Row],[Produit]]="","",VLOOKUP(Tableau4[[#This Row],[Produit]],'Prod Sanit'!$A$1:$G$71,7,FALSE))</f>
        <v>VO</v>
      </c>
      <c r="I907" s="2" t="s">
        <v>35</v>
      </c>
      <c r="J907" s="1">
        <f>IF(Tableau4[[#This Row],[Date Fin TTT]]="","",VLOOKUP(Tableau4[[#This Row],[Produit]],'Prod Sanit'!$A$1:$G$72,2,FALSE)+Tableau4[[#This Row],[Date Fin TTT]])</f>
        <v>42704</v>
      </c>
      <c r="L907" s="2" t="s">
        <v>81</v>
      </c>
    </row>
    <row r="908" spans="1:12" x14ac:dyDescent="0.25">
      <c r="A908" s="20">
        <v>3916</v>
      </c>
      <c r="B908" s="3">
        <v>42704</v>
      </c>
      <c r="C908" s="3">
        <v>42704</v>
      </c>
      <c r="E908" t="s">
        <v>69</v>
      </c>
      <c r="G908" s="28">
        <v>612004941</v>
      </c>
      <c r="H908" s="18" t="str">
        <f>IF(Tableau4[[#This Row],[Produit]]="","",VLOOKUP(Tableau4[[#This Row],[Produit]],'Prod Sanit'!$A$1:$G$71,7,FALSE))</f>
        <v>VO</v>
      </c>
      <c r="I908" s="2" t="s">
        <v>35</v>
      </c>
      <c r="J908" s="1">
        <f>IF(Tableau4[[#This Row],[Date Fin TTT]]="","",VLOOKUP(Tableau4[[#This Row],[Produit]],'Prod Sanit'!$A$1:$G$72,2,FALSE)+Tableau4[[#This Row],[Date Fin TTT]])</f>
        <v>42704</v>
      </c>
      <c r="L908" s="2" t="s">
        <v>81</v>
      </c>
    </row>
    <row r="909" spans="1:12" x14ac:dyDescent="0.25">
      <c r="A909" s="20">
        <v>3918</v>
      </c>
      <c r="B909" s="3">
        <v>42704</v>
      </c>
      <c r="C909" s="3">
        <v>42704</v>
      </c>
      <c r="E909" t="s">
        <v>213</v>
      </c>
      <c r="F909">
        <v>1</v>
      </c>
      <c r="G909" s="30">
        <v>609003643</v>
      </c>
      <c r="H909" s="18" t="str">
        <f>IF(Tableau4[[#This Row],[Produit]]="","",VLOOKUP(Tableau4[[#This Row],[Produit]],'Prod Sanit'!$A$1:$G$71,7,FALSE))</f>
        <v>SC</v>
      </c>
      <c r="I909" s="2" t="s">
        <v>35</v>
      </c>
      <c r="J909" s="1">
        <f>IF(Tableau4[[#This Row],[Date Fin TTT]]="","",VLOOKUP(Tableau4[[#This Row],[Produit]],'Prod Sanit'!$A$1:$G$72,2,FALSE)+Tableau4[[#This Row],[Date Fin TTT]])</f>
        <v>42732</v>
      </c>
      <c r="K909" t="s">
        <v>284</v>
      </c>
      <c r="L909" s="2" t="s">
        <v>81</v>
      </c>
    </row>
    <row r="910" spans="1:12" x14ac:dyDescent="0.25">
      <c r="A910" s="20">
        <v>3919</v>
      </c>
      <c r="B910" s="3">
        <v>42704</v>
      </c>
      <c r="C910" s="3">
        <v>42704</v>
      </c>
      <c r="E910" t="s">
        <v>213</v>
      </c>
      <c r="F910">
        <v>1</v>
      </c>
      <c r="G910" s="30">
        <v>609003643</v>
      </c>
      <c r="H910" s="18" t="str">
        <f>IF(Tableau4[[#This Row],[Produit]]="","",VLOOKUP(Tableau4[[#This Row],[Produit]],'Prod Sanit'!$A$1:$G$71,7,FALSE))</f>
        <v>SC</v>
      </c>
      <c r="I910" s="2" t="s">
        <v>35</v>
      </c>
      <c r="J910" s="1">
        <f>IF(Tableau4[[#This Row],[Date Fin TTT]]="","",VLOOKUP(Tableau4[[#This Row],[Produit]],'Prod Sanit'!$A$1:$G$72,2,FALSE)+Tableau4[[#This Row],[Date Fin TTT]])</f>
        <v>42732</v>
      </c>
      <c r="K910" t="s">
        <v>284</v>
      </c>
      <c r="L910" s="2" t="s">
        <v>81</v>
      </c>
    </row>
    <row r="911" spans="1:12" x14ac:dyDescent="0.25">
      <c r="A911" s="20">
        <v>3920</v>
      </c>
      <c r="B911" s="3">
        <v>42704</v>
      </c>
      <c r="C911" s="3">
        <v>42704</v>
      </c>
      <c r="E911" t="s">
        <v>213</v>
      </c>
      <c r="F911">
        <v>1</v>
      </c>
      <c r="G911" s="30">
        <v>609003643</v>
      </c>
      <c r="H911" s="18" t="str">
        <f>IF(Tableau4[[#This Row],[Produit]]="","",VLOOKUP(Tableau4[[#This Row],[Produit]],'Prod Sanit'!$A$1:$G$71,7,FALSE))</f>
        <v>SC</v>
      </c>
      <c r="I911" s="2" t="s">
        <v>35</v>
      </c>
      <c r="J911" s="1">
        <f>IF(Tableau4[[#This Row],[Date Fin TTT]]="","",VLOOKUP(Tableau4[[#This Row],[Produit]],'Prod Sanit'!$A$1:$G$72,2,FALSE)+Tableau4[[#This Row],[Date Fin TTT]])</f>
        <v>42732</v>
      </c>
      <c r="K911" t="s">
        <v>284</v>
      </c>
      <c r="L911" s="2" t="s">
        <v>81</v>
      </c>
    </row>
    <row r="912" spans="1:12" x14ac:dyDescent="0.25">
      <c r="A912" s="20">
        <v>3918</v>
      </c>
      <c r="B912" s="3">
        <v>42704</v>
      </c>
      <c r="C912" s="3">
        <v>42704</v>
      </c>
      <c r="E912" t="s">
        <v>53</v>
      </c>
      <c r="F912">
        <v>18</v>
      </c>
      <c r="G912" s="28">
        <v>612004941</v>
      </c>
      <c r="H912" s="18">
        <f>IF(Tableau4[[#This Row],[Produit]]="","",VLOOKUP(Tableau4[[#This Row],[Produit]],'Prod Sanit'!$A$1:$G$71,7,FALSE))</f>
        <v>0</v>
      </c>
      <c r="I912" s="2" t="s">
        <v>35</v>
      </c>
      <c r="J912" s="1">
        <f>IF(Tableau4[[#This Row],[Date Fin TTT]]="","",VLOOKUP(Tableau4[[#This Row],[Produit]],'Prod Sanit'!$A$1:$G$72,2,FALSE)+Tableau4[[#This Row],[Date Fin TTT]])</f>
        <v>42767</v>
      </c>
      <c r="K912" t="s">
        <v>285</v>
      </c>
      <c r="L912" s="2" t="s">
        <v>81</v>
      </c>
    </row>
    <row r="913" spans="1:12" x14ac:dyDescent="0.25">
      <c r="A913" s="20">
        <v>3919</v>
      </c>
      <c r="B913" s="3">
        <v>42704</v>
      </c>
      <c r="C913" s="3">
        <v>42704</v>
      </c>
      <c r="E913" t="s">
        <v>53</v>
      </c>
      <c r="F913">
        <v>18</v>
      </c>
      <c r="G913" s="28">
        <v>612004941</v>
      </c>
      <c r="H913" s="18">
        <f>IF(Tableau4[[#This Row],[Produit]]="","",VLOOKUP(Tableau4[[#This Row],[Produit]],'Prod Sanit'!$A$1:$G$71,7,FALSE))</f>
        <v>0</v>
      </c>
      <c r="I913" s="2" t="s">
        <v>35</v>
      </c>
      <c r="J913" s="1">
        <f>IF(Tableau4[[#This Row],[Date Fin TTT]]="","",VLOOKUP(Tableau4[[#This Row],[Produit]],'Prod Sanit'!$A$1:$G$72,2,FALSE)+Tableau4[[#This Row],[Date Fin TTT]])</f>
        <v>42767</v>
      </c>
      <c r="K913" t="s">
        <v>285</v>
      </c>
      <c r="L913" s="2" t="s">
        <v>81</v>
      </c>
    </row>
    <row r="914" spans="1:12" x14ac:dyDescent="0.25">
      <c r="A914" s="20">
        <v>3920</v>
      </c>
      <c r="B914" s="3">
        <v>42704</v>
      </c>
      <c r="C914" s="3">
        <v>42704</v>
      </c>
      <c r="E914" t="s">
        <v>53</v>
      </c>
      <c r="F914">
        <v>18</v>
      </c>
      <c r="G914" s="28">
        <v>612004941</v>
      </c>
      <c r="H914" s="18">
        <f>IF(Tableau4[[#This Row],[Produit]]="","",VLOOKUP(Tableau4[[#This Row],[Produit]],'Prod Sanit'!$A$1:$G$71,7,FALSE))</f>
        <v>0</v>
      </c>
      <c r="I914" s="2" t="s">
        <v>35</v>
      </c>
      <c r="J914" s="1">
        <f>IF(Tableau4[[#This Row],[Date Fin TTT]]="","",VLOOKUP(Tableau4[[#This Row],[Produit]],'Prod Sanit'!$A$1:$G$72,2,FALSE)+Tableau4[[#This Row],[Date Fin TTT]])</f>
        <v>42767</v>
      </c>
      <c r="K914" t="s">
        <v>285</v>
      </c>
      <c r="L914" s="2" t="s">
        <v>81</v>
      </c>
    </row>
    <row r="915" spans="1:12" x14ac:dyDescent="0.25">
      <c r="A915" s="20">
        <v>3921</v>
      </c>
      <c r="B915" s="3">
        <v>42705</v>
      </c>
      <c r="C915" s="3">
        <v>42705</v>
      </c>
      <c r="E915" t="s">
        <v>53</v>
      </c>
      <c r="F915">
        <v>18</v>
      </c>
      <c r="G915" s="28">
        <v>612004941</v>
      </c>
      <c r="H915" s="18">
        <f>IF(Tableau4[[#This Row],[Produit]]="","",VLOOKUP(Tableau4[[#This Row],[Produit]],'Prod Sanit'!$A$1:$G$71,7,FALSE))</f>
        <v>0</v>
      </c>
      <c r="I915" s="2" t="s">
        <v>35</v>
      </c>
      <c r="J915" s="1">
        <f>IF(Tableau4[[#This Row],[Date Fin TTT]]="","",VLOOKUP(Tableau4[[#This Row],[Produit]],'Prod Sanit'!$A$1:$G$72,2,FALSE)+Tableau4[[#This Row],[Date Fin TTT]])</f>
        <v>42768</v>
      </c>
      <c r="K915" t="s">
        <v>285</v>
      </c>
      <c r="L915" s="2" t="s">
        <v>81</v>
      </c>
    </row>
    <row r="916" spans="1:12" x14ac:dyDescent="0.25">
      <c r="A916" s="20">
        <v>8005</v>
      </c>
      <c r="B916" s="3">
        <v>42706</v>
      </c>
      <c r="C916" s="3">
        <v>42706</v>
      </c>
      <c r="E916" t="s">
        <v>266</v>
      </c>
      <c r="F916">
        <v>180</v>
      </c>
      <c r="G916" s="28">
        <v>611004726</v>
      </c>
      <c r="H916" s="18" t="str">
        <f>IF(Tableau4[[#This Row],[Produit]]="","",VLOOKUP(Tableau4[[#This Row],[Produit]],'Prod Sanit'!$A$1:$G$71,7,FALSE))</f>
        <v>O</v>
      </c>
      <c r="I916" s="2" t="s">
        <v>35</v>
      </c>
      <c r="J916" s="1">
        <f>IF(Tableau4[[#This Row],[Date Fin TTT]]="","",VLOOKUP(Tableau4[[#This Row],[Produit]],'Prod Sanit'!$A$1:$G$72,2,FALSE)+Tableau4[[#This Row],[Date Fin TTT]])</f>
        <v>42711</v>
      </c>
      <c r="K916" t="s">
        <v>275</v>
      </c>
      <c r="L916" s="2" t="s">
        <v>81</v>
      </c>
    </row>
    <row r="917" spans="1:12" x14ac:dyDescent="0.25">
      <c r="A917" s="20">
        <v>8079</v>
      </c>
      <c r="B917" s="3">
        <v>42706</v>
      </c>
      <c r="C917" s="3">
        <v>42706</v>
      </c>
      <c r="E917" t="s">
        <v>266</v>
      </c>
      <c r="F917">
        <v>180</v>
      </c>
      <c r="G917" s="28">
        <v>611004726</v>
      </c>
      <c r="H917" s="18" t="str">
        <f>IF(Tableau4[[#This Row],[Produit]]="","",VLOOKUP(Tableau4[[#This Row],[Produit]],'Prod Sanit'!$A$1:$G$71,7,FALSE))</f>
        <v>O</v>
      </c>
      <c r="I917" s="2" t="s">
        <v>35</v>
      </c>
      <c r="J917" s="1">
        <f>IF(Tableau4[[#This Row],[Date Fin TTT]]="","",VLOOKUP(Tableau4[[#This Row],[Produit]],'Prod Sanit'!$A$1:$G$72,2,FALSE)+Tableau4[[#This Row],[Date Fin TTT]])</f>
        <v>42711</v>
      </c>
      <c r="K917" t="s">
        <v>275</v>
      </c>
      <c r="L917" s="2" t="s">
        <v>81</v>
      </c>
    </row>
    <row r="918" spans="1:12" x14ac:dyDescent="0.25">
      <c r="A918" s="20">
        <v>8094</v>
      </c>
      <c r="B918" s="3">
        <v>42706</v>
      </c>
      <c r="C918" s="3">
        <v>42706</v>
      </c>
      <c r="E918" t="s">
        <v>266</v>
      </c>
      <c r="F918">
        <v>180</v>
      </c>
      <c r="G918" s="28">
        <v>611004726</v>
      </c>
      <c r="H918" s="18" t="str">
        <f>IF(Tableau4[[#This Row],[Produit]]="","",VLOOKUP(Tableau4[[#This Row],[Produit]],'Prod Sanit'!$A$1:$G$71,7,FALSE))</f>
        <v>O</v>
      </c>
      <c r="I918" s="2" t="s">
        <v>35</v>
      </c>
      <c r="J918" s="1">
        <f>IF(Tableau4[[#This Row],[Date Fin TTT]]="","",VLOOKUP(Tableau4[[#This Row],[Produit]],'Prod Sanit'!$A$1:$G$72,2,FALSE)+Tableau4[[#This Row],[Date Fin TTT]])</f>
        <v>42711</v>
      </c>
      <c r="K918" t="s">
        <v>275</v>
      </c>
      <c r="L918" s="2" t="s">
        <v>81</v>
      </c>
    </row>
    <row r="919" spans="1:12" x14ac:dyDescent="0.25">
      <c r="A919" s="20">
        <v>8048</v>
      </c>
      <c r="B919" s="3">
        <v>42706</v>
      </c>
      <c r="C919" s="3">
        <v>42706</v>
      </c>
      <c r="E919" t="s">
        <v>266</v>
      </c>
      <c r="F919">
        <v>180</v>
      </c>
      <c r="G919" s="28">
        <v>611004726</v>
      </c>
      <c r="H919" s="18" t="str">
        <f>IF(Tableau4[[#This Row],[Produit]]="","",VLOOKUP(Tableau4[[#This Row],[Produit]],'Prod Sanit'!$A$1:$G$71,7,FALSE))</f>
        <v>O</v>
      </c>
      <c r="I919" s="2" t="s">
        <v>35</v>
      </c>
      <c r="J919" s="1">
        <f>IF(Tableau4[[#This Row],[Date Fin TTT]]="","",VLOOKUP(Tableau4[[#This Row],[Produit]],'Prod Sanit'!$A$1:$G$72,2,FALSE)+Tableau4[[#This Row],[Date Fin TTT]])</f>
        <v>42711</v>
      </c>
      <c r="K919" t="s">
        <v>275</v>
      </c>
      <c r="L919" s="2" t="s">
        <v>81</v>
      </c>
    </row>
    <row r="920" spans="1:12" x14ac:dyDescent="0.25">
      <c r="A920" s="20">
        <v>7302</v>
      </c>
      <c r="B920" s="3">
        <v>42706</v>
      </c>
      <c r="C920" s="3">
        <v>42706</v>
      </c>
      <c r="E920" t="s">
        <v>266</v>
      </c>
      <c r="F920">
        <v>180</v>
      </c>
      <c r="G920" s="28">
        <v>611004726</v>
      </c>
      <c r="H920" s="18" t="str">
        <f>IF(Tableau4[[#This Row],[Produit]]="","",VLOOKUP(Tableau4[[#This Row],[Produit]],'Prod Sanit'!$A$1:$G$71,7,FALSE))</f>
        <v>O</v>
      </c>
      <c r="I920" s="2" t="s">
        <v>35</v>
      </c>
      <c r="J920" s="1">
        <f>IF(Tableau4[[#This Row],[Date Fin TTT]]="","",VLOOKUP(Tableau4[[#This Row],[Produit]],'Prod Sanit'!$A$1:$G$72,2,FALSE)+Tableau4[[#This Row],[Date Fin TTT]])</f>
        <v>42711</v>
      </c>
      <c r="K920" t="s">
        <v>275</v>
      </c>
      <c r="L920" s="2" t="s">
        <v>81</v>
      </c>
    </row>
    <row r="921" spans="1:12" x14ac:dyDescent="0.25">
      <c r="A921" s="20">
        <v>8055</v>
      </c>
      <c r="B921" s="3">
        <v>42706</v>
      </c>
      <c r="C921" s="3">
        <v>42706</v>
      </c>
      <c r="E921" t="s">
        <v>266</v>
      </c>
      <c r="F921">
        <v>180</v>
      </c>
      <c r="G921" s="28">
        <v>611004726</v>
      </c>
      <c r="H921" s="18" t="str">
        <f>IF(Tableau4[[#This Row],[Produit]]="","",VLOOKUP(Tableau4[[#This Row],[Produit]],'Prod Sanit'!$A$1:$G$71,7,FALSE))</f>
        <v>O</v>
      </c>
      <c r="I921" s="2" t="s">
        <v>35</v>
      </c>
      <c r="J921" s="1">
        <f>IF(Tableau4[[#This Row],[Date Fin TTT]]="","",VLOOKUP(Tableau4[[#This Row],[Produit]],'Prod Sanit'!$A$1:$G$72,2,FALSE)+Tableau4[[#This Row],[Date Fin TTT]])</f>
        <v>42711</v>
      </c>
      <c r="K921" t="s">
        <v>275</v>
      </c>
      <c r="L921" s="2" t="s">
        <v>81</v>
      </c>
    </row>
    <row r="922" spans="1:12" x14ac:dyDescent="0.25">
      <c r="A922" s="20">
        <v>7993</v>
      </c>
      <c r="B922" s="3">
        <v>42706</v>
      </c>
      <c r="C922" s="3">
        <v>42706</v>
      </c>
      <c r="E922" t="s">
        <v>266</v>
      </c>
      <c r="F922">
        <v>180</v>
      </c>
      <c r="G922" s="28">
        <v>611004726</v>
      </c>
      <c r="H922" s="18" t="str">
        <f>IF(Tableau4[[#This Row],[Produit]]="","",VLOOKUP(Tableau4[[#This Row],[Produit]],'Prod Sanit'!$A$1:$G$71,7,FALSE))</f>
        <v>O</v>
      </c>
      <c r="I922" s="2" t="s">
        <v>35</v>
      </c>
      <c r="J922" s="1">
        <f>IF(Tableau4[[#This Row],[Date Fin TTT]]="","",VLOOKUP(Tableau4[[#This Row],[Produit]],'Prod Sanit'!$A$1:$G$72,2,FALSE)+Tableau4[[#This Row],[Date Fin TTT]])</f>
        <v>42711</v>
      </c>
      <c r="K922" t="s">
        <v>275</v>
      </c>
      <c r="L922" s="2" t="s">
        <v>81</v>
      </c>
    </row>
    <row r="923" spans="1:12" x14ac:dyDescent="0.25">
      <c r="A923" s="20">
        <v>8020</v>
      </c>
      <c r="B923" s="3">
        <v>42706</v>
      </c>
      <c r="C923" s="3">
        <v>42706</v>
      </c>
      <c r="E923" t="s">
        <v>266</v>
      </c>
      <c r="F923">
        <v>180</v>
      </c>
      <c r="G923" s="28">
        <v>611004726</v>
      </c>
      <c r="H923" s="18" t="str">
        <f>IF(Tableau4[[#This Row],[Produit]]="","",VLOOKUP(Tableau4[[#This Row],[Produit]],'Prod Sanit'!$A$1:$G$71,7,FALSE))</f>
        <v>O</v>
      </c>
      <c r="I923" s="2" t="s">
        <v>35</v>
      </c>
      <c r="J923" s="1">
        <f>IF(Tableau4[[#This Row],[Date Fin TTT]]="","",VLOOKUP(Tableau4[[#This Row],[Produit]],'Prod Sanit'!$A$1:$G$72,2,FALSE)+Tableau4[[#This Row],[Date Fin TTT]])</f>
        <v>42711</v>
      </c>
      <c r="K923" t="s">
        <v>275</v>
      </c>
      <c r="L923" s="2" t="s">
        <v>81</v>
      </c>
    </row>
    <row r="924" spans="1:12" x14ac:dyDescent="0.25">
      <c r="A924" s="20">
        <v>7996</v>
      </c>
      <c r="B924" s="3">
        <v>42706</v>
      </c>
      <c r="C924" s="3">
        <v>42706</v>
      </c>
      <c r="E924" t="s">
        <v>266</v>
      </c>
      <c r="F924">
        <v>180</v>
      </c>
      <c r="G924" s="28">
        <v>611004726</v>
      </c>
      <c r="H924" s="18" t="str">
        <f>IF(Tableau4[[#This Row],[Produit]]="","",VLOOKUP(Tableau4[[#This Row],[Produit]],'Prod Sanit'!$A$1:$G$71,7,FALSE))</f>
        <v>O</v>
      </c>
      <c r="I924" s="2" t="s">
        <v>35</v>
      </c>
      <c r="J924" s="1">
        <f>IF(Tableau4[[#This Row],[Date Fin TTT]]="","",VLOOKUP(Tableau4[[#This Row],[Produit]],'Prod Sanit'!$A$1:$G$72,2,FALSE)+Tableau4[[#This Row],[Date Fin TTT]])</f>
        <v>42711</v>
      </c>
      <c r="K924" t="s">
        <v>275</v>
      </c>
      <c r="L924" s="2" t="s">
        <v>81</v>
      </c>
    </row>
    <row r="925" spans="1:12" x14ac:dyDescent="0.25">
      <c r="A925" s="20">
        <v>7997</v>
      </c>
      <c r="B925" s="3">
        <v>42706</v>
      </c>
      <c r="C925" s="3">
        <v>42706</v>
      </c>
      <c r="E925" t="s">
        <v>266</v>
      </c>
      <c r="F925">
        <v>180</v>
      </c>
      <c r="G925" s="28">
        <v>611004726</v>
      </c>
      <c r="H925" s="18" t="str">
        <f>IF(Tableau4[[#This Row],[Produit]]="","",VLOOKUP(Tableau4[[#This Row],[Produit]],'Prod Sanit'!$A$1:$G$71,7,FALSE))</f>
        <v>O</v>
      </c>
      <c r="I925" s="2" t="s">
        <v>35</v>
      </c>
      <c r="J925" s="1">
        <f>IF(Tableau4[[#This Row],[Date Fin TTT]]="","",VLOOKUP(Tableau4[[#This Row],[Produit]],'Prod Sanit'!$A$1:$G$72,2,FALSE)+Tableau4[[#This Row],[Date Fin TTT]])</f>
        <v>42711</v>
      </c>
      <c r="K925" t="s">
        <v>275</v>
      </c>
      <c r="L925" s="2" t="s">
        <v>81</v>
      </c>
    </row>
    <row r="926" spans="1:12" x14ac:dyDescent="0.25">
      <c r="A926" s="20">
        <v>8074</v>
      </c>
      <c r="B926" s="3">
        <v>42706</v>
      </c>
      <c r="C926" s="3">
        <v>42706</v>
      </c>
      <c r="E926" t="s">
        <v>266</v>
      </c>
      <c r="F926">
        <v>180</v>
      </c>
      <c r="G926" s="28">
        <v>611004726</v>
      </c>
      <c r="H926" s="18" t="str">
        <f>IF(Tableau4[[#This Row],[Produit]]="","",VLOOKUP(Tableau4[[#This Row],[Produit]],'Prod Sanit'!$A$1:$G$71,7,FALSE))</f>
        <v>O</v>
      </c>
      <c r="I926" s="2" t="s">
        <v>35</v>
      </c>
      <c r="J926" s="1">
        <f>IF(Tableau4[[#This Row],[Date Fin TTT]]="","",VLOOKUP(Tableau4[[#This Row],[Produit]],'Prod Sanit'!$A$1:$G$72,2,FALSE)+Tableau4[[#This Row],[Date Fin TTT]])</f>
        <v>42711</v>
      </c>
      <c r="K926" t="s">
        <v>275</v>
      </c>
      <c r="L926" s="2" t="s">
        <v>81</v>
      </c>
    </row>
    <row r="927" spans="1:12" x14ac:dyDescent="0.25">
      <c r="A927" s="20">
        <v>8022</v>
      </c>
      <c r="B927" s="3">
        <v>42706</v>
      </c>
      <c r="C927" s="3">
        <v>42706</v>
      </c>
      <c r="E927" t="s">
        <v>266</v>
      </c>
      <c r="F927">
        <v>180</v>
      </c>
      <c r="G927" s="28">
        <v>611004726</v>
      </c>
      <c r="H927" s="18" t="str">
        <f>IF(Tableau4[[#This Row],[Produit]]="","",VLOOKUP(Tableau4[[#This Row],[Produit]],'Prod Sanit'!$A$1:$G$71,7,FALSE))</f>
        <v>O</v>
      </c>
      <c r="I927" s="2" t="s">
        <v>35</v>
      </c>
      <c r="J927" s="1">
        <f>IF(Tableau4[[#This Row],[Date Fin TTT]]="","",VLOOKUP(Tableau4[[#This Row],[Produit]],'Prod Sanit'!$A$1:$G$72,2,FALSE)+Tableau4[[#This Row],[Date Fin TTT]])</f>
        <v>42711</v>
      </c>
      <c r="K927" t="s">
        <v>275</v>
      </c>
      <c r="L927" s="2" t="s">
        <v>81</v>
      </c>
    </row>
    <row r="928" spans="1:12" x14ac:dyDescent="0.25">
      <c r="A928" s="20">
        <v>807</v>
      </c>
      <c r="B928" s="3">
        <v>42706</v>
      </c>
      <c r="C928" s="3">
        <v>42706</v>
      </c>
      <c r="E928" t="s">
        <v>266</v>
      </c>
      <c r="F928">
        <v>180</v>
      </c>
      <c r="G928" s="28">
        <v>611004726</v>
      </c>
      <c r="H928" s="18" t="str">
        <f>IF(Tableau4[[#This Row],[Produit]]="","",VLOOKUP(Tableau4[[#This Row],[Produit]],'Prod Sanit'!$A$1:$G$71,7,FALSE))</f>
        <v>O</v>
      </c>
      <c r="I928" s="2" t="s">
        <v>35</v>
      </c>
      <c r="J928" s="1">
        <f>IF(Tableau4[[#This Row],[Date Fin TTT]]="","",VLOOKUP(Tableau4[[#This Row],[Produit]],'Prod Sanit'!$A$1:$G$72,2,FALSE)+Tableau4[[#This Row],[Date Fin TTT]])</f>
        <v>42711</v>
      </c>
      <c r="K928" t="s">
        <v>275</v>
      </c>
      <c r="L928" s="2" t="s">
        <v>81</v>
      </c>
    </row>
    <row r="929" spans="1:12" x14ac:dyDescent="0.25">
      <c r="A929" s="20">
        <v>8013</v>
      </c>
      <c r="B929" s="3">
        <v>42706</v>
      </c>
      <c r="C929" s="3">
        <v>42706</v>
      </c>
      <c r="E929" t="s">
        <v>266</v>
      </c>
      <c r="F929">
        <v>180</v>
      </c>
      <c r="G929" s="28">
        <v>611004726</v>
      </c>
      <c r="H929" s="18" t="str">
        <f>IF(Tableau4[[#This Row],[Produit]]="","",VLOOKUP(Tableau4[[#This Row],[Produit]],'Prod Sanit'!$A$1:$G$71,7,FALSE))</f>
        <v>O</v>
      </c>
      <c r="I929" s="2" t="s">
        <v>35</v>
      </c>
      <c r="J929" s="1">
        <f>IF(Tableau4[[#This Row],[Date Fin TTT]]="","",VLOOKUP(Tableau4[[#This Row],[Produit]],'Prod Sanit'!$A$1:$G$72,2,FALSE)+Tableau4[[#This Row],[Date Fin TTT]])</f>
        <v>42711</v>
      </c>
      <c r="K929" t="s">
        <v>275</v>
      </c>
      <c r="L929" s="2" t="s">
        <v>81</v>
      </c>
    </row>
    <row r="930" spans="1:12" x14ac:dyDescent="0.25">
      <c r="A930" s="20">
        <v>8084</v>
      </c>
      <c r="B930" s="3">
        <v>42706</v>
      </c>
      <c r="C930" s="3">
        <v>42706</v>
      </c>
      <c r="E930" t="s">
        <v>266</v>
      </c>
      <c r="F930">
        <v>180</v>
      </c>
      <c r="G930" s="28">
        <v>611004726</v>
      </c>
      <c r="H930" s="18" t="str">
        <f>IF(Tableau4[[#This Row],[Produit]]="","",VLOOKUP(Tableau4[[#This Row],[Produit]],'Prod Sanit'!$A$1:$G$71,7,FALSE))</f>
        <v>O</v>
      </c>
      <c r="I930" s="2" t="s">
        <v>35</v>
      </c>
      <c r="J930" s="1">
        <f>IF(Tableau4[[#This Row],[Date Fin TTT]]="","",VLOOKUP(Tableau4[[#This Row],[Produit]],'Prod Sanit'!$A$1:$G$72,2,FALSE)+Tableau4[[#This Row],[Date Fin TTT]])</f>
        <v>42711</v>
      </c>
      <c r="K930" t="s">
        <v>275</v>
      </c>
      <c r="L930" s="2" t="s">
        <v>81</v>
      </c>
    </row>
    <row r="931" spans="1:12" x14ac:dyDescent="0.25">
      <c r="A931" s="20">
        <v>2529</v>
      </c>
      <c r="B931" s="3">
        <v>42706</v>
      </c>
      <c r="C931" s="3">
        <v>42706</v>
      </c>
      <c r="E931" t="s">
        <v>266</v>
      </c>
      <c r="F931">
        <v>180</v>
      </c>
      <c r="G931" s="28">
        <v>611004726</v>
      </c>
      <c r="H931" s="18" t="str">
        <f>IF(Tableau4[[#This Row],[Produit]]="","",VLOOKUP(Tableau4[[#This Row],[Produit]],'Prod Sanit'!$A$1:$G$71,7,FALSE))</f>
        <v>O</v>
      </c>
      <c r="I931" s="2" t="s">
        <v>35</v>
      </c>
      <c r="J931" s="1">
        <f>IF(Tableau4[[#This Row],[Date Fin TTT]]="","",VLOOKUP(Tableau4[[#This Row],[Produit]],'Prod Sanit'!$A$1:$G$72,2,FALSE)+Tableau4[[#This Row],[Date Fin TTT]])</f>
        <v>42711</v>
      </c>
      <c r="K931" t="s">
        <v>275</v>
      </c>
      <c r="L931" s="2" t="s">
        <v>81</v>
      </c>
    </row>
    <row r="932" spans="1:12" x14ac:dyDescent="0.25">
      <c r="A932" s="20">
        <v>2533</v>
      </c>
      <c r="B932" s="3">
        <v>42706</v>
      </c>
      <c r="C932" s="3">
        <v>42706</v>
      </c>
      <c r="E932" t="s">
        <v>266</v>
      </c>
      <c r="F932">
        <v>180</v>
      </c>
      <c r="G932" s="28">
        <v>611004726</v>
      </c>
      <c r="H932" s="18" t="str">
        <f>IF(Tableau4[[#This Row],[Produit]]="","",VLOOKUP(Tableau4[[#This Row],[Produit]],'Prod Sanit'!$A$1:$G$71,7,FALSE))</f>
        <v>O</v>
      </c>
      <c r="I932" s="2" t="s">
        <v>35</v>
      </c>
      <c r="J932" s="1">
        <f>IF(Tableau4[[#This Row],[Date Fin TTT]]="","",VLOOKUP(Tableau4[[#This Row],[Produit]],'Prod Sanit'!$A$1:$G$72,2,FALSE)+Tableau4[[#This Row],[Date Fin TTT]])</f>
        <v>42711</v>
      </c>
      <c r="K932" t="s">
        <v>275</v>
      </c>
      <c r="L932" s="2" t="s">
        <v>81</v>
      </c>
    </row>
    <row r="933" spans="1:12" x14ac:dyDescent="0.25">
      <c r="A933" s="20">
        <v>2532</v>
      </c>
      <c r="B933" s="3">
        <v>42706</v>
      </c>
      <c r="C933" s="3">
        <v>42706</v>
      </c>
      <c r="E933" t="s">
        <v>266</v>
      </c>
      <c r="F933">
        <v>180</v>
      </c>
      <c r="G933" s="28">
        <v>611004726</v>
      </c>
      <c r="H933" s="18" t="str">
        <f>IF(Tableau4[[#This Row],[Produit]]="","",VLOOKUP(Tableau4[[#This Row],[Produit]],'Prod Sanit'!$A$1:$G$71,7,FALSE))</f>
        <v>O</v>
      </c>
      <c r="I933" s="2" t="s">
        <v>35</v>
      </c>
      <c r="J933" s="1">
        <f>IF(Tableau4[[#This Row],[Date Fin TTT]]="","",VLOOKUP(Tableau4[[#This Row],[Produit]],'Prod Sanit'!$A$1:$G$72,2,FALSE)+Tableau4[[#This Row],[Date Fin TTT]])</f>
        <v>42711</v>
      </c>
      <c r="K933" t="s">
        <v>275</v>
      </c>
      <c r="L933" s="2" t="s">
        <v>81</v>
      </c>
    </row>
    <row r="934" spans="1:12" x14ac:dyDescent="0.25">
      <c r="A934" s="20">
        <v>2496</v>
      </c>
      <c r="B934" s="3">
        <v>42706</v>
      </c>
      <c r="C934" s="3">
        <v>42706</v>
      </c>
      <c r="E934" t="s">
        <v>266</v>
      </c>
      <c r="F934">
        <v>180</v>
      </c>
      <c r="G934" s="28">
        <v>611004726</v>
      </c>
      <c r="H934" s="18" t="str">
        <f>IF(Tableau4[[#This Row],[Produit]]="","",VLOOKUP(Tableau4[[#This Row],[Produit]],'Prod Sanit'!$A$1:$G$71,7,FALSE))</f>
        <v>O</v>
      </c>
      <c r="I934" s="2" t="s">
        <v>35</v>
      </c>
      <c r="J934" s="1">
        <f>IF(Tableau4[[#This Row],[Date Fin TTT]]="","",VLOOKUP(Tableau4[[#This Row],[Produit]],'Prod Sanit'!$A$1:$G$72,2,FALSE)+Tableau4[[#This Row],[Date Fin TTT]])</f>
        <v>42711</v>
      </c>
      <c r="K934" t="s">
        <v>275</v>
      </c>
      <c r="L934" s="2" t="s">
        <v>81</v>
      </c>
    </row>
    <row r="935" spans="1:12" x14ac:dyDescent="0.25">
      <c r="A935" s="20">
        <v>2550</v>
      </c>
      <c r="B935" s="3">
        <v>42706</v>
      </c>
      <c r="C935" s="3">
        <v>42706</v>
      </c>
      <c r="E935" t="s">
        <v>266</v>
      </c>
      <c r="F935">
        <v>180</v>
      </c>
      <c r="G935" s="28">
        <v>611004726</v>
      </c>
      <c r="H935" s="18" t="str">
        <f>IF(Tableau4[[#This Row],[Produit]]="","",VLOOKUP(Tableau4[[#This Row],[Produit]],'Prod Sanit'!$A$1:$G$71,7,FALSE))</f>
        <v>O</v>
      </c>
      <c r="I935" s="2" t="s">
        <v>35</v>
      </c>
      <c r="J935" s="1">
        <f>IF(Tableau4[[#This Row],[Date Fin TTT]]="","",VLOOKUP(Tableau4[[#This Row],[Produit]],'Prod Sanit'!$A$1:$G$72,2,FALSE)+Tableau4[[#This Row],[Date Fin TTT]])</f>
        <v>42711</v>
      </c>
      <c r="K935" t="s">
        <v>275</v>
      </c>
      <c r="L935" s="2" t="s">
        <v>81</v>
      </c>
    </row>
    <row r="936" spans="1:12" x14ac:dyDescent="0.25">
      <c r="A936" s="20">
        <v>2553</v>
      </c>
      <c r="B936" s="3">
        <v>42706</v>
      </c>
      <c r="C936" s="3">
        <v>42706</v>
      </c>
      <c r="E936" t="s">
        <v>266</v>
      </c>
      <c r="F936">
        <v>180</v>
      </c>
      <c r="G936" s="28">
        <v>611004726</v>
      </c>
      <c r="H936" s="18" t="str">
        <f>IF(Tableau4[[#This Row],[Produit]]="","",VLOOKUP(Tableau4[[#This Row],[Produit]],'Prod Sanit'!$A$1:$G$71,7,FALSE))</f>
        <v>O</v>
      </c>
      <c r="I936" s="2" t="s">
        <v>35</v>
      </c>
      <c r="J936" s="1">
        <f>IF(Tableau4[[#This Row],[Date Fin TTT]]="","",VLOOKUP(Tableau4[[#This Row],[Produit]],'Prod Sanit'!$A$1:$G$72,2,FALSE)+Tableau4[[#This Row],[Date Fin TTT]])</f>
        <v>42711</v>
      </c>
      <c r="K936" t="s">
        <v>275</v>
      </c>
      <c r="L936" s="2" t="s">
        <v>81</v>
      </c>
    </row>
    <row r="937" spans="1:12" x14ac:dyDescent="0.25">
      <c r="A937" s="20">
        <v>2555</v>
      </c>
      <c r="B937" s="3">
        <v>42706</v>
      </c>
      <c r="C937" s="3">
        <v>42706</v>
      </c>
      <c r="E937" t="s">
        <v>266</v>
      </c>
      <c r="F937">
        <v>180</v>
      </c>
      <c r="G937" s="28">
        <v>611004726</v>
      </c>
      <c r="H937" s="18" t="str">
        <f>IF(Tableau4[[#This Row],[Produit]]="","",VLOOKUP(Tableau4[[#This Row],[Produit]],'Prod Sanit'!$A$1:$G$71,7,FALSE))</f>
        <v>O</v>
      </c>
      <c r="I937" s="2" t="s">
        <v>35</v>
      </c>
      <c r="J937" s="1">
        <f>IF(Tableau4[[#This Row],[Date Fin TTT]]="","",VLOOKUP(Tableau4[[#This Row],[Produit]],'Prod Sanit'!$A$1:$G$72,2,FALSE)+Tableau4[[#This Row],[Date Fin TTT]])</f>
        <v>42711</v>
      </c>
      <c r="K937" t="s">
        <v>275</v>
      </c>
      <c r="L937" s="2" t="s">
        <v>81</v>
      </c>
    </row>
    <row r="938" spans="1:12" x14ac:dyDescent="0.25">
      <c r="A938" s="20">
        <v>2556</v>
      </c>
      <c r="B938" s="3">
        <v>42706</v>
      </c>
      <c r="C938" s="3">
        <v>42706</v>
      </c>
      <c r="E938" t="s">
        <v>266</v>
      </c>
      <c r="F938">
        <v>180</v>
      </c>
      <c r="G938" s="28">
        <v>611004726</v>
      </c>
      <c r="H938" s="18" t="str">
        <f>IF(Tableau4[[#This Row],[Produit]]="","",VLOOKUP(Tableau4[[#This Row],[Produit]],'Prod Sanit'!$A$1:$G$71,7,FALSE))</f>
        <v>O</v>
      </c>
      <c r="I938" s="2" t="s">
        <v>35</v>
      </c>
      <c r="J938" s="1">
        <f>IF(Tableau4[[#This Row],[Date Fin TTT]]="","",VLOOKUP(Tableau4[[#This Row],[Produit]],'Prod Sanit'!$A$1:$G$72,2,FALSE)+Tableau4[[#This Row],[Date Fin TTT]])</f>
        <v>42711</v>
      </c>
      <c r="K938" t="s">
        <v>275</v>
      </c>
      <c r="L938" s="2" t="s">
        <v>81</v>
      </c>
    </row>
    <row r="939" spans="1:12" x14ac:dyDescent="0.25">
      <c r="A939" s="20">
        <v>2561</v>
      </c>
      <c r="B939" s="3">
        <v>42706</v>
      </c>
      <c r="C939" s="3">
        <v>42706</v>
      </c>
      <c r="E939" t="s">
        <v>266</v>
      </c>
      <c r="F939">
        <v>180</v>
      </c>
      <c r="G939" s="28">
        <v>611004726</v>
      </c>
      <c r="H939" s="18" t="str">
        <f>IF(Tableau4[[#This Row],[Produit]]="","",VLOOKUP(Tableau4[[#This Row],[Produit]],'Prod Sanit'!$A$1:$G$71,7,FALSE))</f>
        <v>O</v>
      </c>
      <c r="I939" s="2" t="s">
        <v>35</v>
      </c>
      <c r="J939" s="1">
        <f>IF(Tableau4[[#This Row],[Date Fin TTT]]="","",VLOOKUP(Tableau4[[#This Row],[Produit]],'Prod Sanit'!$A$1:$G$72,2,FALSE)+Tableau4[[#This Row],[Date Fin TTT]])</f>
        <v>42711</v>
      </c>
      <c r="K939" t="s">
        <v>275</v>
      </c>
      <c r="L939" s="2" t="s">
        <v>81</v>
      </c>
    </row>
    <row r="940" spans="1:12" x14ac:dyDescent="0.25">
      <c r="A940" s="20">
        <v>8005</v>
      </c>
      <c r="B940" s="3">
        <v>42706</v>
      </c>
      <c r="C940" s="3">
        <v>42706</v>
      </c>
      <c r="E940" t="s">
        <v>48</v>
      </c>
      <c r="F940">
        <v>2</v>
      </c>
      <c r="G940" s="28">
        <v>611004407</v>
      </c>
      <c r="H940" s="18" t="str">
        <f>IF(Tableau4[[#This Row],[Produit]]="","",VLOOKUP(Tableau4[[#This Row],[Produit]],'Prod Sanit'!$A$1:$G$71,7,FALSE))</f>
        <v>SC</v>
      </c>
      <c r="I940" s="2" t="s">
        <v>35</v>
      </c>
      <c r="J940" s="1">
        <f>IF(Tableau4[[#This Row],[Date Fin TTT]]="","",VLOOKUP(Tableau4[[#This Row],[Produit]],'Prod Sanit'!$A$1:$G$72,2,FALSE)+Tableau4[[#This Row],[Date Fin TTT]])</f>
        <v>42706</v>
      </c>
      <c r="K940" t="s">
        <v>49</v>
      </c>
      <c r="L940" s="2" t="s">
        <v>81</v>
      </c>
    </row>
    <row r="941" spans="1:12" x14ac:dyDescent="0.25">
      <c r="A941" s="20">
        <v>8079</v>
      </c>
      <c r="B941" s="3">
        <v>42706</v>
      </c>
      <c r="C941" s="3">
        <v>42706</v>
      </c>
      <c r="E941" t="s">
        <v>48</v>
      </c>
      <c r="F941">
        <v>2</v>
      </c>
      <c r="G941" s="28">
        <v>611004407</v>
      </c>
      <c r="H941" s="18" t="str">
        <f>IF(Tableau4[[#This Row],[Produit]]="","",VLOOKUP(Tableau4[[#This Row],[Produit]],'Prod Sanit'!$A$1:$G$71,7,FALSE))</f>
        <v>SC</v>
      </c>
      <c r="I941" s="2" t="s">
        <v>35</v>
      </c>
      <c r="J941" s="1">
        <f>IF(Tableau4[[#This Row],[Date Fin TTT]]="","",VLOOKUP(Tableau4[[#This Row],[Produit]],'Prod Sanit'!$A$1:$G$72,2,FALSE)+Tableau4[[#This Row],[Date Fin TTT]])</f>
        <v>42706</v>
      </c>
      <c r="K941" t="s">
        <v>49</v>
      </c>
      <c r="L941" s="2" t="s">
        <v>81</v>
      </c>
    </row>
    <row r="942" spans="1:12" x14ac:dyDescent="0.25">
      <c r="A942" s="20">
        <v>8094</v>
      </c>
      <c r="B942" s="3">
        <v>42706</v>
      </c>
      <c r="C942" s="3">
        <v>42706</v>
      </c>
      <c r="E942" t="s">
        <v>48</v>
      </c>
      <c r="F942">
        <v>2</v>
      </c>
      <c r="G942" s="28">
        <v>611004407</v>
      </c>
      <c r="H942" s="18" t="str">
        <f>IF(Tableau4[[#This Row],[Produit]]="","",VLOOKUP(Tableau4[[#This Row],[Produit]],'Prod Sanit'!$A$1:$G$71,7,FALSE))</f>
        <v>SC</v>
      </c>
      <c r="I942" s="2" t="s">
        <v>35</v>
      </c>
      <c r="J942" s="1">
        <f>IF(Tableau4[[#This Row],[Date Fin TTT]]="","",VLOOKUP(Tableau4[[#This Row],[Produit]],'Prod Sanit'!$A$1:$G$72,2,FALSE)+Tableau4[[#This Row],[Date Fin TTT]])</f>
        <v>42706</v>
      </c>
      <c r="K942" t="s">
        <v>49</v>
      </c>
      <c r="L942" s="2" t="s">
        <v>81</v>
      </c>
    </row>
    <row r="943" spans="1:12" x14ac:dyDescent="0.25">
      <c r="A943" s="20">
        <v>8048</v>
      </c>
      <c r="B943" s="3">
        <v>42706</v>
      </c>
      <c r="C943" s="3">
        <v>42706</v>
      </c>
      <c r="E943" t="s">
        <v>48</v>
      </c>
      <c r="F943">
        <v>2</v>
      </c>
      <c r="G943" s="28">
        <v>611004407</v>
      </c>
      <c r="H943" s="18" t="str">
        <f>IF(Tableau4[[#This Row],[Produit]]="","",VLOOKUP(Tableau4[[#This Row],[Produit]],'Prod Sanit'!$A$1:$G$71,7,FALSE))</f>
        <v>SC</v>
      </c>
      <c r="I943" s="2" t="s">
        <v>35</v>
      </c>
      <c r="J943" s="1">
        <f>IF(Tableau4[[#This Row],[Date Fin TTT]]="","",VLOOKUP(Tableau4[[#This Row],[Produit]],'Prod Sanit'!$A$1:$G$72,2,FALSE)+Tableau4[[#This Row],[Date Fin TTT]])</f>
        <v>42706</v>
      </c>
      <c r="K943" t="s">
        <v>49</v>
      </c>
      <c r="L943" s="2" t="s">
        <v>81</v>
      </c>
    </row>
    <row r="944" spans="1:12" x14ac:dyDescent="0.25">
      <c r="A944" s="20">
        <v>7302</v>
      </c>
      <c r="B944" s="3">
        <v>42706</v>
      </c>
      <c r="C944" s="3">
        <v>42706</v>
      </c>
      <c r="E944" t="s">
        <v>48</v>
      </c>
      <c r="F944">
        <v>2</v>
      </c>
      <c r="G944" s="28">
        <v>611004407</v>
      </c>
      <c r="H944" s="18" t="str">
        <f>IF(Tableau4[[#This Row],[Produit]]="","",VLOOKUP(Tableau4[[#This Row],[Produit]],'Prod Sanit'!$A$1:$G$71,7,FALSE))</f>
        <v>SC</v>
      </c>
      <c r="I944" s="2" t="s">
        <v>35</v>
      </c>
      <c r="J944" s="1">
        <f>IF(Tableau4[[#This Row],[Date Fin TTT]]="","",VLOOKUP(Tableau4[[#This Row],[Produit]],'Prod Sanit'!$A$1:$G$72,2,FALSE)+Tableau4[[#This Row],[Date Fin TTT]])</f>
        <v>42706</v>
      </c>
      <c r="K944" t="s">
        <v>49</v>
      </c>
      <c r="L944" s="2" t="s">
        <v>81</v>
      </c>
    </row>
    <row r="945" spans="1:12" x14ac:dyDescent="0.25">
      <c r="A945" s="20">
        <v>8055</v>
      </c>
      <c r="B945" s="3">
        <v>42706</v>
      </c>
      <c r="C945" s="3">
        <v>42706</v>
      </c>
      <c r="E945" t="s">
        <v>48</v>
      </c>
      <c r="F945">
        <v>2</v>
      </c>
      <c r="G945" s="28">
        <v>611004407</v>
      </c>
      <c r="H945" s="18" t="str">
        <f>IF(Tableau4[[#This Row],[Produit]]="","",VLOOKUP(Tableau4[[#This Row],[Produit]],'Prod Sanit'!$A$1:$G$71,7,FALSE))</f>
        <v>SC</v>
      </c>
      <c r="I945" s="2" t="s">
        <v>35</v>
      </c>
      <c r="J945" s="1">
        <f>IF(Tableau4[[#This Row],[Date Fin TTT]]="","",VLOOKUP(Tableau4[[#This Row],[Produit]],'Prod Sanit'!$A$1:$G$72,2,FALSE)+Tableau4[[#This Row],[Date Fin TTT]])</f>
        <v>42706</v>
      </c>
      <c r="K945" t="s">
        <v>49</v>
      </c>
      <c r="L945" s="2" t="s">
        <v>81</v>
      </c>
    </row>
    <row r="946" spans="1:12" x14ac:dyDescent="0.25">
      <c r="A946" s="20">
        <v>7993</v>
      </c>
      <c r="B946" s="3">
        <v>42706</v>
      </c>
      <c r="C946" s="3">
        <v>42706</v>
      </c>
      <c r="E946" t="s">
        <v>48</v>
      </c>
      <c r="F946">
        <v>2</v>
      </c>
      <c r="G946" s="28">
        <v>611004407</v>
      </c>
      <c r="H946" s="18" t="str">
        <f>IF(Tableau4[[#This Row],[Produit]]="","",VLOOKUP(Tableau4[[#This Row],[Produit]],'Prod Sanit'!$A$1:$G$71,7,FALSE))</f>
        <v>SC</v>
      </c>
      <c r="I946" s="2" t="s">
        <v>35</v>
      </c>
      <c r="J946" s="1">
        <f>IF(Tableau4[[#This Row],[Date Fin TTT]]="","",VLOOKUP(Tableau4[[#This Row],[Produit]],'Prod Sanit'!$A$1:$G$72,2,FALSE)+Tableau4[[#This Row],[Date Fin TTT]])</f>
        <v>42706</v>
      </c>
      <c r="K946" t="s">
        <v>49</v>
      </c>
      <c r="L946" s="2" t="s">
        <v>81</v>
      </c>
    </row>
    <row r="947" spans="1:12" x14ac:dyDescent="0.25">
      <c r="A947" s="20">
        <v>8020</v>
      </c>
      <c r="B947" s="3">
        <v>42706</v>
      </c>
      <c r="C947" s="3">
        <v>42706</v>
      </c>
      <c r="E947" t="s">
        <v>48</v>
      </c>
      <c r="F947">
        <v>2</v>
      </c>
      <c r="G947" s="28">
        <v>611004407</v>
      </c>
      <c r="H947" s="18" t="str">
        <f>IF(Tableau4[[#This Row],[Produit]]="","",VLOOKUP(Tableau4[[#This Row],[Produit]],'Prod Sanit'!$A$1:$G$71,7,FALSE))</f>
        <v>SC</v>
      </c>
      <c r="I947" s="2" t="s">
        <v>35</v>
      </c>
      <c r="J947" s="1">
        <f>IF(Tableau4[[#This Row],[Date Fin TTT]]="","",VLOOKUP(Tableau4[[#This Row],[Produit]],'Prod Sanit'!$A$1:$G$72,2,FALSE)+Tableau4[[#This Row],[Date Fin TTT]])</f>
        <v>42706</v>
      </c>
      <c r="K947" t="s">
        <v>49</v>
      </c>
      <c r="L947" s="2" t="s">
        <v>81</v>
      </c>
    </row>
    <row r="948" spans="1:12" x14ac:dyDescent="0.25">
      <c r="A948" s="20">
        <v>7996</v>
      </c>
      <c r="B948" s="3">
        <v>42706</v>
      </c>
      <c r="C948" s="3">
        <v>42706</v>
      </c>
      <c r="E948" t="s">
        <v>48</v>
      </c>
      <c r="F948">
        <v>2</v>
      </c>
      <c r="G948" s="28">
        <v>611004407</v>
      </c>
      <c r="H948" s="18" t="str">
        <f>IF(Tableau4[[#This Row],[Produit]]="","",VLOOKUP(Tableau4[[#This Row],[Produit]],'Prod Sanit'!$A$1:$G$71,7,FALSE))</f>
        <v>SC</v>
      </c>
      <c r="I948" s="2" t="s">
        <v>35</v>
      </c>
      <c r="J948" s="1">
        <f>IF(Tableau4[[#This Row],[Date Fin TTT]]="","",VLOOKUP(Tableau4[[#This Row],[Produit]],'Prod Sanit'!$A$1:$G$72,2,FALSE)+Tableau4[[#This Row],[Date Fin TTT]])</f>
        <v>42706</v>
      </c>
      <c r="K948" t="s">
        <v>49</v>
      </c>
      <c r="L948" s="2" t="s">
        <v>81</v>
      </c>
    </row>
    <row r="949" spans="1:12" x14ac:dyDescent="0.25">
      <c r="A949" s="20">
        <v>7997</v>
      </c>
      <c r="B949" s="3">
        <v>42706</v>
      </c>
      <c r="C949" s="3">
        <v>42706</v>
      </c>
      <c r="E949" t="s">
        <v>48</v>
      </c>
      <c r="F949">
        <v>2</v>
      </c>
      <c r="G949" s="28">
        <v>611004407</v>
      </c>
      <c r="H949" s="18" t="str">
        <f>IF(Tableau4[[#This Row],[Produit]]="","",VLOOKUP(Tableau4[[#This Row],[Produit]],'Prod Sanit'!$A$1:$G$71,7,FALSE))</f>
        <v>SC</v>
      </c>
      <c r="I949" s="2" t="s">
        <v>35</v>
      </c>
      <c r="J949" s="1">
        <f>IF(Tableau4[[#This Row],[Date Fin TTT]]="","",VLOOKUP(Tableau4[[#This Row],[Produit]],'Prod Sanit'!$A$1:$G$72,2,FALSE)+Tableau4[[#This Row],[Date Fin TTT]])</f>
        <v>42706</v>
      </c>
      <c r="K949" t="s">
        <v>49</v>
      </c>
      <c r="L949" s="2" t="s">
        <v>81</v>
      </c>
    </row>
    <row r="950" spans="1:12" x14ac:dyDescent="0.25">
      <c r="A950" s="20">
        <v>8074</v>
      </c>
      <c r="B950" s="3">
        <v>42706</v>
      </c>
      <c r="C950" s="3">
        <v>42706</v>
      </c>
      <c r="E950" t="s">
        <v>48</v>
      </c>
      <c r="F950">
        <v>2</v>
      </c>
      <c r="G950" s="28">
        <v>611004407</v>
      </c>
      <c r="H950" s="18" t="str">
        <f>IF(Tableau4[[#This Row],[Produit]]="","",VLOOKUP(Tableau4[[#This Row],[Produit]],'Prod Sanit'!$A$1:$G$71,7,FALSE))</f>
        <v>SC</v>
      </c>
      <c r="I950" s="2" t="s">
        <v>35</v>
      </c>
      <c r="J950" s="1">
        <f>IF(Tableau4[[#This Row],[Date Fin TTT]]="","",VLOOKUP(Tableau4[[#This Row],[Produit]],'Prod Sanit'!$A$1:$G$72,2,FALSE)+Tableau4[[#This Row],[Date Fin TTT]])</f>
        <v>42706</v>
      </c>
      <c r="K950" t="s">
        <v>49</v>
      </c>
      <c r="L950" s="2" t="s">
        <v>81</v>
      </c>
    </row>
    <row r="951" spans="1:12" x14ac:dyDescent="0.25">
      <c r="A951" s="20">
        <v>8022</v>
      </c>
      <c r="B951" s="3">
        <v>42706</v>
      </c>
      <c r="C951" s="3">
        <v>42706</v>
      </c>
      <c r="E951" t="s">
        <v>48</v>
      </c>
      <c r="F951">
        <v>2</v>
      </c>
      <c r="G951" s="28">
        <v>611004407</v>
      </c>
      <c r="H951" s="18" t="str">
        <f>IF(Tableau4[[#This Row],[Produit]]="","",VLOOKUP(Tableau4[[#This Row],[Produit]],'Prod Sanit'!$A$1:$G$71,7,FALSE))</f>
        <v>SC</v>
      </c>
      <c r="I951" s="2" t="s">
        <v>35</v>
      </c>
      <c r="J951" s="1">
        <f>IF(Tableau4[[#This Row],[Date Fin TTT]]="","",VLOOKUP(Tableau4[[#This Row],[Produit]],'Prod Sanit'!$A$1:$G$72,2,FALSE)+Tableau4[[#This Row],[Date Fin TTT]])</f>
        <v>42706</v>
      </c>
      <c r="K951" t="s">
        <v>49</v>
      </c>
      <c r="L951" s="2" t="s">
        <v>81</v>
      </c>
    </row>
    <row r="952" spans="1:12" x14ac:dyDescent="0.25">
      <c r="A952" s="20">
        <v>807</v>
      </c>
      <c r="B952" s="3">
        <v>42706</v>
      </c>
      <c r="C952" s="3">
        <v>42706</v>
      </c>
      <c r="E952" t="s">
        <v>48</v>
      </c>
      <c r="F952">
        <v>2</v>
      </c>
      <c r="G952" s="28">
        <v>611004407</v>
      </c>
      <c r="H952" s="18" t="str">
        <f>IF(Tableau4[[#This Row],[Produit]]="","",VLOOKUP(Tableau4[[#This Row],[Produit]],'Prod Sanit'!$A$1:$G$71,7,FALSE))</f>
        <v>SC</v>
      </c>
      <c r="I952" s="2" t="s">
        <v>35</v>
      </c>
      <c r="J952" s="1">
        <f>IF(Tableau4[[#This Row],[Date Fin TTT]]="","",VLOOKUP(Tableau4[[#This Row],[Produit]],'Prod Sanit'!$A$1:$G$72,2,FALSE)+Tableau4[[#This Row],[Date Fin TTT]])</f>
        <v>42706</v>
      </c>
      <c r="K952" t="s">
        <v>49</v>
      </c>
      <c r="L952" s="2" t="s">
        <v>81</v>
      </c>
    </row>
    <row r="953" spans="1:12" x14ac:dyDescent="0.25">
      <c r="A953" s="20">
        <v>8013</v>
      </c>
      <c r="B953" s="3">
        <v>42706</v>
      </c>
      <c r="C953" s="3">
        <v>42706</v>
      </c>
      <c r="E953" t="s">
        <v>48</v>
      </c>
      <c r="F953">
        <v>2</v>
      </c>
      <c r="G953" s="28">
        <v>611004407</v>
      </c>
      <c r="H953" s="18" t="str">
        <f>IF(Tableau4[[#This Row],[Produit]]="","",VLOOKUP(Tableau4[[#This Row],[Produit]],'Prod Sanit'!$A$1:$G$71,7,FALSE))</f>
        <v>SC</v>
      </c>
      <c r="I953" s="2" t="s">
        <v>35</v>
      </c>
      <c r="J953" s="1">
        <f>IF(Tableau4[[#This Row],[Date Fin TTT]]="","",VLOOKUP(Tableau4[[#This Row],[Produit]],'Prod Sanit'!$A$1:$G$72,2,FALSE)+Tableau4[[#This Row],[Date Fin TTT]])</f>
        <v>42706</v>
      </c>
      <c r="K953" t="s">
        <v>49</v>
      </c>
      <c r="L953" s="2" t="s">
        <v>81</v>
      </c>
    </row>
    <row r="954" spans="1:12" x14ac:dyDescent="0.25">
      <c r="A954" s="20">
        <v>8084</v>
      </c>
      <c r="B954" s="3">
        <v>42706</v>
      </c>
      <c r="C954" s="3">
        <v>42706</v>
      </c>
      <c r="E954" t="s">
        <v>48</v>
      </c>
      <c r="F954">
        <v>2</v>
      </c>
      <c r="G954" s="28">
        <v>611004407</v>
      </c>
      <c r="H954" s="18" t="str">
        <f>IF(Tableau4[[#This Row],[Produit]]="","",VLOOKUP(Tableau4[[#This Row],[Produit]],'Prod Sanit'!$A$1:$G$71,7,FALSE))</f>
        <v>SC</v>
      </c>
      <c r="I954" s="2" t="s">
        <v>35</v>
      </c>
      <c r="J954" s="1">
        <f>IF(Tableau4[[#This Row],[Date Fin TTT]]="","",VLOOKUP(Tableau4[[#This Row],[Produit]],'Prod Sanit'!$A$1:$G$72,2,FALSE)+Tableau4[[#This Row],[Date Fin TTT]])</f>
        <v>42706</v>
      </c>
      <c r="K954" t="s">
        <v>49</v>
      </c>
      <c r="L954" s="2" t="s">
        <v>81</v>
      </c>
    </row>
    <row r="955" spans="1:12" x14ac:dyDescent="0.25">
      <c r="A955" s="20">
        <v>2529</v>
      </c>
      <c r="B955" s="3">
        <v>42706</v>
      </c>
      <c r="C955" s="3">
        <v>42706</v>
      </c>
      <c r="E955" t="s">
        <v>48</v>
      </c>
      <c r="F955">
        <v>2</v>
      </c>
      <c r="G955" s="28">
        <v>611004407</v>
      </c>
      <c r="H955" s="18" t="str">
        <f>IF(Tableau4[[#This Row],[Produit]]="","",VLOOKUP(Tableau4[[#This Row],[Produit]],'Prod Sanit'!$A$1:$G$71,7,FALSE))</f>
        <v>SC</v>
      </c>
      <c r="I955" s="2" t="s">
        <v>35</v>
      </c>
      <c r="J955" s="1">
        <f>IF(Tableau4[[#This Row],[Date Fin TTT]]="","",VLOOKUP(Tableau4[[#This Row],[Produit]],'Prod Sanit'!$A$1:$G$72,2,FALSE)+Tableau4[[#This Row],[Date Fin TTT]])</f>
        <v>42706</v>
      </c>
      <c r="K955" t="s">
        <v>49</v>
      </c>
      <c r="L955" s="2" t="s">
        <v>81</v>
      </c>
    </row>
    <row r="956" spans="1:12" x14ac:dyDescent="0.25">
      <c r="A956" s="20">
        <v>2533</v>
      </c>
      <c r="B956" s="3">
        <v>42706</v>
      </c>
      <c r="C956" s="3">
        <v>42706</v>
      </c>
      <c r="E956" t="s">
        <v>48</v>
      </c>
      <c r="F956">
        <v>2</v>
      </c>
      <c r="G956" s="28">
        <v>611004407</v>
      </c>
      <c r="H956" s="18" t="str">
        <f>IF(Tableau4[[#This Row],[Produit]]="","",VLOOKUP(Tableau4[[#This Row],[Produit]],'Prod Sanit'!$A$1:$G$71,7,FALSE))</f>
        <v>SC</v>
      </c>
      <c r="I956" s="2" t="s">
        <v>35</v>
      </c>
      <c r="J956" s="1">
        <f>IF(Tableau4[[#This Row],[Date Fin TTT]]="","",VLOOKUP(Tableau4[[#This Row],[Produit]],'Prod Sanit'!$A$1:$G$72,2,FALSE)+Tableau4[[#This Row],[Date Fin TTT]])</f>
        <v>42706</v>
      </c>
      <c r="K956" t="s">
        <v>49</v>
      </c>
      <c r="L956" s="2" t="s">
        <v>81</v>
      </c>
    </row>
    <row r="957" spans="1:12" x14ac:dyDescent="0.25">
      <c r="A957" s="20">
        <v>2532</v>
      </c>
      <c r="B957" s="3">
        <v>42706</v>
      </c>
      <c r="C957" s="3">
        <v>42706</v>
      </c>
      <c r="E957" t="s">
        <v>48</v>
      </c>
      <c r="F957">
        <v>2</v>
      </c>
      <c r="G957" s="28">
        <v>611004407</v>
      </c>
      <c r="H957" s="18" t="str">
        <f>IF(Tableau4[[#This Row],[Produit]]="","",VLOOKUP(Tableau4[[#This Row],[Produit]],'Prod Sanit'!$A$1:$G$71,7,FALSE))</f>
        <v>SC</v>
      </c>
      <c r="I957" s="2" t="s">
        <v>35</v>
      </c>
      <c r="J957" s="1">
        <f>IF(Tableau4[[#This Row],[Date Fin TTT]]="","",VLOOKUP(Tableau4[[#This Row],[Produit]],'Prod Sanit'!$A$1:$G$72,2,FALSE)+Tableau4[[#This Row],[Date Fin TTT]])</f>
        <v>42706</v>
      </c>
      <c r="K957" t="s">
        <v>49</v>
      </c>
      <c r="L957" s="2" t="s">
        <v>81</v>
      </c>
    </row>
    <row r="958" spans="1:12" x14ac:dyDescent="0.25">
      <c r="A958" s="20">
        <v>2496</v>
      </c>
      <c r="B958" s="3">
        <v>42706</v>
      </c>
      <c r="C958" s="3">
        <v>42706</v>
      </c>
      <c r="E958" t="s">
        <v>48</v>
      </c>
      <c r="F958">
        <v>2</v>
      </c>
      <c r="G958" s="28">
        <v>611004407</v>
      </c>
      <c r="H958" s="18" t="str">
        <f>IF(Tableau4[[#This Row],[Produit]]="","",VLOOKUP(Tableau4[[#This Row],[Produit]],'Prod Sanit'!$A$1:$G$71,7,FALSE))</f>
        <v>SC</v>
      </c>
      <c r="I958" s="2" t="s">
        <v>35</v>
      </c>
      <c r="J958" s="1">
        <f>IF(Tableau4[[#This Row],[Date Fin TTT]]="","",VLOOKUP(Tableau4[[#This Row],[Produit]],'Prod Sanit'!$A$1:$G$72,2,FALSE)+Tableau4[[#This Row],[Date Fin TTT]])</f>
        <v>42706</v>
      </c>
      <c r="K958" t="s">
        <v>49</v>
      </c>
      <c r="L958" s="2" t="s">
        <v>81</v>
      </c>
    </row>
    <row r="959" spans="1:12" x14ac:dyDescent="0.25">
      <c r="A959" s="20">
        <v>2550</v>
      </c>
      <c r="B959" s="3">
        <v>42706</v>
      </c>
      <c r="C959" s="3">
        <v>42706</v>
      </c>
      <c r="E959" t="s">
        <v>48</v>
      </c>
      <c r="F959">
        <v>2</v>
      </c>
      <c r="G959" s="28">
        <v>611004407</v>
      </c>
      <c r="H959" s="18" t="str">
        <f>IF(Tableau4[[#This Row],[Produit]]="","",VLOOKUP(Tableau4[[#This Row],[Produit]],'Prod Sanit'!$A$1:$G$71,7,FALSE))</f>
        <v>SC</v>
      </c>
      <c r="I959" s="2" t="s">
        <v>35</v>
      </c>
      <c r="J959" s="1">
        <f>IF(Tableau4[[#This Row],[Date Fin TTT]]="","",VLOOKUP(Tableau4[[#This Row],[Produit]],'Prod Sanit'!$A$1:$G$72,2,FALSE)+Tableau4[[#This Row],[Date Fin TTT]])</f>
        <v>42706</v>
      </c>
      <c r="K959" t="s">
        <v>49</v>
      </c>
      <c r="L959" s="2" t="s">
        <v>81</v>
      </c>
    </row>
    <row r="960" spans="1:12" x14ac:dyDescent="0.25">
      <c r="A960" s="20">
        <v>2553</v>
      </c>
      <c r="B960" s="3">
        <v>42706</v>
      </c>
      <c r="C960" s="3">
        <v>42706</v>
      </c>
      <c r="E960" t="s">
        <v>48</v>
      </c>
      <c r="F960">
        <v>2</v>
      </c>
      <c r="G960" s="28">
        <v>611004407</v>
      </c>
      <c r="H960" s="18" t="str">
        <f>IF(Tableau4[[#This Row],[Produit]]="","",VLOOKUP(Tableau4[[#This Row],[Produit]],'Prod Sanit'!$A$1:$G$71,7,FALSE))</f>
        <v>SC</v>
      </c>
      <c r="I960" s="2" t="s">
        <v>35</v>
      </c>
      <c r="J960" s="1">
        <f>IF(Tableau4[[#This Row],[Date Fin TTT]]="","",VLOOKUP(Tableau4[[#This Row],[Produit]],'Prod Sanit'!$A$1:$G$72,2,FALSE)+Tableau4[[#This Row],[Date Fin TTT]])</f>
        <v>42706</v>
      </c>
      <c r="K960" t="s">
        <v>49</v>
      </c>
      <c r="L960" s="2" t="s">
        <v>81</v>
      </c>
    </row>
    <row r="961" spans="1:12" x14ac:dyDescent="0.25">
      <c r="A961" s="20">
        <v>2555</v>
      </c>
      <c r="B961" s="3">
        <v>42706</v>
      </c>
      <c r="C961" s="3">
        <v>42706</v>
      </c>
      <c r="E961" t="s">
        <v>48</v>
      </c>
      <c r="F961">
        <v>2</v>
      </c>
      <c r="G961" s="28">
        <v>611004407</v>
      </c>
      <c r="H961" s="18" t="str">
        <f>IF(Tableau4[[#This Row],[Produit]]="","",VLOOKUP(Tableau4[[#This Row],[Produit]],'Prod Sanit'!$A$1:$G$71,7,FALSE))</f>
        <v>SC</v>
      </c>
      <c r="I961" s="2" t="s">
        <v>35</v>
      </c>
      <c r="J961" s="1">
        <f>IF(Tableau4[[#This Row],[Date Fin TTT]]="","",VLOOKUP(Tableau4[[#This Row],[Produit]],'Prod Sanit'!$A$1:$G$72,2,FALSE)+Tableau4[[#This Row],[Date Fin TTT]])</f>
        <v>42706</v>
      </c>
      <c r="K961" t="s">
        <v>49</v>
      </c>
      <c r="L961" s="2" t="s">
        <v>81</v>
      </c>
    </row>
    <row r="962" spans="1:12" x14ac:dyDescent="0.25">
      <c r="A962" s="20">
        <v>2556</v>
      </c>
      <c r="B962" s="3">
        <v>42706</v>
      </c>
      <c r="C962" s="3">
        <v>42706</v>
      </c>
      <c r="E962" t="s">
        <v>48</v>
      </c>
      <c r="F962">
        <v>2</v>
      </c>
      <c r="G962" s="28">
        <v>611004407</v>
      </c>
      <c r="H962" s="18" t="str">
        <f>IF(Tableau4[[#This Row],[Produit]]="","",VLOOKUP(Tableau4[[#This Row],[Produit]],'Prod Sanit'!$A$1:$G$71,7,FALSE))</f>
        <v>SC</v>
      </c>
      <c r="I962" s="2" t="s">
        <v>35</v>
      </c>
      <c r="J962" s="1">
        <f>IF(Tableau4[[#This Row],[Date Fin TTT]]="","",VLOOKUP(Tableau4[[#This Row],[Produit]],'Prod Sanit'!$A$1:$G$72,2,FALSE)+Tableau4[[#This Row],[Date Fin TTT]])</f>
        <v>42706</v>
      </c>
      <c r="K962" t="s">
        <v>49</v>
      </c>
      <c r="L962" s="2" t="s">
        <v>81</v>
      </c>
    </row>
    <row r="963" spans="1:12" x14ac:dyDescent="0.25">
      <c r="A963" s="20">
        <v>2561</v>
      </c>
      <c r="B963" s="3">
        <v>42706</v>
      </c>
      <c r="C963" s="3">
        <v>42706</v>
      </c>
      <c r="E963" t="s">
        <v>48</v>
      </c>
      <c r="F963">
        <v>2</v>
      </c>
      <c r="G963" s="28">
        <v>611004407</v>
      </c>
      <c r="H963" s="18" t="str">
        <f>IF(Tableau4[[#This Row],[Produit]]="","",VLOOKUP(Tableau4[[#This Row],[Produit]],'Prod Sanit'!$A$1:$G$71,7,FALSE))</f>
        <v>SC</v>
      </c>
      <c r="I963" s="2" t="s">
        <v>35</v>
      </c>
      <c r="J963" s="1">
        <f>IF(Tableau4[[#This Row],[Date Fin TTT]]="","",VLOOKUP(Tableau4[[#This Row],[Produit]],'Prod Sanit'!$A$1:$G$72,2,FALSE)+Tableau4[[#This Row],[Date Fin TTT]])</f>
        <v>42706</v>
      </c>
      <c r="K963" t="s">
        <v>49</v>
      </c>
      <c r="L963" s="2" t="s">
        <v>81</v>
      </c>
    </row>
    <row r="964" spans="1:12" x14ac:dyDescent="0.25">
      <c r="A964" s="20">
        <v>8005</v>
      </c>
      <c r="B964" s="3">
        <v>42706</v>
      </c>
      <c r="C964" s="3">
        <v>42706</v>
      </c>
      <c r="E964" t="s">
        <v>119</v>
      </c>
      <c r="F964">
        <v>10</v>
      </c>
      <c r="G964" s="28">
        <v>601000472</v>
      </c>
      <c r="H964" s="18">
        <f>IF(Tableau4[[#This Row],[Produit]]="","",VLOOKUP(Tableau4[[#This Row],[Produit]],'Prod Sanit'!$A$1:$G$71,7,FALSE))</f>
        <v>0</v>
      </c>
      <c r="I964" s="2" t="s">
        <v>35</v>
      </c>
      <c r="J964" s="1">
        <f>IF(Tableau4[[#This Row],[Date Fin TTT]]="","",VLOOKUP(Tableau4[[#This Row],[Produit]],'Prod Sanit'!$A$1:$G$72,2,FALSE)+Tableau4[[#This Row],[Date Fin TTT]])</f>
        <v>42706</v>
      </c>
      <c r="K964" t="s">
        <v>87</v>
      </c>
      <c r="L964" s="2" t="s">
        <v>81</v>
      </c>
    </row>
    <row r="965" spans="1:12" x14ac:dyDescent="0.25">
      <c r="A965" s="20">
        <v>8079</v>
      </c>
      <c r="B965" s="3">
        <v>42706</v>
      </c>
      <c r="C965" s="3">
        <v>42706</v>
      </c>
      <c r="E965" t="s">
        <v>119</v>
      </c>
      <c r="F965">
        <v>10</v>
      </c>
      <c r="G965" s="28">
        <v>601000472</v>
      </c>
      <c r="H965" s="18">
        <f>IF(Tableau4[[#This Row],[Produit]]="","",VLOOKUP(Tableau4[[#This Row],[Produit]],'Prod Sanit'!$A$1:$G$71,7,FALSE))</f>
        <v>0</v>
      </c>
      <c r="I965" s="2" t="s">
        <v>35</v>
      </c>
      <c r="J965" s="1">
        <f>IF(Tableau4[[#This Row],[Date Fin TTT]]="","",VLOOKUP(Tableau4[[#This Row],[Produit]],'Prod Sanit'!$A$1:$G$72,2,FALSE)+Tableau4[[#This Row],[Date Fin TTT]])</f>
        <v>42706</v>
      </c>
      <c r="K965" t="s">
        <v>87</v>
      </c>
      <c r="L965" s="2" t="s">
        <v>81</v>
      </c>
    </row>
    <row r="966" spans="1:12" x14ac:dyDescent="0.25">
      <c r="A966" s="20">
        <v>8094</v>
      </c>
      <c r="B966" s="3">
        <v>42706</v>
      </c>
      <c r="C966" s="3">
        <v>42706</v>
      </c>
      <c r="E966" t="s">
        <v>119</v>
      </c>
      <c r="F966">
        <v>10</v>
      </c>
      <c r="G966" s="28">
        <v>601000472</v>
      </c>
      <c r="H966" s="18">
        <f>IF(Tableau4[[#This Row],[Produit]]="","",VLOOKUP(Tableau4[[#This Row],[Produit]],'Prod Sanit'!$A$1:$G$71,7,FALSE))</f>
        <v>0</v>
      </c>
      <c r="I966" s="2" t="s">
        <v>35</v>
      </c>
      <c r="J966" s="1">
        <f>IF(Tableau4[[#This Row],[Date Fin TTT]]="","",VLOOKUP(Tableau4[[#This Row],[Produit]],'Prod Sanit'!$A$1:$G$72,2,FALSE)+Tableau4[[#This Row],[Date Fin TTT]])</f>
        <v>42706</v>
      </c>
      <c r="K966" t="s">
        <v>87</v>
      </c>
      <c r="L966" s="2" t="s">
        <v>81</v>
      </c>
    </row>
    <row r="967" spans="1:12" x14ac:dyDescent="0.25">
      <c r="A967" s="20">
        <v>8048</v>
      </c>
      <c r="B967" s="3">
        <v>42706</v>
      </c>
      <c r="C967" s="3">
        <v>42706</v>
      </c>
      <c r="E967" t="s">
        <v>119</v>
      </c>
      <c r="F967">
        <v>10</v>
      </c>
      <c r="G967" s="28">
        <v>601000472</v>
      </c>
      <c r="H967" s="18">
        <f>IF(Tableau4[[#This Row],[Produit]]="","",VLOOKUP(Tableau4[[#This Row],[Produit]],'Prod Sanit'!$A$1:$G$71,7,FALSE))</f>
        <v>0</v>
      </c>
      <c r="I967" s="2" t="s">
        <v>35</v>
      </c>
      <c r="J967" s="1">
        <f>IF(Tableau4[[#This Row],[Date Fin TTT]]="","",VLOOKUP(Tableau4[[#This Row],[Produit]],'Prod Sanit'!$A$1:$G$72,2,FALSE)+Tableau4[[#This Row],[Date Fin TTT]])</f>
        <v>42706</v>
      </c>
      <c r="K967" t="s">
        <v>87</v>
      </c>
      <c r="L967" s="2" t="s">
        <v>81</v>
      </c>
    </row>
    <row r="968" spans="1:12" x14ac:dyDescent="0.25">
      <c r="A968" s="20">
        <v>7302</v>
      </c>
      <c r="B968" s="3">
        <v>42706</v>
      </c>
      <c r="C968" s="3">
        <v>42706</v>
      </c>
      <c r="E968" t="s">
        <v>119</v>
      </c>
      <c r="F968">
        <v>10</v>
      </c>
      <c r="G968" s="28">
        <v>601000472</v>
      </c>
      <c r="H968" s="18">
        <f>IF(Tableau4[[#This Row],[Produit]]="","",VLOOKUP(Tableau4[[#This Row],[Produit]],'Prod Sanit'!$A$1:$G$71,7,FALSE))</f>
        <v>0</v>
      </c>
      <c r="I968" s="2" t="s">
        <v>35</v>
      </c>
      <c r="J968" s="1">
        <f>IF(Tableau4[[#This Row],[Date Fin TTT]]="","",VLOOKUP(Tableau4[[#This Row],[Produit]],'Prod Sanit'!$A$1:$G$72,2,FALSE)+Tableau4[[#This Row],[Date Fin TTT]])</f>
        <v>42706</v>
      </c>
      <c r="K968" t="s">
        <v>87</v>
      </c>
      <c r="L968" s="2" t="s">
        <v>81</v>
      </c>
    </row>
    <row r="969" spans="1:12" x14ac:dyDescent="0.25">
      <c r="A969" s="20">
        <v>8055</v>
      </c>
      <c r="B969" s="3">
        <v>42706</v>
      </c>
      <c r="C969" s="3">
        <v>42706</v>
      </c>
      <c r="E969" t="s">
        <v>119</v>
      </c>
      <c r="F969">
        <v>10</v>
      </c>
      <c r="G969" s="28">
        <v>601000472</v>
      </c>
      <c r="H969" s="18">
        <f>IF(Tableau4[[#This Row],[Produit]]="","",VLOOKUP(Tableau4[[#This Row],[Produit]],'Prod Sanit'!$A$1:$G$71,7,FALSE))</f>
        <v>0</v>
      </c>
      <c r="I969" s="2" t="s">
        <v>35</v>
      </c>
      <c r="J969" s="1">
        <f>IF(Tableau4[[#This Row],[Date Fin TTT]]="","",VLOOKUP(Tableau4[[#This Row],[Produit]],'Prod Sanit'!$A$1:$G$72,2,FALSE)+Tableau4[[#This Row],[Date Fin TTT]])</f>
        <v>42706</v>
      </c>
      <c r="K969" t="s">
        <v>87</v>
      </c>
      <c r="L969" s="2" t="s">
        <v>81</v>
      </c>
    </row>
    <row r="970" spans="1:12" x14ac:dyDescent="0.25">
      <c r="A970" s="20">
        <v>7993</v>
      </c>
      <c r="B970" s="3">
        <v>42706</v>
      </c>
      <c r="C970" s="3">
        <v>42706</v>
      </c>
      <c r="E970" t="s">
        <v>119</v>
      </c>
      <c r="F970">
        <v>10</v>
      </c>
      <c r="G970" s="28">
        <v>601000472</v>
      </c>
      <c r="H970" s="18">
        <f>IF(Tableau4[[#This Row],[Produit]]="","",VLOOKUP(Tableau4[[#This Row],[Produit]],'Prod Sanit'!$A$1:$G$71,7,FALSE))</f>
        <v>0</v>
      </c>
      <c r="I970" s="2" t="s">
        <v>35</v>
      </c>
      <c r="J970" s="1">
        <f>IF(Tableau4[[#This Row],[Date Fin TTT]]="","",VLOOKUP(Tableau4[[#This Row],[Produit]],'Prod Sanit'!$A$1:$G$72,2,FALSE)+Tableau4[[#This Row],[Date Fin TTT]])</f>
        <v>42706</v>
      </c>
      <c r="K970" t="s">
        <v>87</v>
      </c>
      <c r="L970" s="2" t="s">
        <v>81</v>
      </c>
    </row>
    <row r="971" spans="1:12" x14ac:dyDescent="0.25">
      <c r="A971" s="20">
        <v>8020</v>
      </c>
      <c r="B971" s="3">
        <v>42706</v>
      </c>
      <c r="C971" s="3">
        <v>42706</v>
      </c>
      <c r="E971" t="s">
        <v>119</v>
      </c>
      <c r="F971">
        <v>10</v>
      </c>
      <c r="G971" s="28">
        <v>601000472</v>
      </c>
      <c r="H971" s="18">
        <f>IF(Tableau4[[#This Row],[Produit]]="","",VLOOKUP(Tableau4[[#This Row],[Produit]],'Prod Sanit'!$A$1:$G$71,7,FALSE))</f>
        <v>0</v>
      </c>
      <c r="I971" s="2" t="s">
        <v>35</v>
      </c>
      <c r="J971" s="1">
        <f>IF(Tableau4[[#This Row],[Date Fin TTT]]="","",VLOOKUP(Tableau4[[#This Row],[Produit]],'Prod Sanit'!$A$1:$G$72,2,FALSE)+Tableau4[[#This Row],[Date Fin TTT]])</f>
        <v>42706</v>
      </c>
      <c r="K971" t="s">
        <v>87</v>
      </c>
      <c r="L971" s="2" t="s">
        <v>81</v>
      </c>
    </row>
    <row r="972" spans="1:12" x14ac:dyDescent="0.25">
      <c r="A972" s="20">
        <v>7996</v>
      </c>
      <c r="B972" s="3">
        <v>42706</v>
      </c>
      <c r="C972" s="3">
        <v>42706</v>
      </c>
      <c r="E972" t="s">
        <v>119</v>
      </c>
      <c r="F972">
        <v>10</v>
      </c>
      <c r="G972" s="28">
        <v>601000472</v>
      </c>
      <c r="H972" s="18">
        <f>IF(Tableau4[[#This Row],[Produit]]="","",VLOOKUP(Tableau4[[#This Row],[Produit]],'Prod Sanit'!$A$1:$G$71,7,FALSE))</f>
        <v>0</v>
      </c>
      <c r="I972" s="2" t="s">
        <v>35</v>
      </c>
      <c r="J972" s="1">
        <f>IF(Tableau4[[#This Row],[Date Fin TTT]]="","",VLOOKUP(Tableau4[[#This Row],[Produit]],'Prod Sanit'!$A$1:$G$72,2,FALSE)+Tableau4[[#This Row],[Date Fin TTT]])</f>
        <v>42706</v>
      </c>
      <c r="K972" t="s">
        <v>87</v>
      </c>
      <c r="L972" s="2" t="s">
        <v>81</v>
      </c>
    </row>
    <row r="973" spans="1:12" x14ac:dyDescent="0.25">
      <c r="A973" s="20">
        <v>7997</v>
      </c>
      <c r="B973" s="3">
        <v>42706</v>
      </c>
      <c r="C973" s="3">
        <v>42706</v>
      </c>
      <c r="E973" t="s">
        <v>119</v>
      </c>
      <c r="F973">
        <v>10</v>
      </c>
      <c r="G973" s="28">
        <v>601000472</v>
      </c>
      <c r="H973" s="18">
        <f>IF(Tableau4[[#This Row],[Produit]]="","",VLOOKUP(Tableau4[[#This Row],[Produit]],'Prod Sanit'!$A$1:$G$71,7,FALSE))</f>
        <v>0</v>
      </c>
      <c r="I973" s="2" t="s">
        <v>35</v>
      </c>
      <c r="J973" s="1">
        <f>IF(Tableau4[[#This Row],[Date Fin TTT]]="","",VLOOKUP(Tableau4[[#This Row],[Produit]],'Prod Sanit'!$A$1:$G$72,2,FALSE)+Tableau4[[#This Row],[Date Fin TTT]])</f>
        <v>42706</v>
      </c>
      <c r="K973" t="s">
        <v>87</v>
      </c>
      <c r="L973" s="2" t="s">
        <v>81</v>
      </c>
    </row>
    <row r="974" spans="1:12" x14ac:dyDescent="0.25">
      <c r="A974" s="20">
        <v>8074</v>
      </c>
      <c r="B974" s="3">
        <v>42706</v>
      </c>
      <c r="C974" s="3">
        <v>42706</v>
      </c>
      <c r="E974" t="s">
        <v>119</v>
      </c>
      <c r="F974">
        <v>10</v>
      </c>
      <c r="G974" s="28">
        <v>601000472</v>
      </c>
      <c r="H974" s="18">
        <f>IF(Tableau4[[#This Row],[Produit]]="","",VLOOKUP(Tableau4[[#This Row],[Produit]],'Prod Sanit'!$A$1:$G$71,7,FALSE))</f>
        <v>0</v>
      </c>
      <c r="I974" s="2" t="s">
        <v>35</v>
      </c>
      <c r="J974" s="1">
        <f>IF(Tableau4[[#This Row],[Date Fin TTT]]="","",VLOOKUP(Tableau4[[#This Row],[Produit]],'Prod Sanit'!$A$1:$G$72,2,FALSE)+Tableau4[[#This Row],[Date Fin TTT]])</f>
        <v>42706</v>
      </c>
      <c r="K974" t="s">
        <v>87</v>
      </c>
      <c r="L974" s="2" t="s">
        <v>81</v>
      </c>
    </row>
    <row r="975" spans="1:12" x14ac:dyDescent="0.25">
      <c r="A975" s="20">
        <v>8022</v>
      </c>
      <c r="B975" s="3">
        <v>42706</v>
      </c>
      <c r="C975" s="3">
        <v>42706</v>
      </c>
      <c r="E975" t="s">
        <v>119</v>
      </c>
      <c r="F975">
        <v>10</v>
      </c>
      <c r="G975" s="28">
        <v>601000472</v>
      </c>
      <c r="H975" s="18">
        <f>IF(Tableau4[[#This Row],[Produit]]="","",VLOOKUP(Tableau4[[#This Row],[Produit]],'Prod Sanit'!$A$1:$G$71,7,FALSE))</f>
        <v>0</v>
      </c>
      <c r="I975" s="2" t="s">
        <v>35</v>
      </c>
      <c r="J975" s="1">
        <f>IF(Tableau4[[#This Row],[Date Fin TTT]]="","",VLOOKUP(Tableau4[[#This Row],[Produit]],'Prod Sanit'!$A$1:$G$72,2,FALSE)+Tableau4[[#This Row],[Date Fin TTT]])</f>
        <v>42706</v>
      </c>
      <c r="K975" t="s">
        <v>87</v>
      </c>
      <c r="L975" s="2" t="s">
        <v>81</v>
      </c>
    </row>
    <row r="976" spans="1:12" x14ac:dyDescent="0.25">
      <c r="A976" s="20">
        <v>807</v>
      </c>
      <c r="B976" s="3">
        <v>42706</v>
      </c>
      <c r="C976" s="3">
        <v>42706</v>
      </c>
      <c r="E976" t="s">
        <v>119</v>
      </c>
      <c r="F976">
        <v>10</v>
      </c>
      <c r="G976" s="28">
        <v>601000472</v>
      </c>
      <c r="H976" s="18">
        <f>IF(Tableau4[[#This Row],[Produit]]="","",VLOOKUP(Tableau4[[#This Row],[Produit]],'Prod Sanit'!$A$1:$G$71,7,FALSE))</f>
        <v>0</v>
      </c>
      <c r="I976" s="2" t="s">
        <v>35</v>
      </c>
      <c r="J976" s="1">
        <f>IF(Tableau4[[#This Row],[Date Fin TTT]]="","",VLOOKUP(Tableau4[[#This Row],[Produit]],'Prod Sanit'!$A$1:$G$72,2,FALSE)+Tableau4[[#This Row],[Date Fin TTT]])</f>
        <v>42706</v>
      </c>
      <c r="K976" t="s">
        <v>87</v>
      </c>
      <c r="L976" s="2" t="s">
        <v>81</v>
      </c>
    </row>
    <row r="977" spans="1:12" x14ac:dyDescent="0.25">
      <c r="A977" s="20">
        <v>8013</v>
      </c>
      <c r="B977" s="3">
        <v>42706</v>
      </c>
      <c r="C977" s="3">
        <v>42706</v>
      </c>
      <c r="E977" t="s">
        <v>119</v>
      </c>
      <c r="F977">
        <v>10</v>
      </c>
      <c r="G977" s="28">
        <v>601000472</v>
      </c>
      <c r="H977" s="18">
        <f>IF(Tableau4[[#This Row],[Produit]]="","",VLOOKUP(Tableau4[[#This Row],[Produit]],'Prod Sanit'!$A$1:$G$71,7,FALSE))</f>
        <v>0</v>
      </c>
      <c r="I977" s="2" t="s">
        <v>35</v>
      </c>
      <c r="J977" s="1">
        <f>IF(Tableau4[[#This Row],[Date Fin TTT]]="","",VLOOKUP(Tableau4[[#This Row],[Produit]],'Prod Sanit'!$A$1:$G$72,2,FALSE)+Tableau4[[#This Row],[Date Fin TTT]])</f>
        <v>42706</v>
      </c>
      <c r="K977" t="s">
        <v>87</v>
      </c>
      <c r="L977" s="2" t="s">
        <v>81</v>
      </c>
    </row>
    <row r="978" spans="1:12" x14ac:dyDescent="0.25">
      <c r="A978" s="20">
        <v>8084</v>
      </c>
      <c r="B978" s="3">
        <v>42706</v>
      </c>
      <c r="C978" s="3">
        <v>42706</v>
      </c>
      <c r="E978" t="s">
        <v>119</v>
      </c>
      <c r="F978">
        <v>10</v>
      </c>
      <c r="G978" s="28">
        <v>601000472</v>
      </c>
      <c r="H978" s="18">
        <f>IF(Tableau4[[#This Row],[Produit]]="","",VLOOKUP(Tableau4[[#This Row],[Produit]],'Prod Sanit'!$A$1:$G$71,7,FALSE))</f>
        <v>0</v>
      </c>
      <c r="I978" s="2" t="s">
        <v>35</v>
      </c>
      <c r="J978" s="1">
        <f>IF(Tableau4[[#This Row],[Date Fin TTT]]="","",VLOOKUP(Tableau4[[#This Row],[Produit]],'Prod Sanit'!$A$1:$G$72,2,FALSE)+Tableau4[[#This Row],[Date Fin TTT]])</f>
        <v>42706</v>
      </c>
      <c r="K978" t="s">
        <v>87</v>
      </c>
      <c r="L978" s="2" t="s">
        <v>81</v>
      </c>
    </row>
    <row r="979" spans="1:12" x14ac:dyDescent="0.25">
      <c r="A979" s="20">
        <v>2529</v>
      </c>
      <c r="B979" s="3">
        <v>42706</v>
      </c>
      <c r="C979" s="3">
        <v>42706</v>
      </c>
      <c r="E979" t="s">
        <v>119</v>
      </c>
      <c r="F979">
        <v>10</v>
      </c>
      <c r="G979" s="28">
        <v>601000472</v>
      </c>
      <c r="H979" s="18">
        <f>IF(Tableau4[[#This Row],[Produit]]="","",VLOOKUP(Tableau4[[#This Row],[Produit]],'Prod Sanit'!$A$1:$G$71,7,FALSE))</f>
        <v>0</v>
      </c>
      <c r="I979" s="2" t="s">
        <v>35</v>
      </c>
      <c r="J979" s="1">
        <f>IF(Tableau4[[#This Row],[Date Fin TTT]]="","",VLOOKUP(Tableau4[[#This Row],[Produit]],'Prod Sanit'!$A$1:$G$72,2,FALSE)+Tableau4[[#This Row],[Date Fin TTT]])</f>
        <v>42706</v>
      </c>
      <c r="K979" t="s">
        <v>87</v>
      </c>
      <c r="L979" s="2" t="s">
        <v>81</v>
      </c>
    </row>
    <row r="980" spans="1:12" x14ac:dyDescent="0.25">
      <c r="A980" s="20">
        <v>2533</v>
      </c>
      <c r="B980" s="3">
        <v>42706</v>
      </c>
      <c r="C980" s="3">
        <v>42706</v>
      </c>
      <c r="E980" t="s">
        <v>119</v>
      </c>
      <c r="F980">
        <v>10</v>
      </c>
      <c r="G980" s="28">
        <v>601000472</v>
      </c>
      <c r="H980" s="18">
        <f>IF(Tableau4[[#This Row],[Produit]]="","",VLOOKUP(Tableau4[[#This Row],[Produit]],'Prod Sanit'!$A$1:$G$71,7,FALSE))</f>
        <v>0</v>
      </c>
      <c r="I980" s="2" t="s">
        <v>35</v>
      </c>
      <c r="J980" s="1">
        <f>IF(Tableau4[[#This Row],[Date Fin TTT]]="","",VLOOKUP(Tableau4[[#This Row],[Produit]],'Prod Sanit'!$A$1:$G$72,2,FALSE)+Tableau4[[#This Row],[Date Fin TTT]])</f>
        <v>42706</v>
      </c>
      <c r="K980" t="s">
        <v>87</v>
      </c>
      <c r="L980" s="2" t="s">
        <v>81</v>
      </c>
    </row>
    <row r="981" spans="1:12" x14ac:dyDescent="0.25">
      <c r="A981" s="20">
        <v>2532</v>
      </c>
      <c r="B981" s="3">
        <v>42706</v>
      </c>
      <c r="C981" s="3">
        <v>42706</v>
      </c>
      <c r="E981" t="s">
        <v>119</v>
      </c>
      <c r="F981">
        <v>10</v>
      </c>
      <c r="G981" s="28">
        <v>601000472</v>
      </c>
      <c r="H981" s="18">
        <f>IF(Tableau4[[#This Row],[Produit]]="","",VLOOKUP(Tableau4[[#This Row],[Produit]],'Prod Sanit'!$A$1:$G$71,7,FALSE))</f>
        <v>0</v>
      </c>
      <c r="I981" s="2" t="s">
        <v>35</v>
      </c>
      <c r="J981" s="1">
        <f>IF(Tableau4[[#This Row],[Date Fin TTT]]="","",VLOOKUP(Tableau4[[#This Row],[Produit]],'Prod Sanit'!$A$1:$G$72,2,FALSE)+Tableau4[[#This Row],[Date Fin TTT]])</f>
        <v>42706</v>
      </c>
      <c r="K981" t="s">
        <v>87</v>
      </c>
      <c r="L981" s="2" t="s">
        <v>81</v>
      </c>
    </row>
    <row r="982" spans="1:12" x14ac:dyDescent="0.25">
      <c r="A982" s="20">
        <v>2496</v>
      </c>
      <c r="B982" s="3">
        <v>42706</v>
      </c>
      <c r="C982" s="3">
        <v>42706</v>
      </c>
      <c r="E982" t="s">
        <v>119</v>
      </c>
      <c r="F982">
        <v>10</v>
      </c>
      <c r="G982" s="28">
        <v>601000472</v>
      </c>
      <c r="H982" s="18">
        <f>IF(Tableau4[[#This Row],[Produit]]="","",VLOOKUP(Tableau4[[#This Row],[Produit]],'Prod Sanit'!$A$1:$G$71,7,FALSE))</f>
        <v>0</v>
      </c>
      <c r="I982" s="2" t="s">
        <v>35</v>
      </c>
      <c r="J982" s="1">
        <f>IF(Tableau4[[#This Row],[Date Fin TTT]]="","",VLOOKUP(Tableau4[[#This Row],[Produit]],'Prod Sanit'!$A$1:$G$72,2,FALSE)+Tableau4[[#This Row],[Date Fin TTT]])</f>
        <v>42706</v>
      </c>
      <c r="K982" t="s">
        <v>87</v>
      </c>
      <c r="L982" s="2" t="s">
        <v>81</v>
      </c>
    </row>
    <row r="983" spans="1:12" x14ac:dyDescent="0.25">
      <c r="A983" s="20">
        <v>2550</v>
      </c>
      <c r="B983" s="3">
        <v>42706</v>
      </c>
      <c r="C983" s="3">
        <v>42706</v>
      </c>
      <c r="E983" t="s">
        <v>119</v>
      </c>
      <c r="F983">
        <v>10</v>
      </c>
      <c r="G983" s="28">
        <v>601000472</v>
      </c>
      <c r="H983" s="18">
        <f>IF(Tableau4[[#This Row],[Produit]]="","",VLOOKUP(Tableau4[[#This Row],[Produit]],'Prod Sanit'!$A$1:$G$71,7,FALSE))</f>
        <v>0</v>
      </c>
      <c r="I983" s="2" t="s">
        <v>35</v>
      </c>
      <c r="J983" s="1">
        <f>IF(Tableau4[[#This Row],[Date Fin TTT]]="","",VLOOKUP(Tableau4[[#This Row],[Produit]],'Prod Sanit'!$A$1:$G$72,2,FALSE)+Tableau4[[#This Row],[Date Fin TTT]])</f>
        <v>42706</v>
      </c>
      <c r="K983" t="s">
        <v>87</v>
      </c>
      <c r="L983" s="2" t="s">
        <v>81</v>
      </c>
    </row>
    <row r="984" spans="1:12" x14ac:dyDescent="0.25">
      <c r="A984" s="20">
        <v>2553</v>
      </c>
      <c r="B984" s="3">
        <v>42706</v>
      </c>
      <c r="C984" s="3">
        <v>42706</v>
      </c>
      <c r="E984" t="s">
        <v>119</v>
      </c>
      <c r="F984">
        <v>10</v>
      </c>
      <c r="G984" s="28">
        <v>601000472</v>
      </c>
      <c r="H984" s="18">
        <f>IF(Tableau4[[#This Row],[Produit]]="","",VLOOKUP(Tableau4[[#This Row],[Produit]],'Prod Sanit'!$A$1:$G$71,7,FALSE))</f>
        <v>0</v>
      </c>
      <c r="I984" s="2" t="s">
        <v>35</v>
      </c>
      <c r="J984" s="1">
        <f>IF(Tableau4[[#This Row],[Date Fin TTT]]="","",VLOOKUP(Tableau4[[#This Row],[Produit]],'Prod Sanit'!$A$1:$G$72,2,FALSE)+Tableau4[[#This Row],[Date Fin TTT]])</f>
        <v>42706</v>
      </c>
      <c r="K984" t="s">
        <v>87</v>
      </c>
      <c r="L984" s="2" t="s">
        <v>81</v>
      </c>
    </row>
    <row r="985" spans="1:12" x14ac:dyDescent="0.25">
      <c r="A985" s="20">
        <v>2555</v>
      </c>
      <c r="B985" s="3">
        <v>42706</v>
      </c>
      <c r="C985" s="3">
        <v>42706</v>
      </c>
      <c r="E985" t="s">
        <v>119</v>
      </c>
      <c r="F985">
        <v>10</v>
      </c>
      <c r="G985" s="28">
        <v>601000472</v>
      </c>
      <c r="H985" s="18">
        <f>IF(Tableau4[[#This Row],[Produit]]="","",VLOOKUP(Tableau4[[#This Row],[Produit]],'Prod Sanit'!$A$1:$G$71,7,FALSE))</f>
        <v>0</v>
      </c>
      <c r="I985" s="2" t="s">
        <v>35</v>
      </c>
      <c r="J985" s="1">
        <f>IF(Tableau4[[#This Row],[Date Fin TTT]]="","",VLOOKUP(Tableau4[[#This Row],[Produit]],'Prod Sanit'!$A$1:$G$72,2,FALSE)+Tableau4[[#This Row],[Date Fin TTT]])</f>
        <v>42706</v>
      </c>
      <c r="K985" t="s">
        <v>87</v>
      </c>
      <c r="L985" s="2" t="s">
        <v>81</v>
      </c>
    </row>
    <row r="986" spans="1:12" x14ac:dyDescent="0.25">
      <c r="A986" s="20">
        <v>2556</v>
      </c>
      <c r="B986" s="3">
        <v>42706</v>
      </c>
      <c r="C986" s="3">
        <v>42706</v>
      </c>
      <c r="E986" t="s">
        <v>119</v>
      </c>
      <c r="F986">
        <v>10</v>
      </c>
      <c r="G986" s="28">
        <v>601000472</v>
      </c>
      <c r="H986" s="18">
        <f>IF(Tableau4[[#This Row],[Produit]]="","",VLOOKUP(Tableau4[[#This Row],[Produit]],'Prod Sanit'!$A$1:$G$71,7,FALSE))</f>
        <v>0</v>
      </c>
      <c r="I986" s="2" t="s">
        <v>35</v>
      </c>
      <c r="J986" s="1">
        <f>IF(Tableau4[[#This Row],[Date Fin TTT]]="","",VLOOKUP(Tableau4[[#This Row],[Produit]],'Prod Sanit'!$A$1:$G$72,2,FALSE)+Tableau4[[#This Row],[Date Fin TTT]])</f>
        <v>42706</v>
      </c>
      <c r="K986" t="s">
        <v>87</v>
      </c>
      <c r="L986" s="2" t="s">
        <v>81</v>
      </c>
    </row>
    <row r="987" spans="1:12" x14ac:dyDescent="0.25">
      <c r="A987" s="20">
        <v>2561</v>
      </c>
      <c r="B987" s="3">
        <v>42706</v>
      </c>
      <c r="C987" s="3">
        <v>42706</v>
      </c>
      <c r="E987" t="s">
        <v>119</v>
      </c>
      <c r="F987">
        <v>10</v>
      </c>
      <c r="G987" s="28">
        <v>601000472</v>
      </c>
      <c r="H987" s="18">
        <f>IF(Tableau4[[#This Row],[Produit]]="","",VLOOKUP(Tableau4[[#This Row],[Produit]],'Prod Sanit'!$A$1:$G$71,7,FALSE))</f>
        <v>0</v>
      </c>
      <c r="I987" s="2" t="s">
        <v>35</v>
      </c>
      <c r="J987" s="1">
        <f>IF(Tableau4[[#This Row],[Date Fin TTT]]="","",VLOOKUP(Tableau4[[#This Row],[Produit]],'Prod Sanit'!$A$1:$G$72,2,FALSE)+Tableau4[[#This Row],[Date Fin TTT]])</f>
        <v>42706</v>
      </c>
      <c r="K987" t="s">
        <v>87</v>
      </c>
      <c r="L987" s="2" t="s">
        <v>81</v>
      </c>
    </row>
    <row r="988" spans="1:12" x14ac:dyDescent="0.25">
      <c r="A988" s="20">
        <v>3915</v>
      </c>
      <c r="B988" s="3">
        <v>42706</v>
      </c>
      <c r="C988" s="3">
        <v>42707</v>
      </c>
      <c r="E988" t="s">
        <v>8</v>
      </c>
      <c r="F988">
        <v>1</v>
      </c>
      <c r="G988" s="44">
        <v>611004726</v>
      </c>
      <c r="H988" s="18">
        <f>IF(Tableau4[[#This Row],[Produit]]="","",VLOOKUP(Tableau4[[#This Row],[Produit]],'Prod Sanit'!$A$1:$G$71,7,FALSE))</f>
        <v>0</v>
      </c>
      <c r="I988" s="2" t="s">
        <v>35</v>
      </c>
      <c r="J988" s="1">
        <f>IF(Tableau4[[#This Row],[Date Fin TTT]]="","",VLOOKUP(Tableau4[[#This Row],[Produit]],'Prod Sanit'!$A$1:$G$72,2,FALSE)+Tableau4[[#This Row],[Date Fin TTT]])</f>
        <v>42719</v>
      </c>
      <c r="K988" t="s">
        <v>40</v>
      </c>
      <c r="L988" s="2" t="s">
        <v>81</v>
      </c>
    </row>
    <row r="989" spans="1:12" x14ac:dyDescent="0.25">
      <c r="A989" s="20">
        <v>3915</v>
      </c>
      <c r="B989" s="3">
        <v>42706</v>
      </c>
      <c r="C989" s="3">
        <v>42707</v>
      </c>
      <c r="E989" t="s">
        <v>69</v>
      </c>
      <c r="G989" s="28">
        <v>612004941</v>
      </c>
      <c r="H989" s="18" t="str">
        <f>IF(Tableau4[[#This Row],[Produit]]="","",VLOOKUP(Tableau4[[#This Row],[Produit]],'Prod Sanit'!$A$1:$G$71,7,FALSE))</f>
        <v>VO</v>
      </c>
      <c r="I989" s="2" t="s">
        <v>35</v>
      </c>
      <c r="J989" s="1">
        <f>IF(Tableau4[[#This Row],[Date Fin TTT]]="","",VLOOKUP(Tableau4[[#This Row],[Produit]],'Prod Sanit'!$A$1:$G$72,2,FALSE)+Tableau4[[#This Row],[Date Fin TTT]])</f>
        <v>42707</v>
      </c>
      <c r="L989" s="2" t="s">
        <v>81</v>
      </c>
    </row>
    <row r="990" spans="1:12" x14ac:dyDescent="0.25">
      <c r="A990" s="20">
        <v>3915</v>
      </c>
      <c r="B990" s="3">
        <v>42706</v>
      </c>
      <c r="C990" s="3">
        <v>42706</v>
      </c>
      <c r="E990" t="s">
        <v>263</v>
      </c>
      <c r="G990" s="28">
        <v>611004635</v>
      </c>
      <c r="H990" s="18" t="str">
        <f>IF(Tableau4[[#This Row],[Produit]]="","",VLOOKUP(Tableau4[[#This Row],[Produit]],'Prod Sanit'!$A$1:$G$71,7,FALSE))</f>
        <v>O</v>
      </c>
      <c r="I990" s="2" t="s">
        <v>35</v>
      </c>
      <c r="J990" s="1">
        <f>IF(Tableau4[[#This Row],[Date Fin TTT]]="","",VLOOKUP(Tableau4[[#This Row],[Produit]],'Prod Sanit'!$A$1:$G$72,2,FALSE)+Tableau4[[#This Row],[Date Fin TTT]])</f>
        <v>42716</v>
      </c>
      <c r="L990" s="2" t="s">
        <v>81</v>
      </c>
    </row>
    <row r="991" spans="1:12" x14ac:dyDescent="0.25">
      <c r="A991" s="20">
        <v>3922</v>
      </c>
      <c r="B991" s="3">
        <v>42706</v>
      </c>
      <c r="C991" s="3">
        <v>42706</v>
      </c>
      <c r="E991" t="s">
        <v>53</v>
      </c>
      <c r="F991">
        <v>18</v>
      </c>
      <c r="G991" s="28">
        <v>612004941</v>
      </c>
      <c r="H991" s="18">
        <f>IF(Tableau4[[#This Row],[Produit]]="","",VLOOKUP(Tableau4[[#This Row],[Produit]],'Prod Sanit'!$A$1:$G$71,7,FALSE))</f>
        <v>0</v>
      </c>
      <c r="I991" s="2" t="s">
        <v>35</v>
      </c>
      <c r="J991" s="1">
        <f>IF(Tableau4[[#This Row],[Date Fin TTT]]="","",VLOOKUP(Tableau4[[#This Row],[Produit]],'Prod Sanit'!$A$1:$G$72,2,FALSE)+Tableau4[[#This Row],[Date Fin TTT]])</f>
        <v>42769</v>
      </c>
      <c r="K991" t="s">
        <v>285</v>
      </c>
      <c r="L991" s="2" t="s">
        <v>81</v>
      </c>
    </row>
    <row r="992" spans="1:12" x14ac:dyDescent="0.25">
      <c r="A992" s="20">
        <v>1347</v>
      </c>
      <c r="B992" s="3">
        <v>42707</v>
      </c>
      <c r="C992" s="3">
        <v>42707</v>
      </c>
      <c r="E992" t="s">
        <v>266</v>
      </c>
      <c r="F992">
        <v>300</v>
      </c>
      <c r="G992" s="28">
        <v>611004726</v>
      </c>
      <c r="H992" s="18" t="str">
        <f>IF(Tableau4[[#This Row],[Produit]]="","",VLOOKUP(Tableau4[[#This Row],[Produit]],'Prod Sanit'!$A$1:$G$71,7,FALSE))</f>
        <v>O</v>
      </c>
      <c r="I992" s="2" t="s">
        <v>35</v>
      </c>
      <c r="J992" s="1">
        <f>IF(Tableau4[[#This Row],[Date Fin TTT]]="","",VLOOKUP(Tableau4[[#This Row],[Produit]],'Prod Sanit'!$A$1:$G$72,2,FALSE)+Tableau4[[#This Row],[Date Fin TTT]])</f>
        <v>42712</v>
      </c>
      <c r="K992" t="s">
        <v>276</v>
      </c>
      <c r="L992" s="2" t="s">
        <v>81</v>
      </c>
    </row>
    <row r="993" spans="1:12" x14ac:dyDescent="0.25">
      <c r="A993" s="20">
        <v>3918</v>
      </c>
      <c r="B993" s="3">
        <v>42707</v>
      </c>
      <c r="C993" s="3">
        <v>42707</v>
      </c>
      <c r="E993" t="s">
        <v>8</v>
      </c>
      <c r="F993">
        <v>1</v>
      </c>
      <c r="G993" s="44">
        <v>611004726</v>
      </c>
      <c r="H993" s="18">
        <f>IF(Tableau4[[#This Row],[Produit]]="","",VLOOKUP(Tableau4[[#This Row],[Produit]],'Prod Sanit'!$A$1:$G$71,7,FALSE))</f>
        <v>0</v>
      </c>
      <c r="I993" s="2" t="s">
        <v>35</v>
      </c>
      <c r="J993" s="1">
        <f>IF(Tableau4[[#This Row],[Date Fin TTT]]="","",VLOOKUP(Tableau4[[#This Row],[Produit]],'Prod Sanit'!$A$1:$G$72,2,FALSE)+Tableau4[[#This Row],[Date Fin TTT]])</f>
        <v>42719</v>
      </c>
      <c r="L993" s="2" t="s">
        <v>81</v>
      </c>
    </row>
    <row r="994" spans="1:12" x14ac:dyDescent="0.25">
      <c r="A994" s="20">
        <v>3919</v>
      </c>
      <c r="B994" s="3">
        <v>42707</v>
      </c>
      <c r="C994" s="3">
        <v>42707</v>
      </c>
      <c r="E994" t="s">
        <v>8</v>
      </c>
      <c r="F994">
        <v>1</v>
      </c>
      <c r="G994" s="44">
        <v>611004726</v>
      </c>
      <c r="H994" s="18">
        <f>IF(Tableau4[[#This Row],[Produit]]="","",VLOOKUP(Tableau4[[#This Row],[Produit]],'Prod Sanit'!$A$1:$G$71,7,FALSE))</f>
        <v>0</v>
      </c>
      <c r="I994" s="2" t="s">
        <v>35</v>
      </c>
      <c r="J994" s="1">
        <f>IF(Tableau4[[#This Row],[Date Fin TTT]]="","",VLOOKUP(Tableau4[[#This Row],[Produit]],'Prod Sanit'!$A$1:$G$72,2,FALSE)+Tableau4[[#This Row],[Date Fin TTT]])</f>
        <v>42719</v>
      </c>
      <c r="L994" s="2" t="s">
        <v>81</v>
      </c>
    </row>
    <row r="995" spans="1:12" x14ac:dyDescent="0.25">
      <c r="A995" s="20">
        <v>3920</v>
      </c>
      <c r="B995" s="3">
        <v>42707</v>
      </c>
      <c r="C995" s="3">
        <v>42707</v>
      </c>
      <c r="E995" t="s">
        <v>8</v>
      </c>
      <c r="F995">
        <v>1</v>
      </c>
      <c r="G995" s="44">
        <v>611004726</v>
      </c>
      <c r="H995" s="18">
        <f>IF(Tableau4[[#This Row],[Produit]]="","",VLOOKUP(Tableau4[[#This Row],[Produit]],'Prod Sanit'!$A$1:$G$71,7,FALSE))</f>
        <v>0</v>
      </c>
      <c r="I995" s="2" t="s">
        <v>35</v>
      </c>
      <c r="J995" s="1">
        <f>IF(Tableau4[[#This Row],[Date Fin TTT]]="","",VLOOKUP(Tableau4[[#This Row],[Produit]],'Prod Sanit'!$A$1:$G$72,2,FALSE)+Tableau4[[#This Row],[Date Fin TTT]])</f>
        <v>42719</v>
      </c>
      <c r="L995" s="2" t="s">
        <v>81</v>
      </c>
    </row>
    <row r="996" spans="1:12" x14ac:dyDescent="0.25">
      <c r="A996" s="20">
        <v>3918</v>
      </c>
      <c r="B996" s="3">
        <v>42707</v>
      </c>
      <c r="C996" s="3">
        <v>42707</v>
      </c>
      <c r="E996" t="s">
        <v>71</v>
      </c>
      <c r="G996" s="28">
        <v>611004336</v>
      </c>
      <c r="H996" s="18" t="str">
        <f>IF(Tableau4[[#This Row],[Produit]]="","",VLOOKUP(Tableau4[[#This Row],[Produit]],'Prod Sanit'!$A$1:$G$71,7,FALSE))</f>
        <v>VO</v>
      </c>
      <c r="I996" s="2" t="s">
        <v>35</v>
      </c>
      <c r="J996" s="1">
        <f>IF(Tableau4[[#This Row],[Date Fin TTT]]="","",VLOOKUP(Tableau4[[#This Row],[Produit]],'Prod Sanit'!$A$1:$G$72,2,FALSE)+Tableau4[[#This Row],[Date Fin TTT]])</f>
        <v>42719</v>
      </c>
      <c r="L996" s="2" t="s">
        <v>81</v>
      </c>
    </row>
    <row r="997" spans="1:12" x14ac:dyDescent="0.25">
      <c r="A997" s="20">
        <v>3919</v>
      </c>
      <c r="B997" s="3">
        <v>42707</v>
      </c>
      <c r="C997" s="3">
        <v>42707</v>
      </c>
      <c r="E997" t="s">
        <v>71</v>
      </c>
      <c r="G997" s="28">
        <v>611004336</v>
      </c>
      <c r="H997" s="18" t="str">
        <f>IF(Tableau4[[#This Row],[Produit]]="","",VLOOKUP(Tableau4[[#This Row],[Produit]],'Prod Sanit'!$A$1:$G$71,7,FALSE))</f>
        <v>VO</v>
      </c>
      <c r="I997" s="2" t="s">
        <v>35</v>
      </c>
      <c r="J997" s="1">
        <f>IF(Tableau4[[#This Row],[Date Fin TTT]]="","",VLOOKUP(Tableau4[[#This Row],[Produit]],'Prod Sanit'!$A$1:$G$72,2,FALSE)+Tableau4[[#This Row],[Date Fin TTT]])</f>
        <v>42719</v>
      </c>
      <c r="L997" s="2" t="s">
        <v>81</v>
      </c>
    </row>
    <row r="998" spans="1:12" x14ac:dyDescent="0.25">
      <c r="A998" s="20">
        <v>3920</v>
      </c>
      <c r="B998" s="3">
        <v>42707</v>
      </c>
      <c r="C998" s="3">
        <v>42707</v>
      </c>
      <c r="E998" t="s">
        <v>71</v>
      </c>
      <c r="G998" s="28">
        <v>611004336</v>
      </c>
      <c r="H998" s="18" t="str">
        <f>IF(Tableau4[[#This Row],[Produit]]="","",VLOOKUP(Tableau4[[#This Row],[Produit]],'Prod Sanit'!$A$1:$G$71,7,FALSE))</f>
        <v>VO</v>
      </c>
      <c r="I998" s="2" t="s">
        <v>35</v>
      </c>
      <c r="J998" s="1">
        <f>IF(Tableau4[[#This Row],[Date Fin TTT]]="","",VLOOKUP(Tableau4[[#This Row],[Produit]],'Prod Sanit'!$A$1:$G$72,2,FALSE)+Tableau4[[#This Row],[Date Fin TTT]])</f>
        <v>42719</v>
      </c>
      <c r="L998" s="2" t="s">
        <v>81</v>
      </c>
    </row>
    <row r="999" spans="1:12" x14ac:dyDescent="0.25">
      <c r="A999" s="20">
        <v>3918</v>
      </c>
      <c r="B999" s="3">
        <v>42707</v>
      </c>
      <c r="C999" s="3">
        <v>42707</v>
      </c>
      <c r="E999" t="s">
        <v>69</v>
      </c>
      <c r="G999" s="28">
        <v>612004941</v>
      </c>
      <c r="H999" s="18" t="str">
        <f>IF(Tableau4[[#This Row],[Produit]]="","",VLOOKUP(Tableau4[[#This Row],[Produit]],'Prod Sanit'!$A$1:$G$71,7,FALSE))</f>
        <v>VO</v>
      </c>
      <c r="I999" s="2" t="s">
        <v>35</v>
      </c>
      <c r="J999" s="1">
        <f>IF(Tableau4[[#This Row],[Date Fin TTT]]="","",VLOOKUP(Tableau4[[#This Row],[Produit]],'Prod Sanit'!$A$1:$G$72,2,FALSE)+Tableau4[[#This Row],[Date Fin TTT]])</f>
        <v>42707</v>
      </c>
      <c r="K999" t="s">
        <v>277</v>
      </c>
      <c r="L999" s="2" t="s">
        <v>81</v>
      </c>
    </row>
    <row r="1000" spans="1:12" x14ac:dyDescent="0.25">
      <c r="A1000" s="20">
        <v>3919</v>
      </c>
      <c r="B1000" s="3">
        <v>42707</v>
      </c>
      <c r="C1000" s="3">
        <v>42707</v>
      </c>
      <c r="E1000" t="s">
        <v>69</v>
      </c>
      <c r="G1000" s="28">
        <v>612004941</v>
      </c>
      <c r="H1000" s="18" t="str">
        <f>IF(Tableau4[[#This Row],[Produit]]="","",VLOOKUP(Tableau4[[#This Row],[Produit]],'Prod Sanit'!$A$1:$G$71,7,FALSE))</f>
        <v>VO</v>
      </c>
      <c r="I1000" s="2" t="s">
        <v>35</v>
      </c>
      <c r="J1000" s="1">
        <f>IF(Tableau4[[#This Row],[Date Fin TTT]]="","",VLOOKUP(Tableau4[[#This Row],[Produit]],'Prod Sanit'!$A$1:$G$72,2,FALSE)+Tableau4[[#This Row],[Date Fin TTT]])</f>
        <v>42707</v>
      </c>
      <c r="K1000" t="s">
        <v>277</v>
      </c>
      <c r="L1000" s="2" t="s">
        <v>81</v>
      </c>
    </row>
    <row r="1001" spans="1:12" x14ac:dyDescent="0.25">
      <c r="A1001" s="20">
        <v>3920</v>
      </c>
      <c r="B1001" s="3">
        <v>42707</v>
      </c>
      <c r="C1001" s="3">
        <v>42707</v>
      </c>
      <c r="E1001" t="s">
        <v>69</v>
      </c>
      <c r="G1001" s="28">
        <v>612004941</v>
      </c>
      <c r="H1001" s="18" t="str">
        <f>IF(Tableau4[[#This Row],[Produit]]="","",VLOOKUP(Tableau4[[#This Row],[Produit]],'Prod Sanit'!$A$1:$G$71,7,FALSE))</f>
        <v>VO</v>
      </c>
      <c r="I1001" s="2" t="s">
        <v>35</v>
      </c>
      <c r="J1001" s="1">
        <f>IF(Tableau4[[#This Row],[Date Fin TTT]]="","",VLOOKUP(Tableau4[[#This Row],[Produit]],'Prod Sanit'!$A$1:$G$72,2,FALSE)+Tableau4[[#This Row],[Date Fin TTT]])</f>
        <v>42707</v>
      </c>
      <c r="K1001" t="s">
        <v>277</v>
      </c>
      <c r="L1001" s="2" t="s">
        <v>81</v>
      </c>
    </row>
    <row r="1002" spans="1:12" x14ac:dyDescent="0.25">
      <c r="A1002" s="20">
        <v>3918</v>
      </c>
      <c r="B1002" s="3">
        <v>42707</v>
      </c>
      <c r="C1002" s="3">
        <v>42707</v>
      </c>
      <c r="E1002" t="s">
        <v>240</v>
      </c>
      <c r="G1002" s="2">
        <v>612004899</v>
      </c>
      <c r="H1002" s="18">
        <f>IF(Tableau4[[#This Row],[Produit]]="","",VLOOKUP(Tableau4[[#This Row],[Produit]],'Prod Sanit'!$A$1:$G$71,7,FALSE))</f>
        <v>0</v>
      </c>
      <c r="I1002" s="2" t="s">
        <v>35</v>
      </c>
      <c r="J1002" s="1">
        <f>IF(Tableau4[[#This Row],[Date Fin TTT]]="","",VLOOKUP(Tableau4[[#This Row],[Produit]],'Prod Sanit'!$A$1:$G$72,2,FALSE)+Tableau4[[#This Row],[Date Fin TTT]])</f>
        <v>42749</v>
      </c>
      <c r="K1002" t="s">
        <v>278</v>
      </c>
      <c r="L1002" s="2" t="s">
        <v>81</v>
      </c>
    </row>
    <row r="1003" spans="1:12" x14ac:dyDescent="0.25">
      <c r="A1003" s="20">
        <v>3919</v>
      </c>
      <c r="B1003" s="3">
        <v>42707</v>
      </c>
      <c r="C1003" s="3">
        <v>42707</v>
      </c>
      <c r="E1003" t="s">
        <v>240</v>
      </c>
      <c r="G1003" s="2">
        <v>612004899</v>
      </c>
      <c r="H1003" s="18">
        <f>IF(Tableau4[[#This Row],[Produit]]="","",VLOOKUP(Tableau4[[#This Row],[Produit]],'Prod Sanit'!$A$1:$G$71,7,FALSE))</f>
        <v>0</v>
      </c>
      <c r="I1003" s="2" t="s">
        <v>35</v>
      </c>
      <c r="J1003" s="1">
        <f>IF(Tableau4[[#This Row],[Date Fin TTT]]="","",VLOOKUP(Tableau4[[#This Row],[Produit]],'Prod Sanit'!$A$1:$G$72,2,FALSE)+Tableau4[[#This Row],[Date Fin TTT]])</f>
        <v>42749</v>
      </c>
      <c r="K1003" t="s">
        <v>278</v>
      </c>
      <c r="L1003" s="2" t="s">
        <v>81</v>
      </c>
    </row>
    <row r="1004" spans="1:12" x14ac:dyDescent="0.25">
      <c r="A1004" s="20">
        <v>3920</v>
      </c>
      <c r="B1004" s="3">
        <v>42707</v>
      </c>
      <c r="C1004" s="3">
        <v>42707</v>
      </c>
      <c r="E1004" t="s">
        <v>240</v>
      </c>
      <c r="G1004" s="2">
        <v>612004899</v>
      </c>
      <c r="H1004" s="18">
        <f>IF(Tableau4[[#This Row],[Produit]]="","",VLOOKUP(Tableau4[[#This Row],[Produit]],'Prod Sanit'!$A$1:$G$71,7,FALSE))</f>
        <v>0</v>
      </c>
      <c r="I1004" s="2" t="s">
        <v>35</v>
      </c>
      <c r="J1004" s="1">
        <f>IF(Tableau4[[#This Row],[Date Fin TTT]]="","",VLOOKUP(Tableau4[[#This Row],[Produit]],'Prod Sanit'!$A$1:$G$72,2,FALSE)+Tableau4[[#This Row],[Date Fin TTT]])</f>
        <v>42749</v>
      </c>
      <c r="K1004" t="s">
        <v>278</v>
      </c>
      <c r="L1004" s="2" t="s">
        <v>81</v>
      </c>
    </row>
    <row r="1005" spans="1:12" x14ac:dyDescent="0.25">
      <c r="A1005" s="20">
        <v>3918</v>
      </c>
      <c r="B1005" s="3">
        <v>42710</v>
      </c>
      <c r="C1005" s="3">
        <v>42711</v>
      </c>
      <c r="E1005" t="s">
        <v>69</v>
      </c>
      <c r="G1005" s="28">
        <v>612004941</v>
      </c>
      <c r="H1005" s="18" t="str">
        <f>IF(Tableau4[[#This Row],[Produit]]="","",VLOOKUP(Tableau4[[#This Row],[Produit]],'Prod Sanit'!$A$1:$G$71,7,FALSE))</f>
        <v>VO</v>
      </c>
      <c r="I1005" s="2" t="s">
        <v>35</v>
      </c>
      <c r="J1005" s="1">
        <f>IF(Tableau4[[#This Row],[Date Fin TTT]]="","",VLOOKUP(Tableau4[[#This Row],[Produit]],'Prod Sanit'!$A$1:$G$72,2,FALSE)+Tableau4[[#This Row],[Date Fin TTT]])</f>
        <v>42711</v>
      </c>
      <c r="L1005" s="2" t="s">
        <v>81</v>
      </c>
    </row>
    <row r="1006" spans="1:12" x14ac:dyDescent="0.25">
      <c r="A1006" s="20">
        <v>3919</v>
      </c>
      <c r="B1006" s="3">
        <v>42710</v>
      </c>
      <c r="C1006" s="3">
        <v>42711</v>
      </c>
      <c r="E1006" t="s">
        <v>69</v>
      </c>
      <c r="G1006" s="28">
        <v>612004942</v>
      </c>
      <c r="H1006" s="18" t="str">
        <f>IF(Tableau4[[#This Row],[Produit]]="","",VLOOKUP(Tableau4[[#This Row],[Produit]],'Prod Sanit'!$A$1:$G$71,7,FALSE))</f>
        <v>VO</v>
      </c>
      <c r="I1006" s="2" t="s">
        <v>35</v>
      </c>
      <c r="J1006" s="1">
        <f>IF(Tableau4[[#This Row],[Date Fin TTT]]="","",VLOOKUP(Tableau4[[#This Row],[Produit]],'Prod Sanit'!$A$1:$G$72,2,FALSE)+Tableau4[[#This Row],[Date Fin TTT]])</f>
        <v>42711</v>
      </c>
      <c r="L1006" s="2" t="s">
        <v>81</v>
      </c>
    </row>
    <row r="1007" spans="1:12" x14ac:dyDescent="0.25">
      <c r="A1007" s="20">
        <v>3920</v>
      </c>
      <c r="B1007" s="3">
        <v>42710</v>
      </c>
      <c r="C1007" s="3">
        <v>42711</v>
      </c>
      <c r="E1007" t="s">
        <v>69</v>
      </c>
      <c r="G1007" s="28">
        <v>612004943</v>
      </c>
      <c r="H1007" s="18" t="str">
        <f>IF(Tableau4[[#This Row],[Produit]]="","",VLOOKUP(Tableau4[[#This Row],[Produit]],'Prod Sanit'!$A$1:$G$71,7,FALSE))</f>
        <v>VO</v>
      </c>
      <c r="I1007" s="2" t="s">
        <v>35</v>
      </c>
      <c r="J1007" s="1">
        <f>IF(Tableau4[[#This Row],[Date Fin TTT]]="","",VLOOKUP(Tableau4[[#This Row],[Produit]],'Prod Sanit'!$A$1:$G$72,2,FALSE)+Tableau4[[#This Row],[Date Fin TTT]])</f>
        <v>42711</v>
      </c>
      <c r="L1007" s="2" t="s">
        <v>81</v>
      </c>
    </row>
    <row r="1008" spans="1:12" x14ac:dyDescent="0.25">
      <c r="A1008" s="20">
        <v>3918</v>
      </c>
      <c r="B1008" s="3">
        <v>42710</v>
      </c>
      <c r="C1008" s="3">
        <v>42711</v>
      </c>
      <c r="E1008" t="s">
        <v>8</v>
      </c>
      <c r="F1008">
        <v>0.6</v>
      </c>
      <c r="G1008" s="44">
        <v>611004726</v>
      </c>
      <c r="H1008" s="18">
        <f>IF(Tableau4[[#This Row],[Produit]]="","",VLOOKUP(Tableau4[[#This Row],[Produit]],'Prod Sanit'!$A$1:$G$71,7,FALSE))</f>
        <v>0</v>
      </c>
      <c r="I1008" s="2" t="s">
        <v>35</v>
      </c>
      <c r="J1008" s="1">
        <f>IF(Tableau4[[#This Row],[Date Fin TTT]]="","",VLOOKUP(Tableau4[[#This Row],[Produit]],'Prod Sanit'!$A$1:$G$72,2,FALSE)+Tableau4[[#This Row],[Date Fin TTT]])</f>
        <v>42723</v>
      </c>
      <c r="K1008" t="s">
        <v>279</v>
      </c>
      <c r="L1008" s="2" t="s">
        <v>81</v>
      </c>
    </row>
    <row r="1009" spans="1:12" x14ac:dyDescent="0.25">
      <c r="A1009" s="20">
        <v>3919</v>
      </c>
      <c r="B1009" s="3">
        <v>42710</v>
      </c>
      <c r="C1009" s="3">
        <v>42711</v>
      </c>
      <c r="E1009" t="s">
        <v>8</v>
      </c>
      <c r="F1009">
        <v>0.6</v>
      </c>
      <c r="G1009" s="44">
        <v>611004727</v>
      </c>
      <c r="H1009" s="18">
        <f>IF(Tableau4[[#This Row],[Produit]]="","",VLOOKUP(Tableau4[[#This Row],[Produit]],'Prod Sanit'!$A$1:$G$71,7,FALSE))</f>
        <v>0</v>
      </c>
      <c r="I1009" s="2" t="s">
        <v>35</v>
      </c>
      <c r="J1009" s="1">
        <f>IF(Tableau4[[#This Row],[Date Fin TTT]]="","",VLOOKUP(Tableau4[[#This Row],[Produit]],'Prod Sanit'!$A$1:$G$72,2,FALSE)+Tableau4[[#This Row],[Date Fin TTT]])</f>
        <v>42723</v>
      </c>
      <c r="K1009" t="s">
        <v>279</v>
      </c>
      <c r="L1009" s="2" t="s">
        <v>81</v>
      </c>
    </row>
    <row r="1010" spans="1:12" x14ac:dyDescent="0.25">
      <c r="A1010" s="20">
        <v>3920</v>
      </c>
      <c r="B1010" s="3">
        <v>42710</v>
      </c>
      <c r="C1010" s="3">
        <v>42711</v>
      </c>
      <c r="E1010" t="s">
        <v>8</v>
      </c>
      <c r="F1010">
        <v>0.6</v>
      </c>
      <c r="G1010" s="44">
        <v>611004728</v>
      </c>
      <c r="H1010" s="18">
        <f>IF(Tableau4[[#This Row],[Produit]]="","",VLOOKUP(Tableau4[[#This Row],[Produit]],'Prod Sanit'!$A$1:$G$71,7,FALSE))</f>
        <v>0</v>
      </c>
      <c r="I1010" s="2" t="s">
        <v>35</v>
      </c>
      <c r="J1010" s="1">
        <f>IF(Tableau4[[#This Row],[Date Fin TTT]]="","",VLOOKUP(Tableau4[[#This Row],[Produit]],'Prod Sanit'!$A$1:$G$72,2,FALSE)+Tableau4[[#This Row],[Date Fin TTT]])</f>
        <v>42723</v>
      </c>
      <c r="K1010" t="s">
        <v>279</v>
      </c>
      <c r="L1010" s="2" t="s">
        <v>81</v>
      </c>
    </row>
    <row r="1011" spans="1:12" x14ac:dyDescent="0.25">
      <c r="A1011" s="20">
        <v>3923</v>
      </c>
      <c r="B1011" s="3">
        <v>42710</v>
      </c>
      <c r="C1011" s="3">
        <v>42710</v>
      </c>
      <c r="E1011" t="s">
        <v>53</v>
      </c>
      <c r="F1011">
        <v>18</v>
      </c>
      <c r="G1011" s="28">
        <v>612004941</v>
      </c>
      <c r="H1011" s="18">
        <f>IF(Tableau4[[#This Row],[Produit]]="","",VLOOKUP(Tableau4[[#This Row],[Produit]],'Prod Sanit'!$A$1:$G$71,7,FALSE))</f>
        <v>0</v>
      </c>
      <c r="I1011" s="2" t="s">
        <v>35</v>
      </c>
      <c r="J1011" s="1">
        <f>IF(Tableau4[[#This Row],[Date Fin TTT]]="","",VLOOKUP(Tableau4[[#This Row],[Produit]],'Prod Sanit'!$A$1:$G$72,2,FALSE)+Tableau4[[#This Row],[Date Fin TTT]])</f>
        <v>42773</v>
      </c>
      <c r="K1011" t="s">
        <v>285</v>
      </c>
      <c r="L1011" s="2" t="s">
        <v>81</v>
      </c>
    </row>
    <row r="1012" spans="1:12" x14ac:dyDescent="0.25">
      <c r="A1012" s="20">
        <v>3918</v>
      </c>
      <c r="B1012" s="3">
        <v>42711</v>
      </c>
      <c r="C1012" s="3">
        <v>42714</v>
      </c>
      <c r="E1012" t="s">
        <v>240</v>
      </c>
      <c r="G1012" s="2">
        <v>612004899</v>
      </c>
      <c r="H1012" s="18">
        <f>IF(Tableau4[[#This Row],[Produit]]="","",VLOOKUP(Tableau4[[#This Row],[Produit]],'Prod Sanit'!$A$1:$G$71,7,FALSE))</f>
        <v>0</v>
      </c>
      <c r="I1012" s="2" t="s">
        <v>35</v>
      </c>
      <c r="J1012" s="1">
        <f>IF(Tableau4[[#This Row],[Date Fin TTT]]="","",VLOOKUP(Tableau4[[#This Row],[Produit]],'Prod Sanit'!$A$1:$G$72,2,FALSE)+Tableau4[[#This Row],[Date Fin TTT]])</f>
        <v>42756</v>
      </c>
      <c r="L1012" s="2" t="s">
        <v>81</v>
      </c>
    </row>
    <row r="1013" spans="1:12" x14ac:dyDescent="0.25">
      <c r="A1013" s="20">
        <v>3919</v>
      </c>
      <c r="B1013" s="3">
        <v>42711</v>
      </c>
      <c r="C1013" s="3">
        <v>42714</v>
      </c>
      <c r="E1013" t="s">
        <v>240</v>
      </c>
      <c r="G1013" s="2">
        <v>612004900</v>
      </c>
      <c r="H1013" s="18">
        <f>IF(Tableau4[[#This Row],[Produit]]="","",VLOOKUP(Tableau4[[#This Row],[Produit]],'Prod Sanit'!$A$1:$G$71,7,FALSE))</f>
        <v>0</v>
      </c>
      <c r="I1013" s="2" t="s">
        <v>35</v>
      </c>
      <c r="J1013" s="1">
        <f>IF(Tableau4[[#This Row],[Date Fin TTT]]="","",VLOOKUP(Tableau4[[#This Row],[Produit]],'Prod Sanit'!$A$1:$G$72,2,FALSE)+Tableau4[[#This Row],[Date Fin TTT]])</f>
        <v>42756</v>
      </c>
      <c r="L1013" s="2" t="s">
        <v>81</v>
      </c>
    </row>
    <row r="1014" spans="1:12" x14ac:dyDescent="0.25">
      <c r="A1014" s="20">
        <v>3920</v>
      </c>
      <c r="B1014" s="3">
        <v>42711</v>
      </c>
      <c r="C1014" s="3">
        <v>42714</v>
      </c>
      <c r="E1014" t="s">
        <v>240</v>
      </c>
      <c r="G1014" s="2">
        <v>612004901</v>
      </c>
      <c r="H1014" s="18">
        <f>IF(Tableau4[[#This Row],[Produit]]="","",VLOOKUP(Tableau4[[#This Row],[Produit]],'Prod Sanit'!$A$1:$G$71,7,FALSE))</f>
        <v>0</v>
      </c>
      <c r="I1014" s="2" t="s">
        <v>35</v>
      </c>
      <c r="J1014" s="1">
        <f>IF(Tableau4[[#This Row],[Date Fin TTT]]="","",VLOOKUP(Tableau4[[#This Row],[Produit]],'Prod Sanit'!$A$1:$G$72,2,FALSE)+Tableau4[[#This Row],[Date Fin TTT]])</f>
        <v>42756</v>
      </c>
      <c r="L1014" s="2" t="s">
        <v>81</v>
      </c>
    </row>
    <row r="1015" spans="1:12" x14ac:dyDescent="0.25">
      <c r="A1015" s="20">
        <v>3924</v>
      </c>
      <c r="B1015" s="3">
        <v>42712</v>
      </c>
      <c r="C1015" s="3">
        <v>42712</v>
      </c>
      <c r="E1015" t="s">
        <v>53</v>
      </c>
      <c r="F1015">
        <v>18</v>
      </c>
      <c r="G1015" s="28">
        <v>612004941</v>
      </c>
      <c r="H1015" s="18">
        <f>IF(Tableau4[[#This Row],[Produit]]="","",VLOOKUP(Tableau4[[#This Row],[Produit]],'Prod Sanit'!$A$1:$G$71,7,FALSE))</f>
        <v>0</v>
      </c>
      <c r="I1015" s="2" t="s">
        <v>35</v>
      </c>
      <c r="J1015" s="1">
        <f>IF(Tableau4[[#This Row],[Date Fin TTT]]="","",VLOOKUP(Tableau4[[#This Row],[Produit]],'Prod Sanit'!$A$1:$G$72,2,FALSE)+Tableau4[[#This Row],[Date Fin TTT]])</f>
        <v>42775</v>
      </c>
      <c r="K1015" t="s">
        <v>285</v>
      </c>
      <c r="L1015" s="2" t="s">
        <v>81</v>
      </c>
    </row>
    <row r="1016" spans="1:12" x14ac:dyDescent="0.25">
      <c r="A1016" s="20">
        <v>3920</v>
      </c>
      <c r="B1016" s="3">
        <v>42713</v>
      </c>
      <c r="C1016" s="3">
        <v>42713</v>
      </c>
      <c r="E1016" t="s">
        <v>97</v>
      </c>
      <c r="F1016">
        <v>10</v>
      </c>
      <c r="G1016" s="2">
        <v>610004178</v>
      </c>
      <c r="H1016" s="18" t="str">
        <f>IF(Tableau4[[#This Row],[Produit]]="","",VLOOKUP(Tableau4[[#This Row],[Produit]],'Prod Sanit'!$A$1:$G$71,7,FALSE))</f>
        <v>IM</v>
      </c>
      <c r="I1016" s="2" t="s">
        <v>35</v>
      </c>
      <c r="J1016" s="1">
        <f>IF(Tableau4[[#This Row],[Date Fin TTT]]="","",VLOOKUP(Tableau4[[#This Row],[Produit]],'Prod Sanit'!$A$1:$G$72,2,FALSE)+Tableau4[[#This Row],[Date Fin TTT]])</f>
        <v>42717</v>
      </c>
      <c r="K1016" t="s">
        <v>95</v>
      </c>
      <c r="L1016" s="2" t="s">
        <v>81</v>
      </c>
    </row>
    <row r="1017" spans="1:12" x14ac:dyDescent="0.25">
      <c r="A1017" s="20">
        <v>3922</v>
      </c>
      <c r="B1017" s="3">
        <v>42714</v>
      </c>
      <c r="C1017" s="3">
        <v>42718</v>
      </c>
      <c r="E1017" t="s">
        <v>240</v>
      </c>
      <c r="G1017" s="2">
        <v>612004901</v>
      </c>
      <c r="H1017" s="18">
        <f>IF(Tableau4[[#This Row],[Produit]]="","",VLOOKUP(Tableau4[[#This Row],[Produit]],'Prod Sanit'!$A$1:$G$71,7,FALSE))</f>
        <v>0</v>
      </c>
      <c r="I1017" s="2" t="s">
        <v>35</v>
      </c>
      <c r="J1017" s="1">
        <f>IF(Tableau4[[#This Row],[Date Fin TTT]]="","",VLOOKUP(Tableau4[[#This Row],[Produit]],'Prod Sanit'!$A$1:$G$72,2,FALSE)+Tableau4[[#This Row],[Date Fin TTT]])</f>
        <v>42760</v>
      </c>
      <c r="L1017" s="2" t="s">
        <v>81</v>
      </c>
    </row>
    <row r="1018" spans="1:12" x14ac:dyDescent="0.25">
      <c r="A1018" s="20">
        <v>3919</v>
      </c>
      <c r="B1018" s="3">
        <v>42714</v>
      </c>
      <c r="C1018" s="3">
        <v>42714</v>
      </c>
      <c r="E1018" t="s">
        <v>8</v>
      </c>
      <c r="F1018">
        <v>1</v>
      </c>
      <c r="G1018" s="44">
        <v>611004726</v>
      </c>
      <c r="H1018" s="18">
        <f>IF(Tableau4[[#This Row],[Produit]]="","",VLOOKUP(Tableau4[[#This Row],[Produit]],'Prod Sanit'!$A$1:$G$71,7,FALSE))</f>
        <v>0</v>
      </c>
      <c r="I1018" s="2" t="s">
        <v>35</v>
      </c>
      <c r="J1018" s="1">
        <f>IF(Tableau4[[#This Row],[Date Fin TTT]]="","",VLOOKUP(Tableau4[[#This Row],[Produit]],'Prod Sanit'!$A$1:$G$72,2,FALSE)+Tableau4[[#This Row],[Date Fin TTT]])</f>
        <v>42726</v>
      </c>
      <c r="K1018" t="s">
        <v>280</v>
      </c>
      <c r="L1018" s="2" t="s">
        <v>81</v>
      </c>
    </row>
    <row r="1019" spans="1:12" x14ac:dyDescent="0.25">
      <c r="A1019" s="20">
        <v>3920</v>
      </c>
      <c r="B1019" s="3">
        <v>42714</v>
      </c>
      <c r="C1019" s="3">
        <v>42714</v>
      </c>
      <c r="E1019" t="s">
        <v>8</v>
      </c>
      <c r="F1019">
        <v>1</v>
      </c>
      <c r="G1019" s="44">
        <v>611004726</v>
      </c>
      <c r="H1019" s="18">
        <f>IF(Tableau4[[#This Row],[Produit]]="","",VLOOKUP(Tableau4[[#This Row],[Produit]],'Prod Sanit'!$A$1:$G$71,7,FALSE))</f>
        <v>0</v>
      </c>
      <c r="I1019" s="2" t="s">
        <v>35</v>
      </c>
      <c r="J1019" s="1">
        <f>IF(Tableau4[[#This Row],[Date Fin TTT]]="","",VLOOKUP(Tableau4[[#This Row],[Produit]],'Prod Sanit'!$A$1:$G$72,2,FALSE)+Tableau4[[#This Row],[Date Fin TTT]])</f>
        <v>42726</v>
      </c>
      <c r="K1019" t="s">
        <v>280</v>
      </c>
      <c r="L1019" s="2" t="s">
        <v>81</v>
      </c>
    </row>
    <row r="1020" spans="1:12" x14ac:dyDescent="0.25">
      <c r="A1020" s="20">
        <v>3919</v>
      </c>
      <c r="B1020" s="3">
        <v>42714</v>
      </c>
      <c r="C1020" s="3">
        <v>42714</v>
      </c>
      <c r="E1020" t="s">
        <v>69</v>
      </c>
      <c r="G1020" s="28">
        <v>612004941</v>
      </c>
      <c r="H1020" s="18" t="str">
        <f>IF(Tableau4[[#This Row],[Produit]]="","",VLOOKUP(Tableau4[[#This Row],[Produit]],'Prod Sanit'!$A$1:$G$71,7,FALSE))</f>
        <v>VO</v>
      </c>
      <c r="I1020" s="2" t="s">
        <v>35</v>
      </c>
      <c r="J1020" s="1">
        <f>IF(Tableau4[[#This Row],[Date Fin TTT]]="","",VLOOKUP(Tableau4[[#This Row],[Produit]],'Prod Sanit'!$A$1:$G$72,2,FALSE)+Tableau4[[#This Row],[Date Fin TTT]])</f>
        <v>42714</v>
      </c>
      <c r="L1020" s="2" t="s">
        <v>81</v>
      </c>
    </row>
    <row r="1021" spans="1:12" x14ac:dyDescent="0.25">
      <c r="A1021" s="20">
        <v>3920</v>
      </c>
      <c r="B1021" s="3">
        <v>42714</v>
      </c>
      <c r="C1021" s="3">
        <v>42714</v>
      </c>
      <c r="E1021" t="s">
        <v>69</v>
      </c>
      <c r="G1021" s="28">
        <v>612004941</v>
      </c>
      <c r="H1021" s="18" t="str">
        <f>IF(Tableau4[[#This Row],[Produit]]="","",VLOOKUP(Tableau4[[#This Row],[Produit]],'Prod Sanit'!$A$1:$G$71,7,FALSE))</f>
        <v>VO</v>
      </c>
      <c r="I1021" s="2" t="s">
        <v>35</v>
      </c>
      <c r="J1021" s="1">
        <f>IF(Tableau4[[#This Row],[Date Fin TTT]]="","",VLOOKUP(Tableau4[[#This Row],[Produit]],'Prod Sanit'!$A$1:$G$72,2,FALSE)+Tableau4[[#This Row],[Date Fin TTT]])</f>
        <v>42714</v>
      </c>
      <c r="L1021" s="2" t="s">
        <v>81</v>
      </c>
    </row>
    <row r="1022" spans="1:12" x14ac:dyDescent="0.25">
      <c r="A1022" s="20">
        <v>3916</v>
      </c>
      <c r="B1022" s="3">
        <v>42714</v>
      </c>
      <c r="C1022" s="3">
        <v>42714</v>
      </c>
      <c r="E1022" t="s">
        <v>232</v>
      </c>
      <c r="G1022" s="28">
        <v>612004832</v>
      </c>
      <c r="H1022" s="18" t="str">
        <f>IF(Tableau4[[#This Row],[Produit]]="","",VLOOKUP(Tableau4[[#This Row],[Produit]],'Prod Sanit'!$A$1:$G$71,7,FALSE))</f>
        <v>B</v>
      </c>
      <c r="I1022" s="2" t="s">
        <v>35</v>
      </c>
      <c r="J1022" s="1">
        <f>IF(Tableau4[[#This Row],[Date Fin TTT]]="","",VLOOKUP(Tableau4[[#This Row],[Produit]],'Prod Sanit'!$A$1:$G$72,2,FALSE)+Tableau4[[#This Row],[Date Fin TTT]])</f>
        <v>42721</v>
      </c>
      <c r="L1022" s="2" t="s">
        <v>81</v>
      </c>
    </row>
    <row r="1023" spans="1:12" x14ac:dyDescent="0.25">
      <c r="A1023" s="20">
        <v>3925</v>
      </c>
      <c r="B1023" s="3">
        <v>42714</v>
      </c>
      <c r="C1023" s="3">
        <v>42714</v>
      </c>
      <c r="E1023" t="s">
        <v>53</v>
      </c>
      <c r="F1023">
        <v>18</v>
      </c>
      <c r="G1023" s="28">
        <v>612004941</v>
      </c>
      <c r="H1023" s="18">
        <f>IF(Tableau4[[#This Row],[Produit]]="","",VLOOKUP(Tableau4[[#This Row],[Produit]],'Prod Sanit'!$A$1:$G$71,7,FALSE))</f>
        <v>0</v>
      </c>
      <c r="I1023" s="2" t="s">
        <v>35</v>
      </c>
      <c r="J1023" s="1">
        <f>IF(Tableau4[[#This Row],[Date Fin TTT]]="","",VLOOKUP(Tableau4[[#This Row],[Produit]],'Prod Sanit'!$A$1:$G$72,2,FALSE)+Tableau4[[#This Row],[Date Fin TTT]])</f>
        <v>42777</v>
      </c>
      <c r="K1023" t="s">
        <v>285</v>
      </c>
      <c r="L1023" s="2" t="s">
        <v>81</v>
      </c>
    </row>
    <row r="1024" spans="1:12" x14ac:dyDescent="0.25">
      <c r="A1024" s="20">
        <v>3922</v>
      </c>
      <c r="B1024" s="3">
        <v>42715</v>
      </c>
      <c r="C1024" s="3">
        <v>42715</v>
      </c>
      <c r="E1024" t="s">
        <v>240</v>
      </c>
      <c r="G1024" s="2">
        <v>612004901</v>
      </c>
      <c r="H1024" s="18">
        <f>IF(Tableau4[[#This Row],[Produit]]="","",VLOOKUP(Tableau4[[#This Row],[Produit]],'Prod Sanit'!$A$1:$G$71,7,FALSE))</f>
        <v>0</v>
      </c>
      <c r="I1024" s="2" t="s">
        <v>35</v>
      </c>
      <c r="J1024" s="1">
        <f>IF(Tableau4[[#This Row],[Date Fin TTT]]="","",VLOOKUP(Tableau4[[#This Row],[Produit]],'Prod Sanit'!$A$1:$G$72,2,FALSE)+Tableau4[[#This Row],[Date Fin TTT]])</f>
        <v>42757</v>
      </c>
      <c r="L1024" s="2" t="s">
        <v>81</v>
      </c>
    </row>
    <row r="1025" spans="1:12" x14ac:dyDescent="0.25">
      <c r="A1025" s="20">
        <v>3926</v>
      </c>
      <c r="B1025" s="3">
        <v>42715</v>
      </c>
      <c r="C1025" s="3">
        <v>42715</v>
      </c>
      <c r="E1025" t="s">
        <v>53</v>
      </c>
      <c r="F1025">
        <v>18</v>
      </c>
      <c r="G1025" s="28">
        <v>612004941</v>
      </c>
      <c r="H1025" s="18">
        <f>IF(Tableau4[[#This Row],[Produit]]="","",VLOOKUP(Tableau4[[#This Row],[Produit]],'Prod Sanit'!$A$1:$G$71,7,FALSE))</f>
        <v>0</v>
      </c>
      <c r="I1025" s="2" t="s">
        <v>35</v>
      </c>
      <c r="J1025" s="1">
        <f>IF(Tableau4[[#This Row],[Date Fin TTT]]="","",VLOOKUP(Tableau4[[#This Row],[Produit]],'Prod Sanit'!$A$1:$G$72,2,FALSE)+Tableau4[[#This Row],[Date Fin TTT]])</f>
        <v>42778</v>
      </c>
      <c r="K1025" t="s">
        <v>285</v>
      </c>
      <c r="L1025" s="2" t="s">
        <v>81</v>
      </c>
    </row>
    <row r="1026" spans="1:12" x14ac:dyDescent="0.25">
      <c r="A1026" s="20">
        <v>3922</v>
      </c>
      <c r="B1026" s="3">
        <v>42716</v>
      </c>
      <c r="C1026" s="3">
        <v>42716</v>
      </c>
      <c r="E1026" t="s">
        <v>8</v>
      </c>
      <c r="F1026">
        <v>1</v>
      </c>
      <c r="G1026" s="44">
        <v>611004726</v>
      </c>
      <c r="H1026" s="18">
        <f>IF(Tableau4[[#This Row],[Produit]]="","",VLOOKUP(Tableau4[[#This Row],[Produit]],'Prod Sanit'!$A$1:$G$71,7,FALSE))</f>
        <v>0</v>
      </c>
      <c r="I1026" s="2" t="s">
        <v>35</v>
      </c>
      <c r="J1026" s="1">
        <f>IF(Tableau4[[#This Row],[Date Fin TTT]]="","",VLOOKUP(Tableau4[[#This Row],[Produit]],'Prod Sanit'!$A$1:$G$72,2,FALSE)+Tableau4[[#This Row],[Date Fin TTT]])</f>
        <v>42728</v>
      </c>
      <c r="L1026" s="2" t="s">
        <v>81</v>
      </c>
    </row>
    <row r="1027" spans="1:12" x14ac:dyDescent="0.25">
      <c r="A1027" s="20">
        <v>3922</v>
      </c>
      <c r="B1027" s="3">
        <v>42716</v>
      </c>
      <c r="C1027" s="3">
        <v>42716</v>
      </c>
      <c r="E1027" t="s">
        <v>69</v>
      </c>
      <c r="G1027" s="28">
        <v>612004941</v>
      </c>
      <c r="H1027" s="18" t="str">
        <f>IF(Tableau4[[#This Row],[Produit]]="","",VLOOKUP(Tableau4[[#This Row],[Produit]],'Prod Sanit'!$A$1:$G$71,7,FALSE))</f>
        <v>VO</v>
      </c>
      <c r="I1027" s="2" t="s">
        <v>35</v>
      </c>
      <c r="J1027" s="1">
        <f>IF(Tableau4[[#This Row],[Date Fin TTT]]="","",VLOOKUP(Tableau4[[#This Row],[Produit]],'Prod Sanit'!$A$1:$G$72,2,FALSE)+Tableau4[[#This Row],[Date Fin TTT]])</f>
        <v>42716</v>
      </c>
      <c r="L1027" s="2" t="s">
        <v>81</v>
      </c>
    </row>
    <row r="1028" spans="1:12" x14ac:dyDescent="0.25">
      <c r="A1028" s="20">
        <v>3922</v>
      </c>
      <c r="B1028" s="3">
        <v>42716</v>
      </c>
      <c r="C1028" s="3">
        <v>42716</v>
      </c>
      <c r="E1028" t="s">
        <v>232</v>
      </c>
      <c r="G1028" s="28">
        <v>612004832</v>
      </c>
      <c r="H1028" s="18" t="str">
        <f>IF(Tableau4[[#This Row],[Produit]]="","",VLOOKUP(Tableau4[[#This Row],[Produit]],'Prod Sanit'!$A$1:$G$71,7,FALSE))</f>
        <v>B</v>
      </c>
      <c r="I1028" s="2" t="s">
        <v>35</v>
      </c>
      <c r="J1028" s="1">
        <f>IF(Tableau4[[#This Row],[Date Fin TTT]]="","",VLOOKUP(Tableau4[[#This Row],[Produit]],'Prod Sanit'!$A$1:$G$72,2,FALSE)+Tableau4[[#This Row],[Date Fin TTT]])</f>
        <v>42723</v>
      </c>
      <c r="L1028" s="2" t="s">
        <v>81</v>
      </c>
    </row>
    <row r="1029" spans="1:12" x14ac:dyDescent="0.25">
      <c r="A1029" s="20">
        <v>3924</v>
      </c>
      <c r="B1029" s="3">
        <v>42719</v>
      </c>
      <c r="C1029" s="3">
        <v>42720</v>
      </c>
      <c r="E1029" t="s">
        <v>232</v>
      </c>
      <c r="G1029" s="28">
        <v>612004832</v>
      </c>
      <c r="H1029" s="18" t="str">
        <f>IF(Tableau4[[#This Row],[Produit]]="","",VLOOKUP(Tableau4[[#This Row],[Produit]],'Prod Sanit'!$A$1:$G$71,7,FALSE))</f>
        <v>B</v>
      </c>
      <c r="I1029" s="2" t="s">
        <v>35</v>
      </c>
      <c r="J1029" s="1">
        <f>IF(Tableau4[[#This Row],[Date Fin TTT]]="","",VLOOKUP(Tableau4[[#This Row],[Produit]],'Prod Sanit'!$A$1:$G$72,2,FALSE)+Tableau4[[#This Row],[Date Fin TTT]])</f>
        <v>42727</v>
      </c>
      <c r="K1029" t="s">
        <v>111</v>
      </c>
      <c r="L1029" s="2" t="s">
        <v>81</v>
      </c>
    </row>
    <row r="1030" spans="1:12" x14ac:dyDescent="0.25">
      <c r="A1030" s="20">
        <v>3924</v>
      </c>
      <c r="B1030" s="3">
        <v>42720</v>
      </c>
      <c r="C1030" s="3">
        <v>42720</v>
      </c>
      <c r="E1030" t="s">
        <v>8</v>
      </c>
      <c r="F1030">
        <v>0.5</v>
      </c>
      <c r="G1030" s="44">
        <v>611004726</v>
      </c>
      <c r="H1030" s="18">
        <f>IF(Tableau4[[#This Row],[Produit]]="","",VLOOKUP(Tableau4[[#This Row],[Produit]],'Prod Sanit'!$A$1:$G$71,7,FALSE))</f>
        <v>0</v>
      </c>
      <c r="I1030" s="2" t="s">
        <v>35</v>
      </c>
      <c r="J1030" s="1">
        <f>IF(Tableau4[[#This Row],[Date Fin TTT]]="","",VLOOKUP(Tableau4[[#This Row],[Produit]],'Prod Sanit'!$A$1:$G$72,2,FALSE)+Tableau4[[#This Row],[Date Fin TTT]])</f>
        <v>42732</v>
      </c>
      <c r="K1030" t="s">
        <v>40</v>
      </c>
      <c r="L1030" s="2" t="s">
        <v>81</v>
      </c>
    </row>
    <row r="1031" spans="1:12" x14ac:dyDescent="0.25">
      <c r="A1031" s="20">
        <v>3924</v>
      </c>
      <c r="B1031" s="3">
        <v>42720</v>
      </c>
      <c r="C1031" s="3">
        <v>42720</v>
      </c>
      <c r="E1031" t="s">
        <v>69</v>
      </c>
      <c r="G1031" s="28">
        <v>612004941</v>
      </c>
      <c r="H1031" s="18" t="str">
        <f>IF(Tableau4[[#This Row],[Produit]]="","",VLOOKUP(Tableau4[[#This Row],[Produit]],'Prod Sanit'!$A$1:$G$71,7,FALSE))</f>
        <v>VO</v>
      </c>
      <c r="I1031" s="2" t="s">
        <v>35</v>
      </c>
      <c r="J1031" s="1">
        <f>IF(Tableau4[[#This Row],[Date Fin TTT]]="","",VLOOKUP(Tableau4[[#This Row],[Produit]],'Prod Sanit'!$A$1:$G$72,2,FALSE)+Tableau4[[#This Row],[Date Fin TTT]])</f>
        <v>42720</v>
      </c>
      <c r="L1031" s="2" t="s">
        <v>81</v>
      </c>
    </row>
    <row r="1032" spans="1:12" x14ac:dyDescent="0.25">
      <c r="A1032" s="20">
        <v>3925</v>
      </c>
      <c r="B1032" s="3">
        <v>42720</v>
      </c>
      <c r="C1032" s="3">
        <v>42722</v>
      </c>
      <c r="E1032" t="s">
        <v>232</v>
      </c>
      <c r="G1032" s="28">
        <v>612004832</v>
      </c>
      <c r="H1032" s="18" t="str">
        <f>IF(Tableau4[[#This Row],[Produit]]="","",VLOOKUP(Tableau4[[#This Row],[Produit]],'Prod Sanit'!$A$1:$G$71,7,FALSE))</f>
        <v>B</v>
      </c>
      <c r="I1032" s="2" t="s">
        <v>35</v>
      </c>
      <c r="J1032" s="1">
        <f>IF(Tableau4[[#This Row],[Date Fin TTT]]="","",VLOOKUP(Tableau4[[#This Row],[Produit]],'Prod Sanit'!$A$1:$G$72,2,FALSE)+Tableau4[[#This Row],[Date Fin TTT]])</f>
        <v>42729</v>
      </c>
      <c r="L1032" s="2" t="s">
        <v>81</v>
      </c>
    </row>
    <row r="1033" spans="1:12" x14ac:dyDescent="0.25">
      <c r="A1033" s="20">
        <v>3925</v>
      </c>
      <c r="B1033" s="3">
        <v>42720</v>
      </c>
      <c r="C1033" s="3">
        <v>42722</v>
      </c>
      <c r="E1033" t="s">
        <v>8</v>
      </c>
      <c r="F1033">
        <v>1</v>
      </c>
      <c r="G1033" s="44">
        <v>611004726</v>
      </c>
      <c r="H1033" s="18">
        <f>IF(Tableau4[[#This Row],[Produit]]="","",VLOOKUP(Tableau4[[#This Row],[Produit]],'Prod Sanit'!$A$1:$G$71,7,FALSE))</f>
        <v>0</v>
      </c>
      <c r="I1033" s="2" t="s">
        <v>35</v>
      </c>
      <c r="J1033" s="1">
        <f>IF(Tableau4[[#This Row],[Date Fin TTT]]="","",VLOOKUP(Tableau4[[#This Row],[Produit]],'Prod Sanit'!$A$1:$G$72,2,FALSE)+Tableau4[[#This Row],[Date Fin TTT]])</f>
        <v>42734</v>
      </c>
      <c r="K1033" t="s">
        <v>40</v>
      </c>
      <c r="L1033" s="2" t="s">
        <v>81</v>
      </c>
    </row>
    <row r="1034" spans="1:12" x14ac:dyDescent="0.25">
      <c r="A1034" s="20">
        <v>3925</v>
      </c>
      <c r="B1034" s="3">
        <v>42720</v>
      </c>
      <c r="C1034" s="3">
        <v>42722</v>
      </c>
      <c r="E1034" t="s">
        <v>69</v>
      </c>
      <c r="G1034" s="28">
        <v>612004941</v>
      </c>
      <c r="H1034" s="18" t="str">
        <f>IF(Tableau4[[#This Row],[Produit]]="","",VLOOKUP(Tableau4[[#This Row],[Produit]],'Prod Sanit'!$A$1:$G$71,7,FALSE))</f>
        <v>VO</v>
      </c>
      <c r="I1034" s="2" t="s">
        <v>35</v>
      </c>
      <c r="J1034" s="1">
        <f>IF(Tableau4[[#This Row],[Date Fin TTT]]="","",VLOOKUP(Tableau4[[#This Row],[Produit]],'Prod Sanit'!$A$1:$G$72,2,FALSE)+Tableau4[[#This Row],[Date Fin TTT]])</f>
        <v>42722</v>
      </c>
      <c r="L1034" s="2" t="s">
        <v>81</v>
      </c>
    </row>
    <row r="1035" spans="1:12" x14ac:dyDescent="0.25">
      <c r="A1035" s="20">
        <v>3926</v>
      </c>
      <c r="B1035" s="3">
        <v>42721</v>
      </c>
      <c r="C1035" s="3">
        <v>42722</v>
      </c>
      <c r="E1035" t="s">
        <v>232</v>
      </c>
      <c r="G1035" s="28">
        <v>612004832</v>
      </c>
      <c r="H1035" s="18" t="str">
        <f>IF(Tableau4[[#This Row],[Produit]]="","",VLOOKUP(Tableau4[[#This Row],[Produit]],'Prod Sanit'!$A$1:$G$71,7,FALSE))</f>
        <v>B</v>
      </c>
      <c r="I1035" s="2" t="s">
        <v>35</v>
      </c>
      <c r="J1035" s="1">
        <f>IF(Tableau4[[#This Row],[Date Fin TTT]]="","",VLOOKUP(Tableau4[[#This Row],[Produit]],'Prod Sanit'!$A$1:$G$72,2,FALSE)+Tableau4[[#This Row],[Date Fin TTT]])</f>
        <v>42729</v>
      </c>
      <c r="L1035" s="2" t="s">
        <v>81</v>
      </c>
    </row>
    <row r="1036" spans="1:12" x14ac:dyDescent="0.25">
      <c r="A1036" s="20">
        <v>3926</v>
      </c>
      <c r="B1036" s="3">
        <v>42721</v>
      </c>
      <c r="C1036" s="3">
        <v>42722</v>
      </c>
      <c r="E1036" t="s">
        <v>8</v>
      </c>
      <c r="F1036">
        <v>1</v>
      </c>
      <c r="G1036" s="44">
        <v>611004726</v>
      </c>
      <c r="H1036" s="18">
        <f>IF(Tableau4[[#This Row],[Produit]]="","",VLOOKUP(Tableau4[[#This Row],[Produit]],'Prod Sanit'!$A$1:$G$71,7,FALSE))</f>
        <v>0</v>
      </c>
      <c r="I1036" s="2" t="s">
        <v>35</v>
      </c>
      <c r="J1036" s="1">
        <f>IF(Tableau4[[#This Row],[Date Fin TTT]]="","",VLOOKUP(Tableau4[[#This Row],[Produit]],'Prod Sanit'!$A$1:$G$72,2,FALSE)+Tableau4[[#This Row],[Date Fin TTT]])</f>
        <v>42734</v>
      </c>
      <c r="K1036" t="s">
        <v>40</v>
      </c>
      <c r="L1036" s="2" t="s">
        <v>81</v>
      </c>
    </row>
    <row r="1037" spans="1:12" x14ac:dyDescent="0.25">
      <c r="A1037" s="20">
        <v>3926</v>
      </c>
      <c r="B1037" s="3">
        <v>42721</v>
      </c>
      <c r="C1037" s="3">
        <v>42722</v>
      </c>
      <c r="E1037" t="s">
        <v>69</v>
      </c>
      <c r="G1037" s="28">
        <v>612004941</v>
      </c>
      <c r="H1037" s="18" t="str">
        <f>IF(Tableau4[[#This Row],[Produit]]="","",VLOOKUP(Tableau4[[#This Row],[Produit]],'Prod Sanit'!$A$1:$G$71,7,FALSE))</f>
        <v>VO</v>
      </c>
      <c r="I1037" s="2" t="s">
        <v>35</v>
      </c>
      <c r="J1037" s="1">
        <f>IF(Tableau4[[#This Row],[Date Fin TTT]]="","",VLOOKUP(Tableau4[[#This Row],[Produit]],'Prod Sanit'!$A$1:$G$72,2,FALSE)+Tableau4[[#This Row],[Date Fin TTT]])</f>
        <v>42722</v>
      </c>
      <c r="L1037" s="2" t="s">
        <v>81</v>
      </c>
    </row>
    <row r="1038" spans="1:12" x14ac:dyDescent="0.25">
      <c r="A1038" s="20">
        <v>3927</v>
      </c>
      <c r="B1038" s="3">
        <v>42724</v>
      </c>
      <c r="C1038" s="3">
        <v>42724</v>
      </c>
      <c r="E1038" t="s">
        <v>53</v>
      </c>
      <c r="F1038">
        <v>18</v>
      </c>
      <c r="G1038" s="28">
        <v>612004941</v>
      </c>
      <c r="H1038" s="18">
        <f>IF(Tableau4[[#This Row],[Produit]]="","",VLOOKUP(Tableau4[[#This Row],[Produit]],'Prod Sanit'!$A$1:$G$71,7,FALSE))</f>
        <v>0</v>
      </c>
      <c r="I1038" s="2" t="s">
        <v>35</v>
      </c>
      <c r="J1038" s="1">
        <f>IF(Tableau4[[#This Row],[Date Fin TTT]]="","",VLOOKUP(Tableau4[[#This Row],[Produit]],'Prod Sanit'!$A$1:$G$72,2,FALSE)+Tableau4[[#This Row],[Date Fin TTT]])</f>
        <v>42787</v>
      </c>
      <c r="K1038" t="s">
        <v>285</v>
      </c>
      <c r="L1038" s="2" t="s">
        <v>81</v>
      </c>
    </row>
    <row r="1039" spans="1:12" x14ac:dyDescent="0.25">
      <c r="A1039" s="20">
        <v>3928</v>
      </c>
      <c r="B1039" s="3">
        <v>42725</v>
      </c>
      <c r="C1039" s="3">
        <v>42725</v>
      </c>
      <c r="E1039" t="s">
        <v>53</v>
      </c>
      <c r="F1039">
        <v>18</v>
      </c>
      <c r="G1039" s="28">
        <v>612004941</v>
      </c>
      <c r="H1039" s="18">
        <f>IF(Tableau4[[#This Row],[Produit]]="","",VLOOKUP(Tableau4[[#This Row],[Produit]],'Prod Sanit'!$A$1:$G$71,7,FALSE))</f>
        <v>0</v>
      </c>
      <c r="I1039" s="2" t="s">
        <v>35</v>
      </c>
      <c r="J1039" s="1">
        <f>IF(Tableau4[[#This Row],[Date Fin TTT]]="","",VLOOKUP(Tableau4[[#This Row],[Produit]],'Prod Sanit'!$A$1:$G$72,2,FALSE)+Tableau4[[#This Row],[Date Fin TTT]])</f>
        <v>42788</v>
      </c>
      <c r="K1039" t="s">
        <v>285</v>
      </c>
      <c r="L1039" s="2" t="s">
        <v>81</v>
      </c>
    </row>
    <row r="1040" spans="1:12" x14ac:dyDescent="0.25">
      <c r="A1040" s="20">
        <v>3929</v>
      </c>
      <c r="B1040" s="3">
        <v>42725</v>
      </c>
      <c r="C1040" s="3">
        <v>42727</v>
      </c>
      <c r="E1040" t="s">
        <v>71</v>
      </c>
      <c r="F1040">
        <v>1</v>
      </c>
      <c r="G1040" s="2">
        <v>612005061</v>
      </c>
      <c r="H1040" s="18" t="str">
        <f>IF(Tableau4[[#This Row],[Produit]]="","",VLOOKUP(Tableau4[[#This Row],[Produit]],'Prod Sanit'!$A$1:$G$71,7,FALSE))</f>
        <v>VO</v>
      </c>
      <c r="I1040" s="2" t="s">
        <v>35</v>
      </c>
      <c r="J1040" s="1">
        <f>IF(Tableau4[[#This Row],[Date Fin TTT]]="","",VLOOKUP(Tableau4[[#This Row],[Produit]],'Prod Sanit'!$A$1:$G$72,2,FALSE)+Tableau4[[#This Row],[Date Fin TTT]])</f>
        <v>42739</v>
      </c>
      <c r="K1040" t="s">
        <v>292</v>
      </c>
      <c r="L1040" s="2" t="s">
        <v>81</v>
      </c>
    </row>
    <row r="1041" spans="1:12" x14ac:dyDescent="0.25">
      <c r="A1041" s="20">
        <v>3927</v>
      </c>
      <c r="B1041" s="3">
        <v>42726</v>
      </c>
      <c r="C1041" s="3">
        <v>42726</v>
      </c>
      <c r="E1041" t="s">
        <v>240</v>
      </c>
      <c r="G1041" s="28">
        <v>612004835</v>
      </c>
      <c r="H1041" s="18">
        <f>IF(Tableau4[[#This Row],[Produit]]="","",VLOOKUP(Tableau4[[#This Row],[Produit]],'Prod Sanit'!$A$1:$G$71,7,FALSE))</f>
        <v>0</v>
      </c>
      <c r="I1041" s="2" t="s">
        <v>35</v>
      </c>
      <c r="J1041" s="1">
        <f>IF(Tableau4[[#This Row],[Date Fin TTT]]="","",VLOOKUP(Tableau4[[#This Row],[Produit]],'Prod Sanit'!$A$1:$G$72,2,FALSE)+Tableau4[[#This Row],[Date Fin TTT]])</f>
        <v>42768</v>
      </c>
      <c r="L1041" s="2" t="s">
        <v>81</v>
      </c>
    </row>
    <row r="1042" spans="1:12" x14ac:dyDescent="0.25">
      <c r="A1042" s="20">
        <v>3927</v>
      </c>
      <c r="B1042" s="3">
        <v>42726</v>
      </c>
      <c r="C1042" s="3">
        <v>42726</v>
      </c>
      <c r="E1042" t="s">
        <v>8</v>
      </c>
      <c r="F1042">
        <v>1</v>
      </c>
      <c r="G1042" s="44">
        <v>611004726</v>
      </c>
      <c r="H1042" s="18">
        <f>IF(Tableau4[[#This Row],[Produit]]="","",VLOOKUP(Tableau4[[#This Row],[Produit]],'Prod Sanit'!$A$1:$G$71,7,FALSE))</f>
        <v>0</v>
      </c>
      <c r="I1042" s="2" t="s">
        <v>35</v>
      </c>
      <c r="J1042" s="1">
        <f>IF(Tableau4[[#This Row],[Date Fin TTT]]="","",VLOOKUP(Tableau4[[#This Row],[Produit]],'Prod Sanit'!$A$1:$G$72,2,FALSE)+Tableau4[[#This Row],[Date Fin TTT]])</f>
        <v>42738</v>
      </c>
      <c r="L1042" s="2" t="s">
        <v>81</v>
      </c>
    </row>
    <row r="1043" spans="1:12" x14ac:dyDescent="0.25">
      <c r="A1043" s="20">
        <v>3927</v>
      </c>
      <c r="B1043" s="3">
        <v>42726</v>
      </c>
      <c r="C1043" s="3">
        <v>42726</v>
      </c>
      <c r="E1043" t="s">
        <v>69</v>
      </c>
      <c r="G1043" s="2">
        <v>612005171</v>
      </c>
      <c r="H1043" s="18" t="str">
        <f>IF(Tableau4[[#This Row],[Produit]]="","",VLOOKUP(Tableau4[[#This Row],[Produit]],'Prod Sanit'!$A$1:$G$71,7,FALSE))</f>
        <v>VO</v>
      </c>
      <c r="I1043" s="2" t="s">
        <v>35</v>
      </c>
      <c r="J1043" s="1">
        <f>IF(Tableau4[[#This Row],[Date Fin TTT]]="","",VLOOKUP(Tableau4[[#This Row],[Produit]],'Prod Sanit'!$A$1:$G$72,2,FALSE)+Tableau4[[#This Row],[Date Fin TTT]])</f>
        <v>42726</v>
      </c>
      <c r="L1043" s="2" t="s">
        <v>81</v>
      </c>
    </row>
    <row r="1044" spans="1:12" x14ac:dyDescent="0.25">
      <c r="A1044" s="20">
        <v>3928</v>
      </c>
      <c r="B1044" s="3">
        <v>42726</v>
      </c>
      <c r="C1044" s="3">
        <v>42726</v>
      </c>
      <c r="E1044" t="s">
        <v>232</v>
      </c>
      <c r="G1044" s="18">
        <v>612005171</v>
      </c>
      <c r="H1044" s="18" t="str">
        <f>IF(Tableau4[[#This Row],[Produit]]="","",VLOOKUP(Tableau4[[#This Row],[Produit]],'Prod Sanit'!$A$1:$G$71,7,FALSE))</f>
        <v>B</v>
      </c>
      <c r="I1044" s="2" t="s">
        <v>35</v>
      </c>
      <c r="J1044" s="1">
        <f>IF(Tableau4[[#This Row],[Date Fin TTT]]="","",VLOOKUP(Tableau4[[#This Row],[Produit]],'Prod Sanit'!$A$1:$G$72,2,FALSE)+Tableau4[[#This Row],[Date Fin TTT]])</f>
        <v>42733</v>
      </c>
      <c r="L1044" s="2" t="s">
        <v>81</v>
      </c>
    </row>
    <row r="1045" spans="1:12" x14ac:dyDescent="0.25">
      <c r="A1045" s="20">
        <v>7470</v>
      </c>
      <c r="B1045" s="3">
        <v>42726</v>
      </c>
      <c r="C1045" s="3">
        <v>42726</v>
      </c>
      <c r="E1045" t="s">
        <v>46</v>
      </c>
      <c r="F1045">
        <v>40</v>
      </c>
      <c r="G1045" s="2">
        <v>611004726</v>
      </c>
      <c r="H1045" s="18" t="str">
        <f>IF(Tableau4[[#This Row],[Produit]]="","",VLOOKUP(Tableau4[[#This Row],[Produit]],'Prod Sanit'!$A$1:$G$71,7,FALSE))</f>
        <v>D</v>
      </c>
      <c r="I1045" s="2" t="s">
        <v>35</v>
      </c>
      <c r="J1045" s="1">
        <f>IF(Tableau4[[#This Row],[Date Fin TTT]]="","",VLOOKUP(Tableau4[[#This Row],[Produit]],'Prod Sanit'!$A$1:$G$72,2,FALSE)+Tableau4[[#This Row],[Date Fin TTT]])</f>
        <v>42869</v>
      </c>
      <c r="K1045" t="s">
        <v>295</v>
      </c>
      <c r="L1045" s="2" t="s">
        <v>81</v>
      </c>
    </row>
    <row r="1046" spans="1:12" x14ac:dyDescent="0.25">
      <c r="A1046" s="20">
        <v>7475</v>
      </c>
      <c r="B1046" s="3">
        <v>42726</v>
      </c>
      <c r="C1046" s="3">
        <v>42726</v>
      </c>
      <c r="E1046" t="s">
        <v>46</v>
      </c>
      <c r="F1046">
        <v>40</v>
      </c>
      <c r="G1046" s="2">
        <v>611004726</v>
      </c>
      <c r="H1046" s="18" t="str">
        <f>IF(Tableau4[[#This Row],[Produit]]="","",VLOOKUP(Tableau4[[#This Row],[Produit]],'Prod Sanit'!$A$1:$G$71,7,FALSE))</f>
        <v>D</v>
      </c>
      <c r="I1046" s="2" t="s">
        <v>35</v>
      </c>
      <c r="J1046" s="1">
        <f>IF(Tableau4[[#This Row],[Date Fin TTT]]="","",VLOOKUP(Tableau4[[#This Row],[Produit]],'Prod Sanit'!$A$1:$G$72,2,FALSE)+Tableau4[[#This Row],[Date Fin TTT]])</f>
        <v>42869</v>
      </c>
      <c r="K1046" t="s">
        <v>295</v>
      </c>
      <c r="L1046" s="2" t="s">
        <v>81</v>
      </c>
    </row>
    <row r="1047" spans="1:12" x14ac:dyDescent="0.25">
      <c r="A1047" s="20">
        <v>7479</v>
      </c>
      <c r="B1047" s="3">
        <v>42726</v>
      </c>
      <c r="C1047" s="3">
        <v>42726</v>
      </c>
      <c r="E1047" t="s">
        <v>46</v>
      </c>
      <c r="F1047">
        <v>40</v>
      </c>
      <c r="G1047" s="2">
        <v>611004726</v>
      </c>
      <c r="H1047" s="18" t="str">
        <f>IF(Tableau4[[#This Row],[Produit]]="","",VLOOKUP(Tableau4[[#This Row],[Produit]],'Prod Sanit'!$A$1:$G$71,7,FALSE))</f>
        <v>D</v>
      </c>
      <c r="I1047" s="2" t="s">
        <v>35</v>
      </c>
      <c r="J1047" s="1">
        <f>IF(Tableau4[[#This Row],[Date Fin TTT]]="","",VLOOKUP(Tableau4[[#This Row],[Produit]],'Prod Sanit'!$A$1:$G$72,2,FALSE)+Tableau4[[#This Row],[Date Fin TTT]])</f>
        <v>42869</v>
      </c>
      <c r="K1047" t="s">
        <v>295</v>
      </c>
      <c r="L1047" s="2" t="s">
        <v>81</v>
      </c>
    </row>
    <row r="1048" spans="1:12" x14ac:dyDescent="0.25">
      <c r="A1048" s="20">
        <v>7488</v>
      </c>
      <c r="B1048" s="3">
        <v>42726</v>
      </c>
      <c r="C1048" s="3">
        <v>42726</v>
      </c>
      <c r="E1048" t="s">
        <v>46</v>
      </c>
      <c r="F1048">
        <v>40</v>
      </c>
      <c r="G1048" s="2">
        <v>611004726</v>
      </c>
      <c r="H1048" s="18" t="str">
        <f>IF(Tableau4[[#This Row],[Produit]]="","",VLOOKUP(Tableau4[[#This Row],[Produit]],'Prod Sanit'!$A$1:$G$71,7,FALSE))</f>
        <v>D</v>
      </c>
      <c r="I1048" s="2" t="s">
        <v>35</v>
      </c>
      <c r="J1048" s="1">
        <f>IF(Tableau4[[#This Row],[Date Fin TTT]]="","",VLOOKUP(Tableau4[[#This Row],[Produit]],'Prod Sanit'!$A$1:$G$72,2,FALSE)+Tableau4[[#This Row],[Date Fin TTT]])</f>
        <v>42869</v>
      </c>
      <c r="K1048" t="s">
        <v>295</v>
      </c>
      <c r="L1048" s="2" t="s">
        <v>81</v>
      </c>
    </row>
    <row r="1049" spans="1:12" x14ac:dyDescent="0.25">
      <c r="A1049" s="20">
        <v>7489</v>
      </c>
      <c r="B1049" s="3">
        <v>42726</v>
      </c>
      <c r="C1049" s="3">
        <v>42726</v>
      </c>
      <c r="E1049" t="s">
        <v>46</v>
      </c>
      <c r="F1049">
        <v>40</v>
      </c>
      <c r="G1049" s="2">
        <v>611004726</v>
      </c>
      <c r="H1049" s="18" t="str">
        <f>IF(Tableau4[[#This Row],[Produit]]="","",VLOOKUP(Tableau4[[#This Row],[Produit]],'Prod Sanit'!$A$1:$G$71,7,FALSE))</f>
        <v>D</v>
      </c>
      <c r="I1049" s="2" t="s">
        <v>35</v>
      </c>
      <c r="J1049" s="1">
        <f>IF(Tableau4[[#This Row],[Date Fin TTT]]="","",VLOOKUP(Tableau4[[#This Row],[Produit]],'Prod Sanit'!$A$1:$G$72,2,FALSE)+Tableau4[[#This Row],[Date Fin TTT]])</f>
        <v>42869</v>
      </c>
      <c r="K1049" t="s">
        <v>295</v>
      </c>
      <c r="L1049" s="2" t="s">
        <v>81</v>
      </c>
    </row>
    <row r="1050" spans="1:12" x14ac:dyDescent="0.25">
      <c r="A1050" s="20">
        <v>7492</v>
      </c>
      <c r="B1050" s="3">
        <v>42726</v>
      </c>
      <c r="C1050" s="3">
        <v>42726</v>
      </c>
      <c r="E1050" t="s">
        <v>46</v>
      </c>
      <c r="F1050">
        <v>40</v>
      </c>
      <c r="G1050" s="2">
        <v>611004726</v>
      </c>
      <c r="H1050" s="18" t="str">
        <f>IF(Tableau4[[#This Row],[Produit]]="","",VLOOKUP(Tableau4[[#This Row],[Produit]],'Prod Sanit'!$A$1:$G$71,7,FALSE))</f>
        <v>D</v>
      </c>
      <c r="I1050" s="2" t="s">
        <v>35</v>
      </c>
      <c r="J1050" s="1">
        <f>IF(Tableau4[[#This Row],[Date Fin TTT]]="","",VLOOKUP(Tableau4[[#This Row],[Produit]],'Prod Sanit'!$A$1:$G$72,2,FALSE)+Tableau4[[#This Row],[Date Fin TTT]])</f>
        <v>42869</v>
      </c>
      <c r="K1050" t="s">
        <v>295</v>
      </c>
      <c r="L1050" s="2" t="s">
        <v>81</v>
      </c>
    </row>
    <row r="1051" spans="1:12" x14ac:dyDescent="0.25">
      <c r="A1051" s="20">
        <v>7493</v>
      </c>
      <c r="B1051" s="3">
        <v>42726</v>
      </c>
      <c r="C1051" s="3">
        <v>42726</v>
      </c>
      <c r="E1051" t="s">
        <v>46</v>
      </c>
      <c r="F1051">
        <v>40</v>
      </c>
      <c r="G1051" s="2">
        <v>611004726</v>
      </c>
      <c r="H1051" s="18" t="str">
        <f>IF(Tableau4[[#This Row],[Produit]]="","",VLOOKUP(Tableau4[[#This Row],[Produit]],'Prod Sanit'!$A$1:$G$71,7,FALSE))</f>
        <v>D</v>
      </c>
      <c r="I1051" s="2" t="s">
        <v>35</v>
      </c>
      <c r="J1051" s="1">
        <f>IF(Tableau4[[#This Row],[Date Fin TTT]]="","",VLOOKUP(Tableau4[[#This Row],[Produit]],'Prod Sanit'!$A$1:$G$72,2,FALSE)+Tableau4[[#This Row],[Date Fin TTT]])</f>
        <v>42869</v>
      </c>
      <c r="K1051" t="s">
        <v>295</v>
      </c>
      <c r="L1051" s="2" t="s">
        <v>81</v>
      </c>
    </row>
    <row r="1052" spans="1:12" x14ac:dyDescent="0.25">
      <c r="A1052" s="20">
        <v>7495</v>
      </c>
      <c r="B1052" s="3">
        <v>42726</v>
      </c>
      <c r="C1052" s="3">
        <v>42726</v>
      </c>
      <c r="E1052" t="s">
        <v>46</v>
      </c>
      <c r="F1052">
        <v>40</v>
      </c>
      <c r="G1052" s="2">
        <v>611004726</v>
      </c>
      <c r="H1052" s="18" t="str">
        <f>IF(Tableau4[[#This Row],[Produit]]="","",VLOOKUP(Tableau4[[#This Row],[Produit]],'Prod Sanit'!$A$1:$G$71,7,FALSE))</f>
        <v>D</v>
      </c>
      <c r="I1052" s="2" t="s">
        <v>35</v>
      </c>
      <c r="J1052" s="1">
        <f>IF(Tableau4[[#This Row],[Date Fin TTT]]="","",VLOOKUP(Tableau4[[#This Row],[Produit]],'Prod Sanit'!$A$1:$G$72,2,FALSE)+Tableau4[[#This Row],[Date Fin TTT]])</f>
        <v>42869</v>
      </c>
      <c r="K1052" t="s">
        <v>295</v>
      </c>
      <c r="L1052" s="2" t="s">
        <v>81</v>
      </c>
    </row>
    <row r="1053" spans="1:12" x14ac:dyDescent="0.25">
      <c r="A1053" s="20">
        <v>7506</v>
      </c>
      <c r="B1053" s="3">
        <v>42726</v>
      </c>
      <c r="C1053" s="3">
        <v>42726</v>
      </c>
      <c r="E1053" t="s">
        <v>46</v>
      </c>
      <c r="F1053">
        <v>40</v>
      </c>
      <c r="G1053" s="2">
        <v>611004726</v>
      </c>
      <c r="H1053" s="18" t="str">
        <f>IF(Tableau4[[#This Row],[Produit]]="","",VLOOKUP(Tableau4[[#This Row],[Produit]],'Prod Sanit'!$A$1:$G$71,7,FALSE))</f>
        <v>D</v>
      </c>
      <c r="I1053" s="2" t="s">
        <v>35</v>
      </c>
      <c r="J1053" s="1">
        <f>IF(Tableau4[[#This Row],[Date Fin TTT]]="","",VLOOKUP(Tableau4[[#This Row],[Produit]],'Prod Sanit'!$A$1:$G$72,2,FALSE)+Tableau4[[#This Row],[Date Fin TTT]])</f>
        <v>42869</v>
      </c>
      <c r="K1053" t="s">
        <v>295</v>
      </c>
      <c r="L1053" s="2" t="s">
        <v>81</v>
      </c>
    </row>
    <row r="1054" spans="1:12" x14ac:dyDescent="0.25">
      <c r="A1054" s="20">
        <v>7509</v>
      </c>
      <c r="B1054" s="3">
        <v>42726</v>
      </c>
      <c r="C1054" s="3">
        <v>42726</v>
      </c>
      <c r="E1054" t="s">
        <v>46</v>
      </c>
      <c r="F1054">
        <v>40</v>
      </c>
      <c r="G1054" s="2">
        <v>611004726</v>
      </c>
      <c r="H1054" s="18" t="str">
        <f>IF(Tableau4[[#This Row],[Produit]]="","",VLOOKUP(Tableau4[[#This Row],[Produit]],'Prod Sanit'!$A$1:$G$71,7,FALSE))</f>
        <v>D</v>
      </c>
      <c r="I1054" s="2" t="s">
        <v>35</v>
      </c>
      <c r="J1054" s="1">
        <f>IF(Tableau4[[#This Row],[Date Fin TTT]]="","",VLOOKUP(Tableau4[[#This Row],[Produit]],'Prod Sanit'!$A$1:$G$72,2,FALSE)+Tableau4[[#This Row],[Date Fin TTT]])</f>
        <v>42869</v>
      </c>
      <c r="K1054" t="s">
        <v>295</v>
      </c>
      <c r="L1054" s="2" t="s">
        <v>81</v>
      </c>
    </row>
    <row r="1055" spans="1:12" x14ac:dyDescent="0.25">
      <c r="A1055" s="20">
        <v>7513</v>
      </c>
      <c r="B1055" s="3">
        <v>42726</v>
      </c>
      <c r="C1055" s="3">
        <v>42726</v>
      </c>
      <c r="E1055" t="s">
        <v>46</v>
      </c>
      <c r="F1055">
        <v>40</v>
      </c>
      <c r="G1055" s="2">
        <v>611004726</v>
      </c>
      <c r="H1055" s="18" t="str">
        <f>IF(Tableau4[[#This Row],[Produit]]="","",VLOOKUP(Tableau4[[#This Row],[Produit]],'Prod Sanit'!$A$1:$G$71,7,FALSE))</f>
        <v>D</v>
      </c>
      <c r="I1055" s="2" t="s">
        <v>35</v>
      </c>
      <c r="J1055" s="1">
        <f>IF(Tableau4[[#This Row],[Date Fin TTT]]="","",VLOOKUP(Tableau4[[#This Row],[Produit]],'Prod Sanit'!$A$1:$G$72,2,FALSE)+Tableau4[[#This Row],[Date Fin TTT]])</f>
        <v>42869</v>
      </c>
      <c r="K1055" t="s">
        <v>295</v>
      </c>
      <c r="L1055" s="2" t="s">
        <v>81</v>
      </c>
    </row>
    <row r="1056" spans="1:12" x14ac:dyDescent="0.25">
      <c r="A1056" s="20">
        <v>7514</v>
      </c>
      <c r="B1056" s="3">
        <v>42726</v>
      </c>
      <c r="C1056" s="3">
        <v>42726</v>
      </c>
      <c r="E1056" t="s">
        <v>46</v>
      </c>
      <c r="F1056">
        <v>40</v>
      </c>
      <c r="G1056" s="2">
        <v>611004726</v>
      </c>
      <c r="H1056" s="18" t="str">
        <f>IF(Tableau4[[#This Row],[Produit]]="","",VLOOKUP(Tableau4[[#This Row],[Produit]],'Prod Sanit'!$A$1:$G$71,7,FALSE))</f>
        <v>D</v>
      </c>
      <c r="I1056" s="2" t="s">
        <v>35</v>
      </c>
      <c r="J1056" s="1">
        <f>IF(Tableau4[[#This Row],[Date Fin TTT]]="","",VLOOKUP(Tableau4[[#This Row],[Produit]],'Prod Sanit'!$A$1:$G$72,2,FALSE)+Tableau4[[#This Row],[Date Fin TTT]])</f>
        <v>42869</v>
      </c>
      <c r="K1056" t="s">
        <v>295</v>
      </c>
      <c r="L1056" s="2" t="s">
        <v>81</v>
      </c>
    </row>
    <row r="1057" spans="1:12" x14ac:dyDescent="0.25">
      <c r="A1057" s="20">
        <v>7515</v>
      </c>
      <c r="B1057" s="3">
        <v>42726</v>
      </c>
      <c r="C1057" s="3">
        <v>42726</v>
      </c>
      <c r="E1057" t="s">
        <v>46</v>
      </c>
      <c r="F1057">
        <v>40</v>
      </c>
      <c r="G1057" s="2">
        <v>611004726</v>
      </c>
      <c r="H1057" s="18" t="str">
        <f>IF(Tableau4[[#This Row],[Produit]]="","",VLOOKUP(Tableau4[[#This Row],[Produit]],'Prod Sanit'!$A$1:$G$71,7,FALSE))</f>
        <v>D</v>
      </c>
      <c r="I1057" s="2" t="s">
        <v>35</v>
      </c>
      <c r="J1057" s="1">
        <f>IF(Tableau4[[#This Row],[Date Fin TTT]]="","",VLOOKUP(Tableau4[[#This Row],[Produit]],'Prod Sanit'!$A$1:$G$72,2,FALSE)+Tableau4[[#This Row],[Date Fin TTT]])</f>
        <v>42869</v>
      </c>
      <c r="K1057" t="s">
        <v>295</v>
      </c>
      <c r="L1057" s="2" t="s">
        <v>81</v>
      </c>
    </row>
    <row r="1058" spans="1:12" x14ac:dyDescent="0.25">
      <c r="A1058" s="20">
        <v>7520</v>
      </c>
      <c r="B1058" s="3">
        <v>42726</v>
      </c>
      <c r="C1058" s="3">
        <v>42726</v>
      </c>
      <c r="E1058" t="s">
        <v>46</v>
      </c>
      <c r="F1058">
        <v>40</v>
      </c>
      <c r="G1058" s="2">
        <v>611004726</v>
      </c>
      <c r="H1058" s="18" t="str">
        <f>IF(Tableau4[[#This Row],[Produit]]="","",VLOOKUP(Tableau4[[#This Row],[Produit]],'Prod Sanit'!$A$1:$G$71,7,FALSE))</f>
        <v>D</v>
      </c>
      <c r="I1058" s="2" t="s">
        <v>35</v>
      </c>
      <c r="J1058" s="1">
        <f>IF(Tableau4[[#This Row],[Date Fin TTT]]="","",VLOOKUP(Tableau4[[#This Row],[Produit]],'Prod Sanit'!$A$1:$G$72,2,FALSE)+Tableau4[[#This Row],[Date Fin TTT]])</f>
        <v>42869</v>
      </c>
      <c r="K1058" t="s">
        <v>295</v>
      </c>
      <c r="L1058" s="2" t="s">
        <v>81</v>
      </c>
    </row>
    <row r="1059" spans="1:12" x14ac:dyDescent="0.25">
      <c r="A1059" s="20">
        <v>7524</v>
      </c>
      <c r="B1059" s="3">
        <v>42726</v>
      </c>
      <c r="C1059" s="3">
        <v>42726</v>
      </c>
      <c r="E1059" t="s">
        <v>46</v>
      </c>
      <c r="F1059">
        <v>40</v>
      </c>
      <c r="G1059" s="2">
        <v>611004726</v>
      </c>
      <c r="H1059" s="18" t="str">
        <f>IF(Tableau4[[#This Row],[Produit]]="","",VLOOKUP(Tableau4[[#This Row],[Produit]],'Prod Sanit'!$A$1:$G$71,7,FALSE))</f>
        <v>D</v>
      </c>
      <c r="I1059" s="2" t="s">
        <v>35</v>
      </c>
      <c r="J1059" s="1">
        <f>IF(Tableau4[[#This Row],[Date Fin TTT]]="","",VLOOKUP(Tableau4[[#This Row],[Produit]],'Prod Sanit'!$A$1:$G$72,2,FALSE)+Tableau4[[#This Row],[Date Fin TTT]])</f>
        <v>42869</v>
      </c>
      <c r="K1059" t="s">
        <v>295</v>
      </c>
      <c r="L1059" s="2" t="s">
        <v>81</v>
      </c>
    </row>
    <row r="1060" spans="1:12" x14ac:dyDescent="0.25">
      <c r="A1060" s="20">
        <v>7525</v>
      </c>
      <c r="B1060" s="3">
        <v>42726</v>
      </c>
      <c r="C1060" s="3">
        <v>42726</v>
      </c>
      <c r="E1060" t="s">
        <v>46</v>
      </c>
      <c r="F1060">
        <v>40</v>
      </c>
      <c r="G1060" s="2">
        <v>611004726</v>
      </c>
      <c r="H1060" s="18" t="str">
        <f>IF(Tableau4[[#This Row],[Produit]]="","",VLOOKUP(Tableau4[[#This Row],[Produit]],'Prod Sanit'!$A$1:$G$71,7,FALSE))</f>
        <v>D</v>
      </c>
      <c r="I1060" s="2" t="s">
        <v>35</v>
      </c>
      <c r="J1060" s="1">
        <f>IF(Tableau4[[#This Row],[Date Fin TTT]]="","",VLOOKUP(Tableau4[[#This Row],[Produit]],'Prod Sanit'!$A$1:$G$72,2,FALSE)+Tableau4[[#This Row],[Date Fin TTT]])</f>
        <v>42869</v>
      </c>
      <c r="K1060" t="s">
        <v>295</v>
      </c>
      <c r="L1060" s="2" t="s">
        <v>81</v>
      </c>
    </row>
    <row r="1061" spans="1:12" x14ac:dyDescent="0.25">
      <c r="A1061" s="20">
        <v>7530</v>
      </c>
      <c r="B1061" s="3">
        <v>42726</v>
      </c>
      <c r="C1061" s="3">
        <v>42726</v>
      </c>
      <c r="E1061" t="s">
        <v>46</v>
      </c>
      <c r="F1061">
        <v>40</v>
      </c>
      <c r="G1061" s="2">
        <v>611004726</v>
      </c>
      <c r="H1061" s="18" t="str">
        <f>IF(Tableau4[[#This Row],[Produit]]="","",VLOOKUP(Tableau4[[#This Row],[Produit]],'Prod Sanit'!$A$1:$G$71,7,FALSE))</f>
        <v>D</v>
      </c>
      <c r="I1061" s="2" t="s">
        <v>35</v>
      </c>
      <c r="J1061" s="1">
        <f>IF(Tableau4[[#This Row],[Date Fin TTT]]="","",VLOOKUP(Tableau4[[#This Row],[Produit]],'Prod Sanit'!$A$1:$G$72,2,FALSE)+Tableau4[[#This Row],[Date Fin TTT]])</f>
        <v>42869</v>
      </c>
      <c r="K1061" t="s">
        <v>295</v>
      </c>
      <c r="L1061" s="2" t="s">
        <v>81</v>
      </c>
    </row>
    <row r="1062" spans="1:12" x14ac:dyDescent="0.25">
      <c r="A1062" s="20">
        <v>7531</v>
      </c>
      <c r="B1062" s="3">
        <v>42726</v>
      </c>
      <c r="C1062" s="3">
        <v>42726</v>
      </c>
      <c r="E1062" t="s">
        <v>46</v>
      </c>
      <c r="F1062">
        <v>40</v>
      </c>
      <c r="G1062" s="2">
        <v>611004726</v>
      </c>
      <c r="H1062" s="18" t="str">
        <f>IF(Tableau4[[#This Row],[Produit]]="","",VLOOKUP(Tableau4[[#This Row],[Produit]],'Prod Sanit'!$A$1:$G$71,7,FALSE))</f>
        <v>D</v>
      </c>
      <c r="I1062" s="2" t="s">
        <v>35</v>
      </c>
      <c r="J1062" s="1">
        <f>IF(Tableau4[[#This Row],[Date Fin TTT]]="","",VLOOKUP(Tableau4[[#This Row],[Produit]],'Prod Sanit'!$A$1:$G$72,2,FALSE)+Tableau4[[#This Row],[Date Fin TTT]])</f>
        <v>42869</v>
      </c>
      <c r="K1062" t="s">
        <v>295</v>
      </c>
      <c r="L1062" s="2" t="s">
        <v>81</v>
      </c>
    </row>
    <row r="1063" spans="1:12" x14ac:dyDescent="0.25">
      <c r="A1063" s="20">
        <v>7533</v>
      </c>
      <c r="B1063" s="3">
        <v>42726</v>
      </c>
      <c r="C1063" s="3">
        <v>42726</v>
      </c>
      <c r="E1063" t="s">
        <v>46</v>
      </c>
      <c r="F1063">
        <v>40</v>
      </c>
      <c r="G1063" s="2">
        <v>611004726</v>
      </c>
      <c r="H1063" s="18" t="str">
        <f>IF(Tableau4[[#This Row],[Produit]]="","",VLOOKUP(Tableau4[[#This Row],[Produit]],'Prod Sanit'!$A$1:$G$71,7,FALSE))</f>
        <v>D</v>
      </c>
      <c r="I1063" s="2" t="s">
        <v>35</v>
      </c>
      <c r="J1063" s="1">
        <f>IF(Tableau4[[#This Row],[Date Fin TTT]]="","",VLOOKUP(Tableau4[[#This Row],[Produit]],'Prod Sanit'!$A$1:$G$72,2,FALSE)+Tableau4[[#This Row],[Date Fin TTT]])</f>
        <v>42869</v>
      </c>
      <c r="K1063" t="s">
        <v>295</v>
      </c>
      <c r="L1063" s="2" t="s">
        <v>81</v>
      </c>
    </row>
    <row r="1064" spans="1:12" x14ac:dyDescent="0.25">
      <c r="A1064" s="20">
        <v>7542</v>
      </c>
      <c r="B1064" s="3">
        <v>42726</v>
      </c>
      <c r="C1064" s="3">
        <v>42726</v>
      </c>
      <c r="E1064" t="s">
        <v>46</v>
      </c>
      <c r="F1064">
        <v>40</v>
      </c>
      <c r="G1064" s="2">
        <v>611004726</v>
      </c>
      <c r="H1064" s="18" t="str">
        <f>IF(Tableau4[[#This Row],[Produit]]="","",VLOOKUP(Tableau4[[#This Row],[Produit]],'Prod Sanit'!$A$1:$G$71,7,FALSE))</f>
        <v>D</v>
      </c>
      <c r="I1064" s="2" t="s">
        <v>35</v>
      </c>
      <c r="J1064" s="1">
        <f>IF(Tableau4[[#This Row],[Date Fin TTT]]="","",VLOOKUP(Tableau4[[#This Row],[Produit]],'Prod Sanit'!$A$1:$G$72,2,FALSE)+Tableau4[[#This Row],[Date Fin TTT]])</f>
        <v>42869</v>
      </c>
      <c r="K1064" t="s">
        <v>295</v>
      </c>
      <c r="L1064" s="2" t="s">
        <v>81</v>
      </c>
    </row>
    <row r="1065" spans="1:12" x14ac:dyDescent="0.25">
      <c r="A1065" s="20">
        <v>7545</v>
      </c>
      <c r="B1065" s="3">
        <v>42726</v>
      </c>
      <c r="C1065" s="3">
        <v>42726</v>
      </c>
      <c r="E1065" t="s">
        <v>46</v>
      </c>
      <c r="F1065">
        <v>40</v>
      </c>
      <c r="G1065" s="2">
        <v>611004726</v>
      </c>
      <c r="H1065" s="18" t="str">
        <f>IF(Tableau4[[#This Row],[Produit]]="","",VLOOKUP(Tableau4[[#This Row],[Produit]],'Prod Sanit'!$A$1:$G$71,7,FALSE))</f>
        <v>D</v>
      </c>
      <c r="I1065" s="2" t="s">
        <v>35</v>
      </c>
      <c r="J1065" s="1">
        <f>IF(Tableau4[[#This Row],[Date Fin TTT]]="","",VLOOKUP(Tableau4[[#This Row],[Produit]],'Prod Sanit'!$A$1:$G$72,2,FALSE)+Tableau4[[#This Row],[Date Fin TTT]])</f>
        <v>42869</v>
      </c>
      <c r="K1065" t="s">
        <v>295</v>
      </c>
      <c r="L1065" s="2" t="s">
        <v>81</v>
      </c>
    </row>
    <row r="1066" spans="1:12" x14ac:dyDescent="0.25">
      <c r="A1066" s="20">
        <v>7550</v>
      </c>
      <c r="B1066" s="3">
        <v>42726</v>
      </c>
      <c r="C1066" s="3">
        <v>42726</v>
      </c>
      <c r="E1066" t="s">
        <v>46</v>
      </c>
      <c r="F1066">
        <v>40</v>
      </c>
      <c r="G1066" s="2">
        <v>611004726</v>
      </c>
      <c r="H1066" s="18" t="str">
        <f>IF(Tableau4[[#This Row],[Produit]]="","",VLOOKUP(Tableau4[[#This Row],[Produit]],'Prod Sanit'!$A$1:$G$71,7,FALSE))</f>
        <v>D</v>
      </c>
      <c r="I1066" s="2" t="s">
        <v>35</v>
      </c>
      <c r="J1066" s="1">
        <f>IF(Tableau4[[#This Row],[Date Fin TTT]]="","",VLOOKUP(Tableau4[[#This Row],[Produit]],'Prod Sanit'!$A$1:$G$72,2,FALSE)+Tableau4[[#This Row],[Date Fin TTT]])</f>
        <v>42869</v>
      </c>
      <c r="K1066" t="s">
        <v>295</v>
      </c>
      <c r="L1066" s="2" t="s">
        <v>81</v>
      </c>
    </row>
    <row r="1067" spans="1:12" x14ac:dyDescent="0.25">
      <c r="A1067" s="20">
        <v>7552</v>
      </c>
      <c r="B1067" s="3">
        <v>42726</v>
      </c>
      <c r="C1067" s="3">
        <v>42726</v>
      </c>
      <c r="E1067" t="s">
        <v>46</v>
      </c>
      <c r="F1067">
        <v>40</v>
      </c>
      <c r="G1067" s="2">
        <v>611004726</v>
      </c>
      <c r="H1067" s="18" t="str">
        <f>IF(Tableau4[[#This Row],[Produit]]="","",VLOOKUP(Tableau4[[#This Row],[Produit]],'Prod Sanit'!$A$1:$G$71,7,FALSE))</f>
        <v>D</v>
      </c>
      <c r="I1067" s="2" t="s">
        <v>35</v>
      </c>
      <c r="J1067" s="1">
        <f>IF(Tableau4[[#This Row],[Date Fin TTT]]="","",VLOOKUP(Tableau4[[#This Row],[Produit]],'Prod Sanit'!$A$1:$G$72,2,FALSE)+Tableau4[[#This Row],[Date Fin TTT]])</f>
        <v>42869</v>
      </c>
      <c r="K1067" t="s">
        <v>295</v>
      </c>
      <c r="L1067" s="2" t="s">
        <v>81</v>
      </c>
    </row>
    <row r="1068" spans="1:12" x14ac:dyDescent="0.25">
      <c r="A1068" s="20">
        <v>7575</v>
      </c>
      <c r="B1068" s="3">
        <v>42726</v>
      </c>
      <c r="C1068" s="3">
        <v>42726</v>
      </c>
      <c r="E1068" t="s">
        <v>46</v>
      </c>
      <c r="F1068">
        <v>40</v>
      </c>
      <c r="G1068" s="2">
        <v>611004726</v>
      </c>
      <c r="H1068" s="18" t="str">
        <f>IF(Tableau4[[#This Row],[Produit]]="","",VLOOKUP(Tableau4[[#This Row],[Produit]],'Prod Sanit'!$A$1:$G$71,7,FALSE))</f>
        <v>D</v>
      </c>
      <c r="I1068" s="2" t="s">
        <v>35</v>
      </c>
      <c r="J1068" s="1">
        <f>IF(Tableau4[[#This Row],[Date Fin TTT]]="","",VLOOKUP(Tableau4[[#This Row],[Produit]],'Prod Sanit'!$A$1:$G$72,2,FALSE)+Tableau4[[#This Row],[Date Fin TTT]])</f>
        <v>42869</v>
      </c>
      <c r="K1068" t="s">
        <v>295</v>
      </c>
      <c r="L1068" s="2" t="s">
        <v>81</v>
      </c>
    </row>
    <row r="1069" spans="1:12" x14ac:dyDescent="0.25">
      <c r="A1069" s="20">
        <v>7578</v>
      </c>
      <c r="B1069" s="3">
        <v>42726</v>
      </c>
      <c r="C1069" s="3">
        <v>42726</v>
      </c>
      <c r="E1069" t="s">
        <v>46</v>
      </c>
      <c r="F1069">
        <v>40</v>
      </c>
      <c r="G1069" s="2">
        <v>611004726</v>
      </c>
      <c r="H1069" s="18" t="str">
        <f>IF(Tableau4[[#This Row],[Produit]]="","",VLOOKUP(Tableau4[[#This Row],[Produit]],'Prod Sanit'!$A$1:$G$71,7,FALSE))</f>
        <v>D</v>
      </c>
      <c r="I1069" s="2" t="s">
        <v>35</v>
      </c>
      <c r="J1069" s="1">
        <f>IF(Tableau4[[#This Row],[Date Fin TTT]]="","",VLOOKUP(Tableau4[[#This Row],[Produit]],'Prod Sanit'!$A$1:$G$72,2,FALSE)+Tableau4[[#This Row],[Date Fin TTT]])</f>
        <v>42869</v>
      </c>
      <c r="K1069" t="s">
        <v>295</v>
      </c>
      <c r="L1069" s="2" t="s">
        <v>81</v>
      </c>
    </row>
    <row r="1070" spans="1:12" x14ac:dyDescent="0.25">
      <c r="A1070" s="20">
        <v>7470</v>
      </c>
      <c r="B1070" s="3">
        <v>42726</v>
      </c>
      <c r="C1070" s="3">
        <v>42726</v>
      </c>
      <c r="E1070" t="s">
        <v>48</v>
      </c>
      <c r="F1070">
        <v>2</v>
      </c>
      <c r="G1070" s="28">
        <v>611004407</v>
      </c>
      <c r="H1070" s="18" t="str">
        <f>IF(Tableau4[[#This Row],[Produit]]="","",VLOOKUP(Tableau4[[#This Row],[Produit]],'Prod Sanit'!$A$1:$G$71,7,FALSE))</f>
        <v>SC</v>
      </c>
      <c r="I1070" s="2" t="s">
        <v>35</v>
      </c>
      <c r="J1070" s="1">
        <f>IF(Tableau4[[#This Row],[Date Fin TTT]]="","",VLOOKUP(Tableau4[[#This Row],[Produit]],'Prod Sanit'!$A$1:$G$72,2,FALSE)+Tableau4[[#This Row],[Date Fin TTT]])</f>
        <v>42726</v>
      </c>
      <c r="K1070" t="s">
        <v>294</v>
      </c>
      <c r="L1070" s="2" t="s">
        <v>81</v>
      </c>
    </row>
    <row r="1071" spans="1:12" x14ac:dyDescent="0.25">
      <c r="A1071" s="20">
        <v>7475</v>
      </c>
      <c r="B1071" s="3">
        <v>42726</v>
      </c>
      <c r="C1071" s="3">
        <v>42726</v>
      </c>
      <c r="E1071" t="s">
        <v>48</v>
      </c>
      <c r="F1071">
        <v>2</v>
      </c>
      <c r="G1071" s="28">
        <v>611004407</v>
      </c>
      <c r="H1071" s="18" t="str">
        <f>IF(Tableau4[[#This Row],[Produit]]="","",VLOOKUP(Tableau4[[#This Row],[Produit]],'Prod Sanit'!$A$1:$G$71,7,FALSE))</f>
        <v>SC</v>
      </c>
      <c r="I1071" s="2" t="s">
        <v>35</v>
      </c>
      <c r="J1071" s="1">
        <f>IF(Tableau4[[#This Row],[Date Fin TTT]]="","",VLOOKUP(Tableau4[[#This Row],[Produit]],'Prod Sanit'!$A$1:$G$72,2,FALSE)+Tableau4[[#This Row],[Date Fin TTT]])</f>
        <v>42726</v>
      </c>
      <c r="K1071" t="s">
        <v>294</v>
      </c>
      <c r="L1071" s="2" t="s">
        <v>81</v>
      </c>
    </row>
    <row r="1072" spans="1:12" x14ac:dyDescent="0.25">
      <c r="A1072" s="20">
        <v>7479</v>
      </c>
      <c r="B1072" s="3">
        <v>42726</v>
      </c>
      <c r="C1072" s="3">
        <v>42726</v>
      </c>
      <c r="E1072" t="s">
        <v>48</v>
      </c>
      <c r="F1072">
        <v>2</v>
      </c>
      <c r="G1072" s="28">
        <v>611004407</v>
      </c>
      <c r="H1072" s="18" t="str">
        <f>IF(Tableau4[[#This Row],[Produit]]="","",VLOOKUP(Tableau4[[#This Row],[Produit]],'Prod Sanit'!$A$1:$G$71,7,FALSE))</f>
        <v>SC</v>
      </c>
      <c r="I1072" s="2" t="s">
        <v>35</v>
      </c>
      <c r="J1072" s="1">
        <f>IF(Tableau4[[#This Row],[Date Fin TTT]]="","",VLOOKUP(Tableau4[[#This Row],[Produit]],'Prod Sanit'!$A$1:$G$72,2,FALSE)+Tableau4[[#This Row],[Date Fin TTT]])</f>
        <v>42726</v>
      </c>
      <c r="K1072" t="s">
        <v>294</v>
      </c>
      <c r="L1072" s="2" t="s">
        <v>81</v>
      </c>
    </row>
    <row r="1073" spans="1:12" x14ac:dyDescent="0.25">
      <c r="A1073" s="20">
        <v>7488</v>
      </c>
      <c r="B1073" s="3">
        <v>42726</v>
      </c>
      <c r="C1073" s="3">
        <v>42726</v>
      </c>
      <c r="E1073" t="s">
        <v>48</v>
      </c>
      <c r="F1073">
        <v>2</v>
      </c>
      <c r="G1073" s="28">
        <v>611004407</v>
      </c>
      <c r="H1073" s="18" t="str">
        <f>IF(Tableau4[[#This Row],[Produit]]="","",VLOOKUP(Tableau4[[#This Row],[Produit]],'Prod Sanit'!$A$1:$G$71,7,FALSE))</f>
        <v>SC</v>
      </c>
      <c r="I1073" s="2" t="s">
        <v>35</v>
      </c>
      <c r="J1073" s="1">
        <f>IF(Tableau4[[#This Row],[Date Fin TTT]]="","",VLOOKUP(Tableau4[[#This Row],[Produit]],'Prod Sanit'!$A$1:$G$72,2,FALSE)+Tableau4[[#This Row],[Date Fin TTT]])</f>
        <v>42726</v>
      </c>
      <c r="K1073" t="s">
        <v>294</v>
      </c>
      <c r="L1073" s="2" t="s">
        <v>81</v>
      </c>
    </row>
    <row r="1074" spans="1:12" x14ac:dyDescent="0.25">
      <c r="A1074" s="20">
        <v>7489</v>
      </c>
      <c r="B1074" s="3">
        <v>42726</v>
      </c>
      <c r="C1074" s="3">
        <v>42726</v>
      </c>
      <c r="E1074" t="s">
        <v>48</v>
      </c>
      <c r="F1074">
        <v>2</v>
      </c>
      <c r="G1074" s="28">
        <v>611004407</v>
      </c>
      <c r="H1074" s="18" t="str">
        <f>IF(Tableau4[[#This Row],[Produit]]="","",VLOOKUP(Tableau4[[#This Row],[Produit]],'Prod Sanit'!$A$1:$G$71,7,FALSE))</f>
        <v>SC</v>
      </c>
      <c r="I1074" s="2" t="s">
        <v>35</v>
      </c>
      <c r="J1074" s="1">
        <f>IF(Tableau4[[#This Row],[Date Fin TTT]]="","",VLOOKUP(Tableau4[[#This Row],[Produit]],'Prod Sanit'!$A$1:$G$72,2,FALSE)+Tableau4[[#This Row],[Date Fin TTT]])</f>
        <v>42726</v>
      </c>
      <c r="K1074" t="s">
        <v>294</v>
      </c>
      <c r="L1074" s="2" t="s">
        <v>81</v>
      </c>
    </row>
    <row r="1075" spans="1:12" x14ac:dyDescent="0.25">
      <c r="A1075" s="20">
        <v>7492</v>
      </c>
      <c r="B1075" s="3">
        <v>42726</v>
      </c>
      <c r="C1075" s="3">
        <v>42726</v>
      </c>
      <c r="E1075" t="s">
        <v>48</v>
      </c>
      <c r="F1075">
        <v>2</v>
      </c>
      <c r="G1075" s="28">
        <v>611004407</v>
      </c>
      <c r="H1075" s="18" t="str">
        <f>IF(Tableau4[[#This Row],[Produit]]="","",VLOOKUP(Tableau4[[#This Row],[Produit]],'Prod Sanit'!$A$1:$G$71,7,FALSE))</f>
        <v>SC</v>
      </c>
      <c r="I1075" s="2" t="s">
        <v>35</v>
      </c>
      <c r="J1075" s="1">
        <f>IF(Tableau4[[#This Row],[Date Fin TTT]]="","",VLOOKUP(Tableau4[[#This Row],[Produit]],'Prod Sanit'!$A$1:$G$72,2,FALSE)+Tableau4[[#This Row],[Date Fin TTT]])</f>
        <v>42726</v>
      </c>
      <c r="K1075" t="s">
        <v>294</v>
      </c>
      <c r="L1075" s="2" t="s">
        <v>81</v>
      </c>
    </row>
    <row r="1076" spans="1:12" x14ac:dyDescent="0.25">
      <c r="A1076" s="20">
        <v>7493</v>
      </c>
      <c r="B1076" s="3">
        <v>42726</v>
      </c>
      <c r="C1076" s="3">
        <v>42726</v>
      </c>
      <c r="E1076" t="s">
        <v>48</v>
      </c>
      <c r="F1076">
        <v>2</v>
      </c>
      <c r="G1076" s="28">
        <v>611004407</v>
      </c>
      <c r="H1076" s="18" t="str">
        <f>IF(Tableau4[[#This Row],[Produit]]="","",VLOOKUP(Tableau4[[#This Row],[Produit]],'Prod Sanit'!$A$1:$G$71,7,FALSE))</f>
        <v>SC</v>
      </c>
      <c r="I1076" s="2" t="s">
        <v>35</v>
      </c>
      <c r="J1076" s="1">
        <f>IF(Tableau4[[#This Row],[Date Fin TTT]]="","",VLOOKUP(Tableau4[[#This Row],[Produit]],'Prod Sanit'!$A$1:$G$72,2,FALSE)+Tableau4[[#This Row],[Date Fin TTT]])</f>
        <v>42726</v>
      </c>
      <c r="K1076" t="s">
        <v>294</v>
      </c>
      <c r="L1076" s="2" t="s">
        <v>81</v>
      </c>
    </row>
    <row r="1077" spans="1:12" x14ac:dyDescent="0.25">
      <c r="A1077" s="20">
        <v>7495</v>
      </c>
      <c r="B1077" s="3">
        <v>42726</v>
      </c>
      <c r="C1077" s="3">
        <v>42726</v>
      </c>
      <c r="E1077" t="s">
        <v>48</v>
      </c>
      <c r="F1077">
        <v>2</v>
      </c>
      <c r="G1077" s="28">
        <v>611004407</v>
      </c>
      <c r="H1077" s="18" t="str">
        <f>IF(Tableau4[[#This Row],[Produit]]="","",VLOOKUP(Tableau4[[#This Row],[Produit]],'Prod Sanit'!$A$1:$G$71,7,FALSE))</f>
        <v>SC</v>
      </c>
      <c r="I1077" s="2" t="s">
        <v>35</v>
      </c>
      <c r="J1077" s="1">
        <f>IF(Tableau4[[#This Row],[Date Fin TTT]]="","",VLOOKUP(Tableau4[[#This Row],[Produit]],'Prod Sanit'!$A$1:$G$72,2,FALSE)+Tableau4[[#This Row],[Date Fin TTT]])</f>
        <v>42726</v>
      </c>
      <c r="K1077" t="s">
        <v>294</v>
      </c>
      <c r="L1077" s="2" t="s">
        <v>81</v>
      </c>
    </row>
    <row r="1078" spans="1:12" x14ac:dyDescent="0.25">
      <c r="A1078" s="20">
        <v>7506</v>
      </c>
      <c r="B1078" s="3">
        <v>42726</v>
      </c>
      <c r="C1078" s="3">
        <v>42726</v>
      </c>
      <c r="E1078" t="s">
        <v>48</v>
      </c>
      <c r="F1078">
        <v>2</v>
      </c>
      <c r="G1078" s="28">
        <v>611004407</v>
      </c>
      <c r="H1078" s="18" t="str">
        <f>IF(Tableau4[[#This Row],[Produit]]="","",VLOOKUP(Tableau4[[#This Row],[Produit]],'Prod Sanit'!$A$1:$G$71,7,FALSE))</f>
        <v>SC</v>
      </c>
      <c r="I1078" s="2" t="s">
        <v>35</v>
      </c>
      <c r="J1078" s="1">
        <f>IF(Tableau4[[#This Row],[Date Fin TTT]]="","",VLOOKUP(Tableau4[[#This Row],[Produit]],'Prod Sanit'!$A$1:$G$72,2,FALSE)+Tableau4[[#This Row],[Date Fin TTT]])</f>
        <v>42726</v>
      </c>
      <c r="K1078" t="s">
        <v>294</v>
      </c>
      <c r="L1078" s="2" t="s">
        <v>81</v>
      </c>
    </row>
    <row r="1079" spans="1:12" x14ac:dyDescent="0.25">
      <c r="A1079" s="20">
        <v>7509</v>
      </c>
      <c r="B1079" s="3">
        <v>42726</v>
      </c>
      <c r="C1079" s="3">
        <v>42726</v>
      </c>
      <c r="E1079" t="s">
        <v>48</v>
      </c>
      <c r="F1079">
        <v>2</v>
      </c>
      <c r="G1079" s="28">
        <v>611004407</v>
      </c>
      <c r="H1079" s="18" t="str">
        <f>IF(Tableau4[[#This Row],[Produit]]="","",VLOOKUP(Tableau4[[#This Row],[Produit]],'Prod Sanit'!$A$1:$G$71,7,FALSE))</f>
        <v>SC</v>
      </c>
      <c r="I1079" s="2" t="s">
        <v>35</v>
      </c>
      <c r="J1079" s="1">
        <f>IF(Tableau4[[#This Row],[Date Fin TTT]]="","",VLOOKUP(Tableau4[[#This Row],[Produit]],'Prod Sanit'!$A$1:$G$72,2,FALSE)+Tableau4[[#This Row],[Date Fin TTT]])</f>
        <v>42726</v>
      </c>
      <c r="K1079" t="s">
        <v>294</v>
      </c>
      <c r="L1079" s="2" t="s">
        <v>81</v>
      </c>
    </row>
    <row r="1080" spans="1:12" x14ac:dyDescent="0.25">
      <c r="A1080" s="20">
        <v>7513</v>
      </c>
      <c r="B1080" s="3">
        <v>42726</v>
      </c>
      <c r="C1080" s="3">
        <v>42726</v>
      </c>
      <c r="E1080" t="s">
        <v>48</v>
      </c>
      <c r="F1080">
        <v>2</v>
      </c>
      <c r="G1080" s="28">
        <v>611004407</v>
      </c>
      <c r="H1080" s="18" t="str">
        <f>IF(Tableau4[[#This Row],[Produit]]="","",VLOOKUP(Tableau4[[#This Row],[Produit]],'Prod Sanit'!$A$1:$G$71,7,FALSE))</f>
        <v>SC</v>
      </c>
      <c r="I1080" s="2" t="s">
        <v>35</v>
      </c>
      <c r="J1080" s="1">
        <f>IF(Tableau4[[#This Row],[Date Fin TTT]]="","",VLOOKUP(Tableau4[[#This Row],[Produit]],'Prod Sanit'!$A$1:$G$72,2,FALSE)+Tableau4[[#This Row],[Date Fin TTT]])</f>
        <v>42726</v>
      </c>
      <c r="K1080" t="s">
        <v>294</v>
      </c>
      <c r="L1080" s="2" t="s">
        <v>81</v>
      </c>
    </row>
    <row r="1081" spans="1:12" x14ac:dyDescent="0.25">
      <c r="A1081" s="20">
        <v>7514</v>
      </c>
      <c r="B1081" s="3">
        <v>42726</v>
      </c>
      <c r="C1081" s="3">
        <v>42726</v>
      </c>
      <c r="E1081" t="s">
        <v>48</v>
      </c>
      <c r="F1081">
        <v>2</v>
      </c>
      <c r="G1081" s="28">
        <v>611004407</v>
      </c>
      <c r="H1081" s="18" t="str">
        <f>IF(Tableau4[[#This Row],[Produit]]="","",VLOOKUP(Tableau4[[#This Row],[Produit]],'Prod Sanit'!$A$1:$G$71,7,FALSE))</f>
        <v>SC</v>
      </c>
      <c r="I1081" s="2" t="s">
        <v>35</v>
      </c>
      <c r="J1081" s="1">
        <f>IF(Tableau4[[#This Row],[Date Fin TTT]]="","",VLOOKUP(Tableau4[[#This Row],[Produit]],'Prod Sanit'!$A$1:$G$72,2,FALSE)+Tableau4[[#This Row],[Date Fin TTT]])</f>
        <v>42726</v>
      </c>
      <c r="K1081" t="s">
        <v>294</v>
      </c>
      <c r="L1081" s="2" t="s">
        <v>81</v>
      </c>
    </row>
    <row r="1082" spans="1:12" x14ac:dyDescent="0.25">
      <c r="A1082" s="20">
        <v>7515</v>
      </c>
      <c r="B1082" s="3">
        <v>42726</v>
      </c>
      <c r="C1082" s="3">
        <v>42726</v>
      </c>
      <c r="E1082" t="s">
        <v>48</v>
      </c>
      <c r="F1082">
        <v>2</v>
      </c>
      <c r="G1082" s="28">
        <v>611004407</v>
      </c>
      <c r="H1082" s="18" t="str">
        <f>IF(Tableau4[[#This Row],[Produit]]="","",VLOOKUP(Tableau4[[#This Row],[Produit]],'Prod Sanit'!$A$1:$G$71,7,FALSE))</f>
        <v>SC</v>
      </c>
      <c r="I1082" s="2" t="s">
        <v>35</v>
      </c>
      <c r="J1082" s="1">
        <f>IF(Tableau4[[#This Row],[Date Fin TTT]]="","",VLOOKUP(Tableau4[[#This Row],[Produit]],'Prod Sanit'!$A$1:$G$72,2,FALSE)+Tableau4[[#This Row],[Date Fin TTT]])</f>
        <v>42726</v>
      </c>
      <c r="K1082" t="s">
        <v>294</v>
      </c>
      <c r="L1082" s="2" t="s">
        <v>81</v>
      </c>
    </row>
    <row r="1083" spans="1:12" x14ac:dyDescent="0.25">
      <c r="A1083" s="20">
        <v>7520</v>
      </c>
      <c r="B1083" s="3">
        <v>42726</v>
      </c>
      <c r="C1083" s="3">
        <v>42726</v>
      </c>
      <c r="E1083" t="s">
        <v>48</v>
      </c>
      <c r="F1083">
        <v>2</v>
      </c>
      <c r="G1083" s="28">
        <v>611004407</v>
      </c>
      <c r="H1083" s="18" t="str">
        <f>IF(Tableau4[[#This Row],[Produit]]="","",VLOOKUP(Tableau4[[#This Row],[Produit]],'Prod Sanit'!$A$1:$G$71,7,FALSE))</f>
        <v>SC</v>
      </c>
      <c r="I1083" s="2" t="s">
        <v>35</v>
      </c>
      <c r="J1083" s="1">
        <f>IF(Tableau4[[#This Row],[Date Fin TTT]]="","",VLOOKUP(Tableau4[[#This Row],[Produit]],'Prod Sanit'!$A$1:$G$72,2,FALSE)+Tableau4[[#This Row],[Date Fin TTT]])</f>
        <v>42726</v>
      </c>
      <c r="K1083" t="s">
        <v>294</v>
      </c>
      <c r="L1083" s="2" t="s">
        <v>81</v>
      </c>
    </row>
    <row r="1084" spans="1:12" x14ac:dyDescent="0.25">
      <c r="A1084" s="20">
        <v>7524</v>
      </c>
      <c r="B1084" s="3">
        <v>42726</v>
      </c>
      <c r="C1084" s="3">
        <v>42726</v>
      </c>
      <c r="E1084" t="s">
        <v>48</v>
      </c>
      <c r="F1084">
        <v>2</v>
      </c>
      <c r="G1084" s="28">
        <v>611004407</v>
      </c>
      <c r="H1084" s="18" t="str">
        <f>IF(Tableau4[[#This Row],[Produit]]="","",VLOOKUP(Tableau4[[#This Row],[Produit]],'Prod Sanit'!$A$1:$G$71,7,FALSE))</f>
        <v>SC</v>
      </c>
      <c r="I1084" s="2" t="s">
        <v>35</v>
      </c>
      <c r="J1084" s="1">
        <f>IF(Tableau4[[#This Row],[Date Fin TTT]]="","",VLOOKUP(Tableau4[[#This Row],[Produit]],'Prod Sanit'!$A$1:$G$72,2,FALSE)+Tableau4[[#This Row],[Date Fin TTT]])</f>
        <v>42726</v>
      </c>
      <c r="K1084" t="s">
        <v>294</v>
      </c>
      <c r="L1084" s="2" t="s">
        <v>81</v>
      </c>
    </row>
    <row r="1085" spans="1:12" x14ac:dyDescent="0.25">
      <c r="A1085" s="20">
        <v>7525</v>
      </c>
      <c r="B1085" s="3">
        <v>42726</v>
      </c>
      <c r="C1085" s="3">
        <v>42726</v>
      </c>
      <c r="E1085" t="s">
        <v>48</v>
      </c>
      <c r="F1085">
        <v>2</v>
      </c>
      <c r="G1085" s="28">
        <v>611004407</v>
      </c>
      <c r="H1085" s="18" t="str">
        <f>IF(Tableau4[[#This Row],[Produit]]="","",VLOOKUP(Tableau4[[#This Row],[Produit]],'Prod Sanit'!$A$1:$G$71,7,FALSE))</f>
        <v>SC</v>
      </c>
      <c r="I1085" s="2" t="s">
        <v>35</v>
      </c>
      <c r="J1085" s="1">
        <f>IF(Tableau4[[#This Row],[Date Fin TTT]]="","",VLOOKUP(Tableau4[[#This Row],[Produit]],'Prod Sanit'!$A$1:$G$72,2,FALSE)+Tableau4[[#This Row],[Date Fin TTT]])</f>
        <v>42726</v>
      </c>
      <c r="K1085" t="s">
        <v>294</v>
      </c>
      <c r="L1085" s="2" t="s">
        <v>81</v>
      </c>
    </row>
    <row r="1086" spans="1:12" x14ac:dyDescent="0.25">
      <c r="A1086" s="20">
        <v>7530</v>
      </c>
      <c r="B1086" s="3">
        <v>42726</v>
      </c>
      <c r="C1086" s="3">
        <v>42726</v>
      </c>
      <c r="E1086" t="s">
        <v>48</v>
      </c>
      <c r="F1086">
        <v>2</v>
      </c>
      <c r="G1086" s="28">
        <v>611004407</v>
      </c>
      <c r="H1086" s="18" t="str">
        <f>IF(Tableau4[[#This Row],[Produit]]="","",VLOOKUP(Tableau4[[#This Row],[Produit]],'Prod Sanit'!$A$1:$G$71,7,FALSE))</f>
        <v>SC</v>
      </c>
      <c r="I1086" s="2" t="s">
        <v>35</v>
      </c>
      <c r="J1086" s="1">
        <f>IF(Tableau4[[#This Row],[Date Fin TTT]]="","",VLOOKUP(Tableau4[[#This Row],[Produit]],'Prod Sanit'!$A$1:$G$72,2,FALSE)+Tableau4[[#This Row],[Date Fin TTT]])</f>
        <v>42726</v>
      </c>
      <c r="K1086" t="s">
        <v>294</v>
      </c>
      <c r="L1086" s="2" t="s">
        <v>81</v>
      </c>
    </row>
    <row r="1087" spans="1:12" x14ac:dyDescent="0.25">
      <c r="A1087" s="20">
        <v>7531</v>
      </c>
      <c r="B1087" s="3">
        <v>42726</v>
      </c>
      <c r="C1087" s="3">
        <v>42726</v>
      </c>
      <c r="E1087" t="s">
        <v>48</v>
      </c>
      <c r="F1087">
        <v>2</v>
      </c>
      <c r="G1087" s="28">
        <v>611004407</v>
      </c>
      <c r="H1087" s="18" t="str">
        <f>IF(Tableau4[[#This Row],[Produit]]="","",VLOOKUP(Tableau4[[#This Row],[Produit]],'Prod Sanit'!$A$1:$G$71,7,FALSE))</f>
        <v>SC</v>
      </c>
      <c r="I1087" s="2" t="s">
        <v>35</v>
      </c>
      <c r="J1087" s="1">
        <f>IF(Tableau4[[#This Row],[Date Fin TTT]]="","",VLOOKUP(Tableau4[[#This Row],[Produit]],'Prod Sanit'!$A$1:$G$72,2,FALSE)+Tableau4[[#This Row],[Date Fin TTT]])</f>
        <v>42726</v>
      </c>
      <c r="K1087" t="s">
        <v>294</v>
      </c>
      <c r="L1087" s="2" t="s">
        <v>81</v>
      </c>
    </row>
    <row r="1088" spans="1:12" x14ac:dyDescent="0.25">
      <c r="A1088" s="20">
        <v>7533</v>
      </c>
      <c r="B1088" s="3">
        <v>42726</v>
      </c>
      <c r="C1088" s="3">
        <v>42726</v>
      </c>
      <c r="E1088" t="s">
        <v>48</v>
      </c>
      <c r="F1088">
        <v>2</v>
      </c>
      <c r="G1088" s="28">
        <v>611004407</v>
      </c>
      <c r="H1088" s="18" t="str">
        <f>IF(Tableau4[[#This Row],[Produit]]="","",VLOOKUP(Tableau4[[#This Row],[Produit]],'Prod Sanit'!$A$1:$G$71,7,FALSE))</f>
        <v>SC</v>
      </c>
      <c r="I1088" s="2" t="s">
        <v>35</v>
      </c>
      <c r="J1088" s="1">
        <f>IF(Tableau4[[#This Row],[Date Fin TTT]]="","",VLOOKUP(Tableau4[[#This Row],[Produit]],'Prod Sanit'!$A$1:$G$72,2,FALSE)+Tableau4[[#This Row],[Date Fin TTT]])</f>
        <v>42726</v>
      </c>
      <c r="K1088" t="s">
        <v>294</v>
      </c>
      <c r="L1088" s="2" t="s">
        <v>81</v>
      </c>
    </row>
    <row r="1089" spans="1:12" x14ac:dyDescent="0.25">
      <c r="A1089" s="20">
        <v>7542</v>
      </c>
      <c r="B1089" s="3">
        <v>42726</v>
      </c>
      <c r="C1089" s="3">
        <v>42726</v>
      </c>
      <c r="E1089" t="s">
        <v>48</v>
      </c>
      <c r="F1089">
        <v>2</v>
      </c>
      <c r="G1089" s="28">
        <v>611004407</v>
      </c>
      <c r="H1089" s="18" t="str">
        <f>IF(Tableau4[[#This Row],[Produit]]="","",VLOOKUP(Tableau4[[#This Row],[Produit]],'Prod Sanit'!$A$1:$G$71,7,FALSE))</f>
        <v>SC</v>
      </c>
      <c r="I1089" s="2" t="s">
        <v>35</v>
      </c>
      <c r="J1089" s="1">
        <f>IF(Tableau4[[#This Row],[Date Fin TTT]]="","",VLOOKUP(Tableau4[[#This Row],[Produit]],'Prod Sanit'!$A$1:$G$72,2,FALSE)+Tableau4[[#This Row],[Date Fin TTT]])</f>
        <v>42726</v>
      </c>
      <c r="K1089" t="s">
        <v>294</v>
      </c>
      <c r="L1089" s="2" t="s">
        <v>81</v>
      </c>
    </row>
    <row r="1090" spans="1:12" x14ac:dyDescent="0.25">
      <c r="A1090" s="20">
        <v>7545</v>
      </c>
      <c r="B1090" s="3">
        <v>42726</v>
      </c>
      <c r="C1090" s="3">
        <v>42726</v>
      </c>
      <c r="E1090" t="s">
        <v>48</v>
      </c>
      <c r="F1090">
        <v>2</v>
      </c>
      <c r="G1090" s="28">
        <v>611004407</v>
      </c>
      <c r="H1090" s="18" t="str">
        <f>IF(Tableau4[[#This Row],[Produit]]="","",VLOOKUP(Tableau4[[#This Row],[Produit]],'Prod Sanit'!$A$1:$G$71,7,FALSE))</f>
        <v>SC</v>
      </c>
      <c r="I1090" s="2" t="s">
        <v>35</v>
      </c>
      <c r="J1090" s="1">
        <f>IF(Tableau4[[#This Row],[Date Fin TTT]]="","",VLOOKUP(Tableau4[[#This Row],[Produit]],'Prod Sanit'!$A$1:$G$72,2,FALSE)+Tableau4[[#This Row],[Date Fin TTT]])</f>
        <v>42726</v>
      </c>
      <c r="K1090" t="s">
        <v>294</v>
      </c>
      <c r="L1090" s="2" t="s">
        <v>81</v>
      </c>
    </row>
    <row r="1091" spans="1:12" x14ac:dyDescent="0.25">
      <c r="A1091" s="20">
        <v>7550</v>
      </c>
      <c r="B1091" s="3">
        <v>42726</v>
      </c>
      <c r="C1091" s="3">
        <v>42726</v>
      </c>
      <c r="E1091" t="s">
        <v>48</v>
      </c>
      <c r="F1091">
        <v>2</v>
      </c>
      <c r="G1091" s="28">
        <v>611004407</v>
      </c>
      <c r="H1091" s="18" t="str">
        <f>IF(Tableau4[[#This Row],[Produit]]="","",VLOOKUP(Tableau4[[#This Row],[Produit]],'Prod Sanit'!$A$1:$G$71,7,FALSE))</f>
        <v>SC</v>
      </c>
      <c r="I1091" s="2" t="s">
        <v>35</v>
      </c>
      <c r="J1091" s="1">
        <f>IF(Tableau4[[#This Row],[Date Fin TTT]]="","",VLOOKUP(Tableau4[[#This Row],[Produit]],'Prod Sanit'!$A$1:$G$72,2,FALSE)+Tableau4[[#This Row],[Date Fin TTT]])</f>
        <v>42726</v>
      </c>
      <c r="K1091" t="s">
        <v>294</v>
      </c>
      <c r="L1091" s="2" t="s">
        <v>81</v>
      </c>
    </row>
    <row r="1092" spans="1:12" x14ac:dyDescent="0.25">
      <c r="A1092" s="20">
        <v>7552</v>
      </c>
      <c r="B1092" s="3">
        <v>42726</v>
      </c>
      <c r="C1092" s="3">
        <v>42726</v>
      </c>
      <c r="E1092" t="s">
        <v>48</v>
      </c>
      <c r="F1092">
        <v>2</v>
      </c>
      <c r="G1092" s="28">
        <v>611004407</v>
      </c>
      <c r="H1092" s="18" t="str">
        <f>IF(Tableau4[[#This Row],[Produit]]="","",VLOOKUP(Tableau4[[#This Row],[Produit]],'Prod Sanit'!$A$1:$G$71,7,FALSE))</f>
        <v>SC</v>
      </c>
      <c r="I1092" s="2" t="s">
        <v>35</v>
      </c>
      <c r="J1092" s="1">
        <f>IF(Tableau4[[#This Row],[Date Fin TTT]]="","",VLOOKUP(Tableau4[[#This Row],[Produit]],'Prod Sanit'!$A$1:$G$72,2,FALSE)+Tableau4[[#This Row],[Date Fin TTT]])</f>
        <v>42726</v>
      </c>
      <c r="K1092" t="s">
        <v>294</v>
      </c>
      <c r="L1092" s="2" t="s">
        <v>81</v>
      </c>
    </row>
    <row r="1093" spans="1:12" x14ac:dyDescent="0.25">
      <c r="A1093" s="20">
        <v>7575</v>
      </c>
      <c r="B1093" s="3">
        <v>42726</v>
      </c>
      <c r="C1093" s="3">
        <v>42726</v>
      </c>
      <c r="E1093" t="s">
        <v>48</v>
      </c>
      <c r="F1093">
        <v>2</v>
      </c>
      <c r="G1093" s="28">
        <v>611004407</v>
      </c>
      <c r="H1093" s="18" t="str">
        <f>IF(Tableau4[[#This Row],[Produit]]="","",VLOOKUP(Tableau4[[#This Row],[Produit]],'Prod Sanit'!$A$1:$G$71,7,FALSE))</f>
        <v>SC</v>
      </c>
      <c r="I1093" s="2" t="s">
        <v>35</v>
      </c>
      <c r="J1093" s="1">
        <f>IF(Tableau4[[#This Row],[Date Fin TTT]]="","",VLOOKUP(Tableau4[[#This Row],[Produit]],'Prod Sanit'!$A$1:$G$72,2,FALSE)+Tableau4[[#This Row],[Date Fin TTT]])</f>
        <v>42726</v>
      </c>
      <c r="K1093" t="s">
        <v>294</v>
      </c>
      <c r="L1093" s="2" t="s">
        <v>81</v>
      </c>
    </row>
    <row r="1094" spans="1:12" x14ac:dyDescent="0.25">
      <c r="A1094" s="20">
        <v>7578</v>
      </c>
      <c r="B1094" s="3">
        <v>42726</v>
      </c>
      <c r="C1094" s="3">
        <v>42726</v>
      </c>
      <c r="E1094" t="s">
        <v>48</v>
      </c>
      <c r="F1094">
        <v>2</v>
      </c>
      <c r="G1094" s="28">
        <v>611004407</v>
      </c>
      <c r="H1094" s="18" t="str">
        <f>IF(Tableau4[[#This Row],[Produit]]="","",VLOOKUP(Tableau4[[#This Row],[Produit]],'Prod Sanit'!$A$1:$G$71,7,FALSE))</f>
        <v>SC</v>
      </c>
      <c r="I1094" s="2" t="s">
        <v>35</v>
      </c>
      <c r="J1094" s="1">
        <f>IF(Tableau4[[#This Row],[Date Fin TTT]]="","",VLOOKUP(Tableau4[[#This Row],[Produit]],'Prod Sanit'!$A$1:$G$72,2,FALSE)+Tableau4[[#This Row],[Date Fin TTT]])</f>
        <v>42726</v>
      </c>
      <c r="K1094" t="s">
        <v>294</v>
      </c>
      <c r="L1094" s="2" t="s">
        <v>81</v>
      </c>
    </row>
    <row r="1095" spans="1:12" x14ac:dyDescent="0.25">
      <c r="A1095" s="20">
        <v>3929</v>
      </c>
      <c r="B1095" s="3">
        <v>42727</v>
      </c>
      <c r="C1095" s="3">
        <v>42727</v>
      </c>
      <c r="E1095" t="s">
        <v>53</v>
      </c>
      <c r="F1095">
        <v>18</v>
      </c>
      <c r="G1095" s="28">
        <v>612004941</v>
      </c>
      <c r="H1095" s="18">
        <f>IF(Tableau4[[#This Row],[Produit]]="","",VLOOKUP(Tableau4[[#This Row],[Produit]],'Prod Sanit'!$A$1:$G$71,7,FALSE))</f>
        <v>0</v>
      </c>
      <c r="I1095" s="2" t="s">
        <v>35</v>
      </c>
      <c r="J1095" s="1">
        <f>IF(Tableau4[[#This Row],[Date Fin TTT]]="","",VLOOKUP(Tableau4[[#This Row],[Produit]],'Prod Sanit'!$A$1:$G$72,2,FALSE)+Tableau4[[#This Row],[Date Fin TTT]])</f>
        <v>42790</v>
      </c>
      <c r="K1095" t="s">
        <v>285</v>
      </c>
      <c r="L1095" s="2" t="s">
        <v>81</v>
      </c>
    </row>
    <row r="1096" spans="1:12" x14ac:dyDescent="0.25">
      <c r="A1096" s="20">
        <v>3929</v>
      </c>
      <c r="B1096" s="3">
        <v>42727</v>
      </c>
      <c r="C1096" s="3">
        <v>42728</v>
      </c>
      <c r="E1096" t="s">
        <v>272</v>
      </c>
      <c r="F1096">
        <v>10</v>
      </c>
      <c r="G1096" s="28">
        <v>612005171</v>
      </c>
      <c r="H1096" s="18" t="str">
        <f>IF(Tableau4[[#This Row],[Produit]]="","",VLOOKUP(Tableau4[[#This Row],[Produit]],'Prod Sanit'!$A$1:$G$71,7,FALSE))</f>
        <v>IM</v>
      </c>
      <c r="I1096" s="2" t="s">
        <v>35</v>
      </c>
      <c r="J1096" s="1">
        <f>IF(Tableau4[[#This Row],[Date Fin TTT]]="","",VLOOKUP(Tableau4[[#This Row],[Produit]],'Prod Sanit'!$A$1:$G$72,2,FALSE)+Tableau4[[#This Row],[Date Fin TTT]])</f>
        <v>42749</v>
      </c>
      <c r="K1096" t="s">
        <v>293</v>
      </c>
      <c r="L1096" s="2" t="s">
        <v>81</v>
      </c>
    </row>
    <row r="1097" spans="1:12" x14ac:dyDescent="0.25">
      <c r="A1097" s="20">
        <v>3927</v>
      </c>
      <c r="B1097" s="3">
        <v>42727</v>
      </c>
      <c r="C1097" s="3">
        <v>42730</v>
      </c>
      <c r="E1097" t="s">
        <v>240</v>
      </c>
      <c r="G1097" s="28"/>
      <c r="H1097" s="18">
        <f>IF(Tableau4[[#This Row],[Produit]]="","",VLOOKUP(Tableau4[[#This Row],[Produit]],'Prod Sanit'!$A$1:$G$71,7,FALSE))</f>
        <v>0</v>
      </c>
      <c r="J1097" s="1">
        <f>IF(Tableau4[[#This Row],[Date Fin TTT]]="","",VLOOKUP(Tableau4[[#This Row],[Produit]],'Prod Sanit'!$A$1:$G$72,2,FALSE)+Tableau4[[#This Row],[Date Fin TTT]])</f>
        <v>42772</v>
      </c>
      <c r="L1097" s="2" t="s">
        <v>81</v>
      </c>
    </row>
    <row r="1098" spans="1:12" x14ac:dyDescent="0.25">
      <c r="A1098" s="20">
        <v>6172</v>
      </c>
      <c r="B1098" s="3">
        <v>42728</v>
      </c>
      <c r="C1098" s="3">
        <v>42728</v>
      </c>
      <c r="E1098" t="s">
        <v>322</v>
      </c>
      <c r="F1098">
        <v>2</v>
      </c>
      <c r="G1098" s="2">
        <v>610004274</v>
      </c>
      <c r="H1098" s="18" t="str">
        <f>IF(Tableau4[[#This Row],[Produit]]="","",VLOOKUP(Tableau4[[#This Row],[Produit]],'Prod Sanit'!$A$1:$G$71,7,FALSE))</f>
        <v>IM</v>
      </c>
      <c r="I1098" s="2" t="s">
        <v>35</v>
      </c>
      <c r="J1098" s="1">
        <f>IF(Tableau4[[#This Row],[Date Fin TTT]]="","",VLOOKUP(Tableau4[[#This Row],[Produit]],'Prod Sanit'!$A$1:$G$72,2,FALSE)+Tableau4[[#This Row],[Date Fin TTT]])</f>
        <v>42728</v>
      </c>
      <c r="L1098" s="2" t="s">
        <v>81</v>
      </c>
    </row>
    <row r="1099" spans="1:12" x14ac:dyDescent="0.25">
      <c r="A1099" s="20">
        <v>4958</v>
      </c>
      <c r="B1099" s="3">
        <v>42728</v>
      </c>
      <c r="C1099" s="3">
        <v>42728</v>
      </c>
      <c r="E1099" t="s">
        <v>322</v>
      </c>
      <c r="F1099">
        <v>2</v>
      </c>
      <c r="G1099" s="2">
        <v>610004274</v>
      </c>
      <c r="H1099" s="18" t="str">
        <f>IF(Tableau4[[#This Row],[Produit]]="","",VLOOKUP(Tableau4[[#This Row],[Produit]],'Prod Sanit'!$A$1:$G$71,7,FALSE))</f>
        <v>IM</v>
      </c>
      <c r="I1099" s="2" t="s">
        <v>35</v>
      </c>
      <c r="J1099" s="1">
        <f>IF(Tableau4[[#This Row],[Date Fin TTT]]="","",VLOOKUP(Tableau4[[#This Row],[Produit]],'Prod Sanit'!$A$1:$G$72,2,FALSE)+Tableau4[[#This Row],[Date Fin TTT]])</f>
        <v>42728</v>
      </c>
      <c r="L1099" s="2" t="s">
        <v>81</v>
      </c>
    </row>
    <row r="1100" spans="1:12" x14ac:dyDescent="0.25">
      <c r="A1100" s="20">
        <v>446</v>
      </c>
      <c r="B1100" s="3">
        <v>42728</v>
      </c>
      <c r="C1100" s="3">
        <v>42728</v>
      </c>
      <c r="E1100" t="s">
        <v>322</v>
      </c>
      <c r="F1100">
        <v>2</v>
      </c>
      <c r="G1100" s="2">
        <v>610004274</v>
      </c>
      <c r="H1100" s="18" t="str">
        <f>IF(Tableau4[[#This Row],[Produit]]="","",VLOOKUP(Tableau4[[#This Row],[Produit]],'Prod Sanit'!$A$1:$G$71,7,FALSE))</f>
        <v>IM</v>
      </c>
      <c r="I1100" s="2" t="s">
        <v>35</v>
      </c>
      <c r="J1100" s="1">
        <f>IF(Tableau4[[#This Row],[Date Fin TTT]]="","",VLOOKUP(Tableau4[[#This Row],[Produit]],'Prod Sanit'!$A$1:$G$72,2,FALSE)+Tableau4[[#This Row],[Date Fin TTT]])</f>
        <v>42728</v>
      </c>
      <c r="L1100" s="2" t="s">
        <v>81</v>
      </c>
    </row>
    <row r="1101" spans="1:12" x14ac:dyDescent="0.25">
      <c r="A1101" s="20">
        <v>9273</v>
      </c>
      <c r="B1101" s="3">
        <v>42728</v>
      </c>
      <c r="C1101" s="3">
        <v>42728</v>
      </c>
      <c r="E1101" t="s">
        <v>322</v>
      </c>
      <c r="F1101">
        <v>2</v>
      </c>
      <c r="G1101" s="2">
        <v>610004274</v>
      </c>
      <c r="H1101" s="18" t="str">
        <f>IF(Tableau4[[#This Row],[Produit]]="","",VLOOKUP(Tableau4[[#This Row],[Produit]],'Prod Sanit'!$A$1:$G$71,7,FALSE))</f>
        <v>IM</v>
      </c>
      <c r="I1101" s="2" t="s">
        <v>35</v>
      </c>
      <c r="J1101" s="1">
        <f>IF(Tableau4[[#This Row],[Date Fin TTT]]="","",VLOOKUP(Tableau4[[#This Row],[Produit]],'Prod Sanit'!$A$1:$G$72,2,FALSE)+Tableau4[[#This Row],[Date Fin TTT]])</f>
        <v>42728</v>
      </c>
      <c r="L1101" s="2" t="s">
        <v>81</v>
      </c>
    </row>
    <row r="1102" spans="1:12" x14ac:dyDescent="0.25">
      <c r="A1102" s="20">
        <v>6102</v>
      </c>
      <c r="B1102" s="3">
        <v>42728</v>
      </c>
      <c r="C1102" s="3">
        <v>42728</v>
      </c>
      <c r="E1102" t="s">
        <v>322</v>
      </c>
      <c r="F1102">
        <v>2</v>
      </c>
      <c r="G1102" s="2">
        <v>610004274</v>
      </c>
      <c r="H1102" s="18" t="str">
        <f>IF(Tableau4[[#This Row],[Produit]]="","",VLOOKUP(Tableau4[[#This Row],[Produit]],'Prod Sanit'!$A$1:$G$71,7,FALSE))</f>
        <v>IM</v>
      </c>
      <c r="I1102" s="2" t="s">
        <v>35</v>
      </c>
      <c r="J1102" s="1">
        <f>IF(Tableau4[[#This Row],[Date Fin TTT]]="","",VLOOKUP(Tableau4[[#This Row],[Produit]],'Prod Sanit'!$A$1:$G$72,2,FALSE)+Tableau4[[#This Row],[Date Fin TTT]])</f>
        <v>42728</v>
      </c>
      <c r="L1102" s="2" t="s">
        <v>81</v>
      </c>
    </row>
    <row r="1103" spans="1:12" x14ac:dyDescent="0.25">
      <c r="A1103" s="20">
        <v>9252</v>
      </c>
      <c r="B1103" s="3">
        <v>42728</v>
      </c>
      <c r="C1103" s="3">
        <v>42728</v>
      </c>
      <c r="E1103" t="s">
        <v>322</v>
      </c>
      <c r="F1103">
        <v>2</v>
      </c>
      <c r="G1103" s="2">
        <v>610004274</v>
      </c>
      <c r="H1103" s="18" t="str">
        <f>IF(Tableau4[[#This Row],[Produit]]="","",VLOOKUP(Tableau4[[#This Row],[Produit]],'Prod Sanit'!$A$1:$G$71,7,FALSE))</f>
        <v>IM</v>
      </c>
      <c r="I1103" s="2" t="s">
        <v>35</v>
      </c>
      <c r="J1103" s="1">
        <f>IF(Tableau4[[#This Row],[Date Fin TTT]]="","",VLOOKUP(Tableau4[[#This Row],[Produit]],'Prod Sanit'!$A$1:$G$72,2,FALSE)+Tableau4[[#This Row],[Date Fin TTT]])</f>
        <v>42728</v>
      </c>
      <c r="L1103" s="2" t="s">
        <v>81</v>
      </c>
    </row>
    <row r="1104" spans="1:12" x14ac:dyDescent="0.25">
      <c r="A1104" s="20">
        <v>6244</v>
      </c>
      <c r="B1104" s="3">
        <v>42728</v>
      </c>
      <c r="C1104" s="3">
        <v>42728</v>
      </c>
      <c r="E1104" t="s">
        <v>322</v>
      </c>
      <c r="F1104">
        <v>2</v>
      </c>
      <c r="G1104" s="2">
        <v>610004274</v>
      </c>
      <c r="H1104" s="18" t="str">
        <f>IF(Tableau4[[#This Row],[Produit]]="","",VLOOKUP(Tableau4[[#This Row],[Produit]],'Prod Sanit'!$A$1:$G$71,7,FALSE))</f>
        <v>IM</v>
      </c>
      <c r="I1104" s="2" t="s">
        <v>35</v>
      </c>
      <c r="J1104" s="1">
        <f>IF(Tableau4[[#This Row],[Date Fin TTT]]="","",VLOOKUP(Tableau4[[#This Row],[Produit]],'Prod Sanit'!$A$1:$G$72,2,FALSE)+Tableau4[[#This Row],[Date Fin TTT]])</f>
        <v>42728</v>
      </c>
      <c r="L1104" s="2" t="s">
        <v>81</v>
      </c>
    </row>
    <row r="1105" spans="1:12" x14ac:dyDescent="0.25">
      <c r="A1105" s="20">
        <v>807</v>
      </c>
      <c r="B1105" s="3">
        <v>42728</v>
      </c>
      <c r="C1105" s="3">
        <v>42728</v>
      </c>
      <c r="E1105" t="s">
        <v>322</v>
      </c>
      <c r="F1105">
        <v>2</v>
      </c>
      <c r="G1105" s="2">
        <v>610004274</v>
      </c>
      <c r="H1105" s="18" t="str">
        <f>IF(Tableau4[[#This Row],[Produit]]="","",VLOOKUP(Tableau4[[#This Row],[Produit]],'Prod Sanit'!$A$1:$G$71,7,FALSE))</f>
        <v>IM</v>
      </c>
      <c r="I1105" s="2" t="s">
        <v>35</v>
      </c>
      <c r="J1105" s="1">
        <f>IF(Tableau4[[#This Row],[Date Fin TTT]]="","",VLOOKUP(Tableau4[[#This Row],[Produit]],'Prod Sanit'!$A$1:$G$72,2,FALSE)+Tableau4[[#This Row],[Date Fin TTT]])</f>
        <v>42728</v>
      </c>
      <c r="L1105" s="2" t="s">
        <v>81</v>
      </c>
    </row>
    <row r="1106" spans="1:12" x14ac:dyDescent="0.25">
      <c r="A1106" s="20">
        <v>6137</v>
      </c>
      <c r="B1106" s="3">
        <v>42728</v>
      </c>
      <c r="C1106" s="3">
        <v>42728</v>
      </c>
      <c r="E1106" t="s">
        <v>322</v>
      </c>
      <c r="F1106">
        <v>2</v>
      </c>
      <c r="G1106" s="2">
        <v>610004274</v>
      </c>
      <c r="H1106" s="18" t="str">
        <f>IF(Tableau4[[#This Row],[Produit]]="","",VLOOKUP(Tableau4[[#This Row],[Produit]],'Prod Sanit'!$A$1:$G$71,7,FALSE))</f>
        <v>IM</v>
      </c>
      <c r="I1106" s="2" t="s">
        <v>35</v>
      </c>
      <c r="J1106" s="1">
        <f>IF(Tableau4[[#This Row],[Date Fin TTT]]="","",VLOOKUP(Tableau4[[#This Row],[Produit]],'Prod Sanit'!$A$1:$G$72,2,FALSE)+Tableau4[[#This Row],[Date Fin TTT]])</f>
        <v>42728</v>
      </c>
      <c r="L1106" s="2" t="s">
        <v>81</v>
      </c>
    </row>
    <row r="1107" spans="1:12" x14ac:dyDescent="0.25">
      <c r="A1107" s="20">
        <v>9239</v>
      </c>
      <c r="B1107" s="3">
        <v>42728</v>
      </c>
      <c r="C1107" s="3">
        <v>42728</v>
      </c>
      <c r="E1107" t="s">
        <v>322</v>
      </c>
      <c r="F1107">
        <v>2</v>
      </c>
      <c r="G1107" s="2">
        <v>610004274</v>
      </c>
      <c r="H1107" s="18" t="str">
        <f>IF(Tableau4[[#This Row],[Produit]]="","",VLOOKUP(Tableau4[[#This Row],[Produit]],'Prod Sanit'!$A$1:$G$71,7,FALSE))</f>
        <v>IM</v>
      </c>
      <c r="I1107" s="2" t="s">
        <v>35</v>
      </c>
      <c r="J1107" s="1">
        <f>IF(Tableau4[[#This Row],[Date Fin TTT]]="","",VLOOKUP(Tableau4[[#This Row],[Produit]],'Prod Sanit'!$A$1:$G$72,2,FALSE)+Tableau4[[#This Row],[Date Fin TTT]])</f>
        <v>42728</v>
      </c>
      <c r="L1107" s="2" t="s">
        <v>81</v>
      </c>
    </row>
    <row r="1108" spans="1:12" x14ac:dyDescent="0.25">
      <c r="A1108" s="20">
        <v>6109</v>
      </c>
      <c r="B1108" s="3">
        <v>42728</v>
      </c>
      <c r="C1108" s="3">
        <v>42728</v>
      </c>
      <c r="E1108" t="s">
        <v>322</v>
      </c>
      <c r="F1108">
        <v>2</v>
      </c>
      <c r="G1108" s="2">
        <v>610004274</v>
      </c>
      <c r="H1108" s="18" t="str">
        <f>IF(Tableau4[[#This Row],[Produit]]="","",VLOOKUP(Tableau4[[#This Row],[Produit]],'Prod Sanit'!$A$1:$G$71,7,FALSE))</f>
        <v>IM</v>
      </c>
      <c r="I1108" s="2" t="s">
        <v>35</v>
      </c>
      <c r="J1108" s="1">
        <f>IF(Tableau4[[#This Row],[Date Fin TTT]]="","",VLOOKUP(Tableau4[[#This Row],[Produit]],'Prod Sanit'!$A$1:$G$72,2,FALSE)+Tableau4[[#This Row],[Date Fin TTT]])</f>
        <v>42728</v>
      </c>
      <c r="L1108" s="2" t="s">
        <v>81</v>
      </c>
    </row>
    <row r="1109" spans="1:12" x14ac:dyDescent="0.25">
      <c r="A1109" s="20">
        <v>7223</v>
      </c>
      <c r="B1109" s="3">
        <v>42728</v>
      </c>
      <c r="C1109" s="3">
        <v>42728</v>
      </c>
      <c r="E1109" t="s">
        <v>322</v>
      </c>
      <c r="F1109">
        <v>2</v>
      </c>
      <c r="G1109" s="2">
        <v>610004274</v>
      </c>
      <c r="H1109" s="18" t="str">
        <f>IF(Tableau4[[#This Row],[Produit]]="","",VLOOKUP(Tableau4[[#This Row],[Produit]],'Prod Sanit'!$A$1:$G$71,7,FALSE))</f>
        <v>IM</v>
      </c>
      <c r="I1109" s="2" t="s">
        <v>35</v>
      </c>
      <c r="J1109" s="1">
        <f>IF(Tableau4[[#This Row],[Date Fin TTT]]="","",VLOOKUP(Tableau4[[#This Row],[Produit]],'Prod Sanit'!$A$1:$G$72,2,FALSE)+Tableau4[[#This Row],[Date Fin TTT]])</f>
        <v>42728</v>
      </c>
      <c r="L1109" s="2" t="s">
        <v>81</v>
      </c>
    </row>
    <row r="1110" spans="1:12" x14ac:dyDescent="0.25">
      <c r="A1110" s="20">
        <v>6303</v>
      </c>
      <c r="B1110" s="3">
        <v>42728</v>
      </c>
      <c r="C1110" s="3">
        <v>42728</v>
      </c>
      <c r="E1110" t="s">
        <v>322</v>
      </c>
      <c r="F1110">
        <v>2</v>
      </c>
      <c r="G1110" s="2">
        <v>610004274</v>
      </c>
      <c r="H1110" s="18" t="str">
        <f>IF(Tableau4[[#This Row],[Produit]]="","",VLOOKUP(Tableau4[[#This Row],[Produit]],'Prod Sanit'!$A$1:$G$71,7,FALSE))</f>
        <v>IM</v>
      </c>
      <c r="I1110" s="2" t="s">
        <v>35</v>
      </c>
      <c r="J1110" s="1">
        <f>IF(Tableau4[[#This Row],[Date Fin TTT]]="","",VLOOKUP(Tableau4[[#This Row],[Produit]],'Prod Sanit'!$A$1:$G$72,2,FALSE)+Tableau4[[#This Row],[Date Fin TTT]])</f>
        <v>42728</v>
      </c>
      <c r="L1110" s="2" t="s">
        <v>81</v>
      </c>
    </row>
    <row r="1111" spans="1:12" x14ac:dyDescent="0.25">
      <c r="A1111" s="20">
        <v>822</v>
      </c>
      <c r="B1111" s="3">
        <v>42728</v>
      </c>
      <c r="C1111" s="3">
        <v>42728</v>
      </c>
      <c r="E1111" t="s">
        <v>322</v>
      </c>
      <c r="F1111">
        <v>2</v>
      </c>
      <c r="G1111" s="2">
        <v>610004274</v>
      </c>
      <c r="H1111" s="18" t="str">
        <f>IF(Tableau4[[#This Row],[Produit]]="","",VLOOKUP(Tableau4[[#This Row],[Produit]],'Prod Sanit'!$A$1:$G$71,7,FALSE))</f>
        <v>IM</v>
      </c>
      <c r="I1111" s="2" t="s">
        <v>35</v>
      </c>
      <c r="J1111" s="1">
        <f>IF(Tableau4[[#This Row],[Date Fin TTT]]="","",VLOOKUP(Tableau4[[#This Row],[Produit]],'Prod Sanit'!$A$1:$G$72,2,FALSE)+Tableau4[[#This Row],[Date Fin TTT]])</f>
        <v>42728</v>
      </c>
      <c r="L1111" s="2" t="s">
        <v>81</v>
      </c>
    </row>
    <row r="1112" spans="1:12" x14ac:dyDescent="0.25">
      <c r="A1112" s="20">
        <v>4920</v>
      </c>
      <c r="B1112" s="3">
        <v>42728</v>
      </c>
      <c r="C1112" s="3">
        <v>42728</v>
      </c>
      <c r="E1112" t="s">
        <v>322</v>
      </c>
      <c r="F1112">
        <v>2</v>
      </c>
      <c r="G1112" s="2">
        <v>610004274</v>
      </c>
      <c r="H1112" s="18" t="str">
        <f>IF(Tableau4[[#This Row],[Produit]]="","",VLOOKUP(Tableau4[[#This Row],[Produit]],'Prod Sanit'!$A$1:$G$71,7,FALSE))</f>
        <v>IM</v>
      </c>
      <c r="I1112" s="2" t="s">
        <v>35</v>
      </c>
      <c r="J1112" s="1">
        <f>IF(Tableau4[[#This Row],[Date Fin TTT]]="","",VLOOKUP(Tableau4[[#This Row],[Produit]],'Prod Sanit'!$A$1:$G$72,2,FALSE)+Tableau4[[#This Row],[Date Fin TTT]])</f>
        <v>42728</v>
      </c>
      <c r="L1112" s="2" t="s">
        <v>81</v>
      </c>
    </row>
    <row r="1113" spans="1:12" x14ac:dyDescent="0.25">
      <c r="A1113" s="20">
        <v>6105</v>
      </c>
      <c r="B1113" s="3">
        <v>42728</v>
      </c>
      <c r="C1113" s="3">
        <v>42728</v>
      </c>
      <c r="E1113" t="s">
        <v>322</v>
      </c>
      <c r="F1113">
        <v>2</v>
      </c>
      <c r="G1113" s="2">
        <v>610004274</v>
      </c>
      <c r="H1113" s="18" t="str">
        <f>IF(Tableau4[[#This Row],[Produit]]="","",VLOOKUP(Tableau4[[#This Row],[Produit]],'Prod Sanit'!$A$1:$G$71,7,FALSE))</f>
        <v>IM</v>
      </c>
      <c r="I1113" s="2" t="s">
        <v>35</v>
      </c>
      <c r="J1113" s="1">
        <f>IF(Tableau4[[#This Row],[Date Fin TTT]]="","",VLOOKUP(Tableau4[[#This Row],[Produit]],'Prod Sanit'!$A$1:$G$72,2,FALSE)+Tableau4[[#This Row],[Date Fin TTT]])</f>
        <v>42728</v>
      </c>
      <c r="L1113" s="2" t="s">
        <v>81</v>
      </c>
    </row>
    <row r="1114" spans="1:12" x14ac:dyDescent="0.25">
      <c r="A1114" s="20">
        <v>820</v>
      </c>
      <c r="B1114" s="3">
        <v>42728</v>
      </c>
      <c r="C1114" s="3">
        <v>42728</v>
      </c>
      <c r="E1114" t="s">
        <v>322</v>
      </c>
      <c r="F1114">
        <v>2</v>
      </c>
      <c r="G1114" s="2">
        <v>610004274</v>
      </c>
      <c r="H1114" s="18" t="str">
        <f>IF(Tableau4[[#This Row],[Produit]]="","",VLOOKUP(Tableau4[[#This Row],[Produit]],'Prod Sanit'!$A$1:$G$71,7,FALSE))</f>
        <v>IM</v>
      </c>
      <c r="I1114" s="2" t="s">
        <v>35</v>
      </c>
      <c r="J1114" s="1">
        <f>IF(Tableau4[[#This Row],[Date Fin TTT]]="","",VLOOKUP(Tableau4[[#This Row],[Produit]],'Prod Sanit'!$A$1:$G$72,2,FALSE)+Tableau4[[#This Row],[Date Fin TTT]])</f>
        <v>42728</v>
      </c>
      <c r="L1114" s="2" t="s">
        <v>81</v>
      </c>
    </row>
    <row r="1115" spans="1:12" x14ac:dyDescent="0.25">
      <c r="A1115" s="20">
        <v>6084</v>
      </c>
      <c r="B1115" s="3">
        <v>42728</v>
      </c>
      <c r="C1115" s="3">
        <v>42728</v>
      </c>
      <c r="E1115" t="s">
        <v>322</v>
      </c>
      <c r="F1115">
        <v>2</v>
      </c>
      <c r="G1115" s="2">
        <v>610004274</v>
      </c>
      <c r="H1115" s="18" t="str">
        <f>IF(Tableau4[[#This Row],[Produit]]="","",VLOOKUP(Tableau4[[#This Row],[Produit]],'Prod Sanit'!$A$1:$G$71,7,FALSE))</f>
        <v>IM</v>
      </c>
      <c r="I1115" s="2" t="s">
        <v>35</v>
      </c>
      <c r="J1115" s="1">
        <f>IF(Tableau4[[#This Row],[Date Fin TTT]]="","",VLOOKUP(Tableau4[[#This Row],[Produit]],'Prod Sanit'!$A$1:$G$72,2,FALSE)+Tableau4[[#This Row],[Date Fin TTT]])</f>
        <v>42728</v>
      </c>
      <c r="L1115" s="2" t="s">
        <v>81</v>
      </c>
    </row>
    <row r="1116" spans="1:12" x14ac:dyDescent="0.25">
      <c r="A1116" s="20">
        <v>7246</v>
      </c>
      <c r="B1116" s="3">
        <v>42728</v>
      </c>
      <c r="C1116" s="3">
        <v>42728</v>
      </c>
      <c r="E1116" t="s">
        <v>322</v>
      </c>
      <c r="F1116">
        <v>2</v>
      </c>
      <c r="G1116" s="2">
        <v>610004274</v>
      </c>
      <c r="H1116" s="18" t="str">
        <f>IF(Tableau4[[#This Row],[Produit]]="","",VLOOKUP(Tableau4[[#This Row],[Produit]],'Prod Sanit'!$A$1:$G$71,7,FALSE))</f>
        <v>IM</v>
      </c>
      <c r="I1116" s="2" t="s">
        <v>35</v>
      </c>
      <c r="J1116" s="1">
        <f>IF(Tableau4[[#This Row],[Date Fin TTT]]="","",VLOOKUP(Tableau4[[#This Row],[Produit]],'Prod Sanit'!$A$1:$G$72,2,FALSE)+Tableau4[[#This Row],[Date Fin TTT]])</f>
        <v>42728</v>
      </c>
      <c r="L1116" s="2" t="s">
        <v>81</v>
      </c>
    </row>
    <row r="1117" spans="1:12" x14ac:dyDescent="0.25">
      <c r="A1117" s="20">
        <v>6138</v>
      </c>
      <c r="B1117" s="3">
        <v>42728</v>
      </c>
      <c r="C1117" s="3">
        <v>42728</v>
      </c>
      <c r="E1117" t="s">
        <v>322</v>
      </c>
      <c r="F1117">
        <v>2</v>
      </c>
      <c r="G1117" s="2">
        <v>610004274</v>
      </c>
      <c r="H1117" s="18" t="str">
        <f>IF(Tableau4[[#This Row],[Produit]]="","",VLOOKUP(Tableau4[[#This Row],[Produit]],'Prod Sanit'!$A$1:$G$71,7,FALSE))</f>
        <v>IM</v>
      </c>
      <c r="I1117" s="2" t="s">
        <v>35</v>
      </c>
      <c r="J1117" s="1">
        <f>IF(Tableau4[[#This Row],[Date Fin TTT]]="","",VLOOKUP(Tableau4[[#This Row],[Produit]],'Prod Sanit'!$A$1:$G$72,2,FALSE)+Tableau4[[#This Row],[Date Fin TTT]])</f>
        <v>42728</v>
      </c>
      <c r="L1117" s="2" t="s">
        <v>81</v>
      </c>
    </row>
    <row r="1118" spans="1:12" x14ac:dyDescent="0.25">
      <c r="A1118" s="20">
        <v>7278</v>
      </c>
      <c r="B1118" s="3">
        <v>42728</v>
      </c>
      <c r="C1118" s="3">
        <v>42728</v>
      </c>
      <c r="E1118" t="s">
        <v>322</v>
      </c>
      <c r="F1118">
        <v>2</v>
      </c>
      <c r="G1118" s="2">
        <v>610004274</v>
      </c>
      <c r="H1118" s="18" t="str">
        <f>IF(Tableau4[[#This Row],[Produit]]="","",VLOOKUP(Tableau4[[#This Row],[Produit]],'Prod Sanit'!$A$1:$G$71,7,FALSE))</f>
        <v>IM</v>
      </c>
      <c r="I1118" s="2" t="s">
        <v>35</v>
      </c>
      <c r="J1118" s="1">
        <f>IF(Tableau4[[#This Row],[Date Fin TTT]]="","",VLOOKUP(Tableau4[[#This Row],[Produit]],'Prod Sanit'!$A$1:$G$72,2,FALSE)+Tableau4[[#This Row],[Date Fin TTT]])</f>
        <v>42728</v>
      </c>
      <c r="L1118" s="2" t="s">
        <v>81</v>
      </c>
    </row>
    <row r="1119" spans="1:12" x14ac:dyDescent="0.25">
      <c r="A1119" s="20">
        <v>6056</v>
      </c>
      <c r="B1119" s="3">
        <v>42728</v>
      </c>
      <c r="C1119" s="3">
        <v>42728</v>
      </c>
      <c r="E1119" t="s">
        <v>322</v>
      </c>
      <c r="F1119">
        <v>2</v>
      </c>
      <c r="G1119" s="2">
        <v>610004274</v>
      </c>
      <c r="H1119" s="18" t="str">
        <f>IF(Tableau4[[#This Row],[Produit]]="","",VLOOKUP(Tableau4[[#This Row],[Produit]],'Prod Sanit'!$A$1:$G$71,7,FALSE))</f>
        <v>IM</v>
      </c>
      <c r="I1119" s="2" t="s">
        <v>35</v>
      </c>
      <c r="J1119" s="1">
        <f>IF(Tableau4[[#This Row],[Date Fin TTT]]="","",VLOOKUP(Tableau4[[#This Row],[Produit]],'Prod Sanit'!$A$1:$G$72,2,FALSE)+Tableau4[[#This Row],[Date Fin TTT]])</f>
        <v>42728</v>
      </c>
      <c r="L1119" s="2" t="s">
        <v>81</v>
      </c>
    </row>
    <row r="1120" spans="1:12" x14ac:dyDescent="0.25">
      <c r="A1120" s="20">
        <v>6114</v>
      </c>
      <c r="B1120" s="3">
        <v>42728</v>
      </c>
      <c r="C1120" s="3">
        <v>42728</v>
      </c>
      <c r="E1120" t="s">
        <v>322</v>
      </c>
      <c r="F1120">
        <v>2</v>
      </c>
      <c r="G1120" s="2">
        <v>610004274</v>
      </c>
      <c r="H1120" s="18" t="str">
        <f>IF(Tableau4[[#This Row],[Produit]]="","",VLOOKUP(Tableau4[[#This Row],[Produit]],'Prod Sanit'!$A$1:$G$71,7,FALSE))</f>
        <v>IM</v>
      </c>
      <c r="I1120" s="2" t="s">
        <v>35</v>
      </c>
      <c r="J1120" s="1">
        <f>IF(Tableau4[[#This Row],[Date Fin TTT]]="","",VLOOKUP(Tableau4[[#This Row],[Produit]],'Prod Sanit'!$A$1:$G$72,2,FALSE)+Tableau4[[#This Row],[Date Fin TTT]])</f>
        <v>42728</v>
      </c>
      <c r="L1120" s="2" t="s">
        <v>81</v>
      </c>
    </row>
    <row r="1121" spans="1:12" x14ac:dyDescent="0.25">
      <c r="A1121" s="20">
        <v>6113</v>
      </c>
      <c r="B1121" s="3">
        <v>42728</v>
      </c>
      <c r="C1121" s="3">
        <v>42728</v>
      </c>
      <c r="E1121" t="s">
        <v>322</v>
      </c>
      <c r="F1121">
        <v>2</v>
      </c>
      <c r="G1121" s="2">
        <v>610004274</v>
      </c>
      <c r="H1121" s="18" t="str">
        <f>IF(Tableau4[[#This Row],[Produit]]="","",VLOOKUP(Tableau4[[#This Row],[Produit]],'Prod Sanit'!$A$1:$G$71,7,FALSE))</f>
        <v>IM</v>
      </c>
      <c r="I1121" s="2" t="s">
        <v>35</v>
      </c>
      <c r="J1121" s="1">
        <f>IF(Tableau4[[#This Row],[Date Fin TTT]]="","",VLOOKUP(Tableau4[[#This Row],[Produit]],'Prod Sanit'!$A$1:$G$72,2,FALSE)+Tableau4[[#This Row],[Date Fin TTT]])</f>
        <v>42728</v>
      </c>
      <c r="L1121" s="2" t="s">
        <v>81</v>
      </c>
    </row>
    <row r="1122" spans="1:12" x14ac:dyDescent="0.25">
      <c r="A1122" s="20">
        <v>6086</v>
      </c>
      <c r="B1122" s="3">
        <v>42728</v>
      </c>
      <c r="C1122" s="3">
        <v>42728</v>
      </c>
      <c r="E1122" t="s">
        <v>322</v>
      </c>
      <c r="F1122">
        <v>2</v>
      </c>
      <c r="G1122" s="2">
        <v>610004274</v>
      </c>
      <c r="H1122" s="18" t="str">
        <f>IF(Tableau4[[#This Row],[Produit]]="","",VLOOKUP(Tableau4[[#This Row],[Produit]],'Prod Sanit'!$A$1:$G$71,7,FALSE))</f>
        <v>IM</v>
      </c>
      <c r="I1122" s="2" t="s">
        <v>35</v>
      </c>
      <c r="J1122" s="1">
        <f>IF(Tableau4[[#This Row],[Date Fin TTT]]="","",VLOOKUP(Tableau4[[#This Row],[Produit]],'Prod Sanit'!$A$1:$G$72,2,FALSE)+Tableau4[[#This Row],[Date Fin TTT]])</f>
        <v>42728</v>
      </c>
      <c r="L1122" s="2" t="s">
        <v>81</v>
      </c>
    </row>
    <row r="1123" spans="1:12" x14ac:dyDescent="0.25">
      <c r="A1123" s="20">
        <v>7288</v>
      </c>
      <c r="B1123" s="3">
        <v>42728</v>
      </c>
      <c r="C1123" s="3">
        <v>42728</v>
      </c>
      <c r="E1123" t="s">
        <v>322</v>
      </c>
      <c r="F1123">
        <v>2</v>
      </c>
      <c r="G1123" s="2">
        <v>610004274</v>
      </c>
      <c r="H1123" s="18" t="str">
        <f>IF(Tableau4[[#This Row],[Produit]]="","",VLOOKUP(Tableau4[[#This Row],[Produit]],'Prod Sanit'!$A$1:$G$71,7,FALSE))</f>
        <v>IM</v>
      </c>
      <c r="I1123" s="2" t="s">
        <v>35</v>
      </c>
      <c r="J1123" s="1">
        <f>IF(Tableau4[[#This Row],[Date Fin TTT]]="","",VLOOKUP(Tableau4[[#This Row],[Produit]],'Prod Sanit'!$A$1:$G$72,2,FALSE)+Tableau4[[#This Row],[Date Fin TTT]])</f>
        <v>42728</v>
      </c>
      <c r="L1123" s="2" t="s">
        <v>81</v>
      </c>
    </row>
    <row r="1124" spans="1:12" x14ac:dyDescent="0.25">
      <c r="A1124" s="20">
        <v>6046</v>
      </c>
      <c r="B1124" s="3">
        <v>42728</v>
      </c>
      <c r="C1124" s="3">
        <v>42728</v>
      </c>
      <c r="E1124" t="s">
        <v>322</v>
      </c>
      <c r="F1124">
        <v>2</v>
      </c>
      <c r="G1124" s="2">
        <v>610004274</v>
      </c>
      <c r="H1124" s="18" t="str">
        <f>IF(Tableau4[[#This Row],[Produit]]="","",VLOOKUP(Tableau4[[#This Row],[Produit]],'Prod Sanit'!$A$1:$G$71,7,FALSE))</f>
        <v>IM</v>
      </c>
      <c r="I1124" s="2" t="s">
        <v>35</v>
      </c>
      <c r="J1124" s="1">
        <f>IF(Tableau4[[#This Row],[Date Fin TTT]]="","",VLOOKUP(Tableau4[[#This Row],[Produit]],'Prod Sanit'!$A$1:$G$72,2,FALSE)+Tableau4[[#This Row],[Date Fin TTT]])</f>
        <v>42728</v>
      </c>
      <c r="L1124" s="2" t="s">
        <v>81</v>
      </c>
    </row>
    <row r="1125" spans="1:12" x14ac:dyDescent="0.25">
      <c r="A1125" s="20">
        <v>6167</v>
      </c>
      <c r="B1125" s="3">
        <v>42728</v>
      </c>
      <c r="C1125" s="3">
        <v>42728</v>
      </c>
      <c r="E1125" t="s">
        <v>322</v>
      </c>
      <c r="F1125">
        <v>2</v>
      </c>
      <c r="G1125" s="2">
        <v>610004274</v>
      </c>
      <c r="H1125" s="18" t="str">
        <f>IF(Tableau4[[#This Row],[Produit]]="","",VLOOKUP(Tableau4[[#This Row],[Produit]],'Prod Sanit'!$A$1:$G$71,7,FALSE))</f>
        <v>IM</v>
      </c>
      <c r="I1125" s="2" t="s">
        <v>35</v>
      </c>
      <c r="J1125" s="1">
        <f>IF(Tableau4[[#This Row],[Date Fin TTT]]="","",VLOOKUP(Tableau4[[#This Row],[Produit]],'Prod Sanit'!$A$1:$G$72,2,FALSE)+Tableau4[[#This Row],[Date Fin TTT]])</f>
        <v>42728</v>
      </c>
      <c r="L1125" s="2" t="s">
        <v>81</v>
      </c>
    </row>
    <row r="1126" spans="1:12" x14ac:dyDescent="0.25">
      <c r="A1126" s="20">
        <v>4947</v>
      </c>
      <c r="B1126" s="3">
        <v>42728</v>
      </c>
      <c r="C1126" s="3">
        <v>42728</v>
      </c>
      <c r="E1126" t="s">
        <v>322</v>
      </c>
      <c r="F1126">
        <v>2</v>
      </c>
      <c r="G1126" s="2">
        <v>610004274</v>
      </c>
      <c r="H1126" s="18" t="str">
        <f>IF(Tableau4[[#This Row],[Produit]]="","",VLOOKUP(Tableau4[[#This Row],[Produit]],'Prod Sanit'!$A$1:$G$71,7,FALSE))</f>
        <v>IM</v>
      </c>
      <c r="I1126" s="2" t="s">
        <v>35</v>
      </c>
      <c r="J1126" s="1">
        <f>IF(Tableau4[[#This Row],[Date Fin TTT]]="","",VLOOKUP(Tableau4[[#This Row],[Produit]],'Prod Sanit'!$A$1:$G$72,2,FALSE)+Tableau4[[#This Row],[Date Fin TTT]])</f>
        <v>42728</v>
      </c>
      <c r="L1126" s="2" t="s">
        <v>81</v>
      </c>
    </row>
    <row r="1127" spans="1:12" x14ac:dyDescent="0.25">
      <c r="A1127" s="20">
        <v>4971</v>
      </c>
      <c r="B1127" s="3">
        <v>42728</v>
      </c>
      <c r="C1127" s="3">
        <v>42728</v>
      </c>
      <c r="E1127" t="s">
        <v>322</v>
      </c>
      <c r="F1127">
        <v>2</v>
      </c>
      <c r="G1127" s="2">
        <v>610004274</v>
      </c>
      <c r="H1127" s="18" t="str">
        <f>IF(Tableau4[[#This Row],[Produit]]="","",VLOOKUP(Tableau4[[#This Row],[Produit]],'Prod Sanit'!$A$1:$G$71,7,FALSE))</f>
        <v>IM</v>
      </c>
      <c r="I1127" s="2" t="s">
        <v>35</v>
      </c>
      <c r="J1127" s="1">
        <f>IF(Tableau4[[#This Row],[Date Fin TTT]]="","",VLOOKUP(Tableau4[[#This Row],[Produit]],'Prod Sanit'!$A$1:$G$72,2,FALSE)+Tableau4[[#This Row],[Date Fin TTT]])</f>
        <v>42728</v>
      </c>
      <c r="L1127" s="2" t="s">
        <v>81</v>
      </c>
    </row>
    <row r="1128" spans="1:12" x14ac:dyDescent="0.25">
      <c r="A1128" s="20">
        <v>7279</v>
      </c>
      <c r="B1128" s="3">
        <v>42728</v>
      </c>
      <c r="C1128" s="3">
        <v>42728</v>
      </c>
      <c r="E1128" t="s">
        <v>322</v>
      </c>
      <c r="F1128">
        <v>2</v>
      </c>
      <c r="G1128" s="2">
        <v>610004274</v>
      </c>
      <c r="H1128" s="18" t="str">
        <f>IF(Tableau4[[#This Row],[Produit]]="","",VLOOKUP(Tableau4[[#This Row],[Produit]],'Prod Sanit'!$A$1:$G$71,7,FALSE))</f>
        <v>IM</v>
      </c>
      <c r="I1128" s="2" t="s">
        <v>35</v>
      </c>
      <c r="J1128" s="1">
        <f>IF(Tableau4[[#This Row],[Date Fin TTT]]="","",VLOOKUP(Tableau4[[#This Row],[Produit]],'Prod Sanit'!$A$1:$G$72,2,FALSE)+Tableau4[[#This Row],[Date Fin TTT]])</f>
        <v>42728</v>
      </c>
      <c r="L1128" s="2" t="s">
        <v>81</v>
      </c>
    </row>
    <row r="1129" spans="1:12" x14ac:dyDescent="0.25">
      <c r="A1129" s="20">
        <v>7267</v>
      </c>
      <c r="B1129" s="3">
        <v>42728</v>
      </c>
      <c r="C1129" s="3">
        <v>42728</v>
      </c>
      <c r="E1129" t="s">
        <v>322</v>
      </c>
      <c r="F1129">
        <v>2</v>
      </c>
      <c r="G1129" s="2">
        <v>610004274</v>
      </c>
      <c r="H1129" s="18" t="str">
        <f>IF(Tableau4[[#This Row],[Produit]]="","",VLOOKUP(Tableau4[[#This Row],[Produit]],'Prod Sanit'!$A$1:$G$71,7,FALSE))</f>
        <v>IM</v>
      </c>
      <c r="I1129" s="2" t="s">
        <v>35</v>
      </c>
      <c r="J1129" s="1">
        <f>IF(Tableau4[[#This Row],[Date Fin TTT]]="","",VLOOKUP(Tableau4[[#This Row],[Produit]],'Prod Sanit'!$A$1:$G$72,2,FALSE)+Tableau4[[#This Row],[Date Fin TTT]])</f>
        <v>42728</v>
      </c>
      <c r="L1129" s="2" t="s">
        <v>81</v>
      </c>
    </row>
    <row r="1130" spans="1:12" x14ac:dyDescent="0.25">
      <c r="A1130" s="20">
        <v>6088</v>
      </c>
      <c r="B1130" s="3">
        <v>42728</v>
      </c>
      <c r="C1130" s="3">
        <v>42728</v>
      </c>
      <c r="E1130" t="s">
        <v>322</v>
      </c>
      <c r="F1130">
        <v>2</v>
      </c>
      <c r="G1130" s="2">
        <v>610004274</v>
      </c>
      <c r="H1130" s="18" t="str">
        <f>IF(Tableau4[[#This Row],[Produit]]="","",VLOOKUP(Tableau4[[#This Row],[Produit]],'Prod Sanit'!$A$1:$G$71,7,FALSE))</f>
        <v>IM</v>
      </c>
      <c r="I1130" s="2" t="s">
        <v>35</v>
      </c>
      <c r="J1130" s="1">
        <f>IF(Tableau4[[#This Row],[Date Fin TTT]]="","",VLOOKUP(Tableau4[[#This Row],[Produit]],'Prod Sanit'!$A$1:$G$72,2,FALSE)+Tableau4[[#This Row],[Date Fin TTT]])</f>
        <v>42728</v>
      </c>
      <c r="L1130" s="2" t="s">
        <v>81</v>
      </c>
    </row>
    <row r="1131" spans="1:12" x14ac:dyDescent="0.25">
      <c r="A1131" s="20">
        <v>373</v>
      </c>
      <c r="B1131" s="3">
        <v>42728</v>
      </c>
      <c r="C1131" s="3">
        <v>42728</v>
      </c>
      <c r="E1131" t="s">
        <v>322</v>
      </c>
      <c r="F1131">
        <v>2</v>
      </c>
      <c r="G1131" s="2">
        <v>610004274</v>
      </c>
      <c r="H1131" s="18" t="str">
        <f>IF(Tableau4[[#This Row],[Produit]]="","",VLOOKUP(Tableau4[[#This Row],[Produit]],'Prod Sanit'!$A$1:$G$71,7,FALSE))</f>
        <v>IM</v>
      </c>
      <c r="I1131" s="2" t="s">
        <v>35</v>
      </c>
      <c r="J1131" s="1">
        <f>IF(Tableau4[[#This Row],[Date Fin TTT]]="","",VLOOKUP(Tableau4[[#This Row],[Produit]],'Prod Sanit'!$A$1:$G$72,2,FALSE)+Tableau4[[#This Row],[Date Fin TTT]])</f>
        <v>42728</v>
      </c>
      <c r="L1131" s="2" t="s">
        <v>81</v>
      </c>
    </row>
    <row r="1132" spans="1:12" x14ac:dyDescent="0.25">
      <c r="A1132" s="20">
        <v>4926</v>
      </c>
      <c r="B1132" s="3">
        <v>42728</v>
      </c>
      <c r="C1132" s="3">
        <v>42728</v>
      </c>
      <c r="E1132" t="s">
        <v>322</v>
      </c>
      <c r="F1132">
        <v>2</v>
      </c>
      <c r="G1132" s="2">
        <v>610004274</v>
      </c>
      <c r="H1132" s="18" t="str">
        <f>IF(Tableau4[[#This Row],[Produit]]="","",VLOOKUP(Tableau4[[#This Row],[Produit]],'Prod Sanit'!$A$1:$G$71,7,FALSE))</f>
        <v>IM</v>
      </c>
      <c r="I1132" s="2" t="s">
        <v>35</v>
      </c>
      <c r="J1132" s="1">
        <f>IF(Tableau4[[#This Row],[Date Fin TTT]]="","",VLOOKUP(Tableau4[[#This Row],[Produit]],'Prod Sanit'!$A$1:$G$72,2,FALSE)+Tableau4[[#This Row],[Date Fin TTT]])</f>
        <v>42728</v>
      </c>
      <c r="L1132" s="2" t="s">
        <v>81</v>
      </c>
    </row>
    <row r="1133" spans="1:12" x14ac:dyDescent="0.25">
      <c r="A1133" s="20">
        <v>9696</v>
      </c>
      <c r="B1133" s="3">
        <v>42728</v>
      </c>
      <c r="C1133" s="3">
        <v>42728</v>
      </c>
      <c r="E1133" t="s">
        <v>322</v>
      </c>
      <c r="F1133">
        <v>2</v>
      </c>
      <c r="G1133" s="2">
        <v>610004274</v>
      </c>
      <c r="H1133" s="18" t="str">
        <f>IF(Tableau4[[#This Row],[Produit]]="","",VLOOKUP(Tableau4[[#This Row],[Produit]],'Prod Sanit'!$A$1:$G$71,7,FALSE))</f>
        <v>IM</v>
      </c>
      <c r="I1133" s="2" t="s">
        <v>35</v>
      </c>
      <c r="J1133" s="1">
        <f>IF(Tableau4[[#This Row],[Date Fin TTT]]="","",VLOOKUP(Tableau4[[#This Row],[Produit]],'Prod Sanit'!$A$1:$G$72,2,FALSE)+Tableau4[[#This Row],[Date Fin TTT]])</f>
        <v>42728</v>
      </c>
      <c r="L1133" s="2" t="s">
        <v>81</v>
      </c>
    </row>
    <row r="1134" spans="1:12" x14ac:dyDescent="0.25">
      <c r="A1134" s="20">
        <v>469</v>
      </c>
      <c r="B1134" s="3">
        <v>42728</v>
      </c>
      <c r="C1134" s="3">
        <v>42728</v>
      </c>
      <c r="E1134" t="s">
        <v>322</v>
      </c>
      <c r="F1134">
        <v>2</v>
      </c>
      <c r="G1134" s="2">
        <v>610004274</v>
      </c>
      <c r="H1134" s="18" t="str">
        <f>IF(Tableau4[[#This Row],[Produit]]="","",VLOOKUP(Tableau4[[#This Row],[Produit]],'Prod Sanit'!$A$1:$G$71,7,FALSE))</f>
        <v>IM</v>
      </c>
      <c r="I1134" s="2" t="s">
        <v>35</v>
      </c>
      <c r="J1134" s="1">
        <f>IF(Tableau4[[#This Row],[Date Fin TTT]]="","",VLOOKUP(Tableau4[[#This Row],[Produit]],'Prod Sanit'!$A$1:$G$72,2,FALSE)+Tableau4[[#This Row],[Date Fin TTT]])</f>
        <v>42728</v>
      </c>
      <c r="L1134" s="2" t="s">
        <v>81</v>
      </c>
    </row>
    <row r="1135" spans="1:12" x14ac:dyDescent="0.25">
      <c r="A1135" s="20">
        <v>7224</v>
      </c>
      <c r="B1135" s="3">
        <v>42728</v>
      </c>
      <c r="C1135" s="3">
        <v>42728</v>
      </c>
      <c r="E1135" t="s">
        <v>322</v>
      </c>
      <c r="F1135">
        <v>2</v>
      </c>
      <c r="G1135" s="2">
        <v>610004274</v>
      </c>
      <c r="H1135" s="18" t="str">
        <f>IF(Tableau4[[#This Row],[Produit]]="","",VLOOKUP(Tableau4[[#This Row],[Produit]],'Prod Sanit'!$A$1:$G$71,7,FALSE))</f>
        <v>IM</v>
      </c>
      <c r="I1135" s="2" t="s">
        <v>35</v>
      </c>
      <c r="J1135" s="1">
        <f>IF(Tableau4[[#This Row],[Date Fin TTT]]="","",VLOOKUP(Tableau4[[#This Row],[Produit]],'Prod Sanit'!$A$1:$G$72,2,FALSE)+Tableau4[[#This Row],[Date Fin TTT]])</f>
        <v>42728</v>
      </c>
      <c r="L1135" s="2" t="s">
        <v>81</v>
      </c>
    </row>
    <row r="1136" spans="1:12" x14ac:dyDescent="0.25">
      <c r="A1136" s="20">
        <v>9340</v>
      </c>
      <c r="B1136" s="3">
        <v>42728</v>
      </c>
      <c r="C1136" s="3">
        <v>42728</v>
      </c>
      <c r="E1136" t="s">
        <v>322</v>
      </c>
      <c r="F1136">
        <v>2</v>
      </c>
      <c r="G1136" s="2">
        <v>610004274</v>
      </c>
      <c r="H1136" s="18" t="str">
        <f>IF(Tableau4[[#This Row],[Produit]]="","",VLOOKUP(Tableau4[[#This Row],[Produit]],'Prod Sanit'!$A$1:$G$71,7,FALSE))</f>
        <v>IM</v>
      </c>
      <c r="I1136" s="2" t="s">
        <v>35</v>
      </c>
      <c r="J1136" s="1">
        <f>IF(Tableau4[[#This Row],[Date Fin TTT]]="","",VLOOKUP(Tableau4[[#This Row],[Produit]],'Prod Sanit'!$A$1:$G$72,2,FALSE)+Tableau4[[#This Row],[Date Fin TTT]])</f>
        <v>42728</v>
      </c>
      <c r="L1136" s="2" t="s">
        <v>81</v>
      </c>
    </row>
    <row r="1137" spans="1:12" x14ac:dyDescent="0.25">
      <c r="A1137" s="20">
        <v>413</v>
      </c>
      <c r="B1137" s="3">
        <v>42728</v>
      </c>
      <c r="C1137" s="3">
        <v>42728</v>
      </c>
      <c r="E1137" t="s">
        <v>322</v>
      </c>
      <c r="F1137">
        <v>2</v>
      </c>
      <c r="G1137" s="2">
        <v>610004274</v>
      </c>
      <c r="H1137" s="18" t="str">
        <f>IF(Tableau4[[#This Row],[Produit]]="","",VLOOKUP(Tableau4[[#This Row],[Produit]],'Prod Sanit'!$A$1:$G$71,7,FALSE))</f>
        <v>IM</v>
      </c>
      <c r="I1137" s="2" t="s">
        <v>35</v>
      </c>
      <c r="J1137" s="1">
        <f>IF(Tableau4[[#This Row],[Date Fin TTT]]="","",VLOOKUP(Tableau4[[#This Row],[Produit]],'Prod Sanit'!$A$1:$G$72,2,FALSE)+Tableau4[[#This Row],[Date Fin TTT]])</f>
        <v>42728</v>
      </c>
      <c r="L1137" s="2" t="s">
        <v>81</v>
      </c>
    </row>
    <row r="1138" spans="1:12" x14ac:dyDescent="0.25">
      <c r="A1138" s="20">
        <v>846</v>
      </c>
      <c r="B1138" s="3">
        <v>42728</v>
      </c>
      <c r="C1138" s="3">
        <v>42728</v>
      </c>
      <c r="E1138" t="s">
        <v>322</v>
      </c>
      <c r="F1138">
        <v>2</v>
      </c>
      <c r="G1138" s="2">
        <v>610004274</v>
      </c>
      <c r="H1138" s="18" t="str">
        <f>IF(Tableau4[[#This Row],[Produit]]="","",VLOOKUP(Tableau4[[#This Row],[Produit]],'Prod Sanit'!$A$1:$G$71,7,FALSE))</f>
        <v>IM</v>
      </c>
      <c r="I1138" s="2" t="s">
        <v>35</v>
      </c>
      <c r="J1138" s="1">
        <f>IF(Tableau4[[#This Row],[Date Fin TTT]]="","",VLOOKUP(Tableau4[[#This Row],[Produit]],'Prod Sanit'!$A$1:$G$72,2,FALSE)+Tableau4[[#This Row],[Date Fin TTT]])</f>
        <v>42728</v>
      </c>
      <c r="L1138" s="2" t="s">
        <v>81</v>
      </c>
    </row>
    <row r="1139" spans="1:12" x14ac:dyDescent="0.25">
      <c r="A1139" s="20">
        <v>6164</v>
      </c>
      <c r="B1139" s="3">
        <v>42728</v>
      </c>
      <c r="C1139" s="3">
        <v>42728</v>
      </c>
      <c r="E1139" t="s">
        <v>322</v>
      </c>
      <c r="F1139">
        <v>2</v>
      </c>
      <c r="G1139" s="2">
        <v>610004274</v>
      </c>
      <c r="H1139" s="18" t="str">
        <f>IF(Tableau4[[#This Row],[Produit]]="","",VLOOKUP(Tableau4[[#This Row],[Produit]],'Prod Sanit'!$A$1:$G$71,7,FALSE))</f>
        <v>IM</v>
      </c>
      <c r="I1139" s="2" t="s">
        <v>35</v>
      </c>
      <c r="J1139" s="1">
        <f>IF(Tableau4[[#This Row],[Date Fin TTT]]="","",VLOOKUP(Tableau4[[#This Row],[Produit]],'Prod Sanit'!$A$1:$G$72,2,FALSE)+Tableau4[[#This Row],[Date Fin TTT]])</f>
        <v>42728</v>
      </c>
      <c r="L1139" s="2" t="s">
        <v>81</v>
      </c>
    </row>
    <row r="1140" spans="1:12" ht="15.75" customHeight="1" x14ac:dyDescent="0.25">
      <c r="A1140" s="20">
        <v>768</v>
      </c>
      <c r="B1140" s="3">
        <v>42728</v>
      </c>
      <c r="C1140" s="3">
        <v>42728</v>
      </c>
      <c r="E1140" t="s">
        <v>322</v>
      </c>
      <c r="F1140">
        <v>2</v>
      </c>
      <c r="G1140" s="2">
        <v>610004274</v>
      </c>
      <c r="H1140" s="18" t="str">
        <f>IF(Tableau4[[#This Row],[Produit]]="","",VLOOKUP(Tableau4[[#This Row],[Produit]],'Prod Sanit'!$A$1:$G$71,7,FALSE))</f>
        <v>IM</v>
      </c>
      <c r="I1140" s="2" t="s">
        <v>35</v>
      </c>
      <c r="J1140" s="1">
        <f>IF(Tableau4[[#This Row],[Date Fin TTT]]="","",VLOOKUP(Tableau4[[#This Row],[Produit]],'Prod Sanit'!$A$1:$G$72,2,FALSE)+Tableau4[[#This Row],[Date Fin TTT]])</f>
        <v>42728</v>
      </c>
      <c r="L1140" s="2" t="s">
        <v>81</v>
      </c>
    </row>
    <row r="1141" spans="1:12" x14ac:dyDescent="0.25">
      <c r="A1141" s="20">
        <v>470</v>
      </c>
      <c r="B1141" s="3">
        <v>42728</v>
      </c>
      <c r="C1141" s="3">
        <v>42728</v>
      </c>
      <c r="E1141" t="s">
        <v>322</v>
      </c>
      <c r="F1141">
        <v>2</v>
      </c>
      <c r="G1141" s="2">
        <v>610004274</v>
      </c>
      <c r="H1141" s="18" t="str">
        <f>IF(Tableau4[[#This Row],[Produit]]="","",VLOOKUP(Tableau4[[#This Row],[Produit]],'Prod Sanit'!$A$1:$G$71,7,FALSE))</f>
        <v>IM</v>
      </c>
      <c r="I1141" s="2" t="s">
        <v>35</v>
      </c>
      <c r="J1141" s="1">
        <f>IF(Tableau4[[#This Row],[Date Fin TTT]]="","",VLOOKUP(Tableau4[[#This Row],[Produit]],'Prod Sanit'!$A$1:$G$72,2,FALSE)+Tableau4[[#This Row],[Date Fin TTT]])</f>
        <v>42728</v>
      </c>
      <c r="L1141" s="2" t="s">
        <v>81</v>
      </c>
    </row>
    <row r="1142" spans="1:12" x14ac:dyDescent="0.25">
      <c r="A1142" s="20">
        <v>835</v>
      </c>
      <c r="B1142" s="3">
        <v>42728</v>
      </c>
      <c r="C1142" s="3">
        <v>42728</v>
      </c>
      <c r="E1142" t="s">
        <v>322</v>
      </c>
      <c r="F1142">
        <v>2</v>
      </c>
      <c r="G1142" s="2">
        <v>610004274</v>
      </c>
      <c r="H1142" s="18" t="str">
        <f>IF(Tableau4[[#This Row],[Produit]]="","",VLOOKUP(Tableau4[[#This Row],[Produit]],'Prod Sanit'!$A$1:$G$71,7,FALSE))</f>
        <v>IM</v>
      </c>
      <c r="I1142" s="2" t="s">
        <v>35</v>
      </c>
      <c r="J1142" s="1">
        <f>IF(Tableau4[[#This Row],[Date Fin TTT]]="","",VLOOKUP(Tableau4[[#This Row],[Produit]],'Prod Sanit'!$A$1:$G$72,2,FALSE)+Tableau4[[#This Row],[Date Fin TTT]])</f>
        <v>42728</v>
      </c>
      <c r="L1142" s="2" t="s">
        <v>81</v>
      </c>
    </row>
    <row r="1143" spans="1:12" x14ac:dyDescent="0.25">
      <c r="A1143" s="20">
        <v>802</v>
      </c>
      <c r="B1143" s="3">
        <v>42728</v>
      </c>
      <c r="C1143" s="3">
        <v>42728</v>
      </c>
      <c r="E1143" t="s">
        <v>322</v>
      </c>
      <c r="F1143">
        <v>2</v>
      </c>
      <c r="G1143" s="2">
        <v>610004274</v>
      </c>
      <c r="H1143" s="18" t="str">
        <f>IF(Tableau4[[#This Row],[Produit]]="","",VLOOKUP(Tableau4[[#This Row],[Produit]],'Prod Sanit'!$A$1:$G$71,7,FALSE))</f>
        <v>IM</v>
      </c>
      <c r="I1143" s="2" t="s">
        <v>35</v>
      </c>
      <c r="J1143" s="1">
        <f>IF(Tableau4[[#This Row],[Date Fin TTT]]="","",VLOOKUP(Tableau4[[#This Row],[Produit]],'Prod Sanit'!$A$1:$G$72,2,FALSE)+Tableau4[[#This Row],[Date Fin TTT]])</f>
        <v>42728</v>
      </c>
      <c r="L1143" s="2" t="s">
        <v>81</v>
      </c>
    </row>
    <row r="1144" spans="1:12" x14ac:dyDescent="0.25">
      <c r="A1144" s="20">
        <v>9292</v>
      </c>
      <c r="B1144" s="3">
        <v>42728</v>
      </c>
      <c r="C1144" s="3">
        <v>42728</v>
      </c>
      <c r="E1144" t="s">
        <v>322</v>
      </c>
      <c r="F1144">
        <v>2</v>
      </c>
      <c r="G1144" s="2">
        <v>610004274</v>
      </c>
      <c r="H1144" s="18" t="str">
        <f>IF(Tableau4[[#This Row],[Produit]]="","",VLOOKUP(Tableau4[[#This Row],[Produit]],'Prod Sanit'!$A$1:$G$71,7,FALSE))</f>
        <v>IM</v>
      </c>
      <c r="I1144" s="2" t="s">
        <v>35</v>
      </c>
      <c r="J1144" s="1">
        <f>IF(Tableau4[[#This Row],[Date Fin TTT]]="","",VLOOKUP(Tableau4[[#This Row],[Produit]],'Prod Sanit'!$A$1:$G$72,2,FALSE)+Tableau4[[#This Row],[Date Fin TTT]])</f>
        <v>42728</v>
      </c>
      <c r="L1144" s="2" t="s">
        <v>81</v>
      </c>
    </row>
    <row r="1145" spans="1:12" x14ac:dyDescent="0.25">
      <c r="A1145" s="20">
        <v>3107</v>
      </c>
      <c r="B1145" s="3">
        <v>42728</v>
      </c>
      <c r="C1145" s="3">
        <v>42728</v>
      </c>
      <c r="E1145" t="s">
        <v>322</v>
      </c>
      <c r="F1145">
        <v>2</v>
      </c>
      <c r="G1145" s="2">
        <v>610004274</v>
      </c>
      <c r="H1145" s="18" t="str">
        <f>IF(Tableau4[[#This Row],[Produit]]="","",VLOOKUP(Tableau4[[#This Row],[Produit]],'Prod Sanit'!$A$1:$G$71,7,FALSE))</f>
        <v>IM</v>
      </c>
      <c r="I1145" s="2" t="s">
        <v>35</v>
      </c>
      <c r="J1145" s="1">
        <f>IF(Tableau4[[#This Row],[Date Fin TTT]]="","",VLOOKUP(Tableau4[[#This Row],[Produit]],'Prod Sanit'!$A$1:$G$72,2,FALSE)+Tableau4[[#This Row],[Date Fin TTT]])</f>
        <v>42728</v>
      </c>
      <c r="L1145" s="2" t="s">
        <v>81</v>
      </c>
    </row>
    <row r="1146" spans="1:12" x14ac:dyDescent="0.25">
      <c r="A1146" s="20">
        <v>7276</v>
      </c>
      <c r="B1146" s="3">
        <v>42728</v>
      </c>
      <c r="C1146" s="3">
        <v>42728</v>
      </c>
      <c r="E1146" t="s">
        <v>322</v>
      </c>
      <c r="F1146">
        <v>2</v>
      </c>
      <c r="G1146" s="2">
        <v>610004274</v>
      </c>
      <c r="H1146" s="18" t="str">
        <f>IF(Tableau4[[#This Row],[Produit]]="","",VLOOKUP(Tableau4[[#This Row],[Produit]],'Prod Sanit'!$A$1:$G$71,7,FALSE))</f>
        <v>IM</v>
      </c>
      <c r="I1146" s="2" t="s">
        <v>35</v>
      </c>
      <c r="J1146" s="1">
        <f>IF(Tableau4[[#This Row],[Date Fin TTT]]="","",VLOOKUP(Tableau4[[#This Row],[Produit]],'Prod Sanit'!$A$1:$G$72,2,FALSE)+Tableau4[[#This Row],[Date Fin TTT]])</f>
        <v>42728</v>
      </c>
      <c r="L1146" s="2" t="s">
        <v>81</v>
      </c>
    </row>
    <row r="1147" spans="1:12" x14ac:dyDescent="0.25">
      <c r="A1147" s="20">
        <v>6159</v>
      </c>
      <c r="B1147" s="3">
        <v>42728</v>
      </c>
      <c r="C1147" s="3">
        <v>42728</v>
      </c>
      <c r="E1147" t="s">
        <v>322</v>
      </c>
      <c r="F1147">
        <v>2</v>
      </c>
      <c r="G1147" s="2">
        <v>610004274</v>
      </c>
      <c r="H1147" s="18" t="str">
        <f>IF(Tableau4[[#This Row],[Produit]]="","",VLOOKUP(Tableau4[[#This Row],[Produit]],'Prod Sanit'!$A$1:$G$71,7,FALSE))</f>
        <v>IM</v>
      </c>
      <c r="I1147" s="2" t="s">
        <v>35</v>
      </c>
      <c r="J1147" s="1">
        <f>IF(Tableau4[[#This Row],[Date Fin TTT]]="","",VLOOKUP(Tableau4[[#This Row],[Produit]],'Prod Sanit'!$A$1:$G$72,2,FALSE)+Tableau4[[#This Row],[Date Fin TTT]])</f>
        <v>42728</v>
      </c>
      <c r="L1147" s="2" t="s">
        <v>81</v>
      </c>
    </row>
    <row r="1148" spans="1:12" x14ac:dyDescent="0.25">
      <c r="A1148" s="20">
        <v>9274</v>
      </c>
      <c r="B1148" s="3">
        <v>42728</v>
      </c>
      <c r="C1148" s="3">
        <v>42728</v>
      </c>
      <c r="E1148" t="s">
        <v>322</v>
      </c>
      <c r="F1148">
        <v>2</v>
      </c>
      <c r="G1148" s="2">
        <v>610004274</v>
      </c>
      <c r="H1148" s="18" t="str">
        <f>IF(Tableau4[[#This Row],[Produit]]="","",VLOOKUP(Tableau4[[#This Row],[Produit]],'Prod Sanit'!$A$1:$G$71,7,FALSE))</f>
        <v>IM</v>
      </c>
      <c r="I1148" s="2" t="s">
        <v>35</v>
      </c>
      <c r="J1148" s="1">
        <f>IF(Tableau4[[#This Row],[Date Fin TTT]]="","",VLOOKUP(Tableau4[[#This Row],[Produit]],'Prod Sanit'!$A$1:$G$72,2,FALSE)+Tableau4[[#This Row],[Date Fin TTT]])</f>
        <v>42728</v>
      </c>
      <c r="L1148" s="2" t="s">
        <v>81</v>
      </c>
    </row>
    <row r="1149" spans="1:12" x14ac:dyDescent="0.25">
      <c r="A1149" s="20">
        <v>4923</v>
      </c>
      <c r="B1149" s="3">
        <v>42728</v>
      </c>
      <c r="C1149" s="3">
        <v>42728</v>
      </c>
      <c r="E1149" t="s">
        <v>322</v>
      </c>
      <c r="F1149">
        <v>2</v>
      </c>
      <c r="G1149" s="2">
        <v>610004274</v>
      </c>
      <c r="H1149" s="18" t="str">
        <f>IF(Tableau4[[#This Row],[Produit]]="","",VLOOKUP(Tableau4[[#This Row],[Produit]],'Prod Sanit'!$A$1:$G$71,7,FALSE))</f>
        <v>IM</v>
      </c>
      <c r="I1149" s="2" t="s">
        <v>35</v>
      </c>
      <c r="J1149" s="1">
        <f>IF(Tableau4[[#This Row],[Date Fin TTT]]="","",VLOOKUP(Tableau4[[#This Row],[Produit]],'Prod Sanit'!$A$1:$G$72,2,FALSE)+Tableau4[[#This Row],[Date Fin TTT]])</f>
        <v>42728</v>
      </c>
      <c r="L1149" s="2" t="s">
        <v>81</v>
      </c>
    </row>
    <row r="1150" spans="1:12" x14ac:dyDescent="0.25">
      <c r="A1150" s="20">
        <v>7220</v>
      </c>
      <c r="B1150" s="3">
        <v>42728</v>
      </c>
      <c r="C1150" s="3">
        <v>42728</v>
      </c>
      <c r="E1150" t="s">
        <v>322</v>
      </c>
      <c r="F1150">
        <v>2</v>
      </c>
      <c r="G1150" s="2">
        <v>610004274</v>
      </c>
      <c r="H1150" s="18" t="str">
        <f>IF(Tableau4[[#This Row],[Produit]]="","",VLOOKUP(Tableau4[[#This Row],[Produit]],'Prod Sanit'!$A$1:$G$71,7,FALSE))</f>
        <v>IM</v>
      </c>
      <c r="I1150" s="2" t="s">
        <v>35</v>
      </c>
      <c r="J1150" s="1">
        <f>IF(Tableau4[[#This Row],[Date Fin TTT]]="","",VLOOKUP(Tableau4[[#This Row],[Produit]],'Prod Sanit'!$A$1:$G$72,2,FALSE)+Tableau4[[#This Row],[Date Fin TTT]])</f>
        <v>42728</v>
      </c>
      <c r="L1150" s="2" t="s">
        <v>81</v>
      </c>
    </row>
    <row r="1151" spans="1:12" x14ac:dyDescent="0.25">
      <c r="A1151" s="20">
        <v>7272</v>
      </c>
      <c r="B1151" s="3">
        <v>42728</v>
      </c>
      <c r="C1151" s="3">
        <v>42728</v>
      </c>
      <c r="E1151" t="s">
        <v>322</v>
      </c>
      <c r="F1151">
        <v>2</v>
      </c>
      <c r="G1151" s="2">
        <v>610004274</v>
      </c>
      <c r="H1151" s="18" t="str">
        <f>IF(Tableau4[[#This Row],[Produit]]="","",VLOOKUP(Tableau4[[#This Row],[Produit]],'Prod Sanit'!$A$1:$G$71,7,FALSE))</f>
        <v>IM</v>
      </c>
      <c r="I1151" s="2" t="s">
        <v>35</v>
      </c>
      <c r="J1151" s="1">
        <f>IF(Tableau4[[#This Row],[Date Fin TTT]]="","",VLOOKUP(Tableau4[[#This Row],[Produit]],'Prod Sanit'!$A$1:$G$72,2,FALSE)+Tableau4[[#This Row],[Date Fin TTT]])</f>
        <v>42728</v>
      </c>
      <c r="L1151" s="2" t="s">
        <v>81</v>
      </c>
    </row>
    <row r="1152" spans="1:12" x14ac:dyDescent="0.25">
      <c r="A1152" s="20">
        <v>7251</v>
      </c>
      <c r="B1152" s="3">
        <v>42728</v>
      </c>
      <c r="C1152" s="3">
        <v>42728</v>
      </c>
      <c r="E1152" t="s">
        <v>322</v>
      </c>
      <c r="F1152">
        <v>2</v>
      </c>
      <c r="G1152" s="2">
        <v>610004274</v>
      </c>
      <c r="H1152" s="18" t="str">
        <f>IF(Tableau4[[#This Row],[Produit]]="","",VLOOKUP(Tableau4[[#This Row],[Produit]],'Prod Sanit'!$A$1:$G$71,7,FALSE))</f>
        <v>IM</v>
      </c>
      <c r="I1152" s="2" t="s">
        <v>35</v>
      </c>
      <c r="J1152" s="1">
        <f>IF(Tableau4[[#This Row],[Date Fin TTT]]="","",VLOOKUP(Tableau4[[#This Row],[Produit]],'Prod Sanit'!$A$1:$G$72,2,FALSE)+Tableau4[[#This Row],[Date Fin TTT]])</f>
        <v>42728</v>
      </c>
      <c r="L1152" s="2" t="s">
        <v>81</v>
      </c>
    </row>
    <row r="1153" spans="1:12" x14ac:dyDescent="0.25">
      <c r="A1153" s="20">
        <v>398</v>
      </c>
      <c r="B1153" s="3">
        <v>42728</v>
      </c>
      <c r="C1153" s="3">
        <v>42728</v>
      </c>
      <c r="E1153" t="s">
        <v>322</v>
      </c>
      <c r="F1153">
        <v>2</v>
      </c>
      <c r="G1153" s="2">
        <v>610004274</v>
      </c>
      <c r="H1153" s="18" t="str">
        <f>IF(Tableau4[[#This Row],[Produit]]="","",VLOOKUP(Tableau4[[#This Row],[Produit]],'Prod Sanit'!$A$1:$G$71,7,FALSE))</f>
        <v>IM</v>
      </c>
      <c r="I1153" s="2" t="s">
        <v>35</v>
      </c>
      <c r="J1153" s="1">
        <f>IF(Tableau4[[#This Row],[Date Fin TTT]]="","",VLOOKUP(Tableau4[[#This Row],[Produit]],'Prod Sanit'!$A$1:$G$72,2,FALSE)+Tableau4[[#This Row],[Date Fin TTT]])</f>
        <v>42728</v>
      </c>
      <c r="L1153" s="2" t="s">
        <v>81</v>
      </c>
    </row>
    <row r="1154" spans="1:12" x14ac:dyDescent="0.25">
      <c r="A1154" s="20">
        <v>3927</v>
      </c>
      <c r="B1154" s="3">
        <v>42729</v>
      </c>
      <c r="C1154" s="3">
        <v>42730</v>
      </c>
      <c r="E1154" t="s">
        <v>272</v>
      </c>
      <c r="F1154">
        <v>20</v>
      </c>
      <c r="G1154" s="28">
        <v>612005171</v>
      </c>
      <c r="H1154" s="18" t="str">
        <f>IF(Tableau4[[#This Row],[Produit]]="","",VLOOKUP(Tableau4[[#This Row],[Produit]],'Prod Sanit'!$A$1:$G$71,7,FALSE))</f>
        <v>IM</v>
      </c>
      <c r="I1154" s="2" t="s">
        <v>35</v>
      </c>
      <c r="J1154" s="1">
        <f>IF(Tableau4[[#This Row],[Date Fin TTT]]="","",VLOOKUP(Tableau4[[#This Row],[Produit]],'Prod Sanit'!$A$1:$G$72,2,FALSE)+Tableau4[[#This Row],[Date Fin TTT]])</f>
        <v>42751</v>
      </c>
      <c r="K1154" t="s">
        <v>293</v>
      </c>
      <c r="L1154" s="2" t="s">
        <v>81</v>
      </c>
    </row>
    <row r="1155" spans="1:12" x14ac:dyDescent="0.25">
      <c r="A1155" s="20">
        <v>3890</v>
      </c>
      <c r="B1155" s="3">
        <v>42731</v>
      </c>
      <c r="C1155" s="3">
        <v>42734</v>
      </c>
      <c r="E1155" t="s">
        <v>144</v>
      </c>
      <c r="F1155">
        <v>7</v>
      </c>
      <c r="G1155" s="2">
        <v>612005251</v>
      </c>
      <c r="H1155" s="18" t="str">
        <f>IF(Tableau4[[#This Row],[Produit]]="","",VLOOKUP(Tableau4[[#This Row],[Produit]],'Prod Sanit'!$A$1:$G$71,7,FALSE))</f>
        <v>B</v>
      </c>
      <c r="I1155" s="2" t="s">
        <v>35</v>
      </c>
      <c r="J1155" s="1">
        <f>IF(Tableau4[[#This Row],[Date Fin TTT]]="","",VLOOKUP(Tableau4[[#This Row],[Produit]],'Prod Sanit'!$A$1:$G$72,2,FALSE)+Tableau4[[#This Row],[Date Fin TTT]])</f>
        <v>42734</v>
      </c>
      <c r="K1155" t="s">
        <v>281</v>
      </c>
      <c r="L1155" s="2" t="s">
        <v>81</v>
      </c>
    </row>
    <row r="1156" spans="1:12" x14ac:dyDescent="0.25">
      <c r="A1156" s="20">
        <v>3890</v>
      </c>
      <c r="B1156" s="3">
        <v>42731</v>
      </c>
      <c r="C1156" s="3">
        <v>42734</v>
      </c>
      <c r="E1156" t="s">
        <v>250</v>
      </c>
      <c r="F1156">
        <v>50</v>
      </c>
      <c r="G1156" s="28">
        <v>612005251</v>
      </c>
      <c r="H1156" s="18">
        <f>IF(Tableau4[[#This Row],[Produit]]="","",VLOOKUP(Tableau4[[#This Row],[Produit]],'Prod Sanit'!$A$1:$G$71,7,FALSE))</f>
        <v>0</v>
      </c>
      <c r="I1156" s="2" t="s">
        <v>35</v>
      </c>
      <c r="J1156" s="1">
        <f>IF(Tableau4[[#This Row],[Date Fin TTT]]="","",VLOOKUP(Tableau4[[#This Row],[Produit]],'Prod Sanit'!$A$1:$G$72,2,FALSE)+Tableau4[[#This Row],[Date Fin TTT]])</f>
        <v>42734</v>
      </c>
      <c r="K1156" t="s">
        <v>283</v>
      </c>
      <c r="L1156" s="2" t="s">
        <v>81</v>
      </c>
    </row>
    <row r="1157" spans="1:12" x14ac:dyDescent="0.25">
      <c r="A1157" s="20">
        <v>3890</v>
      </c>
      <c r="B1157" s="3">
        <v>42731</v>
      </c>
      <c r="C1157" s="3">
        <v>42734</v>
      </c>
      <c r="E1157" t="s">
        <v>251</v>
      </c>
      <c r="F1157">
        <v>1</v>
      </c>
      <c r="G1157" s="28">
        <v>612005251</v>
      </c>
      <c r="H1157" s="18">
        <f>IF(Tableau4[[#This Row],[Produit]]="","",VLOOKUP(Tableau4[[#This Row],[Produit]],'Prod Sanit'!$A$1:$G$71,7,FALSE))</f>
        <v>0</v>
      </c>
      <c r="I1157" s="2" t="s">
        <v>35</v>
      </c>
      <c r="J1157" s="1">
        <f>IF(Tableau4[[#This Row],[Date Fin TTT]]="","",VLOOKUP(Tableau4[[#This Row],[Produit]],'Prod Sanit'!$A$1:$G$72,2,FALSE)+Tableau4[[#This Row],[Date Fin TTT]])</f>
        <v>42734</v>
      </c>
      <c r="K1157" t="s">
        <v>282</v>
      </c>
      <c r="L1157" s="2" t="s">
        <v>81</v>
      </c>
    </row>
    <row r="1158" spans="1:12" x14ac:dyDescent="0.25">
      <c r="A1158" s="20">
        <v>3930</v>
      </c>
      <c r="B1158" s="3">
        <v>42731</v>
      </c>
      <c r="C1158" s="3">
        <v>42731</v>
      </c>
      <c r="E1158" t="s">
        <v>53</v>
      </c>
      <c r="F1158">
        <v>18</v>
      </c>
      <c r="G1158" s="28">
        <v>612004941</v>
      </c>
      <c r="H1158" s="18">
        <f>IF(Tableau4[[#This Row],[Produit]]="","",VLOOKUP(Tableau4[[#This Row],[Produit]],'Prod Sanit'!$A$1:$G$71,7,FALSE))</f>
        <v>0</v>
      </c>
      <c r="I1158" s="2" t="s">
        <v>35</v>
      </c>
      <c r="J1158" s="1">
        <f>IF(Tableau4[[#This Row],[Date Fin TTT]]="","",VLOOKUP(Tableau4[[#This Row],[Produit]],'Prod Sanit'!$A$1:$G$72,2,FALSE)+Tableau4[[#This Row],[Date Fin TTT]])</f>
        <v>42794</v>
      </c>
      <c r="K1158" t="s">
        <v>285</v>
      </c>
      <c r="L1158" s="2" t="s">
        <v>81</v>
      </c>
    </row>
    <row r="1159" spans="1:12" x14ac:dyDescent="0.25">
      <c r="A1159" s="20">
        <v>3931</v>
      </c>
      <c r="B1159" s="3">
        <v>42732</v>
      </c>
      <c r="C1159" s="3">
        <v>42732</v>
      </c>
      <c r="E1159" t="s">
        <v>53</v>
      </c>
      <c r="F1159">
        <v>18</v>
      </c>
      <c r="G1159" s="28">
        <v>612004941</v>
      </c>
      <c r="H1159" s="18">
        <f>IF(Tableau4[[#This Row],[Produit]]="","",VLOOKUP(Tableau4[[#This Row],[Produit]],'Prod Sanit'!$A$1:$G$71,7,FALSE))</f>
        <v>0</v>
      </c>
      <c r="I1159" s="2" t="s">
        <v>35</v>
      </c>
      <c r="J1159" s="1">
        <f>IF(Tableau4[[#This Row],[Date Fin TTT]]="","",VLOOKUP(Tableau4[[#This Row],[Produit]],'Prod Sanit'!$A$1:$G$72,2,FALSE)+Tableau4[[#This Row],[Date Fin TTT]])</f>
        <v>42795</v>
      </c>
      <c r="K1159" t="s">
        <v>285</v>
      </c>
      <c r="L1159" s="2" t="s">
        <v>81</v>
      </c>
    </row>
    <row r="1160" spans="1:12" x14ac:dyDescent="0.25">
      <c r="A1160" s="20">
        <v>3932</v>
      </c>
      <c r="B1160" s="3">
        <v>42734</v>
      </c>
      <c r="C1160" s="3">
        <v>42734</v>
      </c>
      <c r="E1160" t="s">
        <v>53</v>
      </c>
      <c r="F1160">
        <v>18</v>
      </c>
      <c r="G1160" s="28">
        <v>612004941</v>
      </c>
      <c r="H1160" s="18">
        <f>IF(Tableau4[[#This Row],[Produit]]="","",VLOOKUP(Tableau4[[#This Row],[Produit]],'Prod Sanit'!$A$1:$G$71,7,FALSE))</f>
        <v>0</v>
      </c>
      <c r="I1160" s="2" t="s">
        <v>35</v>
      </c>
      <c r="J1160" s="1">
        <f>IF(Tableau4[[#This Row],[Date Fin TTT]]="","",VLOOKUP(Tableau4[[#This Row],[Produit]],'Prod Sanit'!$A$1:$G$72,2,FALSE)+Tableau4[[#This Row],[Date Fin TTT]])</f>
        <v>42797</v>
      </c>
      <c r="K1160" t="s">
        <v>285</v>
      </c>
      <c r="L1160" s="2" t="s">
        <v>81</v>
      </c>
    </row>
    <row r="1161" spans="1:12" x14ac:dyDescent="0.25">
      <c r="A1161" s="20">
        <v>3891</v>
      </c>
      <c r="B1161" s="3">
        <v>42735</v>
      </c>
      <c r="C1161" s="3">
        <v>42735</v>
      </c>
      <c r="E1161" t="s">
        <v>250</v>
      </c>
      <c r="F1161">
        <v>50</v>
      </c>
      <c r="G1161" s="28">
        <v>612005251</v>
      </c>
      <c r="H1161" s="18">
        <f>IF(Tableau4[[#This Row],[Produit]]="","",VLOOKUP(Tableau4[[#This Row],[Produit]],'Prod Sanit'!$A$1:$G$71,7,FALSE))</f>
        <v>0</v>
      </c>
      <c r="I1161" s="2" t="s">
        <v>35</v>
      </c>
      <c r="J1161" s="1">
        <f>IF(Tableau4[[#This Row],[Date Fin TTT]]="","",VLOOKUP(Tableau4[[#This Row],[Produit]],'Prod Sanit'!$A$1:$G$72,2,FALSE)+Tableau4[[#This Row],[Date Fin TTT]])</f>
        <v>42735</v>
      </c>
      <c r="K1161" t="s">
        <v>283</v>
      </c>
      <c r="L1161" s="2" t="s">
        <v>81</v>
      </c>
    </row>
    <row r="1162" spans="1:12" x14ac:dyDescent="0.25">
      <c r="A1162" s="20">
        <v>3891</v>
      </c>
      <c r="B1162" s="3">
        <v>42735</v>
      </c>
      <c r="C1162" s="3">
        <v>42735</v>
      </c>
      <c r="E1162" t="s">
        <v>251</v>
      </c>
      <c r="G1162" s="28">
        <v>612005251</v>
      </c>
      <c r="H1162" s="18">
        <f>IF(Tableau4[[#This Row],[Produit]]="","",VLOOKUP(Tableau4[[#This Row],[Produit]],'Prod Sanit'!$A$1:$G$71,7,FALSE))</f>
        <v>0</v>
      </c>
      <c r="I1162" s="2" t="s">
        <v>35</v>
      </c>
      <c r="J1162" s="1">
        <f>IF(Tableau4[[#This Row],[Date Fin TTT]]="","",VLOOKUP(Tableau4[[#This Row],[Produit]],'Prod Sanit'!$A$1:$G$72,2,FALSE)+Tableau4[[#This Row],[Date Fin TTT]])</f>
        <v>42735</v>
      </c>
      <c r="K1162" t="s">
        <v>282</v>
      </c>
      <c r="L1162" s="2" t="s">
        <v>81</v>
      </c>
    </row>
    <row r="1163" spans="1:12" x14ac:dyDescent="0.25">
      <c r="A1163" s="20">
        <v>3907</v>
      </c>
      <c r="B1163" s="3">
        <v>42737</v>
      </c>
      <c r="C1163" s="3">
        <v>42737</v>
      </c>
      <c r="E1163" t="s">
        <v>100</v>
      </c>
      <c r="F1163">
        <v>3</v>
      </c>
      <c r="G1163" s="2">
        <v>601000181</v>
      </c>
      <c r="H1163" s="18" t="str">
        <f>IF(Tableau4[[#This Row],[Produit]]="","",VLOOKUP(Tableau4[[#This Row],[Produit]],'Prod Sanit'!$A$1:$G$71,7,FALSE))</f>
        <v>SC</v>
      </c>
      <c r="I1163" s="2" t="s">
        <v>35</v>
      </c>
      <c r="J1163" s="1">
        <f>IF(Tableau4[[#This Row],[Date Fin TTT]]="","",VLOOKUP(Tableau4[[#This Row],[Produit]],'Prod Sanit'!$A$1:$G$72,2,FALSE)+Tableau4[[#This Row],[Date Fin TTT]])</f>
        <v>42786</v>
      </c>
      <c r="K1163" t="s">
        <v>116</v>
      </c>
    </row>
    <row r="1164" spans="1:12" x14ac:dyDescent="0.25">
      <c r="A1164" s="20">
        <v>3907</v>
      </c>
      <c r="B1164" s="3">
        <v>42737</v>
      </c>
      <c r="C1164" s="3">
        <v>42737</v>
      </c>
      <c r="E1164" t="s">
        <v>54</v>
      </c>
      <c r="F1164">
        <v>10</v>
      </c>
      <c r="G1164" s="2">
        <v>604001917</v>
      </c>
      <c r="H1164" s="18" t="str">
        <f>IF(Tableau4[[#This Row],[Produit]]="","",VLOOKUP(Tableau4[[#This Row],[Produit]],'Prod Sanit'!$A$1:$G$71,7,FALSE))</f>
        <v>IM</v>
      </c>
      <c r="I1164" s="2" t="s">
        <v>35</v>
      </c>
      <c r="J1164" s="1">
        <f>IF(Tableau4[[#This Row],[Date Fin TTT]]="","",VLOOKUP(Tableau4[[#This Row],[Produit]],'Prod Sanit'!$A$1:$G$72,2,FALSE)+Tableau4[[#This Row],[Date Fin TTT]])</f>
        <v>42768</v>
      </c>
      <c r="K1164" t="s">
        <v>95</v>
      </c>
    </row>
    <row r="1165" spans="1:12" x14ac:dyDescent="0.25">
      <c r="A1165" s="20">
        <v>3906</v>
      </c>
      <c r="B1165" s="3">
        <v>42737</v>
      </c>
      <c r="C1165" s="3">
        <v>42737</v>
      </c>
      <c r="E1165" t="s">
        <v>100</v>
      </c>
      <c r="F1165">
        <v>3</v>
      </c>
      <c r="G1165" s="2">
        <v>601000181</v>
      </c>
      <c r="H1165" s="18" t="str">
        <f>IF(Tableau4[[#This Row],[Produit]]="","",VLOOKUP(Tableau4[[#This Row],[Produit]],'Prod Sanit'!$A$1:$G$71,7,FALSE))</f>
        <v>SC</v>
      </c>
      <c r="I1165" s="2" t="s">
        <v>35</v>
      </c>
      <c r="J1165" s="1">
        <f>IF(Tableau4[[#This Row],[Date Fin TTT]]="","",VLOOKUP(Tableau4[[#This Row],[Produit]],'Prod Sanit'!$A$1:$G$72,2,FALSE)+Tableau4[[#This Row],[Date Fin TTT]])</f>
        <v>42786</v>
      </c>
      <c r="K1165" t="s">
        <v>116</v>
      </c>
    </row>
    <row r="1166" spans="1:12" x14ac:dyDescent="0.25">
      <c r="A1166" s="20">
        <v>3906</v>
      </c>
      <c r="B1166" s="3">
        <v>42737</v>
      </c>
      <c r="C1166" s="3">
        <v>42737</v>
      </c>
      <c r="E1166" t="s">
        <v>54</v>
      </c>
      <c r="F1166">
        <v>10</v>
      </c>
      <c r="G1166" s="2">
        <v>604001917</v>
      </c>
      <c r="H1166" s="18" t="str">
        <f>IF(Tableau4[[#This Row],[Produit]]="","",VLOOKUP(Tableau4[[#This Row],[Produit]],'Prod Sanit'!$A$1:$G$71,7,FALSE))</f>
        <v>IM</v>
      </c>
      <c r="I1166" s="2" t="s">
        <v>35</v>
      </c>
      <c r="J1166" s="1">
        <f>IF(Tableau4[[#This Row],[Date Fin TTT]]="","",VLOOKUP(Tableau4[[#This Row],[Produit]],'Prod Sanit'!$A$1:$G$72,2,FALSE)+Tableau4[[#This Row],[Date Fin TTT]])</f>
        <v>42768</v>
      </c>
      <c r="K1166" t="s">
        <v>95</v>
      </c>
    </row>
    <row r="1167" spans="1:12" x14ac:dyDescent="0.25">
      <c r="A1167" s="2">
        <v>3873</v>
      </c>
      <c r="B1167" s="3">
        <v>42738</v>
      </c>
      <c r="C1167" s="3">
        <v>42738</v>
      </c>
      <c r="E1167" t="s">
        <v>86</v>
      </c>
      <c r="F1167">
        <v>17.5</v>
      </c>
      <c r="G1167" s="2">
        <v>607002825</v>
      </c>
      <c r="H1167" s="18" t="str">
        <f>IF(Tableau4[[#This Row],[Produit]]="","",VLOOKUP(Tableau4[[#This Row],[Produit]],'Prod Sanit'!$A$1:$G$71,7,FALSE))</f>
        <v>D</v>
      </c>
      <c r="I1167" s="2" t="s">
        <v>35</v>
      </c>
      <c r="K1167" t="s">
        <v>296</v>
      </c>
    </row>
    <row r="1168" spans="1:12" x14ac:dyDescent="0.25">
      <c r="A1168" s="2">
        <v>3890</v>
      </c>
      <c r="B1168" s="3">
        <v>42738</v>
      </c>
      <c r="C1168" s="3">
        <v>42738</v>
      </c>
      <c r="E1168" t="s">
        <v>86</v>
      </c>
      <c r="F1168">
        <v>17.5</v>
      </c>
      <c r="G1168" s="2">
        <v>607002825</v>
      </c>
      <c r="H1168" s="18" t="str">
        <f>IF(Tableau4[[#This Row],[Produit]]="","",VLOOKUP(Tableau4[[#This Row],[Produit]],'Prod Sanit'!$A$1:$G$71,7,FALSE))</f>
        <v>D</v>
      </c>
      <c r="I1168" s="2" t="s">
        <v>35</v>
      </c>
      <c r="K1168" t="s">
        <v>296</v>
      </c>
    </row>
    <row r="1169" spans="1:11" x14ac:dyDescent="0.25">
      <c r="A1169" s="2">
        <v>3891</v>
      </c>
      <c r="B1169" s="3">
        <v>42738</v>
      </c>
      <c r="C1169" s="3">
        <v>42738</v>
      </c>
      <c r="E1169" t="s">
        <v>86</v>
      </c>
      <c r="F1169">
        <v>17.5</v>
      </c>
      <c r="G1169" s="2">
        <v>607002825</v>
      </c>
      <c r="H1169" s="18" t="str">
        <f>IF(Tableau4[[#This Row],[Produit]]="","",VLOOKUP(Tableau4[[#This Row],[Produit]],'Prod Sanit'!$A$1:$G$71,7,FALSE))</f>
        <v>D</v>
      </c>
      <c r="I1169" s="2" t="s">
        <v>35</v>
      </c>
      <c r="K1169" t="s">
        <v>296</v>
      </c>
    </row>
    <row r="1170" spans="1:11" x14ac:dyDescent="0.25">
      <c r="A1170" s="2">
        <v>3894</v>
      </c>
      <c r="B1170" s="3">
        <v>42738</v>
      </c>
      <c r="C1170" s="3">
        <v>42738</v>
      </c>
      <c r="E1170" t="s">
        <v>86</v>
      </c>
      <c r="F1170">
        <v>17.5</v>
      </c>
      <c r="G1170" s="2">
        <v>607002825</v>
      </c>
      <c r="H1170" s="18" t="str">
        <f>IF(Tableau4[[#This Row],[Produit]]="","",VLOOKUP(Tableau4[[#This Row],[Produit]],'Prod Sanit'!$A$1:$G$71,7,FALSE))</f>
        <v>D</v>
      </c>
      <c r="I1170" s="2" t="s">
        <v>35</v>
      </c>
      <c r="K1170" t="s">
        <v>296</v>
      </c>
    </row>
    <row r="1171" spans="1:11" x14ac:dyDescent="0.25">
      <c r="A1171" s="2">
        <v>3896</v>
      </c>
      <c r="B1171" s="3">
        <v>42738</v>
      </c>
      <c r="C1171" s="3">
        <v>42738</v>
      </c>
      <c r="E1171" t="s">
        <v>86</v>
      </c>
      <c r="F1171">
        <v>17.5</v>
      </c>
      <c r="G1171" s="2">
        <v>607002825</v>
      </c>
      <c r="H1171" s="18" t="str">
        <f>IF(Tableau4[[#This Row],[Produit]]="","",VLOOKUP(Tableau4[[#This Row],[Produit]],'Prod Sanit'!$A$1:$G$71,7,FALSE))</f>
        <v>D</v>
      </c>
      <c r="I1171" s="2" t="s">
        <v>35</v>
      </c>
      <c r="K1171" t="s">
        <v>296</v>
      </c>
    </row>
    <row r="1172" spans="1:11" x14ac:dyDescent="0.25">
      <c r="A1172" s="2">
        <v>3897</v>
      </c>
      <c r="B1172" s="3">
        <v>42738</v>
      </c>
      <c r="C1172" s="3">
        <v>42738</v>
      </c>
      <c r="E1172" t="s">
        <v>86</v>
      </c>
      <c r="F1172">
        <v>17.5</v>
      </c>
      <c r="G1172" s="2">
        <v>607002825</v>
      </c>
      <c r="H1172" s="18" t="str">
        <f>IF(Tableau4[[#This Row],[Produit]]="","",VLOOKUP(Tableau4[[#This Row],[Produit]],'Prod Sanit'!$A$1:$G$71,7,FALSE))</f>
        <v>D</v>
      </c>
      <c r="I1172" s="2" t="s">
        <v>35</v>
      </c>
      <c r="K1172" t="s">
        <v>296</v>
      </c>
    </row>
    <row r="1173" spans="1:11" x14ac:dyDescent="0.25">
      <c r="A1173" s="2">
        <v>3898</v>
      </c>
      <c r="B1173" s="3">
        <v>42738</v>
      </c>
      <c r="C1173" s="3">
        <v>42738</v>
      </c>
      <c r="E1173" t="s">
        <v>86</v>
      </c>
      <c r="F1173">
        <v>17.5</v>
      </c>
      <c r="G1173" s="2">
        <v>607002825</v>
      </c>
      <c r="H1173" s="18" t="str">
        <f>IF(Tableau4[[#This Row],[Produit]]="","",VLOOKUP(Tableau4[[#This Row],[Produit]],'Prod Sanit'!$A$1:$G$71,7,FALSE))</f>
        <v>D</v>
      </c>
      <c r="I1173" s="2" t="s">
        <v>35</v>
      </c>
      <c r="K1173" t="s">
        <v>296</v>
      </c>
    </row>
    <row r="1174" spans="1:11" x14ac:dyDescent="0.25">
      <c r="A1174" s="2">
        <v>3899</v>
      </c>
      <c r="B1174" s="3">
        <v>42738</v>
      </c>
      <c r="C1174" s="3">
        <v>42738</v>
      </c>
      <c r="E1174" t="s">
        <v>86</v>
      </c>
      <c r="F1174">
        <v>17.5</v>
      </c>
      <c r="G1174" s="2">
        <v>607002825</v>
      </c>
      <c r="H1174" s="18" t="str">
        <f>IF(Tableau4[[#This Row],[Produit]]="","",VLOOKUP(Tableau4[[#This Row],[Produit]],'Prod Sanit'!$A$1:$G$71,7,FALSE))</f>
        <v>D</v>
      </c>
      <c r="I1174" s="2" t="s">
        <v>35</v>
      </c>
      <c r="K1174" t="s">
        <v>296</v>
      </c>
    </row>
    <row r="1175" spans="1:11" x14ac:dyDescent="0.25">
      <c r="A1175" s="2">
        <v>3900</v>
      </c>
      <c r="B1175" s="3">
        <v>42738</v>
      </c>
      <c r="C1175" s="3">
        <v>42738</v>
      </c>
      <c r="E1175" t="s">
        <v>86</v>
      </c>
      <c r="F1175">
        <v>17.5</v>
      </c>
      <c r="G1175" s="2">
        <v>607002825</v>
      </c>
      <c r="H1175" s="18" t="str">
        <f>IF(Tableau4[[#This Row],[Produit]]="","",VLOOKUP(Tableau4[[#This Row],[Produit]],'Prod Sanit'!$A$1:$G$71,7,FALSE))</f>
        <v>D</v>
      </c>
      <c r="I1175" s="2" t="s">
        <v>35</v>
      </c>
      <c r="K1175" t="s">
        <v>296</v>
      </c>
    </row>
    <row r="1176" spans="1:11" x14ac:dyDescent="0.25">
      <c r="A1176" s="2">
        <v>3901</v>
      </c>
      <c r="B1176" s="3">
        <v>42738</v>
      </c>
      <c r="C1176" s="3">
        <v>42738</v>
      </c>
      <c r="E1176" t="s">
        <v>86</v>
      </c>
      <c r="F1176">
        <v>17.5</v>
      </c>
      <c r="G1176" s="2">
        <v>607002825</v>
      </c>
      <c r="H1176" s="18" t="str">
        <f>IF(Tableau4[[#This Row],[Produit]]="","",VLOOKUP(Tableau4[[#This Row],[Produit]],'Prod Sanit'!$A$1:$G$71,7,FALSE))</f>
        <v>D</v>
      </c>
      <c r="I1176" s="2" t="s">
        <v>35</v>
      </c>
      <c r="K1176" t="s">
        <v>296</v>
      </c>
    </row>
    <row r="1177" spans="1:11" x14ac:dyDescent="0.25">
      <c r="A1177" s="2">
        <v>3902</v>
      </c>
      <c r="B1177" s="3">
        <v>42738</v>
      </c>
      <c r="C1177" s="3">
        <v>42738</v>
      </c>
      <c r="E1177" t="s">
        <v>86</v>
      </c>
      <c r="F1177">
        <v>17.5</v>
      </c>
      <c r="G1177" s="2">
        <v>607002825</v>
      </c>
      <c r="H1177" s="18" t="str">
        <f>IF(Tableau4[[#This Row],[Produit]]="","",VLOOKUP(Tableau4[[#This Row],[Produit]],'Prod Sanit'!$A$1:$G$71,7,FALSE))</f>
        <v>D</v>
      </c>
      <c r="I1177" s="2" t="s">
        <v>35</v>
      </c>
      <c r="K1177" t="s">
        <v>296</v>
      </c>
    </row>
    <row r="1178" spans="1:11" x14ac:dyDescent="0.25">
      <c r="A1178" s="2">
        <v>3903</v>
      </c>
      <c r="B1178" s="3">
        <v>42738</v>
      </c>
      <c r="C1178" s="3">
        <v>42738</v>
      </c>
      <c r="E1178" t="s">
        <v>86</v>
      </c>
      <c r="F1178">
        <v>17.5</v>
      </c>
      <c r="G1178" s="2">
        <v>607002825</v>
      </c>
      <c r="H1178" s="18" t="str">
        <f>IF(Tableau4[[#This Row],[Produit]]="","",VLOOKUP(Tableau4[[#This Row],[Produit]],'Prod Sanit'!$A$1:$G$71,7,FALSE))</f>
        <v>D</v>
      </c>
      <c r="I1178" s="2" t="s">
        <v>35</v>
      </c>
      <c r="K1178" t="s">
        <v>296</v>
      </c>
    </row>
    <row r="1179" spans="1:11" x14ac:dyDescent="0.25">
      <c r="A1179" s="2">
        <v>3904</v>
      </c>
      <c r="B1179" s="3">
        <v>42738</v>
      </c>
      <c r="C1179" s="3">
        <v>42738</v>
      </c>
      <c r="E1179" t="s">
        <v>86</v>
      </c>
      <c r="F1179">
        <v>17.5</v>
      </c>
      <c r="G1179" s="2">
        <v>607002825</v>
      </c>
      <c r="H1179" s="18" t="str">
        <f>IF(Tableau4[[#This Row],[Produit]]="","",VLOOKUP(Tableau4[[#This Row],[Produit]],'Prod Sanit'!$A$1:$G$71,7,FALSE))</f>
        <v>D</v>
      </c>
      <c r="I1179" s="2" t="s">
        <v>35</v>
      </c>
      <c r="K1179" t="s">
        <v>296</v>
      </c>
    </row>
    <row r="1180" spans="1:11" x14ac:dyDescent="0.25">
      <c r="A1180" s="2">
        <v>3905</v>
      </c>
      <c r="B1180" s="3">
        <v>42738</v>
      </c>
      <c r="C1180" s="3">
        <v>42738</v>
      </c>
      <c r="E1180" t="s">
        <v>86</v>
      </c>
      <c r="F1180">
        <v>17.5</v>
      </c>
      <c r="G1180" s="2">
        <v>607002825</v>
      </c>
      <c r="H1180" s="18" t="str">
        <f>IF(Tableau4[[#This Row],[Produit]]="","",VLOOKUP(Tableau4[[#This Row],[Produit]],'Prod Sanit'!$A$1:$G$71,7,FALSE))</f>
        <v>D</v>
      </c>
      <c r="I1180" s="2" t="s">
        <v>35</v>
      </c>
      <c r="K1180" t="s">
        <v>296</v>
      </c>
    </row>
    <row r="1181" spans="1:11" x14ac:dyDescent="0.25">
      <c r="A1181" s="2">
        <v>3908</v>
      </c>
      <c r="B1181" s="3">
        <v>42738</v>
      </c>
      <c r="C1181" s="3">
        <v>42738</v>
      </c>
      <c r="E1181" t="s">
        <v>86</v>
      </c>
      <c r="F1181">
        <v>17.5</v>
      </c>
      <c r="G1181" s="2">
        <v>607002825</v>
      </c>
      <c r="H1181" s="18" t="str">
        <f>IF(Tableau4[[#This Row],[Produit]]="","",VLOOKUP(Tableau4[[#This Row],[Produit]],'Prod Sanit'!$A$1:$G$71,7,FALSE))</f>
        <v>D</v>
      </c>
      <c r="I1181" s="2" t="s">
        <v>35</v>
      </c>
      <c r="K1181" t="s">
        <v>296</v>
      </c>
    </row>
    <row r="1182" spans="1:11" x14ac:dyDescent="0.25">
      <c r="A1182" s="2">
        <v>3909</v>
      </c>
      <c r="B1182" s="3">
        <v>42738</v>
      </c>
      <c r="C1182" s="3">
        <v>42738</v>
      </c>
      <c r="E1182" t="s">
        <v>86</v>
      </c>
      <c r="F1182">
        <v>17.5</v>
      </c>
      <c r="G1182" s="2">
        <v>607002825</v>
      </c>
      <c r="H1182" s="18" t="str">
        <f>IF(Tableau4[[#This Row],[Produit]]="","",VLOOKUP(Tableau4[[#This Row],[Produit]],'Prod Sanit'!$A$1:$G$71,7,FALSE))</f>
        <v>D</v>
      </c>
      <c r="I1182" s="2" t="s">
        <v>35</v>
      </c>
      <c r="K1182" t="s">
        <v>296</v>
      </c>
    </row>
    <row r="1183" spans="1:11" x14ac:dyDescent="0.25">
      <c r="A1183" s="2">
        <v>2091</v>
      </c>
      <c r="B1183" s="3">
        <v>42738</v>
      </c>
      <c r="C1183" s="3">
        <v>42738</v>
      </c>
      <c r="E1183" t="s">
        <v>86</v>
      </c>
      <c r="F1183">
        <v>20</v>
      </c>
      <c r="G1183" s="2">
        <v>607002825</v>
      </c>
      <c r="H1183" s="18" t="str">
        <f>IF(Tableau4[[#This Row],[Produit]]="","",VLOOKUP(Tableau4[[#This Row],[Produit]],'Prod Sanit'!$A$1:$G$71,7,FALSE))</f>
        <v>D</v>
      </c>
      <c r="I1183" s="2" t="s">
        <v>35</v>
      </c>
      <c r="K1183" t="s">
        <v>58</v>
      </c>
    </row>
    <row r="1184" spans="1:11" x14ac:dyDescent="0.25">
      <c r="A1184" s="2">
        <v>2092</v>
      </c>
      <c r="B1184" s="3">
        <v>42738</v>
      </c>
      <c r="C1184" s="3">
        <v>42738</v>
      </c>
      <c r="E1184" t="s">
        <v>86</v>
      </c>
      <c r="F1184">
        <v>20</v>
      </c>
      <c r="G1184" s="2">
        <v>607002825</v>
      </c>
      <c r="H1184" s="18" t="str">
        <f>IF(Tableau4[[#This Row],[Produit]]="","",VLOOKUP(Tableau4[[#This Row],[Produit]],'Prod Sanit'!$A$1:$G$71,7,FALSE))</f>
        <v>D</v>
      </c>
      <c r="I1184" s="2" t="s">
        <v>35</v>
      </c>
      <c r="K1184" t="s">
        <v>58</v>
      </c>
    </row>
    <row r="1185" spans="1:11" x14ac:dyDescent="0.25">
      <c r="A1185" s="2">
        <v>3872</v>
      </c>
      <c r="B1185" s="3">
        <v>42738</v>
      </c>
      <c r="C1185" s="3">
        <v>42738</v>
      </c>
      <c r="E1185" t="s">
        <v>86</v>
      </c>
      <c r="F1185">
        <v>20</v>
      </c>
      <c r="G1185" s="2">
        <v>607002825</v>
      </c>
      <c r="H1185" s="18" t="str">
        <f>IF(Tableau4[[#This Row],[Produit]]="","",VLOOKUP(Tableau4[[#This Row],[Produit]],'Prod Sanit'!$A$1:$G$71,7,FALSE))</f>
        <v>D</v>
      </c>
      <c r="I1185" s="2" t="s">
        <v>35</v>
      </c>
      <c r="K1185" t="s">
        <v>58</v>
      </c>
    </row>
    <row r="1186" spans="1:11" x14ac:dyDescent="0.25">
      <c r="A1186" s="2">
        <v>3874</v>
      </c>
      <c r="B1186" s="3">
        <v>42738</v>
      </c>
      <c r="C1186" s="3">
        <v>42738</v>
      </c>
      <c r="E1186" t="s">
        <v>86</v>
      </c>
      <c r="F1186">
        <v>20</v>
      </c>
      <c r="G1186" s="2">
        <v>607002825</v>
      </c>
      <c r="H1186" s="18" t="str">
        <f>IF(Tableau4[[#This Row],[Produit]]="","",VLOOKUP(Tableau4[[#This Row],[Produit]],'Prod Sanit'!$A$1:$G$71,7,FALSE))</f>
        <v>D</v>
      </c>
      <c r="I1186" s="2" t="s">
        <v>35</v>
      </c>
      <c r="K1186" t="s">
        <v>58</v>
      </c>
    </row>
    <row r="1187" spans="1:11" x14ac:dyDescent="0.25">
      <c r="A1187" s="2">
        <v>3875</v>
      </c>
      <c r="B1187" s="3">
        <v>42738</v>
      </c>
      <c r="C1187" s="3">
        <v>42738</v>
      </c>
      <c r="E1187" t="s">
        <v>86</v>
      </c>
      <c r="F1187">
        <v>20</v>
      </c>
      <c r="G1187" s="2">
        <v>607002825</v>
      </c>
      <c r="H1187" s="18" t="str">
        <f>IF(Tableau4[[#This Row],[Produit]]="","",VLOOKUP(Tableau4[[#This Row],[Produit]],'Prod Sanit'!$A$1:$G$71,7,FALSE))</f>
        <v>D</v>
      </c>
      <c r="I1187" s="2" t="s">
        <v>35</v>
      </c>
      <c r="K1187" t="s">
        <v>58</v>
      </c>
    </row>
    <row r="1188" spans="1:11" x14ac:dyDescent="0.25">
      <c r="A1188" s="2">
        <v>3878</v>
      </c>
      <c r="B1188" s="3">
        <v>42738</v>
      </c>
      <c r="C1188" s="3">
        <v>42738</v>
      </c>
      <c r="E1188" t="s">
        <v>86</v>
      </c>
      <c r="F1188">
        <v>20</v>
      </c>
      <c r="G1188" s="2">
        <v>607002825</v>
      </c>
      <c r="H1188" s="18" t="str">
        <f>IF(Tableau4[[#This Row],[Produit]]="","",VLOOKUP(Tableau4[[#This Row],[Produit]],'Prod Sanit'!$A$1:$G$71,7,FALSE))</f>
        <v>D</v>
      </c>
      <c r="I1188" s="2" t="s">
        <v>35</v>
      </c>
      <c r="K1188" t="s">
        <v>58</v>
      </c>
    </row>
    <row r="1189" spans="1:11" x14ac:dyDescent="0.25">
      <c r="A1189" s="2">
        <v>3879</v>
      </c>
      <c r="B1189" s="3">
        <v>42738</v>
      </c>
      <c r="C1189" s="3">
        <v>42738</v>
      </c>
      <c r="E1189" t="s">
        <v>86</v>
      </c>
      <c r="F1189">
        <v>20</v>
      </c>
      <c r="G1189" s="2">
        <v>607002825</v>
      </c>
      <c r="H1189" s="18" t="str">
        <f>IF(Tableau4[[#This Row],[Produit]]="","",VLOOKUP(Tableau4[[#This Row],[Produit]],'Prod Sanit'!$A$1:$G$71,7,FALSE))</f>
        <v>D</v>
      </c>
      <c r="I1189" s="2" t="s">
        <v>35</v>
      </c>
      <c r="K1189" t="s">
        <v>58</v>
      </c>
    </row>
    <row r="1190" spans="1:11" x14ac:dyDescent="0.25">
      <c r="A1190" s="2">
        <v>3880</v>
      </c>
      <c r="B1190" s="3">
        <v>42738</v>
      </c>
      <c r="C1190" s="3">
        <v>42738</v>
      </c>
      <c r="E1190" t="s">
        <v>86</v>
      </c>
      <c r="F1190">
        <v>20</v>
      </c>
      <c r="G1190" s="2">
        <v>607002825</v>
      </c>
      <c r="H1190" s="18" t="str">
        <f>IF(Tableau4[[#This Row],[Produit]]="","",VLOOKUP(Tableau4[[#This Row],[Produit]],'Prod Sanit'!$A$1:$G$71,7,FALSE))</f>
        <v>D</v>
      </c>
      <c r="I1190" s="2" t="s">
        <v>35</v>
      </c>
      <c r="K1190" t="s">
        <v>58</v>
      </c>
    </row>
    <row r="1191" spans="1:11" x14ac:dyDescent="0.25">
      <c r="A1191" s="2">
        <v>3882</v>
      </c>
      <c r="B1191" s="3">
        <v>42738</v>
      </c>
      <c r="C1191" s="3">
        <v>42738</v>
      </c>
      <c r="E1191" t="s">
        <v>86</v>
      </c>
      <c r="F1191">
        <v>20</v>
      </c>
      <c r="G1191" s="2">
        <v>607002825</v>
      </c>
      <c r="H1191" s="18" t="str">
        <f>IF(Tableau4[[#This Row],[Produit]]="","",VLOOKUP(Tableau4[[#This Row],[Produit]],'Prod Sanit'!$A$1:$G$71,7,FALSE))</f>
        <v>D</v>
      </c>
      <c r="I1191" s="2" t="s">
        <v>35</v>
      </c>
      <c r="K1191" t="s">
        <v>58</v>
      </c>
    </row>
    <row r="1192" spans="1:11" x14ac:dyDescent="0.25">
      <c r="A1192" s="2">
        <v>3883</v>
      </c>
      <c r="B1192" s="3">
        <v>42738</v>
      </c>
      <c r="C1192" s="3">
        <v>42738</v>
      </c>
      <c r="E1192" t="s">
        <v>86</v>
      </c>
      <c r="F1192">
        <v>20</v>
      </c>
      <c r="G1192" s="2">
        <v>607002825</v>
      </c>
      <c r="H1192" s="18" t="str">
        <f>IF(Tableau4[[#This Row],[Produit]]="","",VLOOKUP(Tableau4[[#This Row],[Produit]],'Prod Sanit'!$A$1:$G$71,7,FALSE))</f>
        <v>D</v>
      </c>
      <c r="I1192" s="2" t="s">
        <v>35</v>
      </c>
      <c r="K1192" t="s">
        <v>58</v>
      </c>
    </row>
    <row r="1193" spans="1:11" x14ac:dyDescent="0.25">
      <c r="A1193" s="2">
        <v>3885</v>
      </c>
      <c r="B1193" s="3">
        <v>42738</v>
      </c>
      <c r="C1193" s="3">
        <v>42738</v>
      </c>
      <c r="E1193" t="s">
        <v>86</v>
      </c>
      <c r="F1193">
        <v>20</v>
      </c>
      <c r="G1193" s="2">
        <v>607002825</v>
      </c>
      <c r="H1193" s="18" t="str">
        <f>IF(Tableau4[[#This Row],[Produit]]="","",VLOOKUP(Tableau4[[#This Row],[Produit]],'Prod Sanit'!$A$1:$G$71,7,FALSE))</f>
        <v>D</v>
      </c>
      <c r="I1193" s="2" t="s">
        <v>35</v>
      </c>
      <c r="K1193" t="s">
        <v>58</v>
      </c>
    </row>
    <row r="1194" spans="1:11" x14ac:dyDescent="0.25">
      <c r="A1194" s="2">
        <v>3886</v>
      </c>
      <c r="B1194" s="3">
        <v>42738</v>
      </c>
      <c r="C1194" s="3">
        <v>42738</v>
      </c>
      <c r="E1194" t="s">
        <v>86</v>
      </c>
      <c r="F1194">
        <v>20</v>
      </c>
      <c r="G1194" s="2">
        <v>607002825</v>
      </c>
      <c r="H1194" s="18" t="str">
        <f>IF(Tableau4[[#This Row],[Produit]]="","",VLOOKUP(Tableau4[[#This Row],[Produit]],'Prod Sanit'!$A$1:$G$71,7,FALSE))</f>
        <v>D</v>
      </c>
      <c r="I1194" s="2" t="s">
        <v>35</v>
      </c>
      <c r="K1194" t="s">
        <v>58</v>
      </c>
    </row>
    <row r="1195" spans="1:11" x14ac:dyDescent="0.25">
      <c r="A1195" s="2">
        <v>3887</v>
      </c>
      <c r="B1195" s="3">
        <v>42738</v>
      </c>
      <c r="C1195" s="3">
        <v>42738</v>
      </c>
      <c r="E1195" t="s">
        <v>86</v>
      </c>
      <c r="F1195">
        <v>20</v>
      </c>
      <c r="G1195" s="2">
        <v>607002825</v>
      </c>
      <c r="H1195" s="18" t="str">
        <f>IF(Tableau4[[#This Row],[Produit]]="","",VLOOKUP(Tableau4[[#This Row],[Produit]],'Prod Sanit'!$A$1:$G$71,7,FALSE))</f>
        <v>D</v>
      </c>
      <c r="I1195" s="2" t="s">
        <v>35</v>
      </c>
      <c r="K1195" t="s">
        <v>58</v>
      </c>
    </row>
    <row r="1196" spans="1:11" x14ac:dyDescent="0.25">
      <c r="A1196" s="2">
        <v>3889</v>
      </c>
      <c r="B1196" s="3">
        <v>42738</v>
      </c>
      <c r="C1196" s="3">
        <v>42738</v>
      </c>
      <c r="E1196" t="s">
        <v>86</v>
      </c>
      <c r="F1196">
        <v>20</v>
      </c>
      <c r="G1196" s="2">
        <v>607002825</v>
      </c>
      <c r="H1196" s="18" t="str">
        <f>IF(Tableau4[[#This Row],[Produit]]="","",VLOOKUP(Tableau4[[#This Row],[Produit]],'Prod Sanit'!$A$1:$G$71,7,FALSE))</f>
        <v>D</v>
      </c>
      <c r="I1196" s="2" t="s">
        <v>35</v>
      </c>
      <c r="K1196" t="s">
        <v>58</v>
      </c>
    </row>
    <row r="1197" spans="1:11" x14ac:dyDescent="0.25">
      <c r="A1197" s="2">
        <v>3892</v>
      </c>
      <c r="B1197" s="3">
        <v>42738</v>
      </c>
      <c r="C1197" s="3">
        <v>42738</v>
      </c>
      <c r="E1197" t="s">
        <v>86</v>
      </c>
      <c r="F1197">
        <v>20</v>
      </c>
      <c r="G1197" s="2">
        <v>607002825</v>
      </c>
      <c r="H1197" s="18" t="str">
        <f>IF(Tableau4[[#This Row],[Produit]]="","",VLOOKUP(Tableau4[[#This Row],[Produit]],'Prod Sanit'!$A$1:$G$71,7,FALSE))</f>
        <v>D</v>
      </c>
      <c r="I1197" s="2" t="s">
        <v>35</v>
      </c>
      <c r="K1197" t="s">
        <v>58</v>
      </c>
    </row>
    <row r="1198" spans="1:11" x14ac:dyDescent="0.25">
      <c r="A1198" s="2">
        <v>3895</v>
      </c>
      <c r="B1198" s="3">
        <v>42738</v>
      </c>
      <c r="C1198" s="3">
        <v>42738</v>
      </c>
      <c r="E1198" t="s">
        <v>86</v>
      </c>
      <c r="F1198">
        <v>20</v>
      </c>
      <c r="G1198" s="2">
        <v>607002825</v>
      </c>
      <c r="H1198" s="18" t="str">
        <f>IF(Tableau4[[#This Row],[Produit]]="","",VLOOKUP(Tableau4[[#This Row],[Produit]],'Prod Sanit'!$A$1:$G$71,7,FALSE))</f>
        <v>D</v>
      </c>
      <c r="I1198" s="2" t="s">
        <v>35</v>
      </c>
      <c r="K1198" t="s">
        <v>58</v>
      </c>
    </row>
    <row r="1199" spans="1:11" x14ac:dyDescent="0.25">
      <c r="A1199" s="2">
        <v>3876</v>
      </c>
      <c r="B1199" s="3">
        <v>42738</v>
      </c>
      <c r="C1199" s="3">
        <v>42738</v>
      </c>
      <c r="E1199" t="s">
        <v>86</v>
      </c>
      <c r="F1199">
        <v>20</v>
      </c>
      <c r="G1199" s="2">
        <v>607002825</v>
      </c>
      <c r="H1199" s="18" t="str">
        <f>IF(Tableau4[[#This Row],[Produit]]="","",VLOOKUP(Tableau4[[#This Row],[Produit]],'Prod Sanit'!$A$1:$G$71,7,FALSE))</f>
        <v>D</v>
      </c>
      <c r="I1199" s="2" t="s">
        <v>35</v>
      </c>
      <c r="K1199" t="s">
        <v>58</v>
      </c>
    </row>
    <row r="1200" spans="1:11" x14ac:dyDescent="0.25">
      <c r="A1200" s="2">
        <v>3877</v>
      </c>
      <c r="B1200" s="3">
        <v>42738</v>
      </c>
      <c r="C1200" s="3">
        <v>42738</v>
      </c>
      <c r="E1200" t="s">
        <v>86</v>
      </c>
      <c r="F1200">
        <v>20</v>
      </c>
      <c r="G1200" s="2">
        <v>607002825</v>
      </c>
      <c r="H1200" s="18" t="str">
        <f>IF(Tableau4[[#This Row],[Produit]]="","",VLOOKUP(Tableau4[[#This Row],[Produit]],'Prod Sanit'!$A$1:$G$71,7,FALSE))</f>
        <v>D</v>
      </c>
      <c r="I1200" s="2" t="s">
        <v>35</v>
      </c>
      <c r="K1200" t="s">
        <v>58</v>
      </c>
    </row>
    <row r="1201" spans="1:11" x14ac:dyDescent="0.25">
      <c r="A1201" s="2">
        <v>3881</v>
      </c>
      <c r="B1201" s="3">
        <v>42738</v>
      </c>
      <c r="C1201" s="3">
        <v>42738</v>
      </c>
      <c r="E1201" t="s">
        <v>86</v>
      </c>
      <c r="F1201">
        <v>20</v>
      </c>
      <c r="G1201" s="2">
        <v>607002825</v>
      </c>
      <c r="H1201" s="18" t="str">
        <f>IF(Tableau4[[#This Row],[Produit]]="","",VLOOKUP(Tableau4[[#This Row],[Produit]],'Prod Sanit'!$A$1:$G$71,7,FALSE))</f>
        <v>D</v>
      </c>
      <c r="I1201" s="2" t="s">
        <v>35</v>
      </c>
      <c r="K1201" t="s">
        <v>58</v>
      </c>
    </row>
    <row r="1202" spans="1:11" x14ac:dyDescent="0.25">
      <c r="A1202" s="2">
        <v>3884</v>
      </c>
      <c r="B1202" s="3">
        <v>42738</v>
      </c>
      <c r="C1202" s="3">
        <v>42738</v>
      </c>
      <c r="E1202" t="s">
        <v>86</v>
      </c>
      <c r="F1202">
        <v>20</v>
      </c>
      <c r="G1202" s="2">
        <v>607002825</v>
      </c>
      <c r="H1202" s="18" t="str">
        <f>IF(Tableau4[[#This Row],[Produit]]="","",VLOOKUP(Tableau4[[#This Row],[Produit]],'Prod Sanit'!$A$1:$G$71,7,FALSE))</f>
        <v>D</v>
      </c>
      <c r="I1202" s="2" t="s">
        <v>35</v>
      </c>
      <c r="K1202" t="s">
        <v>58</v>
      </c>
    </row>
    <row r="1203" spans="1:11" x14ac:dyDescent="0.25">
      <c r="A1203" s="2">
        <v>3888</v>
      </c>
      <c r="B1203" s="3">
        <v>42738</v>
      </c>
      <c r="C1203" s="3">
        <v>42738</v>
      </c>
      <c r="E1203" t="s">
        <v>86</v>
      </c>
      <c r="F1203">
        <v>20</v>
      </c>
      <c r="G1203" s="2">
        <v>607002825</v>
      </c>
      <c r="H1203" s="18" t="str">
        <f>IF(Tableau4[[#This Row],[Produit]]="","",VLOOKUP(Tableau4[[#This Row],[Produit]],'Prod Sanit'!$A$1:$G$71,7,FALSE))</f>
        <v>D</v>
      </c>
      <c r="I1203" s="2" t="s">
        <v>35</v>
      </c>
      <c r="K1203" t="s">
        <v>58</v>
      </c>
    </row>
    <row r="1204" spans="1:11" x14ac:dyDescent="0.25">
      <c r="A1204" s="20">
        <v>3916</v>
      </c>
      <c r="B1204" s="3">
        <v>42738</v>
      </c>
      <c r="C1204" s="3">
        <v>42738</v>
      </c>
      <c r="E1204" t="s">
        <v>100</v>
      </c>
      <c r="F1204">
        <v>3</v>
      </c>
      <c r="G1204" s="2">
        <v>601000181</v>
      </c>
      <c r="H1204" s="18" t="str">
        <f>IF(Tableau4[[#This Row],[Produit]]="","",VLOOKUP(Tableau4[[#This Row],[Produit]],'Prod Sanit'!$A$1:$G$71,7,FALSE))</f>
        <v>SC</v>
      </c>
      <c r="I1204" s="2" t="s">
        <v>35</v>
      </c>
      <c r="J1204" s="1">
        <f>IF(Tableau4[[#This Row],[Date Fin TTT]]="","",VLOOKUP(Tableau4[[#This Row],[Produit]],'Prod Sanit'!$A$1:$G$72,2,FALSE)+Tableau4[[#This Row],[Date Fin TTT]])</f>
        <v>42787</v>
      </c>
      <c r="K1204" t="s">
        <v>116</v>
      </c>
    </row>
    <row r="1205" spans="1:11" x14ac:dyDescent="0.25">
      <c r="A1205" s="20">
        <v>3916</v>
      </c>
      <c r="B1205" s="3">
        <v>42738</v>
      </c>
      <c r="C1205" s="3">
        <v>42738</v>
      </c>
      <c r="E1205" t="s">
        <v>54</v>
      </c>
      <c r="F1205">
        <v>10</v>
      </c>
      <c r="G1205" s="2">
        <v>604001917</v>
      </c>
      <c r="H1205" s="18" t="str">
        <f>IF(Tableau4[[#This Row],[Produit]]="","",VLOOKUP(Tableau4[[#This Row],[Produit]],'Prod Sanit'!$A$1:$G$71,7,FALSE))</f>
        <v>IM</v>
      </c>
      <c r="I1205" s="2" t="s">
        <v>35</v>
      </c>
      <c r="J1205" s="1">
        <f>IF(Tableau4[[#This Row],[Date Fin TTT]]="","",VLOOKUP(Tableau4[[#This Row],[Produit]],'Prod Sanit'!$A$1:$G$72,2,FALSE)+Tableau4[[#This Row],[Date Fin TTT]])</f>
        <v>42769</v>
      </c>
      <c r="K1205" t="s">
        <v>95</v>
      </c>
    </row>
    <row r="1206" spans="1:11" x14ac:dyDescent="0.25">
      <c r="A1206" s="20">
        <v>3917</v>
      </c>
      <c r="B1206" s="3">
        <v>42739</v>
      </c>
      <c r="C1206" s="3">
        <v>42739</v>
      </c>
      <c r="E1206" t="s">
        <v>100</v>
      </c>
      <c r="F1206">
        <v>3</v>
      </c>
      <c r="G1206" s="2">
        <v>601000181</v>
      </c>
      <c r="H1206" s="18" t="str">
        <f>IF(Tableau4[[#This Row],[Produit]]="","",VLOOKUP(Tableau4[[#This Row],[Produit]],'Prod Sanit'!$A$1:$G$71,7,FALSE))</f>
        <v>SC</v>
      </c>
      <c r="I1206" s="2" t="s">
        <v>35</v>
      </c>
      <c r="J1206" s="1">
        <f>IF(Tableau4[[#This Row],[Date Fin TTT]]="","",VLOOKUP(Tableau4[[#This Row],[Produit]],'Prod Sanit'!$A$1:$G$72,2,FALSE)+Tableau4[[#This Row],[Date Fin TTT]])</f>
        <v>42788</v>
      </c>
      <c r="K1206" t="s">
        <v>116</v>
      </c>
    </row>
    <row r="1207" spans="1:11" x14ac:dyDescent="0.25">
      <c r="A1207" s="20">
        <v>3917</v>
      </c>
      <c r="B1207" s="3">
        <v>42739</v>
      </c>
      <c r="C1207" s="3">
        <v>42739</v>
      </c>
      <c r="E1207" t="s">
        <v>54</v>
      </c>
      <c r="F1207">
        <v>10</v>
      </c>
      <c r="G1207" s="2">
        <v>604001917</v>
      </c>
      <c r="H1207" s="18" t="str">
        <f>IF(Tableau4[[#This Row],[Produit]]="","",VLOOKUP(Tableau4[[#This Row],[Produit]],'Prod Sanit'!$A$1:$G$71,7,FALSE))</f>
        <v>IM</v>
      </c>
      <c r="I1207" s="2" t="s">
        <v>35</v>
      </c>
      <c r="J1207" s="1">
        <f>IF(Tableau4[[#This Row],[Date Fin TTT]]="","",VLOOKUP(Tableau4[[#This Row],[Produit]],'Prod Sanit'!$A$1:$G$72,2,FALSE)+Tableau4[[#This Row],[Date Fin TTT]])</f>
        <v>42770</v>
      </c>
      <c r="K1207" t="s">
        <v>95</v>
      </c>
    </row>
    <row r="1208" spans="1:11" x14ac:dyDescent="0.25">
      <c r="A1208" s="74">
        <v>3910</v>
      </c>
      <c r="B1208" s="3">
        <v>42741</v>
      </c>
      <c r="C1208" s="3">
        <v>42767</v>
      </c>
      <c r="E1208" t="s">
        <v>229</v>
      </c>
      <c r="F1208">
        <v>10</v>
      </c>
      <c r="G1208" s="28">
        <v>611004407</v>
      </c>
      <c r="H1208" s="18" t="str">
        <f>IF(Tableau4[[#This Row],[Produit]]="","",VLOOKUP(Tableau4[[#This Row],[Produit]],'Prod Sanit'!$A$1:$G$71,7,FALSE))</f>
        <v>SC</v>
      </c>
      <c r="I1208" s="2" t="s">
        <v>35</v>
      </c>
      <c r="J1208" s="1">
        <f>IF(Tableau4[[#This Row],[Date Fin TTT]]="","",VLOOKUP(Tableau4[[#This Row],[Produit]],'Prod Sanit'!$A$1:$G$72,2,FALSE)+Tableau4[[#This Row],[Date Fin TTT]])</f>
        <v>42767</v>
      </c>
    </row>
    <row r="1209" spans="1:11" x14ac:dyDescent="0.25">
      <c r="A1209" s="20">
        <v>3935</v>
      </c>
      <c r="B1209" s="3">
        <v>42741</v>
      </c>
      <c r="C1209" s="3">
        <v>42741</v>
      </c>
      <c r="E1209" t="s">
        <v>100</v>
      </c>
      <c r="F1209">
        <v>3</v>
      </c>
      <c r="G1209" s="2">
        <v>601000181</v>
      </c>
      <c r="H1209" s="18" t="str">
        <f>IF(Tableau4[[#This Row],[Produit]]="","",VLOOKUP(Tableau4[[#This Row],[Produit]],'Prod Sanit'!$A$1:$G$71,7,FALSE))</f>
        <v>SC</v>
      </c>
      <c r="I1209" s="2" t="s">
        <v>35</v>
      </c>
      <c r="J1209" s="1">
        <f>IF(Tableau4[[#This Row],[Date Fin TTT]]="","",VLOOKUP(Tableau4[[#This Row],[Produit]],'Prod Sanit'!$A$1:$G$72,2,FALSE)+Tableau4[[#This Row],[Date Fin TTT]])</f>
        <v>42790</v>
      </c>
      <c r="K1209" t="s">
        <v>116</v>
      </c>
    </row>
    <row r="1210" spans="1:11" x14ac:dyDescent="0.25">
      <c r="A1210" s="20">
        <v>3935</v>
      </c>
      <c r="B1210" s="3">
        <v>42741</v>
      </c>
      <c r="C1210" s="3">
        <v>42741</v>
      </c>
      <c r="E1210" t="s">
        <v>54</v>
      </c>
      <c r="F1210">
        <v>10</v>
      </c>
      <c r="G1210" s="2">
        <v>604001917</v>
      </c>
      <c r="H1210" s="18" t="str">
        <f>IF(Tableau4[[#This Row],[Produit]]="","",VLOOKUP(Tableau4[[#This Row],[Produit]],'Prod Sanit'!$A$1:$G$71,7,FALSE))</f>
        <v>IM</v>
      </c>
      <c r="I1210" s="2" t="s">
        <v>35</v>
      </c>
      <c r="J1210" s="1">
        <f>IF(Tableau4[[#This Row],[Date Fin TTT]]="","",VLOOKUP(Tableau4[[#This Row],[Produit]],'Prod Sanit'!$A$1:$G$72,2,FALSE)+Tableau4[[#This Row],[Date Fin TTT]])</f>
        <v>42772</v>
      </c>
      <c r="K1210" t="s">
        <v>95</v>
      </c>
    </row>
    <row r="1211" spans="1:11" x14ac:dyDescent="0.25">
      <c r="A1211" s="20">
        <v>3911</v>
      </c>
      <c r="B1211" s="3">
        <v>42741</v>
      </c>
      <c r="C1211" s="3">
        <v>42767</v>
      </c>
      <c r="E1211" t="s">
        <v>229</v>
      </c>
      <c r="F1211">
        <v>10</v>
      </c>
      <c r="G1211" s="28">
        <v>611004407</v>
      </c>
      <c r="H1211" s="18" t="str">
        <f>IF(Tableau4[[#This Row],[Produit]]="","",VLOOKUP(Tableau4[[#This Row],[Produit]],'Prod Sanit'!$A$1:$G$71,7,FALSE))</f>
        <v>SC</v>
      </c>
      <c r="I1211" s="2" t="s">
        <v>35</v>
      </c>
      <c r="J1211" s="1">
        <f>IF(Tableau4[[#This Row],[Date Fin TTT]]="","",VLOOKUP(Tableau4[[#This Row],[Produit]],'Prod Sanit'!$A$1:$G$72,2,FALSE)+Tableau4[[#This Row],[Date Fin TTT]])</f>
        <v>42767</v>
      </c>
    </row>
    <row r="1212" spans="1:11" x14ac:dyDescent="0.25">
      <c r="A1212" s="20">
        <v>3912</v>
      </c>
      <c r="B1212" s="3">
        <v>42741</v>
      </c>
      <c r="C1212" s="3">
        <v>42767</v>
      </c>
      <c r="E1212" t="s">
        <v>229</v>
      </c>
      <c r="F1212">
        <v>10</v>
      </c>
      <c r="G1212" s="28">
        <v>611004407</v>
      </c>
      <c r="H1212" s="18" t="str">
        <f>IF(Tableau4[[#This Row],[Produit]]="","",VLOOKUP(Tableau4[[#This Row],[Produit]],'Prod Sanit'!$A$1:$G$71,7,FALSE))</f>
        <v>SC</v>
      </c>
      <c r="I1212" s="2" t="s">
        <v>35</v>
      </c>
      <c r="J1212" s="1">
        <f>IF(Tableau4[[#This Row],[Date Fin TTT]]="","",VLOOKUP(Tableau4[[#This Row],[Produit]],'Prod Sanit'!$A$1:$G$72,2,FALSE)+Tableau4[[#This Row],[Date Fin TTT]])</f>
        <v>42767</v>
      </c>
    </row>
    <row r="1213" spans="1:11" x14ac:dyDescent="0.25">
      <c r="A1213" s="20">
        <v>3913</v>
      </c>
      <c r="B1213" s="3">
        <v>42741</v>
      </c>
      <c r="C1213" s="3">
        <v>42767</v>
      </c>
      <c r="E1213" t="s">
        <v>229</v>
      </c>
      <c r="F1213">
        <v>10</v>
      </c>
      <c r="G1213" s="28">
        <v>611004407</v>
      </c>
      <c r="H1213" s="18" t="str">
        <f>IF(Tableau4[[#This Row],[Produit]]="","",VLOOKUP(Tableau4[[#This Row],[Produit]],'Prod Sanit'!$A$1:$G$71,7,FALSE))</f>
        <v>SC</v>
      </c>
      <c r="I1213" s="2" t="s">
        <v>35</v>
      </c>
      <c r="J1213" s="1">
        <f>IF(Tableau4[[#This Row],[Date Fin TTT]]="","",VLOOKUP(Tableau4[[#This Row],[Produit]],'Prod Sanit'!$A$1:$G$72,2,FALSE)+Tableau4[[#This Row],[Date Fin TTT]])</f>
        <v>42767</v>
      </c>
    </row>
    <row r="1214" spans="1:11" x14ac:dyDescent="0.25">
      <c r="A1214" s="20">
        <v>3914</v>
      </c>
      <c r="B1214" s="3">
        <v>42741</v>
      </c>
      <c r="C1214" s="3">
        <v>42767</v>
      </c>
      <c r="E1214" t="s">
        <v>229</v>
      </c>
      <c r="F1214">
        <v>10</v>
      </c>
      <c r="G1214" s="28">
        <v>611004407</v>
      </c>
      <c r="H1214" s="18" t="str">
        <f>IF(Tableau4[[#This Row],[Produit]]="","",VLOOKUP(Tableau4[[#This Row],[Produit]],'Prod Sanit'!$A$1:$G$71,7,FALSE))</f>
        <v>SC</v>
      </c>
      <c r="I1214" s="2" t="s">
        <v>35</v>
      </c>
      <c r="J1214" s="1">
        <f>IF(Tableau4[[#This Row],[Date Fin TTT]]="","",VLOOKUP(Tableau4[[#This Row],[Produit]],'Prod Sanit'!$A$1:$G$72,2,FALSE)+Tableau4[[#This Row],[Date Fin TTT]])</f>
        <v>42767</v>
      </c>
    </row>
    <row r="1215" spans="1:11" x14ac:dyDescent="0.25">
      <c r="A1215" s="20">
        <v>3916</v>
      </c>
      <c r="B1215" s="3">
        <v>42741</v>
      </c>
      <c r="C1215" s="3">
        <v>42767</v>
      </c>
      <c r="E1215" t="s">
        <v>229</v>
      </c>
      <c r="F1215">
        <v>10</v>
      </c>
      <c r="G1215" s="28">
        <v>611004407</v>
      </c>
      <c r="H1215" s="18" t="str">
        <f>IF(Tableau4[[#This Row],[Produit]]="","",VLOOKUP(Tableau4[[#This Row],[Produit]],'Prod Sanit'!$A$1:$G$71,7,FALSE))</f>
        <v>SC</v>
      </c>
      <c r="I1215" s="2" t="s">
        <v>35</v>
      </c>
      <c r="J1215" s="1">
        <f>IF(Tableau4[[#This Row],[Date Fin TTT]]="","",VLOOKUP(Tableau4[[#This Row],[Produit]],'Prod Sanit'!$A$1:$G$72,2,FALSE)+Tableau4[[#This Row],[Date Fin TTT]])</f>
        <v>42767</v>
      </c>
    </row>
    <row r="1216" spans="1:11" x14ac:dyDescent="0.25">
      <c r="A1216" s="20">
        <v>3917</v>
      </c>
      <c r="B1216" s="3">
        <v>42741</v>
      </c>
      <c r="C1216" s="3">
        <v>42767</v>
      </c>
      <c r="E1216" t="s">
        <v>229</v>
      </c>
      <c r="F1216">
        <v>10</v>
      </c>
      <c r="G1216" s="28">
        <v>611004407</v>
      </c>
      <c r="H1216" s="18" t="str">
        <f>IF(Tableau4[[#This Row],[Produit]]="","",VLOOKUP(Tableau4[[#This Row],[Produit]],'Prod Sanit'!$A$1:$G$71,7,FALSE))</f>
        <v>SC</v>
      </c>
      <c r="I1216" s="2" t="s">
        <v>35</v>
      </c>
      <c r="J1216" s="1">
        <f>IF(Tableau4[[#This Row],[Date Fin TTT]]="","",VLOOKUP(Tableau4[[#This Row],[Produit]],'Prod Sanit'!$A$1:$G$72,2,FALSE)+Tableau4[[#This Row],[Date Fin TTT]])</f>
        <v>42767</v>
      </c>
    </row>
    <row r="1217" spans="1:11" x14ac:dyDescent="0.25">
      <c r="A1217" s="20">
        <v>3918</v>
      </c>
      <c r="B1217" s="3">
        <v>42741</v>
      </c>
      <c r="C1217" s="3">
        <v>42767</v>
      </c>
      <c r="E1217" t="s">
        <v>229</v>
      </c>
      <c r="F1217">
        <v>10</v>
      </c>
      <c r="G1217" s="28">
        <v>611004407</v>
      </c>
      <c r="H1217" s="18" t="str">
        <f>IF(Tableau4[[#This Row],[Produit]]="","",VLOOKUP(Tableau4[[#This Row],[Produit]],'Prod Sanit'!$A$1:$G$71,7,FALSE))</f>
        <v>SC</v>
      </c>
      <c r="I1217" s="2" t="s">
        <v>35</v>
      </c>
      <c r="J1217" s="1">
        <f>IF(Tableau4[[#This Row],[Date Fin TTT]]="","",VLOOKUP(Tableau4[[#This Row],[Produit]],'Prod Sanit'!$A$1:$G$72,2,FALSE)+Tableau4[[#This Row],[Date Fin TTT]])</f>
        <v>42767</v>
      </c>
    </row>
    <row r="1218" spans="1:11" x14ac:dyDescent="0.25">
      <c r="A1218" s="20">
        <v>3919</v>
      </c>
      <c r="B1218" s="3">
        <v>42741</v>
      </c>
      <c r="C1218" s="3">
        <v>42767</v>
      </c>
      <c r="E1218" t="s">
        <v>229</v>
      </c>
      <c r="F1218">
        <v>10</v>
      </c>
      <c r="G1218" s="28">
        <v>611004407</v>
      </c>
      <c r="H1218" s="18" t="str">
        <f>IF(Tableau4[[#This Row],[Produit]]="","",VLOOKUP(Tableau4[[#This Row],[Produit]],'Prod Sanit'!$A$1:$G$71,7,FALSE))</f>
        <v>SC</v>
      </c>
      <c r="I1218" s="2" t="s">
        <v>35</v>
      </c>
      <c r="J1218" s="1">
        <f>IF(Tableau4[[#This Row],[Date Fin TTT]]="","",VLOOKUP(Tableau4[[#This Row],[Produit]],'Prod Sanit'!$A$1:$G$72,2,FALSE)+Tableau4[[#This Row],[Date Fin TTT]])</f>
        <v>42767</v>
      </c>
    </row>
    <row r="1219" spans="1:11" x14ac:dyDescent="0.25">
      <c r="A1219" s="20">
        <v>3920</v>
      </c>
      <c r="B1219" s="3">
        <v>42741</v>
      </c>
      <c r="C1219" s="3">
        <v>42767</v>
      </c>
      <c r="E1219" t="s">
        <v>229</v>
      </c>
      <c r="F1219">
        <v>10</v>
      </c>
      <c r="G1219" s="28">
        <v>611004407</v>
      </c>
      <c r="H1219" s="18" t="str">
        <f>IF(Tableau4[[#This Row],[Produit]]="","",VLOOKUP(Tableau4[[#This Row],[Produit]],'Prod Sanit'!$A$1:$G$71,7,FALSE))</f>
        <v>SC</v>
      </c>
      <c r="I1219" s="2" t="s">
        <v>35</v>
      </c>
      <c r="J1219" s="1">
        <f>IF(Tableau4[[#This Row],[Date Fin TTT]]="","",VLOOKUP(Tableau4[[#This Row],[Produit]],'Prod Sanit'!$A$1:$G$72,2,FALSE)+Tableau4[[#This Row],[Date Fin TTT]])</f>
        <v>42767</v>
      </c>
    </row>
    <row r="1220" spans="1:11" x14ac:dyDescent="0.25">
      <c r="A1220" s="20">
        <v>3924</v>
      </c>
      <c r="B1220" s="3">
        <v>42745</v>
      </c>
      <c r="C1220" s="3">
        <v>42745</v>
      </c>
      <c r="E1220" t="s">
        <v>100</v>
      </c>
      <c r="F1220">
        <v>3</v>
      </c>
      <c r="G1220" s="2">
        <v>601000181</v>
      </c>
      <c r="H1220" s="18" t="str">
        <f>IF(Tableau4[[#This Row],[Produit]]="","",VLOOKUP(Tableau4[[#This Row],[Produit]],'Prod Sanit'!$A$1:$G$71,7,FALSE))</f>
        <v>SC</v>
      </c>
      <c r="I1220" s="2" t="s">
        <v>35</v>
      </c>
      <c r="J1220" s="1">
        <f>IF(Tableau4[[#This Row],[Date Fin TTT]]="","",VLOOKUP(Tableau4[[#This Row],[Produit]],'Prod Sanit'!$A$1:$G$72,2,FALSE)+Tableau4[[#This Row],[Date Fin TTT]])</f>
        <v>42794</v>
      </c>
      <c r="K1220" t="s">
        <v>116</v>
      </c>
    </row>
    <row r="1221" spans="1:11" x14ac:dyDescent="0.25">
      <c r="A1221" s="20">
        <v>3924</v>
      </c>
      <c r="B1221" s="3">
        <v>42745</v>
      </c>
      <c r="C1221" s="3">
        <v>42745</v>
      </c>
      <c r="E1221" t="s">
        <v>54</v>
      </c>
      <c r="F1221">
        <v>10</v>
      </c>
      <c r="G1221" s="2">
        <v>604001917</v>
      </c>
      <c r="H1221" s="18" t="str">
        <f>IF(Tableau4[[#This Row],[Produit]]="","",VLOOKUP(Tableau4[[#This Row],[Produit]],'Prod Sanit'!$A$1:$G$71,7,FALSE))</f>
        <v>IM</v>
      </c>
      <c r="I1221" s="2" t="s">
        <v>35</v>
      </c>
      <c r="J1221" s="1">
        <f>IF(Tableau4[[#This Row],[Date Fin TTT]]="","",VLOOKUP(Tableau4[[#This Row],[Produit]],'Prod Sanit'!$A$1:$G$72,2,FALSE)+Tableau4[[#This Row],[Date Fin TTT]])</f>
        <v>42776</v>
      </c>
      <c r="K1221" t="s">
        <v>95</v>
      </c>
    </row>
    <row r="1222" spans="1:11" x14ac:dyDescent="0.25">
      <c r="A1222" s="20">
        <v>3934</v>
      </c>
      <c r="B1222" s="3">
        <v>42755</v>
      </c>
      <c r="C1222" s="3">
        <v>42756</v>
      </c>
      <c r="E1222" t="s">
        <v>183</v>
      </c>
      <c r="F1222">
        <v>10</v>
      </c>
      <c r="G1222" s="28">
        <v>604001917</v>
      </c>
      <c r="H1222" s="18" t="str">
        <f>IF(Tableau4[[#This Row],[Produit]]="","",VLOOKUP(Tableau4[[#This Row],[Produit]],'Prod Sanit'!$A$1:$G$71,7,FALSE))</f>
        <v>IM</v>
      </c>
      <c r="I1222" s="2" t="s">
        <v>35</v>
      </c>
      <c r="J1222" s="1">
        <f>IF(Tableau4[[#This Row],[Date Fin TTT]]="","",VLOOKUP(Tableau4[[#This Row],[Produit]],'Prod Sanit'!$A$1:$G$72,2,FALSE)+Tableau4[[#This Row],[Date Fin TTT]])</f>
        <v>42816</v>
      </c>
      <c r="K1222" t="s">
        <v>95</v>
      </c>
    </row>
    <row r="1223" spans="1:11" x14ac:dyDescent="0.25">
      <c r="A1223" s="2">
        <v>3893</v>
      </c>
      <c r="B1223" s="3">
        <v>42761</v>
      </c>
      <c r="C1223" s="3">
        <v>42761</v>
      </c>
      <c r="E1223" t="s">
        <v>86</v>
      </c>
      <c r="F1223">
        <v>15</v>
      </c>
      <c r="G1223" s="2">
        <v>607002825</v>
      </c>
      <c r="H1223" s="18" t="str">
        <f>IF(Tableau4[[#This Row],[Produit]]="","",VLOOKUP(Tableau4[[#This Row],[Produit]],'Prod Sanit'!$A$1:$G$71,7,FALSE))</f>
        <v>D</v>
      </c>
      <c r="I1223" s="2" t="s">
        <v>35</v>
      </c>
      <c r="J1223" s="1">
        <f>IF(Tableau4[[#This Row],[Date Fin TTT]]="","",VLOOKUP(Tableau4[[#This Row],[Produit]],'Prod Sanit'!$A$1:$G$72,2,FALSE)+Tableau4[[#This Row],[Date Fin TTT]])</f>
        <v>42789</v>
      </c>
      <c r="K1223" t="s">
        <v>297</v>
      </c>
    </row>
    <row r="1224" spans="1:11" x14ac:dyDescent="0.25">
      <c r="A1224" s="2">
        <v>3906</v>
      </c>
      <c r="B1224" s="3">
        <v>42761</v>
      </c>
      <c r="C1224" s="3">
        <v>42761</v>
      </c>
      <c r="E1224" t="s">
        <v>86</v>
      </c>
      <c r="F1224">
        <v>15</v>
      </c>
      <c r="G1224" s="2">
        <v>607002825</v>
      </c>
      <c r="H1224" s="18" t="str">
        <f>IF(Tableau4[[#This Row],[Produit]]="","",VLOOKUP(Tableau4[[#This Row],[Produit]],'Prod Sanit'!$A$1:$G$71,7,FALSE))</f>
        <v>D</v>
      </c>
      <c r="I1224" s="2" t="s">
        <v>35</v>
      </c>
      <c r="J1224" s="1">
        <f>IF(Tableau4[[#This Row],[Date Fin TTT]]="","",VLOOKUP(Tableau4[[#This Row],[Produit]],'Prod Sanit'!$A$1:$G$72,2,FALSE)+Tableau4[[#This Row],[Date Fin TTT]])</f>
        <v>42789</v>
      </c>
      <c r="K1224" t="s">
        <v>297</v>
      </c>
    </row>
    <row r="1225" spans="1:11" x14ac:dyDescent="0.25">
      <c r="A1225" s="2">
        <v>3907</v>
      </c>
      <c r="B1225" s="3">
        <v>42761</v>
      </c>
      <c r="C1225" s="3">
        <v>42761</v>
      </c>
      <c r="E1225" t="s">
        <v>86</v>
      </c>
      <c r="F1225">
        <v>15</v>
      </c>
      <c r="G1225" s="2">
        <v>607002825</v>
      </c>
      <c r="H1225" s="18" t="str">
        <f>IF(Tableau4[[#This Row],[Produit]]="","",VLOOKUP(Tableau4[[#This Row],[Produit]],'Prod Sanit'!$A$1:$G$71,7,FALSE))</f>
        <v>D</v>
      </c>
      <c r="I1225" s="2" t="s">
        <v>35</v>
      </c>
      <c r="J1225" s="1">
        <f>IF(Tableau4[[#This Row],[Date Fin TTT]]="","",VLOOKUP(Tableau4[[#This Row],[Produit]],'Prod Sanit'!$A$1:$G$72,2,FALSE)+Tableau4[[#This Row],[Date Fin TTT]])</f>
        <v>42789</v>
      </c>
      <c r="K1225" t="s">
        <v>297</v>
      </c>
    </row>
    <row r="1226" spans="1:11" x14ac:dyDescent="0.25">
      <c r="A1226" s="2">
        <v>3910</v>
      </c>
      <c r="B1226" s="3">
        <v>42761</v>
      </c>
      <c r="C1226" s="3">
        <v>42761</v>
      </c>
      <c r="E1226" t="s">
        <v>86</v>
      </c>
      <c r="F1226">
        <v>15</v>
      </c>
      <c r="G1226" s="2">
        <v>607002825</v>
      </c>
      <c r="H1226" s="18" t="str">
        <f>IF(Tableau4[[#This Row],[Produit]]="","",VLOOKUP(Tableau4[[#This Row],[Produit]],'Prod Sanit'!$A$1:$G$71,7,FALSE))</f>
        <v>D</v>
      </c>
      <c r="I1226" s="2" t="s">
        <v>35</v>
      </c>
      <c r="J1226" s="1">
        <f>IF(Tableau4[[#This Row],[Date Fin TTT]]="","",VLOOKUP(Tableau4[[#This Row],[Produit]],'Prod Sanit'!$A$1:$G$72,2,FALSE)+Tableau4[[#This Row],[Date Fin TTT]])</f>
        <v>42789</v>
      </c>
      <c r="K1226" t="s">
        <v>297</v>
      </c>
    </row>
    <row r="1227" spans="1:11" x14ac:dyDescent="0.25">
      <c r="A1227" s="2">
        <v>3911</v>
      </c>
      <c r="B1227" s="3">
        <v>42761</v>
      </c>
      <c r="C1227" s="3">
        <v>42761</v>
      </c>
      <c r="E1227" t="s">
        <v>86</v>
      </c>
      <c r="F1227">
        <v>15</v>
      </c>
      <c r="G1227" s="2">
        <v>607002825</v>
      </c>
      <c r="H1227" s="18" t="str">
        <f>IF(Tableau4[[#This Row],[Produit]]="","",VLOOKUP(Tableau4[[#This Row],[Produit]],'Prod Sanit'!$A$1:$G$71,7,FALSE))</f>
        <v>D</v>
      </c>
      <c r="I1227" s="2" t="s">
        <v>35</v>
      </c>
      <c r="J1227" s="1">
        <f>IF(Tableau4[[#This Row],[Date Fin TTT]]="","",VLOOKUP(Tableau4[[#This Row],[Produit]],'Prod Sanit'!$A$1:$G$72,2,FALSE)+Tableau4[[#This Row],[Date Fin TTT]])</f>
        <v>42789</v>
      </c>
      <c r="K1227" t="s">
        <v>297</v>
      </c>
    </row>
    <row r="1228" spans="1:11" x14ac:dyDescent="0.25">
      <c r="A1228" s="2">
        <v>3912</v>
      </c>
      <c r="B1228" s="3">
        <v>42761</v>
      </c>
      <c r="C1228" s="3">
        <v>42761</v>
      </c>
      <c r="E1228" t="s">
        <v>86</v>
      </c>
      <c r="F1228">
        <v>15</v>
      </c>
      <c r="G1228" s="2">
        <v>607002825</v>
      </c>
      <c r="H1228" s="18" t="str">
        <f>IF(Tableau4[[#This Row],[Produit]]="","",VLOOKUP(Tableau4[[#This Row],[Produit]],'Prod Sanit'!$A$1:$G$71,7,FALSE))</f>
        <v>D</v>
      </c>
      <c r="I1228" s="2" t="s">
        <v>35</v>
      </c>
      <c r="J1228" s="1">
        <f>IF(Tableau4[[#This Row],[Date Fin TTT]]="","",VLOOKUP(Tableau4[[#This Row],[Produit]],'Prod Sanit'!$A$1:$G$72,2,FALSE)+Tableau4[[#This Row],[Date Fin TTT]])</f>
        <v>42789</v>
      </c>
      <c r="K1228" t="s">
        <v>297</v>
      </c>
    </row>
    <row r="1229" spans="1:11" x14ac:dyDescent="0.25">
      <c r="A1229" s="2">
        <v>3913</v>
      </c>
      <c r="B1229" s="3">
        <v>42761</v>
      </c>
      <c r="C1229" s="3">
        <v>42761</v>
      </c>
      <c r="E1229" t="s">
        <v>86</v>
      </c>
      <c r="F1229">
        <v>15</v>
      </c>
      <c r="G1229" s="2">
        <v>607002825</v>
      </c>
      <c r="H1229" s="18" t="str">
        <f>IF(Tableau4[[#This Row],[Produit]]="","",VLOOKUP(Tableau4[[#This Row],[Produit]],'Prod Sanit'!$A$1:$G$71,7,FALSE))</f>
        <v>D</v>
      </c>
      <c r="I1229" s="2" t="s">
        <v>35</v>
      </c>
      <c r="J1229" s="1">
        <f>IF(Tableau4[[#This Row],[Date Fin TTT]]="","",VLOOKUP(Tableau4[[#This Row],[Produit]],'Prod Sanit'!$A$1:$G$72,2,FALSE)+Tableau4[[#This Row],[Date Fin TTT]])</f>
        <v>42789</v>
      </c>
      <c r="K1229" t="s">
        <v>297</v>
      </c>
    </row>
    <row r="1230" spans="1:11" x14ac:dyDescent="0.25">
      <c r="A1230" s="2">
        <v>3914</v>
      </c>
      <c r="B1230" s="3">
        <v>42761</v>
      </c>
      <c r="C1230" s="3">
        <v>42761</v>
      </c>
      <c r="E1230" t="s">
        <v>86</v>
      </c>
      <c r="F1230">
        <v>15</v>
      </c>
      <c r="G1230" s="2">
        <v>607002825</v>
      </c>
      <c r="H1230" s="18" t="str">
        <f>IF(Tableau4[[#This Row],[Produit]]="","",VLOOKUP(Tableau4[[#This Row],[Produit]],'Prod Sanit'!$A$1:$G$71,7,FALSE))</f>
        <v>D</v>
      </c>
      <c r="I1230" s="2" t="s">
        <v>35</v>
      </c>
      <c r="J1230" s="1">
        <f>IF(Tableau4[[#This Row],[Date Fin TTT]]="","",VLOOKUP(Tableau4[[#This Row],[Produit]],'Prod Sanit'!$A$1:$G$72,2,FALSE)+Tableau4[[#This Row],[Date Fin TTT]])</f>
        <v>42789</v>
      </c>
      <c r="K1230" t="s">
        <v>297</v>
      </c>
    </row>
    <row r="1231" spans="1:11" x14ac:dyDescent="0.25">
      <c r="A1231" s="2">
        <v>3918</v>
      </c>
      <c r="B1231" s="3">
        <v>42761</v>
      </c>
      <c r="C1231" s="3">
        <v>42761</v>
      </c>
      <c r="E1231" t="s">
        <v>86</v>
      </c>
      <c r="F1231">
        <v>15</v>
      </c>
      <c r="G1231" s="2">
        <v>607002825</v>
      </c>
      <c r="H1231" s="18" t="str">
        <f>IF(Tableau4[[#This Row],[Produit]]="","",VLOOKUP(Tableau4[[#This Row],[Produit]],'Prod Sanit'!$A$1:$G$71,7,FALSE))</f>
        <v>D</v>
      </c>
      <c r="I1231" s="2" t="s">
        <v>35</v>
      </c>
      <c r="J1231" s="1">
        <f>IF(Tableau4[[#This Row],[Date Fin TTT]]="","",VLOOKUP(Tableau4[[#This Row],[Produit]],'Prod Sanit'!$A$1:$G$72,2,FALSE)+Tableau4[[#This Row],[Date Fin TTT]])</f>
        <v>42789</v>
      </c>
      <c r="K1231" t="s">
        <v>297</v>
      </c>
    </row>
    <row r="1232" spans="1:11" x14ac:dyDescent="0.25">
      <c r="A1232" s="2">
        <v>3916</v>
      </c>
      <c r="B1232" s="3">
        <v>42761</v>
      </c>
      <c r="C1232" s="3">
        <v>42761</v>
      </c>
      <c r="E1232" t="s">
        <v>86</v>
      </c>
      <c r="F1232">
        <v>15</v>
      </c>
      <c r="G1232" s="2">
        <v>607002825</v>
      </c>
      <c r="H1232" s="18" t="str">
        <f>IF(Tableau4[[#This Row],[Produit]]="","",VLOOKUP(Tableau4[[#This Row],[Produit]],'Prod Sanit'!$A$1:$G$71,7,FALSE))</f>
        <v>D</v>
      </c>
      <c r="I1232" s="2" t="s">
        <v>35</v>
      </c>
      <c r="J1232" s="1">
        <f>IF(Tableau4[[#This Row],[Date Fin TTT]]="","",VLOOKUP(Tableau4[[#This Row],[Produit]],'Prod Sanit'!$A$1:$G$72,2,FALSE)+Tableau4[[#This Row],[Date Fin TTT]])</f>
        <v>42789</v>
      </c>
      <c r="K1232" t="s">
        <v>297</v>
      </c>
    </row>
    <row r="1233" spans="1:11" x14ac:dyDescent="0.25">
      <c r="A1233" s="2">
        <v>3917</v>
      </c>
      <c r="B1233" s="3">
        <v>42761</v>
      </c>
      <c r="C1233" s="3">
        <v>42761</v>
      </c>
      <c r="E1233" t="s">
        <v>86</v>
      </c>
      <c r="F1233">
        <v>15</v>
      </c>
      <c r="G1233" s="2">
        <v>607002825</v>
      </c>
      <c r="H1233" s="18" t="str">
        <f>IF(Tableau4[[#This Row],[Produit]]="","",VLOOKUP(Tableau4[[#This Row],[Produit]],'Prod Sanit'!$A$1:$G$71,7,FALSE))</f>
        <v>D</v>
      </c>
      <c r="I1233" s="2" t="s">
        <v>35</v>
      </c>
      <c r="J1233" s="1">
        <f>IF(Tableau4[[#This Row],[Date Fin TTT]]="","",VLOOKUP(Tableau4[[#This Row],[Produit]],'Prod Sanit'!$A$1:$G$72,2,FALSE)+Tableau4[[#This Row],[Date Fin TTT]])</f>
        <v>42789</v>
      </c>
      <c r="K1233" t="s">
        <v>297</v>
      </c>
    </row>
    <row r="1234" spans="1:11" x14ac:dyDescent="0.25">
      <c r="A1234" s="2">
        <v>3921</v>
      </c>
      <c r="B1234" s="3">
        <v>42761</v>
      </c>
      <c r="C1234" s="3">
        <v>42761</v>
      </c>
      <c r="E1234" t="s">
        <v>86</v>
      </c>
      <c r="F1234">
        <v>15</v>
      </c>
      <c r="G1234" s="2">
        <v>607002825</v>
      </c>
      <c r="H1234" s="18" t="str">
        <f>IF(Tableau4[[#This Row],[Produit]]="","",VLOOKUP(Tableau4[[#This Row],[Produit]],'Prod Sanit'!$A$1:$G$71,7,FALSE))</f>
        <v>D</v>
      </c>
      <c r="I1234" s="2" t="s">
        <v>35</v>
      </c>
      <c r="J1234" s="1">
        <f>IF(Tableau4[[#This Row],[Date Fin TTT]]="","",VLOOKUP(Tableau4[[#This Row],[Produit]],'Prod Sanit'!$A$1:$G$72,2,FALSE)+Tableau4[[#This Row],[Date Fin TTT]])</f>
        <v>42789</v>
      </c>
      <c r="K1234" t="s">
        <v>297</v>
      </c>
    </row>
    <row r="1235" spans="1:11" x14ac:dyDescent="0.25">
      <c r="A1235" s="2">
        <v>3922</v>
      </c>
      <c r="B1235" s="3">
        <v>42761</v>
      </c>
      <c r="C1235" s="3">
        <v>42761</v>
      </c>
      <c r="E1235" t="s">
        <v>86</v>
      </c>
      <c r="F1235">
        <v>15</v>
      </c>
      <c r="G1235" s="2">
        <v>607002825</v>
      </c>
      <c r="H1235" s="18" t="str">
        <f>IF(Tableau4[[#This Row],[Produit]]="","",VLOOKUP(Tableau4[[#This Row],[Produit]],'Prod Sanit'!$A$1:$G$71,7,FALSE))</f>
        <v>D</v>
      </c>
      <c r="I1235" s="2" t="s">
        <v>35</v>
      </c>
      <c r="J1235" s="1">
        <f>IF(Tableau4[[#This Row],[Date Fin TTT]]="","",VLOOKUP(Tableau4[[#This Row],[Produit]],'Prod Sanit'!$A$1:$G$72,2,FALSE)+Tableau4[[#This Row],[Date Fin TTT]])</f>
        <v>42789</v>
      </c>
      <c r="K1235" t="s">
        <v>297</v>
      </c>
    </row>
    <row r="1236" spans="1:11" x14ac:dyDescent="0.25">
      <c r="A1236" s="2">
        <v>3923</v>
      </c>
      <c r="B1236" s="3">
        <v>42761</v>
      </c>
      <c r="C1236" s="3">
        <v>42761</v>
      </c>
      <c r="E1236" t="s">
        <v>86</v>
      </c>
      <c r="F1236">
        <v>15</v>
      </c>
      <c r="G1236" s="2">
        <v>607002825</v>
      </c>
      <c r="H1236" s="18" t="str">
        <f>IF(Tableau4[[#This Row],[Produit]]="","",VLOOKUP(Tableau4[[#This Row],[Produit]],'Prod Sanit'!$A$1:$G$71,7,FALSE))</f>
        <v>D</v>
      </c>
      <c r="I1236" s="2" t="s">
        <v>35</v>
      </c>
      <c r="J1236" s="1">
        <f>IF(Tableau4[[#This Row],[Date Fin TTT]]="","",VLOOKUP(Tableau4[[#This Row],[Produit]],'Prod Sanit'!$A$1:$G$72,2,FALSE)+Tableau4[[#This Row],[Date Fin TTT]])</f>
        <v>42789</v>
      </c>
      <c r="K1236" t="s">
        <v>297</v>
      </c>
    </row>
    <row r="1237" spans="1:11" x14ac:dyDescent="0.25">
      <c r="A1237" s="2">
        <v>3924</v>
      </c>
      <c r="B1237" s="3">
        <v>42761</v>
      </c>
      <c r="C1237" s="3">
        <v>42761</v>
      </c>
      <c r="E1237" t="s">
        <v>86</v>
      </c>
      <c r="F1237">
        <v>15</v>
      </c>
      <c r="G1237" s="2">
        <v>607002825</v>
      </c>
      <c r="H1237" s="18" t="str">
        <f>IF(Tableau4[[#This Row],[Produit]]="","",VLOOKUP(Tableau4[[#This Row],[Produit]],'Prod Sanit'!$A$1:$G$71,7,FALSE))</f>
        <v>D</v>
      </c>
      <c r="I1237" s="2" t="s">
        <v>35</v>
      </c>
      <c r="J1237" s="1">
        <f>IF(Tableau4[[#This Row],[Date Fin TTT]]="","",VLOOKUP(Tableau4[[#This Row],[Produit]],'Prod Sanit'!$A$1:$G$72,2,FALSE)+Tableau4[[#This Row],[Date Fin TTT]])</f>
        <v>42789</v>
      </c>
      <c r="K1237" t="s">
        <v>297</v>
      </c>
    </row>
    <row r="1238" spans="1:11" x14ac:dyDescent="0.25">
      <c r="A1238" s="2">
        <v>3925</v>
      </c>
      <c r="B1238" s="3">
        <v>42761</v>
      </c>
      <c r="C1238" s="3">
        <v>42761</v>
      </c>
      <c r="E1238" t="s">
        <v>86</v>
      </c>
      <c r="F1238">
        <v>15</v>
      </c>
      <c r="G1238" s="2">
        <v>607002825</v>
      </c>
      <c r="H1238" s="18" t="str">
        <f>IF(Tableau4[[#This Row],[Produit]]="","",VLOOKUP(Tableau4[[#This Row],[Produit]],'Prod Sanit'!$A$1:$G$71,7,FALSE))</f>
        <v>D</v>
      </c>
      <c r="I1238" s="2" t="s">
        <v>35</v>
      </c>
      <c r="J1238" s="1">
        <f>IF(Tableau4[[#This Row],[Date Fin TTT]]="","",VLOOKUP(Tableau4[[#This Row],[Produit]],'Prod Sanit'!$A$1:$G$72,2,FALSE)+Tableau4[[#This Row],[Date Fin TTT]])</f>
        <v>42789</v>
      </c>
      <c r="K1238" t="s">
        <v>297</v>
      </c>
    </row>
    <row r="1239" spans="1:11" x14ac:dyDescent="0.25">
      <c r="A1239" s="2">
        <v>3926</v>
      </c>
      <c r="B1239" s="3">
        <v>42761</v>
      </c>
      <c r="C1239" s="3">
        <v>42761</v>
      </c>
      <c r="E1239" t="s">
        <v>86</v>
      </c>
      <c r="F1239">
        <v>15</v>
      </c>
      <c r="G1239" s="2">
        <v>607002825</v>
      </c>
      <c r="H1239" s="18" t="str">
        <f>IF(Tableau4[[#This Row],[Produit]]="","",VLOOKUP(Tableau4[[#This Row],[Produit]],'Prod Sanit'!$A$1:$G$71,7,FALSE))</f>
        <v>D</v>
      </c>
      <c r="I1239" s="2" t="s">
        <v>35</v>
      </c>
      <c r="J1239" s="1">
        <f>IF(Tableau4[[#This Row],[Date Fin TTT]]="","",VLOOKUP(Tableau4[[#This Row],[Produit]],'Prod Sanit'!$A$1:$G$72,2,FALSE)+Tableau4[[#This Row],[Date Fin TTT]])</f>
        <v>42789</v>
      </c>
      <c r="K1239" t="s">
        <v>297</v>
      </c>
    </row>
    <row r="1240" spans="1:11" x14ac:dyDescent="0.25">
      <c r="A1240" s="2">
        <v>3927</v>
      </c>
      <c r="B1240" s="3">
        <v>42761</v>
      </c>
      <c r="C1240" s="3">
        <v>42761</v>
      </c>
      <c r="E1240" t="s">
        <v>86</v>
      </c>
      <c r="F1240">
        <v>15</v>
      </c>
      <c r="G1240" s="2">
        <v>607002825</v>
      </c>
      <c r="H1240" s="18" t="str">
        <f>IF(Tableau4[[#This Row],[Produit]]="","",VLOOKUP(Tableau4[[#This Row],[Produit]],'Prod Sanit'!$A$1:$G$71,7,FALSE))</f>
        <v>D</v>
      </c>
      <c r="I1240" s="2" t="s">
        <v>35</v>
      </c>
      <c r="J1240" s="1">
        <f>IF(Tableau4[[#This Row],[Date Fin TTT]]="","",VLOOKUP(Tableau4[[#This Row],[Produit]],'Prod Sanit'!$A$1:$G$72,2,FALSE)+Tableau4[[#This Row],[Date Fin TTT]])</f>
        <v>42789</v>
      </c>
      <c r="K1240" t="s">
        <v>297</v>
      </c>
    </row>
    <row r="1241" spans="1:11" x14ac:dyDescent="0.25">
      <c r="A1241" s="2">
        <v>3919</v>
      </c>
      <c r="B1241" s="3">
        <v>42761</v>
      </c>
      <c r="C1241" s="3">
        <v>42761</v>
      </c>
      <c r="E1241" t="s">
        <v>86</v>
      </c>
      <c r="F1241">
        <v>10</v>
      </c>
      <c r="G1241" s="2">
        <v>607002825</v>
      </c>
      <c r="H1241" s="18" t="str">
        <f>IF(Tableau4[[#This Row],[Produit]]="","",VLOOKUP(Tableau4[[#This Row],[Produit]],'Prod Sanit'!$A$1:$G$71,7,FALSE))</f>
        <v>D</v>
      </c>
      <c r="I1241" s="2" t="s">
        <v>35</v>
      </c>
      <c r="J1241" s="1">
        <f>IF(Tableau4[[#This Row],[Date Fin TTT]]="","",VLOOKUP(Tableau4[[#This Row],[Produit]],'Prod Sanit'!$A$1:$G$72,2,FALSE)+Tableau4[[#This Row],[Date Fin TTT]])</f>
        <v>42789</v>
      </c>
      <c r="K1241" t="s">
        <v>87</v>
      </c>
    </row>
    <row r="1242" spans="1:11" x14ac:dyDescent="0.25">
      <c r="A1242" s="2">
        <v>3920</v>
      </c>
      <c r="B1242" s="3">
        <v>42761</v>
      </c>
      <c r="C1242" s="3">
        <v>42761</v>
      </c>
      <c r="E1242" t="s">
        <v>86</v>
      </c>
      <c r="F1242">
        <v>10</v>
      </c>
      <c r="G1242" s="2">
        <v>607002825</v>
      </c>
      <c r="H1242" s="18" t="str">
        <f>IF(Tableau4[[#This Row],[Produit]]="","",VLOOKUP(Tableau4[[#This Row],[Produit]],'Prod Sanit'!$A$1:$G$71,7,FALSE))</f>
        <v>D</v>
      </c>
      <c r="I1242" s="2" t="s">
        <v>35</v>
      </c>
      <c r="J1242" s="1">
        <f>IF(Tableau4[[#This Row],[Date Fin TTT]]="","",VLOOKUP(Tableau4[[#This Row],[Produit]],'Prod Sanit'!$A$1:$G$72,2,FALSE)+Tableau4[[#This Row],[Date Fin TTT]])</f>
        <v>42789</v>
      </c>
      <c r="K1242" t="s">
        <v>87</v>
      </c>
    </row>
    <row r="1243" spans="1:11" x14ac:dyDescent="0.25">
      <c r="A1243" s="2">
        <v>3928</v>
      </c>
      <c r="B1243" s="3">
        <v>42761</v>
      </c>
      <c r="C1243" s="3">
        <v>42761</v>
      </c>
      <c r="E1243" t="s">
        <v>86</v>
      </c>
      <c r="F1243">
        <v>10</v>
      </c>
      <c r="G1243" s="2">
        <v>607002825</v>
      </c>
      <c r="H1243" s="18" t="str">
        <f>IF(Tableau4[[#This Row],[Produit]]="","",VLOOKUP(Tableau4[[#This Row],[Produit]],'Prod Sanit'!$A$1:$G$71,7,FALSE))</f>
        <v>D</v>
      </c>
      <c r="I1243" s="2" t="s">
        <v>35</v>
      </c>
      <c r="J1243" s="1">
        <f>IF(Tableau4[[#This Row],[Date Fin TTT]]="","",VLOOKUP(Tableau4[[#This Row],[Produit]],'Prod Sanit'!$A$1:$G$72,2,FALSE)+Tableau4[[#This Row],[Date Fin TTT]])</f>
        <v>42789</v>
      </c>
      <c r="K1243" t="s">
        <v>87</v>
      </c>
    </row>
    <row r="1244" spans="1:11" x14ac:dyDescent="0.25">
      <c r="A1244" s="2">
        <v>3929</v>
      </c>
      <c r="B1244" s="3">
        <v>42761</v>
      </c>
      <c r="C1244" s="3">
        <v>42761</v>
      </c>
      <c r="E1244" t="s">
        <v>86</v>
      </c>
      <c r="F1244">
        <v>10</v>
      </c>
      <c r="G1244" s="2">
        <v>607002825</v>
      </c>
      <c r="H1244" s="18" t="str">
        <f>IF(Tableau4[[#This Row],[Produit]]="","",VLOOKUP(Tableau4[[#This Row],[Produit]],'Prod Sanit'!$A$1:$G$71,7,FALSE))</f>
        <v>D</v>
      </c>
      <c r="I1244" s="2" t="s">
        <v>35</v>
      </c>
      <c r="J1244" s="1">
        <f>IF(Tableau4[[#This Row],[Date Fin TTT]]="","",VLOOKUP(Tableau4[[#This Row],[Produit]],'Prod Sanit'!$A$1:$G$72,2,FALSE)+Tableau4[[#This Row],[Date Fin TTT]])</f>
        <v>42789</v>
      </c>
      <c r="K1244" t="s">
        <v>87</v>
      </c>
    </row>
    <row r="1245" spans="1:11" x14ac:dyDescent="0.25">
      <c r="A1245" s="2">
        <v>3930</v>
      </c>
      <c r="B1245" s="3">
        <v>42761</v>
      </c>
      <c r="C1245" s="3">
        <v>42761</v>
      </c>
      <c r="E1245" t="s">
        <v>86</v>
      </c>
      <c r="F1245">
        <v>10</v>
      </c>
      <c r="G1245" s="2">
        <v>607002825</v>
      </c>
      <c r="H1245" s="18" t="str">
        <f>IF(Tableau4[[#This Row],[Produit]]="","",VLOOKUP(Tableau4[[#This Row],[Produit]],'Prod Sanit'!$A$1:$G$71,7,FALSE))</f>
        <v>D</v>
      </c>
      <c r="I1245" s="2" t="s">
        <v>35</v>
      </c>
      <c r="J1245" s="1">
        <f>IF(Tableau4[[#This Row],[Date Fin TTT]]="","",VLOOKUP(Tableau4[[#This Row],[Produit]],'Prod Sanit'!$A$1:$G$72,2,FALSE)+Tableau4[[#This Row],[Date Fin TTT]])</f>
        <v>42789</v>
      </c>
      <c r="K1245" t="s">
        <v>87</v>
      </c>
    </row>
    <row r="1246" spans="1:11" x14ac:dyDescent="0.25">
      <c r="A1246" s="2">
        <v>3931</v>
      </c>
      <c r="B1246" s="3">
        <v>42761</v>
      </c>
      <c r="C1246" s="3">
        <v>42761</v>
      </c>
      <c r="E1246" t="s">
        <v>86</v>
      </c>
      <c r="F1246">
        <v>10</v>
      </c>
      <c r="G1246" s="2">
        <v>607002825</v>
      </c>
      <c r="H1246" s="18" t="str">
        <f>IF(Tableau4[[#This Row],[Produit]]="","",VLOOKUP(Tableau4[[#This Row],[Produit]],'Prod Sanit'!$A$1:$G$71,7,FALSE))</f>
        <v>D</v>
      </c>
      <c r="I1246" s="2" t="s">
        <v>35</v>
      </c>
      <c r="J1246" s="1">
        <f>IF(Tableau4[[#This Row],[Date Fin TTT]]="","",VLOOKUP(Tableau4[[#This Row],[Produit]],'Prod Sanit'!$A$1:$G$72,2,FALSE)+Tableau4[[#This Row],[Date Fin TTT]])</f>
        <v>42789</v>
      </c>
      <c r="K1246" t="s">
        <v>87</v>
      </c>
    </row>
    <row r="1247" spans="1:11" x14ac:dyDescent="0.25">
      <c r="A1247" s="2">
        <v>3932</v>
      </c>
      <c r="B1247" s="3">
        <v>42761</v>
      </c>
      <c r="C1247" s="3">
        <v>42761</v>
      </c>
      <c r="E1247" t="s">
        <v>86</v>
      </c>
      <c r="F1247">
        <v>10</v>
      </c>
      <c r="G1247" s="2">
        <v>607002825</v>
      </c>
      <c r="H1247" s="18" t="str">
        <f>IF(Tableau4[[#This Row],[Produit]]="","",VLOOKUP(Tableau4[[#This Row],[Produit]],'Prod Sanit'!$A$1:$G$71,7,FALSE))</f>
        <v>D</v>
      </c>
      <c r="I1247" s="2" t="s">
        <v>35</v>
      </c>
      <c r="J1247" s="1">
        <f>IF(Tableau4[[#This Row],[Date Fin TTT]]="","",VLOOKUP(Tableau4[[#This Row],[Produit]],'Prod Sanit'!$A$1:$G$72,2,FALSE)+Tableau4[[#This Row],[Date Fin TTT]])</f>
        <v>42789</v>
      </c>
      <c r="K1247" t="s">
        <v>87</v>
      </c>
    </row>
    <row r="1248" spans="1:11" x14ac:dyDescent="0.25">
      <c r="A1248" s="2">
        <v>3933</v>
      </c>
      <c r="B1248" s="3">
        <v>42761</v>
      </c>
      <c r="C1248" s="3">
        <v>42761</v>
      </c>
      <c r="E1248" t="s">
        <v>86</v>
      </c>
      <c r="F1248">
        <v>10</v>
      </c>
      <c r="G1248" s="2">
        <v>607002825</v>
      </c>
      <c r="H1248" s="18" t="str">
        <f>IF(Tableau4[[#This Row],[Produit]]="","",VLOOKUP(Tableau4[[#This Row],[Produit]],'Prod Sanit'!$A$1:$G$71,7,FALSE))</f>
        <v>D</v>
      </c>
      <c r="I1248" s="2" t="s">
        <v>35</v>
      </c>
      <c r="J1248" s="1">
        <f>IF(Tableau4[[#This Row],[Date Fin TTT]]="","",VLOOKUP(Tableau4[[#This Row],[Produit]],'Prod Sanit'!$A$1:$G$72,2,FALSE)+Tableau4[[#This Row],[Date Fin TTT]])</f>
        <v>42789</v>
      </c>
      <c r="K1248" t="s">
        <v>87</v>
      </c>
    </row>
    <row r="1249" spans="1:11" x14ac:dyDescent="0.25">
      <c r="A1249" s="2">
        <v>3934</v>
      </c>
      <c r="B1249" s="3">
        <v>42761</v>
      </c>
      <c r="C1249" s="3">
        <v>42761</v>
      </c>
      <c r="E1249" t="s">
        <v>86</v>
      </c>
      <c r="F1249">
        <v>10</v>
      </c>
      <c r="G1249" s="2">
        <v>607002825</v>
      </c>
      <c r="H1249" s="18" t="str">
        <f>IF(Tableau4[[#This Row],[Produit]]="","",VLOOKUP(Tableau4[[#This Row],[Produit]],'Prod Sanit'!$A$1:$G$71,7,FALSE))</f>
        <v>D</v>
      </c>
      <c r="I1249" s="2" t="s">
        <v>35</v>
      </c>
      <c r="J1249" s="1">
        <f>IF(Tableau4[[#This Row],[Date Fin TTT]]="","",VLOOKUP(Tableau4[[#This Row],[Produit]],'Prod Sanit'!$A$1:$G$72,2,FALSE)+Tableau4[[#This Row],[Date Fin TTT]])</f>
        <v>42789</v>
      </c>
      <c r="K1249" t="s">
        <v>87</v>
      </c>
    </row>
    <row r="1250" spans="1:11" x14ac:dyDescent="0.25">
      <c r="A1250" s="2">
        <v>3935</v>
      </c>
      <c r="B1250" s="3">
        <v>42761</v>
      </c>
      <c r="C1250" s="3">
        <v>42761</v>
      </c>
      <c r="E1250" t="s">
        <v>86</v>
      </c>
      <c r="F1250">
        <v>10</v>
      </c>
      <c r="G1250" s="2">
        <v>607002825</v>
      </c>
      <c r="H1250" s="18" t="str">
        <f>IF(Tableau4[[#This Row],[Produit]]="","",VLOOKUP(Tableau4[[#This Row],[Produit]],'Prod Sanit'!$A$1:$G$71,7,FALSE))</f>
        <v>D</v>
      </c>
      <c r="I1250" s="2" t="s">
        <v>35</v>
      </c>
      <c r="J1250" s="1">
        <f>IF(Tableau4[[#This Row],[Date Fin TTT]]="","",VLOOKUP(Tableau4[[#This Row],[Produit]],'Prod Sanit'!$A$1:$G$72,2,FALSE)+Tableau4[[#This Row],[Date Fin TTT]])</f>
        <v>42789</v>
      </c>
      <c r="K1250" t="s">
        <v>87</v>
      </c>
    </row>
    <row r="1251" spans="1:11" x14ac:dyDescent="0.25">
      <c r="A1251" s="20">
        <v>3921</v>
      </c>
      <c r="B1251" s="3">
        <v>42762</v>
      </c>
      <c r="C1251" s="3">
        <v>42762</v>
      </c>
      <c r="E1251" t="s">
        <v>100</v>
      </c>
      <c r="F1251">
        <v>3</v>
      </c>
      <c r="G1251" s="2">
        <v>601000181</v>
      </c>
      <c r="H1251" s="18" t="str">
        <f>IF(Tableau4[[#This Row],[Produit]]="","",VLOOKUP(Tableau4[[#This Row],[Produit]],'Prod Sanit'!$A$1:$G$71,7,FALSE))</f>
        <v>SC</v>
      </c>
      <c r="I1251" s="2" t="s">
        <v>35</v>
      </c>
      <c r="J1251" s="1">
        <f>IF(Tableau4[[#This Row],[Date Fin TTT]]="","",VLOOKUP(Tableau4[[#This Row],[Produit]],'Prod Sanit'!$A$1:$G$72,2,FALSE)+Tableau4[[#This Row],[Date Fin TTT]])</f>
        <v>42811</v>
      </c>
      <c r="K1251" t="s">
        <v>116</v>
      </c>
    </row>
    <row r="1252" spans="1:11" x14ac:dyDescent="0.25">
      <c r="A1252" s="20">
        <v>3921</v>
      </c>
      <c r="B1252" s="3">
        <v>42762</v>
      </c>
      <c r="C1252" s="3">
        <v>42762</v>
      </c>
      <c r="E1252" t="s">
        <v>54</v>
      </c>
      <c r="F1252">
        <v>10</v>
      </c>
      <c r="G1252" s="2">
        <v>604001917</v>
      </c>
      <c r="H1252" s="18" t="str">
        <f>IF(Tableau4[[#This Row],[Produit]]="","",VLOOKUP(Tableau4[[#This Row],[Produit]],'Prod Sanit'!$A$1:$G$71,7,FALSE))</f>
        <v>IM</v>
      </c>
      <c r="I1252" s="2" t="s">
        <v>35</v>
      </c>
      <c r="J1252" s="1">
        <f>IF(Tableau4[[#This Row],[Date Fin TTT]]="","",VLOOKUP(Tableau4[[#This Row],[Produit]],'Prod Sanit'!$A$1:$G$72,2,FALSE)+Tableau4[[#This Row],[Date Fin TTT]])</f>
        <v>42793</v>
      </c>
      <c r="K1252" t="s">
        <v>95</v>
      </c>
    </row>
    <row r="1253" spans="1:11" x14ac:dyDescent="0.25">
      <c r="A1253" s="20">
        <v>3107</v>
      </c>
      <c r="B1253" s="3">
        <v>42764</v>
      </c>
      <c r="C1253" s="3">
        <v>42765</v>
      </c>
      <c r="E1253" t="s">
        <v>183</v>
      </c>
      <c r="F1253">
        <v>50</v>
      </c>
      <c r="G1253" s="28">
        <v>604001917</v>
      </c>
      <c r="H1253" s="18" t="str">
        <f>IF(Tableau4[[#This Row],[Produit]]="","",VLOOKUP(Tableau4[[#This Row],[Produit]],'Prod Sanit'!$A$1:$G$71,7,FALSE))</f>
        <v>IM</v>
      </c>
      <c r="I1253" s="2" t="s">
        <v>35</v>
      </c>
      <c r="J1253" s="1">
        <f>IF(Tableau4[[#This Row],[Date Fin TTT]]="","",VLOOKUP(Tableau4[[#This Row],[Produit]],'Prod Sanit'!$A$1:$G$72,2,FALSE)+Tableau4[[#This Row],[Date Fin TTT]])</f>
        <v>42825</v>
      </c>
      <c r="K1253" t="s">
        <v>168</v>
      </c>
    </row>
    <row r="1254" spans="1:11" x14ac:dyDescent="0.25">
      <c r="A1254" s="20">
        <v>3107</v>
      </c>
      <c r="B1254" s="3">
        <v>42764</v>
      </c>
      <c r="C1254" s="3">
        <v>42764</v>
      </c>
      <c r="E1254" t="s">
        <v>54</v>
      </c>
      <c r="F1254">
        <v>20</v>
      </c>
      <c r="G1254" s="28">
        <v>604001917</v>
      </c>
      <c r="H1254" s="18" t="str">
        <f>IF(Tableau4[[#This Row],[Produit]]="","",VLOOKUP(Tableau4[[#This Row],[Produit]],'Prod Sanit'!$A$1:$G$71,7,FALSE))</f>
        <v>IM</v>
      </c>
      <c r="I1254" s="2" t="s">
        <v>35</v>
      </c>
      <c r="J1254" s="1">
        <f>IF(Tableau4[[#This Row],[Date Fin TTT]]="","",VLOOKUP(Tableau4[[#This Row],[Produit]],'Prod Sanit'!$A$1:$G$72,2,FALSE)+Tableau4[[#This Row],[Date Fin TTT]])</f>
        <v>42795</v>
      </c>
      <c r="K1254" t="s">
        <v>298</v>
      </c>
    </row>
    <row r="1255" spans="1:11" x14ac:dyDescent="0.25">
      <c r="A1255" s="20">
        <v>3107</v>
      </c>
      <c r="B1255" s="3">
        <v>42764</v>
      </c>
      <c r="C1255" s="3">
        <v>42764</v>
      </c>
      <c r="E1255" t="s">
        <v>110</v>
      </c>
      <c r="G1255" s="28"/>
      <c r="H1255" s="18" t="s">
        <v>28</v>
      </c>
      <c r="I1255" s="2" t="s">
        <v>35</v>
      </c>
      <c r="J1255" s="1">
        <f>IF(Tableau4[[#This Row],[Date Fin TTT]]="","",VLOOKUP(Tableau4[[#This Row],[Produit]],'Prod Sanit'!$A$1:$G$72,2,FALSE)+Tableau4[[#This Row],[Date Fin TTT]])</f>
        <v>42764</v>
      </c>
    </row>
    <row r="1256" spans="1:11" x14ac:dyDescent="0.25">
      <c r="A1256" s="20">
        <v>3932</v>
      </c>
      <c r="B1256" s="3">
        <v>42764</v>
      </c>
      <c r="C1256" s="3">
        <v>42764</v>
      </c>
      <c r="E1256" t="s">
        <v>100</v>
      </c>
      <c r="F1256">
        <v>2</v>
      </c>
      <c r="G1256" s="30">
        <v>601000181</v>
      </c>
      <c r="H1256" s="18" t="str">
        <f>IF(Tableau4[[#This Row],[Produit]]="","",VLOOKUP(Tableau4[[#This Row],[Produit]],'Prod Sanit'!$A$1:$G$71,7,FALSE))</f>
        <v>SC</v>
      </c>
      <c r="I1256" s="2" t="s">
        <v>35</v>
      </c>
      <c r="J1256" s="1">
        <f>IF(Tableau4[[#This Row],[Date Fin TTT]]="","",VLOOKUP(Tableau4[[#This Row],[Produit]],'Prod Sanit'!$A$1:$G$72,2,FALSE)+Tableau4[[#This Row],[Date Fin TTT]])</f>
        <v>42813</v>
      </c>
      <c r="K1256" t="s">
        <v>294</v>
      </c>
    </row>
    <row r="1257" spans="1:11" x14ac:dyDescent="0.25">
      <c r="A1257" s="20">
        <v>3932</v>
      </c>
      <c r="B1257" s="3">
        <v>42764</v>
      </c>
      <c r="C1257" s="3">
        <v>42764</v>
      </c>
      <c r="E1257" t="s">
        <v>54</v>
      </c>
      <c r="F1257">
        <v>10</v>
      </c>
      <c r="G1257" s="28">
        <v>604001917</v>
      </c>
      <c r="H1257" s="18" t="str">
        <f>IF(Tableau4[[#This Row],[Produit]]="","",VLOOKUP(Tableau4[[#This Row],[Produit]],'Prod Sanit'!$A$1:$G$71,7,FALSE))</f>
        <v>IM</v>
      </c>
      <c r="I1257" s="2" t="s">
        <v>35</v>
      </c>
      <c r="J1257" s="1">
        <f>IF(Tableau4[[#This Row],[Date Fin TTT]]="","",VLOOKUP(Tableau4[[#This Row],[Produit]],'Prod Sanit'!$A$1:$G$72,2,FALSE)+Tableau4[[#This Row],[Date Fin TTT]])</f>
        <v>42795</v>
      </c>
      <c r="K1257" t="s">
        <v>95</v>
      </c>
    </row>
    <row r="1258" spans="1:11" x14ac:dyDescent="0.25">
      <c r="A1258" s="20">
        <v>3927</v>
      </c>
      <c r="B1258" s="3">
        <v>42765</v>
      </c>
      <c r="C1258" s="3">
        <v>42765</v>
      </c>
      <c r="E1258" t="s">
        <v>100</v>
      </c>
      <c r="G1258" s="30">
        <v>601000181</v>
      </c>
      <c r="H1258" s="18" t="str">
        <f>IF(Tableau4[[#This Row],[Produit]]="","",VLOOKUP(Tableau4[[#This Row],[Produit]],'Prod Sanit'!$A$1:$G$71,7,FALSE))</f>
        <v>SC</v>
      </c>
      <c r="I1258" s="2" t="s">
        <v>35</v>
      </c>
      <c r="J1258" s="1">
        <f>IF(Tableau4[[#This Row],[Date Fin TTT]]="","",VLOOKUP(Tableau4[[#This Row],[Produit]],'Prod Sanit'!$A$1:$G$72,2,FALSE)+Tableau4[[#This Row],[Date Fin TTT]])</f>
        <v>42814</v>
      </c>
    </row>
    <row r="1259" spans="1:11" x14ac:dyDescent="0.25">
      <c r="A1259" s="20">
        <v>3927</v>
      </c>
      <c r="B1259" s="3">
        <v>42765</v>
      </c>
      <c r="C1259" s="3">
        <v>42765</v>
      </c>
      <c r="E1259" t="s">
        <v>54</v>
      </c>
      <c r="G1259" s="28">
        <v>604001917</v>
      </c>
      <c r="H1259" s="18" t="str">
        <f>IF(Tableau4[[#This Row],[Produit]]="","",VLOOKUP(Tableau4[[#This Row],[Produit]],'Prod Sanit'!$A$1:$G$71,7,FALSE))</f>
        <v>IM</v>
      </c>
      <c r="I1259" s="2" t="s">
        <v>35</v>
      </c>
      <c r="J1259" s="1">
        <f>IF(Tableau4[[#This Row],[Date Fin TTT]]="","",VLOOKUP(Tableau4[[#This Row],[Produit]],'Prod Sanit'!$A$1:$G$72,2,FALSE)+Tableau4[[#This Row],[Date Fin TTT]])</f>
        <v>42796</v>
      </c>
    </row>
    <row r="1260" spans="1:11" x14ac:dyDescent="0.25">
      <c r="A1260" s="20">
        <v>6244</v>
      </c>
      <c r="B1260" s="3">
        <v>42767</v>
      </c>
      <c r="C1260" s="3">
        <v>42768</v>
      </c>
      <c r="E1260" t="s">
        <v>183</v>
      </c>
      <c r="F1260">
        <v>50</v>
      </c>
      <c r="G1260" s="28">
        <v>604001917</v>
      </c>
      <c r="H1260" s="18" t="str">
        <f>IF(Tableau4[[#This Row],[Produit]]="","",VLOOKUP(Tableau4[[#This Row],[Produit]],'Prod Sanit'!$A$1:$G$71,7,FALSE))</f>
        <v>IM</v>
      </c>
      <c r="I1260" s="2" t="s">
        <v>35</v>
      </c>
      <c r="J1260" s="1">
        <f>IF(Tableau4[[#This Row],[Date Fin TTT]]="","",VLOOKUP(Tableau4[[#This Row],[Produit]],'Prod Sanit'!$A$1:$G$72,2,FALSE)+Tableau4[[#This Row],[Date Fin TTT]])</f>
        <v>42828</v>
      </c>
      <c r="K1260" t="s">
        <v>168</v>
      </c>
    </row>
    <row r="1261" spans="1:11" x14ac:dyDescent="0.25">
      <c r="A1261" s="20">
        <v>6244</v>
      </c>
      <c r="B1261" s="3">
        <v>42767</v>
      </c>
      <c r="C1261" s="3">
        <v>42769</v>
      </c>
      <c r="E1261" t="s">
        <v>57</v>
      </c>
      <c r="F1261">
        <v>10</v>
      </c>
      <c r="G1261" s="28">
        <v>611004726</v>
      </c>
      <c r="H1261" s="18" t="str">
        <f>IF(Tableau4[[#This Row],[Produit]]="","",VLOOKUP(Tableau4[[#This Row],[Produit]],'Prod Sanit'!$A$1:$G$71,7,FALSE))</f>
        <v>IM</v>
      </c>
      <c r="I1261" s="2" t="s">
        <v>35</v>
      </c>
      <c r="J1261" s="1">
        <f>IF(Tableau4[[#This Row],[Date Fin TTT]]="","",VLOOKUP(Tableau4[[#This Row],[Produit]],'Prod Sanit'!$A$1:$G$72,2,FALSE)+Tableau4[[#This Row],[Date Fin TTT]])</f>
        <v>42772</v>
      </c>
      <c r="K1261" t="s">
        <v>95</v>
      </c>
    </row>
    <row r="1262" spans="1:11" x14ac:dyDescent="0.25">
      <c r="A1262" s="20">
        <v>3921</v>
      </c>
      <c r="B1262" s="3">
        <v>42767</v>
      </c>
      <c r="C1262" s="3">
        <v>42767</v>
      </c>
      <c r="E1262" t="s">
        <v>229</v>
      </c>
      <c r="F1262">
        <v>5</v>
      </c>
      <c r="G1262" s="28">
        <v>611004407</v>
      </c>
      <c r="H1262" s="18" t="str">
        <f>IF(Tableau4[[#This Row],[Produit]]="","",VLOOKUP(Tableau4[[#This Row],[Produit]],'Prod Sanit'!$A$1:$G$71,7,FALSE))</f>
        <v>SC</v>
      </c>
      <c r="I1262" s="2" t="s">
        <v>35</v>
      </c>
      <c r="J1262" s="1">
        <f>IF(Tableau4[[#This Row],[Date Fin TTT]]="","",VLOOKUP(Tableau4[[#This Row],[Produit]],'Prod Sanit'!$A$1:$G$72,2,FALSE)+Tableau4[[#This Row],[Date Fin TTT]])</f>
        <v>42767</v>
      </c>
      <c r="K1262" t="s">
        <v>301</v>
      </c>
    </row>
    <row r="1263" spans="1:11" x14ac:dyDescent="0.25">
      <c r="A1263" s="20">
        <v>3922</v>
      </c>
      <c r="B1263" s="3">
        <v>42767</v>
      </c>
      <c r="C1263" s="3">
        <v>42767</v>
      </c>
      <c r="E1263" t="s">
        <v>229</v>
      </c>
      <c r="F1263">
        <v>5</v>
      </c>
      <c r="G1263" s="28">
        <v>611004407</v>
      </c>
      <c r="H1263" s="18" t="str">
        <f>IF(Tableau4[[#This Row],[Produit]]="","",VLOOKUP(Tableau4[[#This Row],[Produit]],'Prod Sanit'!$A$1:$G$71,7,FALSE))</f>
        <v>SC</v>
      </c>
      <c r="I1263" s="2" t="s">
        <v>35</v>
      </c>
      <c r="J1263" s="1">
        <f>IF(Tableau4[[#This Row],[Date Fin TTT]]="","",VLOOKUP(Tableau4[[#This Row],[Produit]],'Prod Sanit'!$A$1:$G$72,2,FALSE)+Tableau4[[#This Row],[Date Fin TTT]])</f>
        <v>42767</v>
      </c>
      <c r="K1263" t="s">
        <v>301</v>
      </c>
    </row>
    <row r="1264" spans="1:11" x14ac:dyDescent="0.25">
      <c r="A1264" s="20">
        <v>3923</v>
      </c>
      <c r="B1264" s="3">
        <v>42767</v>
      </c>
      <c r="C1264" s="3">
        <v>42767</v>
      </c>
      <c r="E1264" t="s">
        <v>229</v>
      </c>
      <c r="F1264">
        <v>5</v>
      </c>
      <c r="G1264" s="28">
        <v>611004407</v>
      </c>
      <c r="H1264" s="18" t="str">
        <f>IF(Tableau4[[#This Row],[Produit]]="","",VLOOKUP(Tableau4[[#This Row],[Produit]],'Prod Sanit'!$A$1:$G$71,7,FALSE))</f>
        <v>SC</v>
      </c>
      <c r="I1264" s="2" t="s">
        <v>35</v>
      </c>
      <c r="J1264" s="1">
        <f>IF(Tableau4[[#This Row],[Date Fin TTT]]="","",VLOOKUP(Tableau4[[#This Row],[Produit]],'Prod Sanit'!$A$1:$G$72,2,FALSE)+Tableau4[[#This Row],[Date Fin TTT]])</f>
        <v>42767</v>
      </c>
      <c r="K1264" t="s">
        <v>301</v>
      </c>
    </row>
    <row r="1265" spans="1:11" x14ac:dyDescent="0.25">
      <c r="A1265" s="20">
        <v>3924</v>
      </c>
      <c r="B1265" s="3">
        <v>42767</v>
      </c>
      <c r="C1265" s="3">
        <v>42767</v>
      </c>
      <c r="E1265" t="s">
        <v>229</v>
      </c>
      <c r="F1265">
        <v>5</v>
      </c>
      <c r="G1265" s="28">
        <v>611004407</v>
      </c>
      <c r="H1265" s="18" t="str">
        <f>IF(Tableau4[[#This Row],[Produit]]="","",VLOOKUP(Tableau4[[#This Row],[Produit]],'Prod Sanit'!$A$1:$G$71,7,FALSE))</f>
        <v>SC</v>
      </c>
      <c r="I1265" s="2" t="s">
        <v>35</v>
      </c>
      <c r="J1265" s="1">
        <f>IF(Tableau4[[#This Row],[Date Fin TTT]]="","",VLOOKUP(Tableau4[[#This Row],[Produit]],'Prod Sanit'!$A$1:$G$72,2,FALSE)+Tableau4[[#This Row],[Date Fin TTT]])</f>
        <v>42767</v>
      </c>
      <c r="K1265" t="s">
        <v>301</v>
      </c>
    </row>
    <row r="1266" spans="1:11" x14ac:dyDescent="0.25">
      <c r="A1266" s="20">
        <v>3925</v>
      </c>
      <c r="B1266" s="3">
        <v>42767</v>
      </c>
      <c r="C1266" s="3">
        <v>42767</v>
      </c>
      <c r="E1266" t="s">
        <v>229</v>
      </c>
      <c r="F1266">
        <v>5</v>
      </c>
      <c r="G1266" s="28">
        <v>611004407</v>
      </c>
      <c r="H1266" s="18" t="str">
        <f>IF(Tableau4[[#This Row],[Produit]]="","",VLOOKUP(Tableau4[[#This Row],[Produit]],'Prod Sanit'!$A$1:$G$71,7,FALSE))</f>
        <v>SC</v>
      </c>
      <c r="I1266" s="2" t="s">
        <v>35</v>
      </c>
      <c r="J1266" s="1">
        <f>IF(Tableau4[[#This Row],[Date Fin TTT]]="","",VLOOKUP(Tableau4[[#This Row],[Produit]],'Prod Sanit'!$A$1:$G$72,2,FALSE)+Tableau4[[#This Row],[Date Fin TTT]])</f>
        <v>42767</v>
      </c>
      <c r="K1266" t="s">
        <v>301</v>
      </c>
    </row>
    <row r="1267" spans="1:11" x14ac:dyDescent="0.25">
      <c r="A1267" s="20">
        <v>3926</v>
      </c>
      <c r="B1267" s="3">
        <v>42767</v>
      </c>
      <c r="C1267" s="3">
        <v>42767</v>
      </c>
      <c r="E1267" t="s">
        <v>229</v>
      </c>
      <c r="F1267">
        <v>5</v>
      </c>
      <c r="G1267" s="28">
        <v>611004407</v>
      </c>
      <c r="H1267" s="18" t="str">
        <f>IF(Tableau4[[#This Row],[Produit]]="","",VLOOKUP(Tableau4[[#This Row],[Produit]],'Prod Sanit'!$A$1:$G$71,7,FALSE))</f>
        <v>SC</v>
      </c>
      <c r="I1267" s="2" t="s">
        <v>35</v>
      </c>
      <c r="J1267" s="1">
        <f>IF(Tableau4[[#This Row],[Date Fin TTT]]="","",VLOOKUP(Tableau4[[#This Row],[Produit]],'Prod Sanit'!$A$1:$G$72,2,FALSE)+Tableau4[[#This Row],[Date Fin TTT]])</f>
        <v>42767</v>
      </c>
      <c r="K1267" t="s">
        <v>301</v>
      </c>
    </row>
    <row r="1268" spans="1:11" x14ac:dyDescent="0.25">
      <c r="A1268" s="20">
        <v>3927</v>
      </c>
      <c r="B1268" s="3">
        <v>42767</v>
      </c>
      <c r="C1268" s="3">
        <v>42767</v>
      </c>
      <c r="E1268" t="s">
        <v>229</v>
      </c>
      <c r="F1268">
        <v>5</v>
      </c>
      <c r="G1268" s="28">
        <v>611004407</v>
      </c>
      <c r="H1268" s="18" t="str">
        <f>IF(Tableau4[[#This Row],[Produit]]="","",VLOOKUP(Tableau4[[#This Row],[Produit]],'Prod Sanit'!$A$1:$G$71,7,FALSE))</f>
        <v>SC</v>
      </c>
      <c r="I1268" s="2" t="s">
        <v>35</v>
      </c>
      <c r="J1268" s="1">
        <f>IF(Tableau4[[#This Row],[Date Fin TTT]]="","",VLOOKUP(Tableau4[[#This Row],[Produit]],'Prod Sanit'!$A$1:$G$72,2,FALSE)+Tableau4[[#This Row],[Date Fin TTT]])</f>
        <v>42767</v>
      </c>
      <c r="K1268" t="s">
        <v>301</v>
      </c>
    </row>
    <row r="1269" spans="1:11" x14ac:dyDescent="0.25">
      <c r="A1269" s="20">
        <v>3928</v>
      </c>
      <c r="B1269" s="3">
        <v>42767</v>
      </c>
      <c r="C1269" s="3">
        <v>42767</v>
      </c>
      <c r="E1269" t="s">
        <v>229</v>
      </c>
      <c r="F1269">
        <v>5</v>
      </c>
      <c r="G1269" s="28">
        <v>611004407</v>
      </c>
      <c r="H1269" s="18" t="str">
        <f>IF(Tableau4[[#This Row],[Produit]]="","",VLOOKUP(Tableau4[[#This Row],[Produit]],'Prod Sanit'!$A$1:$G$71,7,FALSE))</f>
        <v>SC</v>
      </c>
      <c r="I1269" s="2" t="s">
        <v>35</v>
      </c>
      <c r="J1269" s="1">
        <f>IF(Tableau4[[#This Row],[Date Fin TTT]]="","",VLOOKUP(Tableau4[[#This Row],[Produit]],'Prod Sanit'!$A$1:$G$72,2,FALSE)+Tableau4[[#This Row],[Date Fin TTT]])</f>
        <v>42767</v>
      </c>
      <c r="K1269" t="s">
        <v>301</v>
      </c>
    </row>
    <row r="1270" spans="1:11" x14ac:dyDescent="0.25">
      <c r="A1270" s="20">
        <v>3929</v>
      </c>
      <c r="B1270" s="3">
        <v>42767</v>
      </c>
      <c r="C1270" s="3">
        <v>42767</v>
      </c>
      <c r="E1270" t="s">
        <v>229</v>
      </c>
      <c r="F1270">
        <v>5</v>
      </c>
      <c r="G1270" s="28">
        <v>611004407</v>
      </c>
      <c r="H1270" s="18" t="str">
        <f>IF(Tableau4[[#This Row],[Produit]]="","",VLOOKUP(Tableau4[[#This Row],[Produit]],'Prod Sanit'!$A$1:$G$71,7,FALSE))</f>
        <v>SC</v>
      </c>
      <c r="I1270" s="2" t="s">
        <v>35</v>
      </c>
      <c r="J1270" s="1">
        <f>IF(Tableau4[[#This Row],[Date Fin TTT]]="","",VLOOKUP(Tableau4[[#This Row],[Produit]],'Prod Sanit'!$A$1:$G$72,2,FALSE)+Tableau4[[#This Row],[Date Fin TTT]])</f>
        <v>42767</v>
      </c>
      <c r="K1270" t="s">
        <v>301</v>
      </c>
    </row>
    <row r="1271" spans="1:11" x14ac:dyDescent="0.25">
      <c r="A1271" s="20">
        <v>3930</v>
      </c>
      <c r="B1271" s="3">
        <v>42767</v>
      </c>
      <c r="C1271" s="3">
        <v>42767</v>
      </c>
      <c r="E1271" t="s">
        <v>229</v>
      </c>
      <c r="F1271">
        <v>5</v>
      </c>
      <c r="G1271" s="28">
        <v>611004407</v>
      </c>
      <c r="H1271" s="18" t="str">
        <f>IF(Tableau4[[#This Row],[Produit]]="","",VLOOKUP(Tableau4[[#This Row],[Produit]],'Prod Sanit'!$A$1:$G$71,7,FALSE))</f>
        <v>SC</v>
      </c>
      <c r="I1271" s="2" t="s">
        <v>35</v>
      </c>
      <c r="J1271" s="1">
        <f>IF(Tableau4[[#This Row],[Date Fin TTT]]="","",VLOOKUP(Tableau4[[#This Row],[Produit]],'Prod Sanit'!$A$1:$G$72,2,FALSE)+Tableau4[[#This Row],[Date Fin TTT]])</f>
        <v>42767</v>
      </c>
      <c r="K1271" t="s">
        <v>301</v>
      </c>
    </row>
    <row r="1272" spans="1:11" x14ac:dyDescent="0.25">
      <c r="A1272" s="20">
        <v>3931</v>
      </c>
      <c r="B1272" s="3">
        <v>42767</v>
      </c>
      <c r="C1272" s="3">
        <v>42767</v>
      </c>
      <c r="E1272" t="s">
        <v>229</v>
      </c>
      <c r="F1272">
        <v>5</v>
      </c>
      <c r="G1272" s="28">
        <v>611004407</v>
      </c>
      <c r="H1272" s="18" t="str">
        <f>IF(Tableau4[[#This Row],[Produit]]="","",VLOOKUP(Tableau4[[#This Row],[Produit]],'Prod Sanit'!$A$1:$G$71,7,FALSE))</f>
        <v>SC</v>
      </c>
      <c r="I1272" s="2" t="s">
        <v>35</v>
      </c>
      <c r="J1272" s="1">
        <f>IF(Tableau4[[#This Row],[Date Fin TTT]]="","",VLOOKUP(Tableau4[[#This Row],[Produit]],'Prod Sanit'!$A$1:$G$72,2,FALSE)+Tableau4[[#This Row],[Date Fin TTT]])</f>
        <v>42767</v>
      </c>
      <c r="K1272" t="s">
        <v>301</v>
      </c>
    </row>
    <row r="1273" spans="1:11" x14ac:dyDescent="0.25">
      <c r="A1273" s="20">
        <v>3932</v>
      </c>
      <c r="B1273" s="3">
        <v>42767</v>
      </c>
      <c r="C1273" s="3">
        <v>42767</v>
      </c>
      <c r="E1273" t="s">
        <v>229</v>
      </c>
      <c r="F1273">
        <v>5</v>
      </c>
      <c r="G1273" s="28">
        <v>611004407</v>
      </c>
      <c r="H1273" s="18" t="str">
        <f>IF(Tableau4[[#This Row],[Produit]]="","",VLOOKUP(Tableau4[[#This Row],[Produit]],'Prod Sanit'!$A$1:$G$71,7,FALSE))</f>
        <v>SC</v>
      </c>
      <c r="I1273" s="2" t="s">
        <v>35</v>
      </c>
      <c r="J1273" s="1">
        <f>IF(Tableau4[[#This Row],[Date Fin TTT]]="","",VLOOKUP(Tableau4[[#This Row],[Produit]],'Prod Sanit'!$A$1:$G$72,2,FALSE)+Tableau4[[#This Row],[Date Fin TTT]])</f>
        <v>42767</v>
      </c>
      <c r="K1273" t="s">
        <v>301</v>
      </c>
    </row>
    <row r="1274" spans="1:11" x14ac:dyDescent="0.25">
      <c r="A1274" s="20">
        <v>3933</v>
      </c>
      <c r="B1274" s="3">
        <v>42767</v>
      </c>
      <c r="C1274" s="3">
        <v>42767</v>
      </c>
      <c r="E1274" t="s">
        <v>229</v>
      </c>
      <c r="F1274">
        <v>5</v>
      </c>
      <c r="G1274" s="28">
        <v>611004407</v>
      </c>
      <c r="H1274" s="18" t="str">
        <f>IF(Tableau4[[#This Row],[Produit]]="","",VLOOKUP(Tableau4[[#This Row],[Produit]],'Prod Sanit'!$A$1:$G$71,7,FALSE))</f>
        <v>SC</v>
      </c>
      <c r="I1274" s="2" t="s">
        <v>35</v>
      </c>
      <c r="J1274" s="1">
        <f>IF(Tableau4[[#This Row],[Date Fin TTT]]="","",VLOOKUP(Tableau4[[#This Row],[Produit]],'Prod Sanit'!$A$1:$G$72,2,FALSE)+Tableau4[[#This Row],[Date Fin TTT]])</f>
        <v>42767</v>
      </c>
      <c r="K1274" t="s">
        <v>301</v>
      </c>
    </row>
    <row r="1275" spans="1:11" x14ac:dyDescent="0.25">
      <c r="A1275" s="20">
        <v>3934</v>
      </c>
      <c r="B1275" s="3">
        <v>42767</v>
      </c>
      <c r="C1275" s="3">
        <v>42767</v>
      </c>
      <c r="E1275" t="s">
        <v>229</v>
      </c>
      <c r="F1275">
        <v>5</v>
      </c>
      <c r="G1275" s="28">
        <v>611004407</v>
      </c>
      <c r="H1275" s="18" t="str">
        <f>IF(Tableau4[[#This Row],[Produit]]="","",VLOOKUP(Tableau4[[#This Row],[Produit]],'Prod Sanit'!$A$1:$G$71,7,FALSE))</f>
        <v>SC</v>
      </c>
      <c r="I1275" s="2" t="s">
        <v>35</v>
      </c>
      <c r="J1275" s="1">
        <f>IF(Tableau4[[#This Row],[Date Fin TTT]]="","",VLOOKUP(Tableau4[[#This Row],[Produit]],'Prod Sanit'!$A$1:$G$72,2,FALSE)+Tableau4[[#This Row],[Date Fin TTT]])</f>
        <v>42767</v>
      </c>
      <c r="K1275" t="s">
        <v>301</v>
      </c>
    </row>
    <row r="1276" spans="1:11" x14ac:dyDescent="0.25">
      <c r="A1276" s="20">
        <v>3935</v>
      </c>
      <c r="B1276" s="3">
        <v>42767</v>
      </c>
      <c r="C1276" s="3">
        <v>42767</v>
      </c>
      <c r="E1276" t="s">
        <v>229</v>
      </c>
      <c r="F1276">
        <v>5</v>
      </c>
      <c r="G1276" s="28">
        <v>611004407</v>
      </c>
      <c r="H1276" s="18" t="str">
        <f>IF(Tableau4[[#This Row],[Produit]]="","",VLOOKUP(Tableau4[[#This Row],[Produit]],'Prod Sanit'!$A$1:$G$71,7,FALSE))</f>
        <v>SC</v>
      </c>
      <c r="I1276" s="2" t="s">
        <v>35</v>
      </c>
      <c r="J1276" s="1">
        <f>IF(Tableau4[[#This Row],[Date Fin TTT]]="","",VLOOKUP(Tableau4[[#This Row],[Produit]],'Prod Sanit'!$A$1:$G$72,2,FALSE)+Tableau4[[#This Row],[Date Fin TTT]])</f>
        <v>42767</v>
      </c>
      <c r="K1276" t="s">
        <v>301</v>
      </c>
    </row>
    <row r="1277" spans="1:11" x14ac:dyDescent="0.25">
      <c r="A1277" s="20">
        <v>7288</v>
      </c>
      <c r="B1277" s="3">
        <v>42796</v>
      </c>
      <c r="C1277" s="3">
        <v>42804</v>
      </c>
      <c r="E1277" t="s">
        <v>162</v>
      </c>
      <c r="G1277" s="28">
        <v>13026</v>
      </c>
      <c r="H1277" s="18">
        <f>IF(Tableau4[[#This Row],[Produit]]="","",VLOOKUP(Tableau4[[#This Row],[Produit]],'Prod Sanit'!$A$1:$G$71,7,FALSE))</f>
        <v>0</v>
      </c>
      <c r="I1277" s="2" t="s">
        <v>326</v>
      </c>
      <c r="J1277" s="1">
        <v>42807</v>
      </c>
    </row>
    <row r="1278" spans="1:11" x14ac:dyDescent="0.25">
      <c r="A1278" s="20">
        <v>6102</v>
      </c>
      <c r="B1278" s="3">
        <v>42796</v>
      </c>
      <c r="C1278" s="3">
        <v>42804</v>
      </c>
      <c r="E1278" t="s">
        <v>162</v>
      </c>
      <c r="G1278" s="28">
        <v>13026</v>
      </c>
      <c r="H1278" s="18">
        <f>IF(Tableau4[[#This Row],[Produit]]="","",VLOOKUP(Tableau4[[#This Row],[Produit]],'Prod Sanit'!$A$1:$G$71,7,FALSE))</f>
        <v>0</v>
      </c>
      <c r="I1278" s="2" t="s">
        <v>326</v>
      </c>
      <c r="J1278" s="1">
        <v>42807</v>
      </c>
    </row>
    <row r="1279" spans="1:11" x14ac:dyDescent="0.25">
      <c r="A1279" s="20">
        <v>6164</v>
      </c>
      <c r="B1279" s="3">
        <v>42796</v>
      </c>
      <c r="C1279" s="3">
        <v>42804</v>
      </c>
      <c r="E1279" t="s">
        <v>162</v>
      </c>
      <c r="G1279" s="28">
        <v>13026</v>
      </c>
      <c r="H1279" s="18">
        <f>IF(Tableau4[[#This Row],[Produit]]="","",VLOOKUP(Tableau4[[#This Row],[Produit]],'Prod Sanit'!$A$1:$G$71,7,FALSE))</f>
        <v>0</v>
      </c>
      <c r="I1279" s="2" t="s">
        <v>326</v>
      </c>
      <c r="J1279" s="1">
        <v>42807</v>
      </c>
    </row>
    <row r="1280" spans="1:11" x14ac:dyDescent="0.25">
      <c r="A1280" s="20">
        <v>7293</v>
      </c>
      <c r="B1280" s="3">
        <v>42796</v>
      </c>
      <c r="C1280" s="3">
        <v>42804</v>
      </c>
      <c r="E1280" t="s">
        <v>162</v>
      </c>
      <c r="G1280" s="28">
        <v>13026</v>
      </c>
      <c r="H1280" s="18">
        <f>IF(Tableau4[[#This Row],[Produit]]="","",VLOOKUP(Tableau4[[#This Row],[Produit]],'Prod Sanit'!$A$1:$G$71,7,FALSE))</f>
        <v>0</v>
      </c>
      <c r="I1280" s="2" t="s">
        <v>326</v>
      </c>
      <c r="J1280" s="1">
        <v>42807</v>
      </c>
    </row>
    <row r="1281" spans="1:11" x14ac:dyDescent="0.25">
      <c r="A1281" s="20">
        <v>2091</v>
      </c>
      <c r="B1281" s="3">
        <v>42797</v>
      </c>
      <c r="C1281" s="3">
        <v>42821</v>
      </c>
      <c r="E1281" t="s">
        <v>107</v>
      </c>
      <c r="F1281">
        <v>4</v>
      </c>
      <c r="G1281" s="28">
        <v>170200010</v>
      </c>
      <c r="H1281" s="18" t="str">
        <f>IF(Tableau4[[#This Row],[Produit]]="","",VLOOKUP(Tableau4[[#This Row],[Produit]],'Prod Sanit'!$A$1:$G$71,7,FALSE))</f>
        <v>SC</v>
      </c>
      <c r="I1281" s="2" t="s">
        <v>35</v>
      </c>
      <c r="J1281" s="1">
        <f>IF(Tableau4[[#This Row],[Date Fin TTT]]="","",VLOOKUP(Tableau4[[#This Row],[Produit]],'Prod Sanit'!$A$1:$G$72,2,FALSE)+Tableau4[[#This Row],[Date Fin TTT]])</f>
        <v>42821</v>
      </c>
      <c r="K1281" t="s">
        <v>49</v>
      </c>
    </row>
    <row r="1282" spans="1:11" x14ac:dyDescent="0.25">
      <c r="A1282" s="20">
        <v>2092</v>
      </c>
      <c r="B1282" s="3">
        <v>42797</v>
      </c>
      <c r="C1282" s="3">
        <v>42821</v>
      </c>
      <c r="E1282" t="s">
        <v>107</v>
      </c>
      <c r="F1282">
        <v>4</v>
      </c>
      <c r="G1282" s="28">
        <v>170200010</v>
      </c>
      <c r="H1282" s="18" t="str">
        <f>IF(Tableau4[[#This Row],[Produit]]="","",VLOOKUP(Tableau4[[#This Row],[Produit]],'Prod Sanit'!$A$1:$G$71,7,FALSE))</f>
        <v>SC</v>
      </c>
      <c r="I1282" s="2" t="s">
        <v>35</v>
      </c>
      <c r="J1282" s="1">
        <f>IF(Tableau4[[#This Row],[Date Fin TTT]]="","",VLOOKUP(Tableau4[[#This Row],[Produit]],'Prod Sanit'!$A$1:$G$72,2,FALSE)+Tableau4[[#This Row],[Date Fin TTT]])</f>
        <v>42821</v>
      </c>
      <c r="K1282" t="s">
        <v>49</v>
      </c>
    </row>
    <row r="1283" spans="1:11" x14ac:dyDescent="0.25">
      <c r="A1283" s="54">
        <v>3872</v>
      </c>
      <c r="B1283" s="3">
        <v>42797</v>
      </c>
      <c r="C1283" s="3">
        <v>42821</v>
      </c>
      <c r="E1283" t="s">
        <v>107</v>
      </c>
      <c r="F1283">
        <v>4</v>
      </c>
      <c r="G1283" s="28">
        <v>170200010</v>
      </c>
      <c r="H1283" s="18" t="str">
        <f>IF(Tableau4[[#This Row],[Produit]]="","",VLOOKUP(Tableau4[[#This Row],[Produit]],'Prod Sanit'!$A$1:$G$71,7,FALSE))</f>
        <v>SC</v>
      </c>
      <c r="I1283" s="2" t="s">
        <v>35</v>
      </c>
      <c r="J1283" s="1">
        <f>IF(Tableau4[[#This Row],[Date Fin TTT]]="","",VLOOKUP(Tableau4[[#This Row],[Produit]],'Prod Sanit'!$A$1:$G$72,2,FALSE)+Tableau4[[#This Row],[Date Fin TTT]])</f>
        <v>42821</v>
      </c>
      <c r="K1283" t="s">
        <v>49</v>
      </c>
    </row>
    <row r="1284" spans="1:11" x14ac:dyDescent="0.25">
      <c r="A1284" s="20">
        <v>3873</v>
      </c>
      <c r="B1284" s="3">
        <v>42797</v>
      </c>
      <c r="C1284" s="3">
        <v>42821</v>
      </c>
      <c r="E1284" t="s">
        <v>107</v>
      </c>
      <c r="F1284">
        <v>4</v>
      </c>
      <c r="G1284" s="28">
        <v>170200010</v>
      </c>
      <c r="H1284" s="18" t="str">
        <f>IF(Tableau4[[#This Row],[Produit]]="","",VLOOKUP(Tableau4[[#This Row],[Produit]],'Prod Sanit'!$A$1:$G$71,7,FALSE))</f>
        <v>SC</v>
      </c>
      <c r="I1284" s="2" t="s">
        <v>35</v>
      </c>
      <c r="J1284" s="1">
        <f>IF(Tableau4[[#This Row],[Date Fin TTT]]="","",VLOOKUP(Tableau4[[#This Row],[Produit]],'Prod Sanit'!$A$1:$G$72,2,FALSE)+Tableau4[[#This Row],[Date Fin TTT]])</f>
        <v>42821</v>
      </c>
      <c r="K1284" t="s">
        <v>49</v>
      </c>
    </row>
    <row r="1285" spans="1:11" x14ac:dyDescent="0.25">
      <c r="A1285" s="20">
        <v>3874</v>
      </c>
      <c r="B1285" s="3">
        <v>42797</v>
      </c>
      <c r="C1285" s="3">
        <v>42821</v>
      </c>
      <c r="E1285" t="s">
        <v>107</v>
      </c>
      <c r="F1285">
        <v>4</v>
      </c>
      <c r="G1285" s="28">
        <v>170200010</v>
      </c>
      <c r="H1285" s="18" t="str">
        <f>IF(Tableau4[[#This Row],[Produit]]="","",VLOOKUP(Tableau4[[#This Row],[Produit]],'Prod Sanit'!$A$1:$G$71,7,FALSE))</f>
        <v>SC</v>
      </c>
      <c r="I1285" s="2" t="s">
        <v>35</v>
      </c>
      <c r="J1285" s="1">
        <f>IF(Tableau4[[#This Row],[Date Fin TTT]]="","",VLOOKUP(Tableau4[[#This Row],[Produit]],'Prod Sanit'!$A$1:$G$72,2,FALSE)+Tableau4[[#This Row],[Date Fin TTT]])</f>
        <v>42821</v>
      </c>
      <c r="K1285" t="s">
        <v>49</v>
      </c>
    </row>
    <row r="1286" spans="1:11" x14ac:dyDescent="0.25">
      <c r="A1286" s="20">
        <v>3875</v>
      </c>
      <c r="B1286" s="3">
        <v>42797</v>
      </c>
      <c r="C1286" s="3">
        <v>42821</v>
      </c>
      <c r="E1286" t="s">
        <v>107</v>
      </c>
      <c r="F1286">
        <v>4</v>
      </c>
      <c r="G1286" s="28">
        <v>170200010</v>
      </c>
      <c r="H1286" s="18" t="str">
        <f>IF(Tableau4[[#This Row],[Produit]]="","",VLOOKUP(Tableau4[[#This Row],[Produit]],'Prod Sanit'!$A$1:$G$71,7,FALSE))</f>
        <v>SC</v>
      </c>
      <c r="I1286" s="2" t="s">
        <v>35</v>
      </c>
      <c r="J1286" s="1">
        <f>IF(Tableau4[[#This Row],[Date Fin TTT]]="","",VLOOKUP(Tableau4[[#This Row],[Produit]],'Prod Sanit'!$A$1:$G$72,2,FALSE)+Tableau4[[#This Row],[Date Fin TTT]])</f>
        <v>42821</v>
      </c>
      <c r="K1286" t="s">
        <v>49</v>
      </c>
    </row>
    <row r="1287" spans="1:11" x14ac:dyDescent="0.25">
      <c r="A1287" s="20">
        <v>3876</v>
      </c>
      <c r="B1287" s="3">
        <v>42797</v>
      </c>
      <c r="C1287" s="3">
        <v>42821</v>
      </c>
      <c r="E1287" t="s">
        <v>107</v>
      </c>
      <c r="F1287">
        <v>4</v>
      </c>
      <c r="G1287" s="28">
        <v>170200010</v>
      </c>
      <c r="H1287" s="18" t="str">
        <f>IF(Tableau4[[#This Row],[Produit]]="","",VLOOKUP(Tableau4[[#This Row],[Produit]],'Prod Sanit'!$A$1:$G$71,7,FALSE))</f>
        <v>SC</v>
      </c>
      <c r="I1287" s="2" t="s">
        <v>35</v>
      </c>
      <c r="J1287" s="1">
        <f>IF(Tableau4[[#This Row],[Date Fin TTT]]="","",VLOOKUP(Tableau4[[#This Row],[Produit]],'Prod Sanit'!$A$1:$G$72,2,FALSE)+Tableau4[[#This Row],[Date Fin TTT]])</f>
        <v>42821</v>
      </c>
      <c r="K1287" t="s">
        <v>49</v>
      </c>
    </row>
    <row r="1288" spans="1:11" x14ac:dyDescent="0.25">
      <c r="A1288" s="20">
        <v>3877</v>
      </c>
      <c r="B1288" s="3">
        <v>42797</v>
      </c>
      <c r="C1288" s="3">
        <v>42821</v>
      </c>
      <c r="E1288" t="s">
        <v>107</v>
      </c>
      <c r="F1288">
        <v>4</v>
      </c>
      <c r="G1288" s="28">
        <v>170200010</v>
      </c>
      <c r="H1288" s="18" t="str">
        <f>IF(Tableau4[[#This Row],[Produit]]="","",VLOOKUP(Tableau4[[#This Row],[Produit]],'Prod Sanit'!$A$1:$G$71,7,FALSE))</f>
        <v>SC</v>
      </c>
      <c r="I1288" s="2" t="s">
        <v>35</v>
      </c>
      <c r="J1288" s="1">
        <f>IF(Tableau4[[#This Row],[Date Fin TTT]]="","",VLOOKUP(Tableau4[[#This Row],[Produit]],'Prod Sanit'!$A$1:$G$72,2,FALSE)+Tableau4[[#This Row],[Date Fin TTT]])</f>
        <v>42821</v>
      </c>
      <c r="K1288" t="s">
        <v>49</v>
      </c>
    </row>
    <row r="1289" spans="1:11" x14ac:dyDescent="0.25">
      <c r="A1289" s="20">
        <v>3878</v>
      </c>
      <c r="B1289" s="3">
        <v>42797</v>
      </c>
      <c r="C1289" s="3">
        <v>42821</v>
      </c>
      <c r="E1289" t="s">
        <v>107</v>
      </c>
      <c r="F1289">
        <v>4</v>
      </c>
      <c r="G1289" s="28">
        <v>170200010</v>
      </c>
      <c r="H1289" s="18" t="str">
        <f>IF(Tableau4[[#This Row],[Produit]]="","",VLOOKUP(Tableau4[[#This Row],[Produit]],'Prod Sanit'!$A$1:$G$71,7,FALSE))</f>
        <v>SC</v>
      </c>
      <c r="I1289" s="2" t="s">
        <v>35</v>
      </c>
      <c r="J1289" s="1">
        <f>IF(Tableau4[[#This Row],[Date Fin TTT]]="","",VLOOKUP(Tableau4[[#This Row],[Produit]],'Prod Sanit'!$A$1:$G$72,2,FALSE)+Tableau4[[#This Row],[Date Fin TTT]])</f>
        <v>42821</v>
      </c>
      <c r="K1289" t="s">
        <v>49</v>
      </c>
    </row>
    <row r="1290" spans="1:11" x14ac:dyDescent="0.25">
      <c r="A1290" s="20">
        <v>3879</v>
      </c>
      <c r="B1290" s="3">
        <v>42797</v>
      </c>
      <c r="C1290" s="3">
        <v>42821</v>
      </c>
      <c r="E1290" t="s">
        <v>107</v>
      </c>
      <c r="F1290">
        <v>4</v>
      </c>
      <c r="G1290" s="28">
        <v>170200010</v>
      </c>
      <c r="H1290" s="18" t="str">
        <f>IF(Tableau4[[#This Row],[Produit]]="","",VLOOKUP(Tableau4[[#This Row],[Produit]],'Prod Sanit'!$A$1:$G$71,7,FALSE))</f>
        <v>SC</v>
      </c>
      <c r="I1290" s="2" t="s">
        <v>35</v>
      </c>
      <c r="J1290" s="1">
        <f>IF(Tableau4[[#This Row],[Date Fin TTT]]="","",VLOOKUP(Tableau4[[#This Row],[Produit]],'Prod Sanit'!$A$1:$G$72,2,FALSE)+Tableau4[[#This Row],[Date Fin TTT]])</f>
        <v>42821</v>
      </c>
      <c r="K1290" t="s">
        <v>49</v>
      </c>
    </row>
    <row r="1291" spans="1:11" x14ac:dyDescent="0.25">
      <c r="A1291" s="20">
        <v>3880</v>
      </c>
      <c r="B1291" s="3">
        <v>42797</v>
      </c>
      <c r="C1291" s="3">
        <v>42821</v>
      </c>
      <c r="E1291" t="s">
        <v>107</v>
      </c>
      <c r="F1291">
        <v>4</v>
      </c>
      <c r="G1291" s="28">
        <v>170200010</v>
      </c>
      <c r="H1291" s="18" t="str">
        <f>IF(Tableau4[[#This Row],[Produit]]="","",VLOOKUP(Tableau4[[#This Row],[Produit]],'Prod Sanit'!$A$1:$G$71,7,FALSE))</f>
        <v>SC</v>
      </c>
      <c r="I1291" s="2" t="s">
        <v>35</v>
      </c>
      <c r="J1291" s="1">
        <f>IF(Tableau4[[#This Row],[Date Fin TTT]]="","",VLOOKUP(Tableau4[[#This Row],[Produit]],'Prod Sanit'!$A$1:$G$72,2,FALSE)+Tableau4[[#This Row],[Date Fin TTT]])</f>
        <v>42821</v>
      </c>
      <c r="K1291" t="s">
        <v>49</v>
      </c>
    </row>
    <row r="1292" spans="1:11" x14ac:dyDescent="0.25">
      <c r="A1292" s="20">
        <v>3881</v>
      </c>
      <c r="B1292" s="3">
        <v>42797</v>
      </c>
      <c r="C1292" s="3">
        <v>42821</v>
      </c>
      <c r="E1292" t="s">
        <v>107</v>
      </c>
      <c r="F1292">
        <v>4</v>
      </c>
      <c r="G1292" s="28">
        <v>170200010</v>
      </c>
      <c r="H1292" s="18" t="str">
        <f>IF(Tableau4[[#This Row],[Produit]]="","",VLOOKUP(Tableau4[[#This Row],[Produit]],'Prod Sanit'!$A$1:$G$71,7,FALSE))</f>
        <v>SC</v>
      </c>
      <c r="I1292" s="2" t="s">
        <v>35</v>
      </c>
      <c r="J1292" s="1">
        <f>IF(Tableau4[[#This Row],[Date Fin TTT]]="","",VLOOKUP(Tableau4[[#This Row],[Produit]],'Prod Sanit'!$A$1:$G$72,2,FALSE)+Tableau4[[#This Row],[Date Fin TTT]])</f>
        <v>42821</v>
      </c>
      <c r="K1292" t="s">
        <v>49</v>
      </c>
    </row>
    <row r="1293" spans="1:11" x14ac:dyDescent="0.25">
      <c r="A1293" s="20">
        <v>3882</v>
      </c>
      <c r="B1293" s="3">
        <v>42797</v>
      </c>
      <c r="C1293" s="3">
        <v>42821</v>
      </c>
      <c r="E1293" t="s">
        <v>107</v>
      </c>
      <c r="F1293">
        <v>4</v>
      </c>
      <c r="G1293" s="28">
        <v>170200010</v>
      </c>
      <c r="H1293" s="18" t="str">
        <f>IF(Tableau4[[#This Row],[Produit]]="","",VLOOKUP(Tableau4[[#This Row],[Produit]],'Prod Sanit'!$A$1:$G$71,7,FALSE))</f>
        <v>SC</v>
      </c>
      <c r="I1293" s="2" t="s">
        <v>35</v>
      </c>
      <c r="J1293" s="1">
        <f>IF(Tableau4[[#This Row],[Date Fin TTT]]="","",VLOOKUP(Tableau4[[#This Row],[Produit]],'Prod Sanit'!$A$1:$G$72,2,FALSE)+Tableau4[[#This Row],[Date Fin TTT]])</f>
        <v>42821</v>
      </c>
      <c r="K1293" t="s">
        <v>49</v>
      </c>
    </row>
    <row r="1294" spans="1:11" x14ac:dyDescent="0.25">
      <c r="A1294" s="20">
        <v>3883</v>
      </c>
      <c r="B1294" s="3">
        <v>42797</v>
      </c>
      <c r="C1294" s="3">
        <v>42821</v>
      </c>
      <c r="E1294" t="s">
        <v>107</v>
      </c>
      <c r="F1294">
        <v>4</v>
      </c>
      <c r="G1294" s="28">
        <v>170200010</v>
      </c>
      <c r="H1294" s="18" t="str">
        <f>IF(Tableau4[[#This Row],[Produit]]="","",VLOOKUP(Tableau4[[#This Row],[Produit]],'Prod Sanit'!$A$1:$G$71,7,FALSE))</f>
        <v>SC</v>
      </c>
      <c r="I1294" s="2" t="s">
        <v>35</v>
      </c>
      <c r="J1294" s="1">
        <f>IF(Tableau4[[#This Row],[Date Fin TTT]]="","",VLOOKUP(Tableau4[[#This Row],[Produit]],'Prod Sanit'!$A$1:$G$72,2,FALSE)+Tableau4[[#This Row],[Date Fin TTT]])</f>
        <v>42821</v>
      </c>
      <c r="K1294" t="s">
        <v>49</v>
      </c>
    </row>
    <row r="1295" spans="1:11" x14ac:dyDescent="0.25">
      <c r="A1295" s="20">
        <v>3884</v>
      </c>
      <c r="B1295" s="3">
        <v>42797</v>
      </c>
      <c r="C1295" s="3">
        <v>42821</v>
      </c>
      <c r="E1295" t="s">
        <v>107</v>
      </c>
      <c r="F1295">
        <v>4</v>
      </c>
      <c r="G1295" s="28">
        <v>170200010</v>
      </c>
      <c r="H1295" s="18" t="str">
        <f>IF(Tableau4[[#This Row],[Produit]]="","",VLOOKUP(Tableau4[[#This Row],[Produit]],'Prod Sanit'!$A$1:$G$71,7,FALSE))</f>
        <v>SC</v>
      </c>
      <c r="I1295" s="2" t="s">
        <v>35</v>
      </c>
      <c r="J1295" s="1">
        <f>IF(Tableau4[[#This Row],[Date Fin TTT]]="","",VLOOKUP(Tableau4[[#This Row],[Produit]],'Prod Sanit'!$A$1:$G$72,2,FALSE)+Tableau4[[#This Row],[Date Fin TTT]])</f>
        <v>42821</v>
      </c>
      <c r="K1295" t="s">
        <v>49</v>
      </c>
    </row>
    <row r="1296" spans="1:11" x14ac:dyDescent="0.25">
      <c r="A1296" s="20">
        <v>3885</v>
      </c>
      <c r="B1296" s="3">
        <v>42797</v>
      </c>
      <c r="C1296" s="3">
        <v>42821</v>
      </c>
      <c r="E1296" t="s">
        <v>107</v>
      </c>
      <c r="F1296">
        <v>4</v>
      </c>
      <c r="G1296" s="28">
        <v>170200010</v>
      </c>
      <c r="H1296" s="18" t="str">
        <f>IF(Tableau4[[#This Row],[Produit]]="","",VLOOKUP(Tableau4[[#This Row],[Produit]],'Prod Sanit'!$A$1:$G$71,7,FALSE))</f>
        <v>SC</v>
      </c>
      <c r="I1296" s="2" t="s">
        <v>35</v>
      </c>
      <c r="J1296" s="1">
        <f>IF(Tableau4[[#This Row],[Date Fin TTT]]="","",VLOOKUP(Tableau4[[#This Row],[Produit]],'Prod Sanit'!$A$1:$G$72,2,FALSE)+Tableau4[[#This Row],[Date Fin TTT]])</f>
        <v>42821</v>
      </c>
      <c r="K1296" t="s">
        <v>49</v>
      </c>
    </row>
    <row r="1297" spans="1:11" x14ac:dyDescent="0.25">
      <c r="A1297" s="20">
        <v>3886</v>
      </c>
      <c r="B1297" s="3">
        <v>42797</v>
      </c>
      <c r="C1297" s="3">
        <v>42821</v>
      </c>
      <c r="E1297" t="s">
        <v>107</v>
      </c>
      <c r="F1297">
        <v>4</v>
      </c>
      <c r="G1297" s="28">
        <v>170200010</v>
      </c>
      <c r="H1297" s="18" t="str">
        <f>IF(Tableau4[[#This Row],[Produit]]="","",VLOOKUP(Tableau4[[#This Row],[Produit]],'Prod Sanit'!$A$1:$G$71,7,FALSE))</f>
        <v>SC</v>
      </c>
      <c r="I1297" s="2" t="s">
        <v>35</v>
      </c>
      <c r="J1297" s="1">
        <f>IF(Tableau4[[#This Row],[Date Fin TTT]]="","",VLOOKUP(Tableau4[[#This Row],[Produit]],'Prod Sanit'!$A$1:$G$72,2,FALSE)+Tableau4[[#This Row],[Date Fin TTT]])</f>
        <v>42821</v>
      </c>
      <c r="K1297" t="s">
        <v>49</v>
      </c>
    </row>
    <row r="1298" spans="1:11" x14ac:dyDescent="0.25">
      <c r="A1298" s="20">
        <v>3887</v>
      </c>
      <c r="B1298" s="3">
        <v>42797</v>
      </c>
      <c r="C1298" s="3">
        <v>42821</v>
      </c>
      <c r="E1298" t="s">
        <v>107</v>
      </c>
      <c r="F1298">
        <v>4</v>
      </c>
      <c r="G1298" s="28">
        <v>170200010</v>
      </c>
      <c r="H1298" s="18" t="str">
        <f>IF(Tableau4[[#This Row],[Produit]]="","",VLOOKUP(Tableau4[[#This Row],[Produit]],'Prod Sanit'!$A$1:$G$71,7,FALSE))</f>
        <v>SC</v>
      </c>
      <c r="I1298" s="2" t="s">
        <v>35</v>
      </c>
      <c r="J1298" s="1">
        <f>IF(Tableau4[[#This Row],[Date Fin TTT]]="","",VLOOKUP(Tableau4[[#This Row],[Produit]],'Prod Sanit'!$A$1:$G$72,2,FALSE)+Tableau4[[#This Row],[Date Fin TTT]])</f>
        <v>42821</v>
      </c>
      <c r="K1298" t="s">
        <v>49</v>
      </c>
    </row>
    <row r="1299" spans="1:11" x14ac:dyDescent="0.25">
      <c r="A1299" s="20">
        <v>3888</v>
      </c>
      <c r="B1299" s="3">
        <v>42797</v>
      </c>
      <c r="C1299" s="3">
        <v>42821</v>
      </c>
      <c r="E1299" t="s">
        <v>107</v>
      </c>
      <c r="F1299">
        <v>4</v>
      </c>
      <c r="G1299" s="28">
        <v>170200010</v>
      </c>
      <c r="H1299" s="18" t="str">
        <f>IF(Tableau4[[#This Row],[Produit]]="","",VLOOKUP(Tableau4[[#This Row],[Produit]],'Prod Sanit'!$A$1:$G$71,7,FALSE))</f>
        <v>SC</v>
      </c>
      <c r="I1299" s="2" t="s">
        <v>35</v>
      </c>
      <c r="J1299" s="1">
        <f>IF(Tableau4[[#This Row],[Date Fin TTT]]="","",VLOOKUP(Tableau4[[#This Row],[Produit]],'Prod Sanit'!$A$1:$G$72,2,FALSE)+Tableau4[[#This Row],[Date Fin TTT]])</f>
        <v>42821</v>
      </c>
      <c r="K1299" t="s">
        <v>49</v>
      </c>
    </row>
    <row r="1300" spans="1:11" x14ac:dyDescent="0.25">
      <c r="A1300" s="20">
        <v>3889</v>
      </c>
      <c r="B1300" s="3">
        <v>42797</v>
      </c>
      <c r="C1300" s="3">
        <v>42821</v>
      </c>
      <c r="E1300" t="s">
        <v>107</v>
      </c>
      <c r="F1300">
        <v>4</v>
      </c>
      <c r="G1300" s="28">
        <v>170200010</v>
      </c>
      <c r="H1300" s="18" t="str">
        <f>IF(Tableau4[[#This Row],[Produit]]="","",VLOOKUP(Tableau4[[#This Row],[Produit]],'Prod Sanit'!$A$1:$G$71,7,FALSE))</f>
        <v>SC</v>
      </c>
      <c r="I1300" s="2" t="s">
        <v>35</v>
      </c>
      <c r="J1300" s="1">
        <f>IF(Tableau4[[#This Row],[Date Fin TTT]]="","",VLOOKUP(Tableau4[[#This Row],[Produit]],'Prod Sanit'!$A$1:$G$72,2,FALSE)+Tableau4[[#This Row],[Date Fin TTT]])</f>
        <v>42821</v>
      </c>
      <c r="K1300" t="s">
        <v>49</v>
      </c>
    </row>
    <row r="1301" spans="1:11" x14ac:dyDescent="0.25">
      <c r="A1301" s="20">
        <v>3890</v>
      </c>
      <c r="B1301" s="3">
        <v>42797</v>
      </c>
      <c r="C1301" s="3">
        <v>42821</v>
      </c>
      <c r="E1301" t="s">
        <v>107</v>
      </c>
      <c r="F1301">
        <v>4</v>
      </c>
      <c r="G1301" s="28">
        <v>170200010</v>
      </c>
      <c r="H1301" s="18" t="str">
        <f>IF(Tableau4[[#This Row],[Produit]]="","",VLOOKUP(Tableau4[[#This Row],[Produit]],'Prod Sanit'!$A$1:$G$71,7,FALSE))</f>
        <v>SC</v>
      </c>
      <c r="I1301" s="2" t="s">
        <v>35</v>
      </c>
      <c r="J1301" s="1">
        <f>IF(Tableau4[[#This Row],[Date Fin TTT]]="","",VLOOKUP(Tableau4[[#This Row],[Produit]],'Prod Sanit'!$A$1:$G$72,2,FALSE)+Tableau4[[#This Row],[Date Fin TTT]])</f>
        <v>42821</v>
      </c>
      <c r="K1301" t="s">
        <v>49</v>
      </c>
    </row>
    <row r="1302" spans="1:11" x14ac:dyDescent="0.25">
      <c r="A1302" s="20">
        <v>3891</v>
      </c>
      <c r="B1302" s="3">
        <v>42797</v>
      </c>
      <c r="C1302" s="3">
        <v>42821</v>
      </c>
      <c r="E1302" t="s">
        <v>107</v>
      </c>
      <c r="F1302">
        <v>4</v>
      </c>
      <c r="G1302" s="28">
        <v>170200010</v>
      </c>
      <c r="H1302" s="18" t="str">
        <f>IF(Tableau4[[#This Row],[Produit]]="","",VLOOKUP(Tableau4[[#This Row],[Produit]],'Prod Sanit'!$A$1:$G$71,7,FALSE))</f>
        <v>SC</v>
      </c>
      <c r="I1302" s="2" t="s">
        <v>35</v>
      </c>
      <c r="J1302" s="1">
        <f>IF(Tableau4[[#This Row],[Date Fin TTT]]="","",VLOOKUP(Tableau4[[#This Row],[Produit]],'Prod Sanit'!$A$1:$G$72,2,FALSE)+Tableau4[[#This Row],[Date Fin TTT]])</f>
        <v>42821</v>
      </c>
      <c r="K1302" t="s">
        <v>49</v>
      </c>
    </row>
    <row r="1303" spans="1:11" x14ac:dyDescent="0.25">
      <c r="A1303" s="20">
        <v>3892</v>
      </c>
      <c r="B1303" s="3">
        <v>42797</v>
      </c>
      <c r="C1303" s="3">
        <v>42821</v>
      </c>
      <c r="E1303" t="s">
        <v>107</v>
      </c>
      <c r="F1303">
        <v>4</v>
      </c>
      <c r="G1303" s="28">
        <v>170200010</v>
      </c>
      <c r="H1303" s="18" t="str">
        <f>IF(Tableau4[[#This Row],[Produit]]="","",VLOOKUP(Tableau4[[#This Row],[Produit]],'Prod Sanit'!$A$1:$G$71,7,FALSE))</f>
        <v>SC</v>
      </c>
      <c r="I1303" s="2" t="s">
        <v>35</v>
      </c>
      <c r="J1303" s="1">
        <f>IF(Tableau4[[#This Row],[Date Fin TTT]]="","",VLOOKUP(Tableau4[[#This Row],[Produit]],'Prod Sanit'!$A$1:$G$72,2,FALSE)+Tableau4[[#This Row],[Date Fin TTT]])</f>
        <v>42821</v>
      </c>
      <c r="K1303" t="s">
        <v>49</v>
      </c>
    </row>
    <row r="1304" spans="1:11" x14ac:dyDescent="0.25">
      <c r="A1304" s="20">
        <v>3893</v>
      </c>
      <c r="B1304" s="3">
        <v>42797</v>
      </c>
      <c r="C1304" s="3">
        <v>42821</v>
      </c>
      <c r="E1304" t="s">
        <v>107</v>
      </c>
      <c r="F1304">
        <v>4</v>
      </c>
      <c r="G1304" s="28">
        <v>170200010</v>
      </c>
      <c r="H1304" s="18" t="str">
        <f>IF(Tableau4[[#This Row],[Produit]]="","",VLOOKUP(Tableau4[[#This Row],[Produit]],'Prod Sanit'!$A$1:$G$71,7,FALSE))</f>
        <v>SC</v>
      </c>
      <c r="I1304" s="2" t="s">
        <v>35</v>
      </c>
      <c r="J1304" s="1">
        <f>IF(Tableau4[[#This Row],[Date Fin TTT]]="","",VLOOKUP(Tableau4[[#This Row],[Produit]],'Prod Sanit'!$A$1:$G$72,2,FALSE)+Tableau4[[#This Row],[Date Fin TTT]])</f>
        <v>42821</v>
      </c>
      <c r="K1304" t="s">
        <v>49</v>
      </c>
    </row>
    <row r="1305" spans="1:11" x14ac:dyDescent="0.25">
      <c r="A1305" s="20">
        <v>3894</v>
      </c>
      <c r="B1305" s="3">
        <v>42797</v>
      </c>
      <c r="C1305" s="3">
        <v>42821</v>
      </c>
      <c r="E1305" t="s">
        <v>107</v>
      </c>
      <c r="F1305">
        <v>4</v>
      </c>
      <c r="G1305" s="28">
        <v>170200010</v>
      </c>
      <c r="H1305" s="18" t="str">
        <f>IF(Tableau4[[#This Row],[Produit]]="","",VLOOKUP(Tableau4[[#This Row],[Produit]],'Prod Sanit'!$A$1:$G$71,7,FALSE))</f>
        <v>SC</v>
      </c>
      <c r="I1305" s="2" t="s">
        <v>35</v>
      </c>
      <c r="J1305" s="1">
        <f>IF(Tableau4[[#This Row],[Date Fin TTT]]="","",VLOOKUP(Tableau4[[#This Row],[Produit]],'Prod Sanit'!$A$1:$G$72,2,FALSE)+Tableau4[[#This Row],[Date Fin TTT]])</f>
        <v>42821</v>
      </c>
      <c r="K1305" t="s">
        <v>49</v>
      </c>
    </row>
    <row r="1306" spans="1:11" x14ac:dyDescent="0.25">
      <c r="A1306" s="20">
        <v>3895</v>
      </c>
      <c r="B1306" s="3">
        <v>42797</v>
      </c>
      <c r="C1306" s="3">
        <v>42821</v>
      </c>
      <c r="E1306" t="s">
        <v>107</v>
      </c>
      <c r="F1306">
        <v>4</v>
      </c>
      <c r="G1306" s="28">
        <v>170200010</v>
      </c>
      <c r="H1306" s="18" t="str">
        <f>IF(Tableau4[[#This Row],[Produit]]="","",VLOOKUP(Tableau4[[#This Row],[Produit]],'Prod Sanit'!$A$1:$G$71,7,FALSE))</f>
        <v>SC</v>
      </c>
      <c r="I1306" s="2" t="s">
        <v>35</v>
      </c>
      <c r="J1306" s="1">
        <f>IF(Tableau4[[#This Row],[Date Fin TTT]]="","",VLOOKUP(Tableau4[[#This Row],[Produit]],'Prod Sanit'!$A$1:$G$72,2,FALSE)+Tableau4[[#This Row],[Date Fin TTT]])</f>
        <v>42821</v>
      </c>
      <c r="K1306" t="s">
        <v>49</v>
      </c>
    </row>
    <row r="1307" spans="1:11" x14ac:dyDescent="0.25">
      <c r="A1307" s="20">
        <v>3896</v>
      </c>
      <c r="B1307" s="3">
        <v>42797</v>
      </c>
      <c r="C1307" s="3">
        <v>42821</v>
      </c>
      <c r="E1307" t="s">
        <v>107</v>
      </c>
      <c r="F1307">
        <v>4</v>
      </c>
      <c r="G1307" s="28">
        <v>170200010</v>
      </c>
      <c r="H1307" s="18" t="str">
        <f>IF(Tableau4[[#This Row],[Produit]]="","",VLOOKUP(Tableau4[[#This Row],[Produit]],'Prod Sanit'!$A$1:$G$71,7,FALSE))</f>
        <v>SC</v>
      </c>
      <c r="I1307" s="2" t="s">
        <v>35</v>
      </c>
      <c r="J1307" s="1">
        <f>IF(Tableau4[[#This Row],[Date Fin TTT]]="","",VLOOKUP(Tableau4[[#This Row],[Produit]],'Prod Sanit'!$A$1:$G$72,2,FALSE)+Tableau4[[#This Row],[Date Fin TTT]])</f>
        <v>42821</v>
      </c>
      <c r="K1307" t="s">
        <v>49</v>
      </c>
    </row>
    <row r="1308" spans="1:11" x14ac:dyDescent="0.25">
      <c r="A1308" s="20">
        <v>3897</v>
      </c>
      <c r="B1308" s="3">
        <v>42797</v>
      </c>
      <c r="C1308" s="3">
        <v>42821</v>
      </c>
      <c r="E1308" t="s">
        <v>107</v>
      </c>
      <c r="F1308">
        <v>4</v>
      </c>
      <c r="G1308" s="28">
        <v>170200010</v>
      </c>
      <c r="H1308" s="18" t="str">
        <f>IF(Tableau4[[#This Row],[Produit]]="","",VLOOKUP(Tableau4[[#This Row],[Produit]],'Prod Sanit'!$A$1:$G$71,7,FALSE))</f>
        <v>SC</v>
      </c>
      <c r="I1308" s="2" t="s">
        <v>35</v>
      </c>
      <c r="J1308" s="1">
        <f>IF(Tableau4[[#This Row],[Date Fin TTT]]="","",VLOOKUP(Tableau4[[#This Row],[Produit]],'Prod Sanit'!$A$1:$G$72,2,FALSE)+Tableau4[[#This Row],[Date Fin TTT]])</f>
        <v>42821</v>
      </c>
      <c r="K1308" t="s">
        <v>49</v>
      </c>
    </row>
    <row r="1309" spans="1:11" x14ac:dyDescent="0.25">
      <c r="A1309" s="20">
        <v>3898</v>
      </c>
      <c r="B1309" s="3">
        <v>42797</v>
      </c>
      <c r="C1309" s="3">
        <v>42821</v>
      </c>
      <c r="E1309" t="s">
        <v>107</v>
      </c>
      <c r="F1309">
        <v>4</v>
      </c>
      <c r="G1309" s="28">
        <v>170200010</v>
      </c>
      <c r="H1309" s="18" t="str">
        <f>IF(Tableau4[[#This Row],[Produit]]="","",VLOOKUP(Tableau4[[#This Row],[Produit]],'Prod Sanit'!$A$1:$G$71,7,FALSE))</f>
        <v>SC</v>
      </c>
      <c r="I1309" s="2" t="s">
        <v>35</v>
      </c>
      <c r="J1309" s="1">
        <f>IF(Tableau4[[#This Row],[Date Fin TTT]]="","",VLOOKUP(Tableau4[[#This Row],[Produit]],'Prod Sanit'!$A$1:$G$72,2,FALSE)+Tableau4[[#This Row],[Date Fin TTT]])</f>
        <v>42821</v>
      </c>
      <c r="K1309" t="s">
        <v>49</v>
      </c>
    </row>
    <row r="1310" spans="1:11" x14ac:dyDescent="0.25">
      <c r="A1310" s="20">
        <v>3899</v>
      </c>
      <c r="B1310" s="3">
        <v>42797</v>
      </c>
      <c r="C1310" s="3">
        <v>42821</v>
      </c>
      <c r="E1310" t="s">
        <v>107</v>
      </c>
      <c r="F1310">
        <v>4</v>
      </c>
      <c r="G1310" s="28">
        <v>170200010</v>
      </c>
      <c r="H1310" s="18" t="str">
        <f>IF(Tableau4[[#This Row],[Produit]]="","",VLOOKUP(Tableau4[[#This Row],[Produit]],'Prod Sanit'!$A$1:$G$71,7,FALSE))</f>
        <v>SC</v>
      </c>
      <c r="I1310" s="2" t="s">
        <v>35</v>
      </c>
      <c r="J1310" s="1">
        <f>IF(Tableau4[[#This Row],[Date Fin TTT]]="","",VLOOKUP(Tableau4[[#This Row],[Produit]],'Prod Sanit'!$A$1:$G$72,2,FALSE)+Tableau4[[#This Row],[Date Fin TTT]])</f>
        <v>42821</v>
      </c>
      <c r="K1310" t="s">
        <v>49</v>
      </c>
    </row>
    <row r="1311" spans="1:11" x14ac:dyDescent="0.25">
      <c r="A1311" s="20">
        <v>3900</v>
      </c>
      <c r="B1311" s="3">
        <v>42797</v>
      </c>
      <c r="C1311" s="3">
        <v>42821</v>
      </c>
      <c r="E1311" t="s">
        <v>107</v>
      </c>
      <c r="F1311">
        <v>4</v>
      </c>
      <c r="G1311" s="28">
        <v>170200010</v>
      </c>
      <c r="H1311" s="18" t="str">
        <f>IF(Tableau4[[#This Row],[Produit]]="","",VLOOKUP(Tableau4[[#This Row],[Produit]],'Prod Sanit'!$A$1:$G$71,7,FALSE))</f>
        <v>SC</v>
      </c>
      <c r="I1311" s="2" t="s">
        <v>35</v>
      </c>
      <c r="J1311" s="1">
        <f>IF(Tableau4[[#This Row],[Date Fin TTT]]="","",VLOOKUP(Tableau4[[#This Row],[Produit]],'Prod Sanit'!$A$1:$G$72,2,FALSE)+Tableau4[[#This Row],[Date Fin TTT]])</f>
        <v>42821</v>
      </c>
      <c r="K1311" t="s">
        <v>49</v>
      </c>
    </row>
    <row r="1312" spans="1:11" x14ac:dyDescent="0.25">
      <c r="A1312" s="20">
        <v>3901</v>
      </c>
      <c r="B1312" s="3">
        <v>42797</v>
      </c>
      <c r="C1312" s="3">
        <v>42821</v>
      </c>
      <c r="E1312" t="s">
        <v>107</v>
      </c>
      <c r="F1312">
        <v>4</v>
      </c>
      <c r="G1312" s="28">
        <v>170200010</v>
      </c>
      <c r="H1312" s="18" t="str">
        <f>IF(Tableau4[[#This Row],[Produit]]="","",VLOOKUP(Tableau4[[#This Row],[Produit]],'Prod Sanit'!$A$1:$G$71,7,FALSE))</f>
        <v>SC</v>
      </c>
      <c r="I1312" s="2" t="s">
        <v>35</v>
      </c>
      <c r="J1312" s="1">
        <f>IF(Tableau4[[#This Row],[Date Fin TTT]]="","",VLOOKUP(Tableau4[[#This Row],[Produit]],'Prod Sanit'!$A$1:$G$72,2,FALSE)+Tableau4[[#This Row],[Date Fin TTT]])</f>
        <v>42821</v>
      </c>
      <c r="K1312" t="s">
        <v>49</v>
      </c>
    </row>
    <row r="1313" spans="1:11" x14ac:dyDescent="0.25">
      <c r="A1313" s="20">
        <v>3902</v>
      </c>
      <c r="B1313" s="3">
        <v>42797</v>
      </c>
      <c r="C1313" s="3">
        <v>42821</v>
      </c>
      <c r="E1313" t="s">
        <v>107</v>
      </c>
      <c r="F1313">
        <v>4</v>
      </c>
      <c r="G1313" s="28">
        <v>170200010</v>
      </c>
      <c r="H1313" s="18" t="str">
        <f>IF(Tableau4[[#This Row],[Produit]]="","",VLOOKUP(Tableau4[[#This Row],[Produit]],'Prod Sanit'!$A$1:$G$71,7,FALSE))</f>
        <v>SC</v>
      </c>
      <c r="I1313" s="2" t="s">
        <v>35</v>
      </c>
      <c r="J1313" s="1">
        <f>IF(Tableau4[[#This Row],[Date Fin TTT]]="","",VLOOKUP(Tableau4[[#This Row],[Produit]],'Prod Sanit'!$A$1:$G$72,2,FALSE)+Tableau4[[#This Row],[Date Fin TTT]])</f>
        <v>42821</v>
      </c>
      <c r="K1313" t="s">
        <v>49</v>
      </c>
    </row>
    <row r="1314" spans="1:11" x14ac:dyDescent="0.25">
      <c r="A1314" s="20">
        <v>3903</v>
      </c>
      <c r="B1314" s="3">
        <v>42797</v>
      </c>
      <c r="C1314" s="3">
        <v>42821</v>
      </c>
      <c r="E1314" t="s">
        <v>107</v>
      </c>
      <c r="F1314">
        <v>4</v>
      </c>
      <c r="G1314" s="28">
        <v>170200010</v>
      </c>
      <c r="H1314" s="18" t="str">
        <f>IF(Tableau4[[#This Row],[Produit]]="","",VLOOKUP(Tableau4[[#This Row],[Produit]],'Prod Sanit'!$A$1:$G$71,7,FALSE))</f>
        <v>SC</v>
      </c>
      <c r="I1314" s="2" t="s">
        <v>35</v>
      </c>
      <c r="J1314" s="1">
        <f>IF(Tableau4[[#This Row],[Date Fin TTT]]="","",VLOOKUP(Tableau4[[#This Row],[Produit]],'Prod Sanit'!$A$1:$G$72,2,FALSE)+Tableau4[[#This Row],[Date Fin TTT]])</f>
        <v>42821</v>
      </c>
      <c r="K1314" t="s">
        <v>49</v>
      </c>
    </row>
    <row r="1315" spans="1:11" x14ac:dyDescent="0.25">
      <c r="A1315" s="20">
        <v>3904</v>
      </c>
      <c r="B1315" s="3">
        <v>42797</v>
      </c>
      <c r="C1315" s="3">
        <v>42821</v>
      </c>
      <c r="E1315" t="s">
        <v>107</v>
      </c>
      <c r="F1315">
        <v>4</v>
      </c>
      <c r="G1315" s="28">
        <v>170200010</v>
      </c>
      <c r="H1315" s="18" t="str">
        <f>IF(Tableau4[[#This Row],[Produit]]="","",VLOOKUP(Tableau4[[#This Row],[Produit]],'Prod Sanit'!$A$1:$G$71,7,FALSE))</f>
        <v>SC</v>
      </c>
      <c r="I1315" s="2" t="s">
        <v>35</v>
      </c>
      <c r="J1315" s="1">
        <f>IF(Tableau4[[#This Row],[Date Fin TTT]]="","",VLOOKUP(Tableau4[[#This Row],[Produit]],'Prod Sanit'!$A$1:$G$72,2,FALSE)+Tableau4[[#This Row],[Date Fin TTT]])</f>
        <v>42821</v>
      </c>
      <c r="K1315" t="s">
        <v>49</v>
      </c>
    </row>
    <row r="1316" spans="1:11" x14ac:dyDescent="0.25">
      <c r="A1316" s="20">
        <v>3905</v>
      </c>
      <c r="B1316" s="3">
        <v>42797</v>
      </c>
      <c r="C1316" s="3">
        <v>42821</v>
      </c>
      <c r="E1316" t="s">
        <v>107</v>
      </c>
      <c r="F1316">
        <v>4</v>
      </c>
      <c r="G1316" s="28">
        <v>170200010</v>
      </c>
      <c r="H1316" s="18" t="str">
        <f>IF(Tableau4[[#This Row],[Produit]]="","",VLOOKUP(Tableau4[[#This Row],[Produit]],'Prod Sanit'!$A$1:$G$71,7,FALSE))</f>
        <v>SC</v>
      </c>
      <c r="I1316" s="2" t="s">
        <v>35</v>
      </c>
      <c r="J1316" s="1">
        <f>IF(Tableau4[[#This Row],[Date Fin TTT]]="","",VLOOKUP(Tableau4[[#This Row],[Produit]],'Prod Sanit'!$A$1:$G$72,2,FALSE)+Tableau4[[#This Row],[Date Fin TTT]])</f>
        <v>42821</v>
      </c>
      <c r="K1316" t="s">
        <v>49</v>
      </c>
    </row>
    <row r="1317" spans="1:11" x14ac:dyDescent="0.25">
      <c r="A1317" s="20">
        <v>3906</v>
      </c>
      <c r="B1317" s="3">
        <v>42797</v>
      </c>
      <c r="C1317" s="3">
        <v>42821</v>
      </c>
      <c r="E1317" t="s">
        <v>107</v>
      </c>
      <c r="F1317">
        <v>4</v>
      </c>
      <c r="G1317" s="28">
        <v>170200010</v>
      </c>
      <c r="H1317" s="18" t="str">
        <f>IF(Tableau4[[#This Row],[Produit]]="","",VLOOKUP(Tableau4[[#This Row],[Produit]],'Prod Sanit'!$A$1:$G$71,7,FALSE))</f>
        <v>SC</v>
      </c>
      <c r="I1317" s="2" t="s">
        <v>35</v>
      </c>
      <c r="J1317" s="1">
        <f>IF(Tableau4[[#This Row],[Date Fin TTT]]="","",VLOOKUP(Tableau4[[#This Row],[Produit]],'Prod Sanit'!$A$1:$G$72,2,FALSE)+Tableau4[[#This Row],[Date Fin TTT]])</f>
        <v>42821</v>
      </c>
      <c r="K1317" t="s">
        <v>49</v>
      </c>
    </row>
    <row r="1318" spans="1:11" x14ac:dyDescent="0.25">
      <c r="A1318" s="20">
        <v>3907</v>
      </c>
      <c r="B1318" s="3">
        <v>42797</v>
      </c>
      <c r="C1318" s="3">
        <v>42821</v>
      </c>
      <c r="E1318" t="s">
        <v>107</v>
      </c>
      <c r="F1318">
        <v>4</v>
      </c>
      <c r="G1318" s="28">
        <v>170200010</v>
      </c>
      <c r="H1318" s="18" t="str">
        <f>IF(Tableau4[[#This Row],[Produit]]="","",VLOOKUP(Tableau4[[#This Row],[Produit]],'Prod Sanit'!$A$1:$G$71,7,FALSE))</f>
        <v>SC</v>
      </c>
      <c r="I1318" s="2" t="s">
        <v>35</v>
      </c>
      <c r="J1318" s="1">
        <f>IF(Tableau4[[#This Row],[Date Fin TTT]]="","",VLOOKUP(Tableau4[[#This Row],[Produit]],'Prod Sanit'!$A$1:$G$72,2,FALSE)+Tableau4[[#This Row],[Date Fin TTT]])</f>
        <v>42821</v>
      </c>
      <c r="K1318" t="s">
        <v>49</v>
      </c>
    </row>
    <row r="1319" spans="1:11" x14ac:dyDescent="0.25">
      <c r="A1319" s="20">
        <v>3908</v>
      </c>
      <c r="B1319" s="3">
        <v>42797</v>
      </c>
      <c r="C1319" s="3">
        <v>42821</v>
      </c>
      <c r="E1319" t="s">
        <v>107</v>
      </c>
      <c r="F1319">
        <v>4</v>
      </c>
      <c r="G1319" s="28">
        <v>170200010</v>
      </c>
      <c r="H1319" s="18" t="str">
        <f>IF(Tableau4[[#This Row],[Produit]]="","",VLOOKUP(Tableau4[[#This Row],[Produit]],'Prod Sanit'!$A$1:$G$71,7,FALSE))</f>
        <v>SC</v>
      </c>
      <c r="I1319" s="2" t="s">
        <v>35</v>
      </c>
      <c r="J1319" s="1">
        <f>IF(Tableau4[[#This Row],[Date Fin TTT]]="","",VLOOKUP(Tableau4[[#This Row],[Produit]],'Prod Sanit'!$A$1:$G$72,2,FALSE)+Tableau4[[#This Row],[Date Fin TTT]])</f>
        <v>42821</v>
      </c>
      <c r="K1319" t="s">
        <v>49</v>
      </c>
    </row>
    <row r="1320" spans="1:11" x14ac:dyDescent="0.25">
      <c r="A1320" s="20">
        <v>3909</v>
      </c>
      <c r="B1320" s="3">
        <v>42797</v>
      </c>
      <c r="C1320" s="3">
        <v>42821</v>
      </c>
      <c r="E1320" t="s">
        <v>107</v>
      </c>
      <c r="F1320">
        <v>4</v>
      </c>
      <c r="G1320" s="28">
        <v>170200010</v>
      </c>
      <c r="H1320" s="18" t="str">
        <f>IF(Tableau4[[#This Row],[Produit]]="","",VLOOKUP(Tableau4[[#This Row],[Produit]],'Prod Sanit'!$A$1:$G$71,7,FALSE))</f>
        <v>SC</v>
      </c>
      <c r="I1320" s="2" t="s">
        <v>35</v>
      </c>
      <c r="J1320" s="1">
        <f>IF(Tableau4[[#This Row],[Date Fin TTT]]="","",VLOOKUP(Tableau4[[#This Row],[Produit]],'Prod Sanit'!$A$1:$G$72,2,FALSE)+Tableau4[[#This Row],[Date Fin TTT]])</f>
        <v>42821</v>
      </c>
      <c r="K1320" t="s">
        <v>49</v>
      </c>
    </row>
    <row r="1321" spans="1:11" x14ac:dyDescent="0.25">
      <c r="A1321" s="20">
        <v>3910</v>
      </c>
      <c r="B1321" s="3">
        <v>42797</v>
      </c>
      <c r="C1321" s="3">
        <v>42821</v>
      </c>
      <c r="E1321" t="s">
        <v>107</v>
      </c>
      <c r="F1321">
        <v>4</v>
      </c>
      <c r="G1321" s="28">
        <v>170200010</v>
      </c>
      <c r="H1321" s="18" t="str">
        <f>IF(Tableau4[[#This Row],[Produit]]="","",VLOOKUP(Tableau4[[#This Row],[Produit]],'Prod Sanit'!$A$1:$G$71,7,FALSE))</f>
        <v>SC</v>
      </c>
      <c r="I1321" s="2" t="s">
        <v>35</v>
      </c>
      <c r="J1321" s="1">
        <f>IF(Tableau4[[#This Row],[Date Fin TTT]]="","",VLOOKUP(Tableau4[[#This Row],[Produit]],'Prod Sanit'!$A$1:$G$72,2,FALSE)+Tableau4[[#This Row],[Date Fin TTT]])</f>
        <v>42821</v>
      </c>
      <c r="K1321" t="s">
        <v>49</v>
      </c>
    </row>
    <row r="1322" spans="1:11" x14ac:dyDescent="0.25">
      <c r="A1322" s="20">
        <v>3911</v>
      </c>
      <c r="B1322" s="3">
        <v>42797</v>
      </c>
      <c r="C1322" s="3">
        <v>42821</v>
      </c>
      <c r="E1322" t="s">
        <v>107</v>
      </c>
      <c r="F1322">
        <v>4</v>
      </c>
      <c r="G1322" s="28">
        <v>170200010</v>
      </c>
      <c r="H1322" s="18" t="str">
        <f>IF(Tableau4[[#This Row],[Produit]]="","",VLOOKUP(Tableau4[[#This Row],[Produit]],'Prod Sanit'!$A$1:$G$71,7,FALSE))</f>
        <v>SC</v>
      </c>
      <c r="I1322" s="2" t="s">
        <v>35</v>
      </c>
      <c r="J1322" s="1">
        <f>IF(Tableau4[[#This Row],[Date Fin TTT]]="","",VLOOKUP(Tableau4[[#This Row],[Produit]],'Prod Sanit'!$A$1:$G$72,2,FALSE)+Tableau4[[#This Row],[Date Fin TTT]])</f>
        <v>42821</v>
      </c>
      <c r="K1322" t="s">
        <v>49</v>
      </c>
    </row>
    <row r="1323" spans="1:11" x14ac:dyDescent="0.25">
      <c r="A1323" s="20">
        <v>3912</v>
      </c>
      <c r="B1323" s="3">
        <v>42797</v>
      </c>
      <c r="C1323" s="3">
        <v>42821</v>
      </c>
      <c r="E1323" t="s">
        <v>107</v>
      </c>
      <c r="F1323">
        <v>4</v>
      </c>
      <c r="G1323" s="28">
        <v>170200010</v>
      </c>
      <c r="H1323" s="18" t="str">
        <f>IF(Tableau4[[#This Row],[Produit]]="","",VLOOKUP(Tableau4[[#This Row],[Produit]],'Prod Sanit'!$A$1:$G$71,7,FALSE))</f>
        <v>SC</v>
      </c>
      <c r="I1323" s="2" t="s">
        <v>35</v>
      </c>
      <c r="J1323" s="1">
        <f>IF(Tableau4[[#This Row],[Date Fin TTT]]="","",VLOOKUP(Tableau4[[#This Row],[Produit]],'Prod Sanit'!$A$1:$G$72,2,FALSE)+Tableau4[[#This Row],[Date Fin TTT]])</f>
        <v>42821</v>
      </c>
      <c r="K1323" t="s">
        <v>49</v>
      </c>
    </row>
    <row r="1324" spans="1:11" x14ac:dyDescent="0.25">
      <c r="A1324" s="20">
        <v>3913</v>
      </c>
      <c r="B1324" s="3">
        <v>42797</v>
      </c>
      <c r="C1324" s="3">
        <v>42821</v>
      </c>
      <c r="E1324" t="s">
        <v>107</v>
      </c>
      <c r="F1324">
        <v>4</v>
      </c>
      <c r="G1324" s="28">
        <v>170200010</v>
      </c>
      <c r="H1324" s="18" t="str">
        <f>IF(Tableau4[[#This Row],[Produit]]="","",VLOOKUP(Tableau4[[#This Row],[Produit]],'Prod Sanit'!$A$1:$G$71,7,FALSE))</f>
        <v>SC</v>
      </c>
      <c r="I1324" s="2" t="s">
        <v>35</v>
      </c>
      <c r="J1324" s="1">
        <f>IF(Tableau4[[#This Row],[Date Fin TTT]]="","",VLOOKUP(Tableau4[[#This Row],[Produit]],'Prod Sanit'!$A$1:$G$72,2,FALSE)+Tableau4[[#This Row],[Date Fin TTT]])</f>
        <v>42821</v>
      </c>
      <c r="K1324" t="s">
        <v>49</v>
      </c>
    </row>
    <row r="1325" spans="1:11" x14ac:dyDescent="0.25">
      <c r="A1325" s="20">
        <v>3914</v>
      </c>
      <c r="B1325" s="3">
        <v>42797</v>
      </c>
      <c r="C1325" s="3">
        <v>42821</v>
      </c>
      <c r="E1325" t="s">
        <v>107</v>
      </c>
      <c r="F1325">
        <v>4</v>
      </c>
      <c r="G1325" s="28">
        <v>170200010</v>
      </c>
      <c r="H1325" s="18" t="str">
        <f>IF(Tableau4[[#This Row],[Produit]]="","",VLOOKUP(Tableau4[[#This Row],[Produit]],'Prod Sanit'!$A$1:$G$71,7,FALSE))</f>
        <v>SC</v>
      </c>
      <c r="I1325" s="2" t="s">
        <v>35</v>
      </c>
      <c r="J1325" s="1">
        <f>IF(Tableau4[[#This Row],[Date Fin TTT]]="","",VLOOKUP(Tableau4[[#This Row],[Produit]],'Prod Sanit'!$A$1:$G$72,2,FALSE)+Tableau4[[#This Row],[Date Fin TTT]])</f>
        <v>42821</v>
      </c>
      <c r="K1325" t="s">
        <v>49</v>
      </c>
    </row>
    <row r="1326" spans="1:11" x14ac:dyDescent="0.25">
      <c r="A1326" s="20">
        <v>3916</v>
      </c>
      <c r="B1326" s="3">
        <v>42797</v>
      </c>
      <c r="C1326" s="3">
        <v>42821</v>
      </c>
      <c r="E1326" t="s">
        <v>107</v>
      </c>
      <c r="F1326">
        <v>4</v>
      </c>
      <c r="G1326" s="28">
        <v>170200010</v>
      </c>
      <c r="H1326" s="18" t="str">
        <f>IF(Tableau4[[#This Row],[Produit]]="","",VLOOKUP(Tableau4[[#This Row],[Produit]],'Prod Sanit'!$A$1:$G$71,7,FALSE))</f>
        <v>SC</v>
      </c>
      <c r="I1326" s="2" t="s">
        <v>35</v>
      </c>
      <c r="J1326" s="1">
        <f>IF(Tableau4[[#This Row],[Date Fin TTT]]="","",VLOOKUP(Tableau4[[#This Row],[Produit]],'Prod Sanit'!$A$1:$G$72,2,FALSE)+Tableau4[[#This Row],[Date Fin TTT]])</f>
        <v>42821</v>
      </c>
      <c r="K1326" t="s">
        <v>49</v>
      </c>
    </row>
    <row r="1327" spans="1:11" x14ac:dyDescent="0.25">
      <c r="A1327" s="20">
        <v>3917</v>
      </c>
      <c r="B1327" s="3">
        <v>42797</v>
      </c>
      <c r="C1327" s="3">
        <v>42821</v>
      </c>
      <c r="E1327" t="s">
        <v>107</v>
      </c>
      <c r="F1327">
        <v>4</v>
      </c>
      <c r="G1327" s="28">
        <v>170200010</v>
      </c>
      <c r="H1327" s="18" t="str">
        <f>IF(Tableau4[[#This Row],[Produit]]="","",VLOOKUP(Tableau4[[#This Row],[Produit]],'Prod Sanit'!$A$1:$G$71,7,FALSE))</f>
        <v>SC</v>
      </c>
      <c r="I1327" s="2" t="s">
        <v>35</v>
      </c>
      <c r="J1327" s="1">
        <f>IF(Tableau4[[#This Row],[Date Fin TTT]]="","",VLOOKUP(Tableau4[[#This Row],[Produit]],'Prod Sanit'!$A$1:$G$72,2,FALSE)+Tableau4[[#This Row],[Date Fin TTT]])</f>
        <v>42821</v>
      </c>
      <c r="K1327" t="s">
        <v>49</v>
      </c>
    </row>
    <row r="1328" spans="1:11" x14ac:dyDescent="0.25">
      <c r="A1328" s="20">
        <v>3918</v>
      </c>
      <c r="B1328" s="3">
        <v>42797</v>
      </c>
      <c r="C1328" s="3">
        <v>42821</v>
      </c>
      <c r="E1328" t="s">
        <v>107</v>
      </c>
      <c r="F1328">
        <v>4</v>
      </c>
      <c r="G1328" s="28">
        <v>170200010</v>
      </c>
      <c r="H1328" s="18" t="str">
        <f>IF(Tableau4[[#This Row],[Produit]]="","",VLOOKUP(Tableau4[[#This Row],[Produit]],'Prod Sanit'!$A$1:$G$71,7,FALSE))</f>
        <v>SC</v>
      </c>
      <c r="I1328" s="2" t="s">
        <v>35</v>
      </c>
      <c r="J1328" s="1">
        <f>IF(Tableau4[[#This Row],[Date Fin TTT]]="","",VLOOKUP(Tableau4[[#This Row],[Produit]],'Prod Sanit'!$A$1:$G$72,2,FALSE)+Tableau4[[#This Row],[Date Fin TTT]])</f>
        <v>42821</v>
      </c>
      <c r="K1328" t="s">
        <v>49</v>
      </c>
    </row>
    <row r="1329" spans="1:11" x14ac:dyDescent="0.25">
      <c r="A1329" s="20">
        <v>3919</v>
      </c>
      <c r="B1329" s="3">
        <v>42797</v>
      </c>
      <c r="C1329" s="3">
        <v>42821</v>
      </c>
      <c r="E1329" t="s">
        <v>107</v>
      </c>
      <c r="F1329">
        <v>4</v>
      </c>
      <c r="G1329" s="28">
        <v>170200010</v>
      </c>
      <c r="H1329" s="18" t="str">
        <f>IF(Tableau4[[#This Row],[Produit]]="","",VLOOKUP(Tableau4[[#This Row],[Produit]],'Prod Sanit'!$A$1:$G$71,7,FALSE))</f>
        <v>SC</v>
      </c>
      <c r="I1329" s="2" t="s">
        <v>35</v>
      </c>
      <c r="J1329" s="1">
        <f>IF(Tableau4[[#This Row],[Date Fin TTT]]="","",VLOOKUP(Tableau4[[#This Row],[Produit]],'Prod Sanit'!$A$1:$G$72,2,FALSE)+Tableau4[[#This Row],[Date Fin TTT]])</f>
        <v>42821</v>
      </c>
      <c r="K1329" t="s">
        <v>49</v>
      </c>
    </row>
    <row r="1330" spans="1:11" x14ac:dyDescent="0.25">
      <c r="A1330" s="20">
        <v>3920</v>
      </c>
      <c r="B1330" s="3">
        <v>42797</v>
      </c>
      <c r="C1330" s="3">
        <v>42821</v>
      </c>
      <c r="E1330" t="s">
        <v>107</v>
      </c>
      <c r="F1330">
        <v>4</v>
      </c>
      <c r="G1330" s="28">
        <v>170200010</v>
      </c>
      <c r="H1330" s="18" t="str">
        <f>IF(Tableau4[[#This Row],[Produit]]="","",VLOOKUP(Tableau4[[#This Row],[Produit]],'Prod Sanit'!$A$1:$G$71,7,FALSE))</f>
        <v>SC</v>
      </c>
      <c r="I1330" s="2" t="s">
        <v>35</v>
      </c>
      <c r="J1330" s="1">
        <f>IF(Tableau4[[#This Row],[Date Fin TTT]]="","",VLOOKUP(Tableau4[[#This Row],[Produit]],'Prod Sanit'!$A$1:$G$72,2,FALSE)+Tableau4[[#This Row],[Date Fin TTT]])</f>
        <v>42821</v>
      </c>
      <c r="K1330" t="s">
        <v>49</v>
      </c>
    </row>
    <row r="1331" spans="1:11" x14ac:dyDescent="0.25">
      <c r="A1331" s="20">
        <v>3921</v>
      </c>
      <c r="B1331" s="3">
        <v>42797</v>
      </c>
      <c r="C1331" s="3">
        <v>42821</v>
      </c>
      <c r="E1331" t="s">
        <v>107</v>
      </c>
      <c r="F1331">
        <v>4</v>
      </c>
      <c r="G1331" s="28">
        <v>170200010</v>
      </c>
      <c r="H1331" s="18" t="str">
        <f>IF(Tableau4[[#This Row],[Produit]]="","",VLOOKUP(Tableau4[[#This Row],[Produit]],'Prod Sanit'!$A$1:$G$71,7,FALSE))</f>
        <v>SC</v>
      </c>
      <c r="I1331" s="2" t="s">
        <v>35</v>
      </c>
      <c r="J1331" s="1">
        <f>IF(Tableau4[[#This Row],[Date Fin TTT]]="","",VLOOKUP(Tableau4[[#This Row],[Produit]],'Prod Sanit'!$A$1:$G$72,2,FALSE)+Tableau4[[#This Row],[Date Fin TTT]])</f>
        <v>42821</v>
      </c>
      <c r="K1331" t="s">
        <v>49</v>
      </c>
    </row>
    <row r="1332" spans="1:11" x14ac:dyDescent="0.25">
      <c r="A1332" s="20">
        <v>3922</v>
      </c>
      <c r="B1332" s="3">
        <v>42797</v>
      </c>
      <c r="C1332" s="3">
        <v>42821</v>
      </c>
      <c r="E1332" t="s">
        <v>107</v>
      </c>
      <c r="F1332">
        <v>4</v>
      </c>
      <c r="G1332" s="28">
        <v>170200010</v>
      </c>
      <c r="H1332" s="18" t="str">
        <f>IF(Tableau4[[#This Row],[Produit]]="","",VLOOKUP(Tableau4[[#This Row],[Produit]],'Prod Sanit'!$A$1:$G$71,7,FALSE))</f>
        <v>SC</v>
      </c>
      <c r="I1332" s="2" t="s">
        <v>35</v>
      </c>
      <c r="J1332" s="1">
        <f>IF(Tableau4[[#This Row],[Date Fin TTT]]="","",VLOOKUP(Tableau4[[#This Row],[Produit]],'Prod Sanit'!$A$1:$G$72,2,FALSE)+Tableau4[[#This Row],[Date Fin TTT]])</f>
        <v>42821</v>
      </c>
      <c r="K1332" t="s">
        <v>49</v>
      </c>
    </row>
    <row r="1333" spans="1:11" x14ac:dyDescent="0.25">
      <c r="A1333" s="20">
        <v>3923</v>
      </c>
      <c r="B1333" s="3">
        <v>42797</v>
      </c>
      <c r="C1333" s="3">
        <v>42821</v>
      </c>
      <c r="E1333" t="s">
        <v>107</v>
      </c>
      <c r="F1333">
        <v>4</v>
      </c>
      <c r="G1333" s="28">
        <v>170200010</v>
      </c>
      <c r="H1333" s="18" t="str">
        <f>IF(Tableau4[[#This Row],[Produit]]="","",VLOOKUP(Tableau4[[#This Row],[Produit]],'Prod Sanit'!$A$1:$G$71,7,FALSE))</f>
        <v>SC</v>
      </c>
      <c r="I1333" s="2" t="s">
        <v>35</v>
      </c>
      <c r="J1333" s="1">
        <f>IF(Tableau4[[#This Row],[Date Fin TTT]]="","",VLOOKUP(Tableau4[[#This Row],[Produit]],'Prod Sanit'!$A$1:$G$72,2,FALSE)+Tableau4[[#This Row],[Date Fin TTT]])</f>
        <v>42821</v>
      </c>
      <c r="K1333" t="s">
        <v>49</v>
      </c>
    </row>
    <row r="1334" spans="1:11" x14ac:dyDescent="0.25">
      <c r="A1334" s="20">
        <v>3924</v>
      </c>
      <c r="B1334" s="3">
        <v>42797</v>
      </c>
      <c r="C1334" s="3">
        <v>42821</v>
      </c>
      <c r="E1334" t="s">
        <v>107</v>
      </c>
      <c r="F1334">
        <v>4</v>
      </c>
      <c r="G1334" s="28">
        <v>170200010</v>
      </c>
      <c r="H1334" s="18" t="str">
        <f>IF(Tableau4[[#This Row],[Produit]]="","",VLOOKUP(Tableau4[[#This Row],[Produit]],'Prod Sanit'!$A$1:$G$71,7,FALSE))</f>
        <v>SC</v>
      </c>
      <c r="I1334" s="2" t="s">
        <v>35</v>
      </c>
      <c r="J1334" s="1">
        <f>IF(Tableau4[[#This Row],[Date Fin TTT]]="","",VLOOKUP(Tableau4[[#This Row],[Produit]],'Prod Sanit'!$A$1:$G$72,2,FALSE)+Tableau4[[#This Row],[Date Fin TTT]])</f>
        <v>42821</v>
      </c>
      <c r="K1334" t="s">
        <v>49</v>
      </c>
    </row>
    <row r="1335" spans="1:11" x14ac:dyDescent="0.25">
      <c r="A1335" s="20">
        <v>3925</v>
      </c>
      <c r="B1335" s="3">
        <v>42797</v>
      </c>
      <c r="C1335" s="3">
        <v>42821</v>
      </c>
      <c r="E1335" t="s">
        <v>107</v>
      </c>
      <c r="F1335">
        <v>4</v>
      </c>
      <c r="G1335" s="28">
        <v>170200010</v>
      </c>
      <c r="H1335" s="18" t="str">
        <f>IF(Tableau4[[#This Row],[Produit]]="","",VLOOKUP(Tableau4[[#This Row],[Produit]],'Prod Sanit'!$A$1:$G$71,7,FALSE))</f>
        <v>SC</v>
      </c>
      <c r="I1335" s="2" t="s">
        <v>35</v>
      </c>
      <c r="J1335" s="1">
        <f>IF(Tableau4[[#This Row],[Date Fin TTT]]="","",VLOOKUP(Tableau4[[#This Row],[Produit]],'Prod Sanit'!$A$1:$G$72,2,FALSE)+Tableau4[[#This Row],[Date Fin TTT]])</f>
        <v>42821</v>
      </c>
      <c r="K1335" t="s">
        <v>49</v>
      </c>
    </row>
    <row r="1336" spans="1:11" x14ac:dyDescent="0.25">
      <c r="A1336" s="20">
        <v>3926</v>
      </c>
      <c r="B1336" s="3">
        <v>42797</v>
      </c>
      <c r="C1336" s="3">
        <v>42821</v>
      </c>
      <c r="E1336" t="s">
        <v>107</v>
      </c>
      <c r="F1336">
        <v>4</v>
      </c>
      <c r="G1336" s="28">
        <v>170200010</v>
      </c>
      <c r="H1336" s="18" t="str">
        <f>IF(Tableau4[[#This Row],[Produit]]="","",VLOOKUP(Tableau4[[#This Row],[Produit]],'Prod Sanit'!$A$1:$G$71,7,FALSE))</f>
        <v>SC</v>
      </c>
      <c r="I1336" s="2" t="s">
        <v>35</v>
      </c>
      <c r="J1336" s="1">
        <f>IF(Tableau4[[#This Row],[Date Fin TTT]]="","",VLOOKUP(Tableau4[[#This Row],[Produit]],'Prod Sanit'!$A$1:$G$72,2,FALSE)+Tableau4[[#This Row],[Date Fin TTT]])</f>
        <v>42821</v>
      </c>
      <c r="K1336" t="s">
        <v>49</v>
      </c>
    </row>
    <row r="1337" spans="1:11" x14ac:dyDescent="0.25">
      <c r="A1337" s="20">
        <v>3927</v>
      </c>
      <c r="B1337" s="3">
        <v>42797</v>
      </c>
      <c r="C1337" s="3">
        <v>42821</v>
      </c>
      <c r="E1337" t="s">
        <v>107</v>
      </c>
      <c r="F1337">
        <v>4</v>
      </c>
      <c r="G1337" s="28">
        <v>170200010</v>
      </c>
      <c r="H1337" s="18" t="str">
        <f>IF(Tableau4[[#This Row],[Produit]]="","",VLOOKUP(Tableau4[[#This Row],[Produit]],'Prod Sanit'!$A$1:$G$71,7,FALSE))</f>
        <v>SC</v>
      </c>
      <c r="I1337" s="2" t="s">
        <v>35</v>
      </c>
      <c r="J1337" s="1">
        <f>IF(Tableau4[[#This Row],[Date Fin TTT]]="","",VLOOKUP(Tableau4[[#This Row],[Produit]],'Prod Sanit'!$A$1:$G$72,2,FALSE)+Tableau4[[#This Row],[Date Fin TTT]])</f>
        <v>42821</v>
      </c>
      <c r="K1337" t="s">
        <v>49</v>
      </c>
    </row>
    <row r="1338" spans="1:11" x14ac:dyDescent="0.25">
      <c r="A1338" s="20">
        <v>3928</v>
      </c>
      <c r="B1338" s="3">
        <v>42797</v>
      </c>
      <c r="C1338" s="3">
        <v>42821</v>
      </c>
      <c r="E1338" t="s">
        <v>107</v>
      </c>
      <c r="F1338">
        <v>4</v>
      </c>
      <c r="G1338" s="28">
        <v>170200010</v>
      </c>
      <c r="H1338" s="18" t="str">
        <f>IF(Tableau4[[#This Row],[Produit]]="","",VLOOKUP(Tableau4[[#This Row],[Produit]],'Prod Sanit'!$A$1:$G$71,7,FALSE))</f>
        <v>SC</v>
      </c>
      <c r="I1338" s="2" t="s">
        <v>35</v>
      </c>
      <c r="J1338" s="1">
        <f>IF(Tableau4[[#This Row],[Date Fin TTT]]="","",VLOOKUP(Tableau4[[#This Row],[Produit]],'Prod Sanit'!$A$1:$G$72,2,FALSE)+Tableau4[[#This Row],[Date Fin TTT]])</f>
        <v>42821</v>
      </c>
      <c r="K1338" t="s">
        <v>49</v>
      </c>
    </row>
    <row r="1339" spans="1:11" x14ac:dyDescent="0.25">
      <c r="A1339" s="20">
        <v>3929</v>
      </c>
      <c r="B1339" s="3">
        <v>42797</v>
      </c>
      <c r="C1339" s="3">
        <v>42821</v>
      </c>
      <c r="E1339" t="s">
        <v>107</v>
      </c>
      <c r="F1339">
        <v>4</v>
      </c>
      <c r="G1339" s="28">
        <v>170200010</v>
      </c>
      <c r="H1339" s="18" t="str">
        <f>IF(Tableau4[[#This Row],[Produit]]="","",VLOOKUP(Tableau4[[#This Row],[Produit]],'Prod Sanit'!$A$1:$G$71,7,FALSE))</f>
        <v>SC</v>
      </c>
      <c r="I1339" s="2" t="s">
        <v>35</v>
      </c>
      <c r="J1339" s="1">
        <f>IF(Tableau4[[#This Row],[Date Fin TTT]]="","",VLOOKUP(Tableau4[[#This Row],[Produit]],'Prod Sanit'!$A$1:$G$72,2,FALSE)+Tableau4[[#This Row],[Date Fin TTT]])</f>
        <v>42821</v>
      </c>
      <c r="K1339" t="s">
        <v>49</v>
      </c>
    </row>
    <row r="1340" spans="1:11" x14ac:dyDescent="0.25">
      <c r="A1340" s="20">
        <v>3930</v>
      </c>
      <c r="B1340" s="3">
        <v>42797</v>
      </c>
      <c r="C1340" s="3">
        <v>42821</v>
      </c>
      <c r="E1340" t="s">
        <v>107</v>
      </c>
      <c r="F1340">
        <v>4</v>
      </c>
      <c r="G1340" s="28">
        <v>170200010</v>
      </c>
      <c r="H1340" s="18" t="str">
        <f>IF(Tableau4[[#This Row],[Produit]]="","",VLOOKUP(Tableau4[[#This Row],[Produit]],'Prod Sanit'!$A$1:$G$71,7,FALSE))</f>
        <v>SC</v>
      </c>
      <c r="I1340" s="2" t="s">
        <v>35</v>
      </c>
      <c r="J1340" s="1">
        <f>IF(Tableau4[[#This Row],[Date Fin TTT]]="","",VLOOKUP(Tableau4[[#This Row],[Produit]],'Prod Sanit'!$A$1:$G$72,2,FALSE)+Tableau4[[#This Row],[Date Fin TTT]])</f>
        <v>42821</v>
      </c>
      <c r="K1340" t="s">
        <v>49</v>
      </c>
    </row>
    <row r="1341" spans="1:11" x14ac:dyDescent="0.25">
      <c r="A1341" s="20">
        <v>3931</v>
      </c>
      <c r="B1341" s="3">
        <v>42797</v>
      </c>
      <c r="C1341" s="3">
        <v>42821</v>
      </c>
      <c r="E1341" t="s">
        <v>107</v>
      </c>
      <c r="F1341">
        <v>4</v>
      </c>
      <c r="G1341" s="28">
        <v>170200010</v>
      </c>
      <c r="H1341" s="18" t="str">
        <f>IF(Tableau4[[#This Row],[Produit]]="","",VLOOKUP(Tableau4[[#This Row],[Produit]],'Prod Sanit'!$A$1:$G$71,7,FALSE))</f>
        <v>SC</v>
      </c>
      <c r="I1341" s="2" t="s">
        <v>35</v>
      </c>
      <c r="J1341" s="1">
        <f>IF(Tableau4[[#This Row],[Date Fin TTT]]="","",VLOOKUP(Tableau4[[#This Row],[Produit]],'Prod Sanit'!$A$1:$G$72,2,FALSE)+Tableau4[[#This Row],[Date Fin TTT]])</f>
        <v>42821</v>
      </c>
      <c r="K1341" t="s">
        <v>49</v>
      </c>
    </row>
    <row r="1342" spans="1:11" x14ac:dyDescent="0.25">
      <c r="A1342" s="20">
        <v>3932</v>
      </c>
      <c r="B1342" s="3">
        <v>42797</v>
      </c>
      <c r="C1342" s="3">
        <v>42821</v>
      </c>
      <c r="E1342" t="s">
        <v>107</v>
      </c>
      <c r="F1342">
        <v>4</v>
      </c>
      <c r="G1342" s="28">
        <v>170200010</v>
      </c>
      <c r="H1342" s="18" t="str">
        <f>IF(Tableau4[[#This Row],[Produit]]="","",VLOOKUP(Tableau4[[#This Row],[Produit]],'Prod Sanit'!$A$1:$G$71,7,FALSE))</f>
        <v>SC</v>
      </c>
      <c r="I1342" s="2" t="s">
        <v>35</v>
      </c>
      <c r="J1342" s="1">
        <f>IF(Tableau4[[#This Row],[Date Fin TTT]]="","",VLOOKUP(Tableau4[[#This Row],[Produit]],'Prod Sanit'!$A$1:$G$72,2,FALSE)+Tableau4[[#This Row],[Date Fin TTT]])</f>
        <v>42821</v>
      </c>
      <c r="K1342" t="s">
        <v>49</v>
      </c>
    </row>
    <row r="1343" spans="1:11" x14ac:dyDescent="0.25">
      <c r="A1343" s="20">
        <v>3933</v>
      </c>
      <c r="B1343" s="3">
        <v>42797</v>
      </c>
      <c r="C1343" s="3">
        <v>42821</v>
      </c>
      <c r="E1343" t="s">
        <v>107</v>
      </c>
      <c r="F1343">
        <v>4</v>
      </c>
      <c r="G1343" s="28">
        <v>170200010</v>
      </c>
      <c r="H1343" s="18" t="str">
        <f>IF(Tableau4[[#This Row],[Produit]]="","",VLOOKUP(Tableau4[[#This Row],[Produit]],'Prod Sanit'!$A$1:$G$71,7,FALSE))</f>
        <v>SC</v>
      </c>
      <c r="I1343" s="2" t="s">
        <v>35</v>
      </c>
      <c r="J1343" s="1">
        <f>IF(Tableau4[[#This Row],[Date Fin TTT]]="","",VLOOKUP(Tableau4[[#This Row],[Produit]],'Prod Sanit'!$A$1:$G$72,2,FALSE)+Tableau4[[#This Row],[Date Fin TTT]])</f>
        <v>42821</v>
      </c>
      <c r="K1343" t="s">
        <v>49</v>
      </c>
    </row>
    <row r="1344" spans="1:11" x14ac:dyDescent="0.25">
      <c r="A1344" s="20">
        <v>3934</v>
      </c>
      <c r="B1344" s="3">
        <v>42797</v>
      </c>
      <c r="C1344" s="3">
        <v>42821</v>
      </c>
      <c r="E1344" t="s">
        <v>107</v>
      </c>
      <c r="F1344">
        <v>4</v>
      </c>
      <c r="G1344" s="28">
        <v>170200010</v>
      </c>
      <c r="H1344" s="18" t="str">
        <f>IF(Tableau4[[#This Row],[Produit]]="","",VLOOKUP(Tableau4[[#This Row],[Produit]],'Prod Sanit'!$A$1:$G$71,7,FALSE))</f>
        <v>SC</v>
      </c>
      <c r="I1344" s="2" t="s">
        <v>35</v>
      </c>
      <c r="J1344" s="1">
        <f>IF(Tableau4[[#This Row],[Date Fin TTT]]="","",VLOOKUP(Tableau4[[#This Row],[Produit]],'Prod Sanit'!$A$1:$G$72,2,FALSE)+Tableau4[[#This Row],[Date Fin TTT]])</f>
        <v>42821</v>
      </c>
      <c r="K1344" t="s">
        <v>49</v>
      </c>
    </row>
    <row r="1345" spans="1:11" x14ac:dyDescent="0.25">
      <c r="A1345" s="20">
        <v>3935</v>
      </c>
      <c r="B1345" s="3">
        <v>42797</v>
      </c>
      <c r="C1345" s="3">
        <v>42821</v>
      </c>
      <c r="E1345" t="s">
        <v>107</v>
      </c>
      <c r="F1345">
        <v>4</v>
      </c>
      <c r="G1345" s="28">
        <v>170200010</v>
      </c>
      <c r="H1345" s="18" t="str">
        <f>IF(Tableau4[[#This Row],[Produit]]="","",VLOOKUP(Tableau4[[#This Row],[Produit]],'Prod Sanit'!$A$1:$G$71,7,FALSE))</f>
        <v>SC</v>
      </c>
      <c r="I1345" s="2" t="s">
        <v>35</v>
      </c>
      <c r="J1345" s="1">
        <f>IF(Tableau4[[#This Row],[Date Fin TTT]]="","",VLOOKUP(Tableau4[[#This Row],[Produit]],'Prod Sanit'!$A$1:$G$72,2,FALSE)+Tableau4[[#This Row],[Date Fin TTT]])</f>
        <v>42821</v>
      </c>
      <c r="K1345" t="s">
        <v>49</v>
      </c>
    </row>
    <row r="1346" spans="1:11" x14ac:dyDescent="0.25">
      <c r="A1346" s="20">
        <v>4923</v>
      </c>
      <c r="B1346" s="3">
        <v>42797</v>
      </c>
      <c r="C1346" s="3">
        <v>42797</v>
      </c>
      <c r="E1346" t="s">
        <v>107</v>
      </c>
      <c r="F1346">
        <v>2</v>
      </c>
      <c r="G1346" s="28">
        <v>170200010</v>
      </c>
      <c r="H1346" s="18" t="str">
        <f>IF(Tableau4[[#This Row],[Produit]]="","",VLOOKUP(Tableau4[[#This Row],[Produit]],'Prod Sanit'!$A$1:$G$71,7,FALSE))</f>
        <v>SC</v>
      </c>
      <c r="I1346" s="2" t="s">
        <v>35</v>
      </c>
      <c r="J1346" s="1">
        <f>IF(Tableau4[[#This Row],[Date Fin TTT]]="","",VLOOKUP(Tableau4[[#This Row],[Produit]],'Prod Sanit'!$A$1:$G$72,2,FALSE)+Tableau4[[#This Row],[Date Fin TTT]])</f>
        <v>42797</v>
      </c>
      <c r="K1346" t="s">
        <v>49</v>
      </c>
    </row>
    <row r="1347" spans="1:11" x14ac:dyDescent="0.25">
      <c r="A1347" s="20">
        <v>802</v>
      </c>
      <c r="B1347" s="3">
        <v>42797</v>
      </c>
      <c r="C1347" s="3">
        <v>42797</v>
      </c>
      <c r="E1347" t="s">
        <v>107</v>
      </c>
      <c r="F1347">
        <v>2</v>
      </c>
      <c r="G1347" s="28">
        <v>170200010</v>
      </c>
      <c r="H1347" s="18" t="str">
        <f>IF(Tableau4[[#This Row],[Produit]]="","",VLOOKUP(Tableau4[[#This Row],[Produit]],'Prod Sanit'!$A$1:$G$71,7,FALSE))</f>
        <v>SC</v>
      </c>
      <c r="I1347" s="2" t="s">
        <v>35</v>
      </c>
      <c r="J1347" s="1">
        <f>IF(Tableau4[[#This Row],[Date Fin TTT]]="","",VLOOKUP(Tableau4[[#This Row],[Produit]],'Prod Sanit'!$A$1:$G$72,2,FALSE)+Tableau4[[#This Row],[Date Fin TTT]])</f>
        <v>42797</v>
      </c>
      <c r="K1347" t="s">
        <v>49</v>
      </c>
    </row>
    <row r="1348" spans="1:11" x14ac:dyDescent="0.25">
      <c r="A1348" s="20">
        <v>9292</v>
      </c>
      <c r="B1348" s="3">
        <v>42797</v>
      </c>
      <c r="C1348" s="3">
        <v>42797</v>
      </c>
      <c r="E1348" t="s">
        <v>107</v>
      </c>
      <c r="F1348">
        <v>2</v>
      </c>
      <c r="G1348" s="28">
        <v>170200010</v>
      </c>
      <c r="H1348" s="18" t="str">
        <f>IF(Tableau4[[#This Row],[Produit]]="","",VLOOKUP(Tableau4[[#This Row],[Produit]],'Prod Sanit'!$A$1:$G$71,7,FALSE))</f>
        <v>SC</v>
      </c>
      <c r="I1348" s="2" t="s">
        <v>35</v>
      </c>
      <c r="J1348" s="1">
        <f>IF(Tableau4[[#This Row],[Date Fin TTT]]="","",VLOOKUP(Tableau4[[#This Row],[Produit]],'Prod Sanit'!$A$1:$G$72,2,FALSE)+Tableau4[[#This Row],[Date Fin TTT]])</f>
        <v>42797</v>
      </c>
      <c r="K1348" t="s">
        <v>49</v>
      </c>
    </row>
    <row r="1349" spans="1:11" x14ac:dyDescent="0.25">
      <c r="A1349" s="20">
        <v>6159</v>
      </c>
      <c r="B1349" s="3">
        <v>42797</v>
      </c>
      <c r="C1349" s="3">
        <v>42797</v>
      </c>
      <c r="E1349" t="s">
        <v>107</v>
      </c>
      <c r="F1349">
        <v>2</v>
      </c>
      <c r="G1349" s="28">
        <v>170200010</v>
      </c>
      <c r="H1349" s="18" t="str">
        <f>IF(Tableau4[[#This Row],[Produit]]="","",VLOOKUP(Tableau4[[#This Row],[Produit]],'Prod Sanit'!$A$1:$G$71,7,FALSE))</f>
        <v>SC</v>
      </c>
      <c r="I1349" s="2" t="s">
        <v>35</v>
      </c>
      <c r="J1349" s="1">
        <f>IF(Tableau4[[#This Row],[Date Fin TTT]]="","",VLOOKUP(Tableau4[[#This Row],[Produit]],'Prod Sanit'!$A$1:$G$72,2,FALSE)+Tableau4[[#This Row],[Date Fin TTT]])</f>
        <v>42797</v>
      </c>
      <c r="K1349" t="s">
        <v>49</v>
      </c>
    </row>
    <row r="1350" spans="1:11" x14ac:dyDescent="0.25">
      <c r="A1350" s="20">
        <v>9274</v>
      </c>
      <c r="B1350" s="3">
        <v>42797</v>
      </c>
      <c r="C1350" s="3">
        <v>42797</v>
      </c>
      <c r="E1350" t="s">
        <v>107</v>
      </c>
      <c r="F1350">
        <v>2</v>
      </c>
      <c r="G1350" s="28">
        <v>170200010</v>
      </c>
      <c r="H1350" s="18" t="str">
        <f>IF(Tableau4[[#This Row],[Produit]]="","",VLOOKUP(Tableau4[[#This Row],[Produit]],'Prod Sanit'!$A$1:$G$71,7,FALSE))</f>
        <v>SC</v>
      </c>
      <c r="I1350" s="2" t="s">
        <v>35</v>
      </c>
      <c r="J1350" s="1">
        <f>IF(Tableau4[[#This Row],[Date Fin TTT]]="","",VLOOKUP(Tableau4[[#This Row],[Produit]],'Prod Sanit'!$A$1:$G$72,2,FALSE)+Tableau4[[#This Row],[Date Fin TTT]])</f>
        <v>42797</v>
      </c>
      <c r="K1350" t="s">
        <v>49</v>
      </c>
    </row>
    <row r="1351" spans="1:11" x14ac:dyDescent="0.25">
      <c r="A1351" s="20">
        <v>7276</v>
      </c>
      <c r="B1351" s="3">
        <v>42797</v>
      </c>
      <c r="C1351" s="3">
        <v>42797</v>
      </c>
      <c r="E1351" t="s">
        <v>107</v>
      </c>
      <c r="F1351">
        <v>2</v>
      </c>
      <c r="G1351" s="28">
        <v>170200010</v>
      </c>
      <c r="H1351" s="18" t="str">
        <f>IF(Tableau4[[#This Row],[Produit]]="","",VLOOKUP(Tableau4[[#This Row],[Produit]],'Prod Sanit'!$A$1:$G$71,7,FALSE))</f>
        <v>SC</v>
      </c>
      <c r="I1351" s="2" t="s">
        <v>35</v>
      </c>
      <c r="J1351" s="1">
        <f>IF(Tableau4[[#This Row],[Date Fin TTT]]="","",VLOOKUP(Tableau4[[#This Row],[Produit]],'Prod Sanit'!$A$1:$G$72,2,FALSE)+Tableau4[[#This Row],[Date Fin TTT]])</f>
        <v>42797</v>
      </c>
      <c r="K1351" t="s">
        <v>49</v>
      </c>
    </row>
    <row r="1352" spans="1:11" x14ac:dyDescent="0.25">
      <c r="A1352" s="20">
        <v>835</v>
      </c>
      <c r="B1352" s="3">
        <v>42797</v>
      </c>
      <c r="C1352" s="3">
        <v>42797</v>
      </c>
      <c r="E1352" t="s">
        <v>107</v>
      </c>
      <c r="F1352">
        <v>2</v>
      </c>
      <c r="G1352" s="28">
        <v>170200010</v>
      </c>
      <c r="H1352" s="18" t="str">
        <f>IF(Tableau4[[#This Row],[Produit]]="","",VLOOKUP(Tableau4[[#This Row],[Produit]],'Prod Sanit'!$A$1:$G$71,7,FALSE))</f>
        <v>SC</v>
      </c>
      <c r="I1352" s="2" t="s">
        <v>35</v>
      </c>
      <c r="J1352" s="1">
        <f>IF(Tableau4[[#This Row],[Date Fin TTT]]="","",VLOOKUP(Tableau4[[#This Row],[Produit]],'Prod Sanit'!$A$1:$G$72,2,FALSE)+Tableau4[[#This Row],[Date Fin TTT]])</f>
        <v>42797</v>
      </c>
      <c r="K1352" t="s">
        <v>49</v>
      </c>
    </row>
    <row r="1353" spans="1:11" x14ac:dyDescent="0.25">
      <c r="A1353" s="20">
        <v>3107</v>
      </c>
      <c r="B1353" s="3">
        <v>42797</v>
      </c>
      <c r="C1353" s="3">
        <v>42797</v>
      </c>
      <c r="E1353" t="s">
        <v>107</v>
      </c>
      <c r="F1353">
        <v>2</v>
      </c>
      <c r="G1353" s="28">
        <v>170200010</v>
      </c>
      <c r="H1353" s="18" t="str">
        <f>IF(Tableau4[[#This Row],[Produit]]="","",VLOOKUP(Tableau4[[#This Row],[Produit]],'Prod Sanit'!$A$1:$G$71,7,FALSE))</f>
        <v>SC</v>
      </c>
      <c r="I1353" s="2" t="s">
        <v>35</v>
      </c>
      <c r="J1353" s="1">
        <f>IF(Tableau4[[#This Row],[Date Fin TTT]]="","",VLOOKUP(Tableau4[[#This Row],[Produit]],'Prod Sanit'!$A$1:$G$72,2,FALSE)+Tableau4[[#This Row],[Date Fin TTT]])</f>
        <v>42797</v>
      </c>
      <c r="K1353" t="s">
        <v>49</v>
      </c>
    </row>
    <row r="1354" spans="1:11" x14ac:dyDescent="0.25">
      <c r="A1354" s="20">
        <v>373</v>
      </c>
      <c r="B1354" s="3">
        <v>42832</v>
      </c>
      <c r="C1354" s="3">
        <v>42842</v>
      </c>
      <c r="E1354" t="s">
        <v>327</v>
      </c>
      <c r="F1354">
        <v>1000</v>
      </c>
      <c r="G1354" s="28">
        <f>VLOOKUP(E1354,Données!$J$1:$K$84,2,FALSE)</f>
        <v>612005244</v>
      </c>
      <c r="H1354" s="18" t="str">
        <f>IF(Tableau4[[#This Row],[Produit]]="","",VLOOKUP(Tableau4[[#This Row],[Produit]],'Prod Sanit'!$A$1:$G$71,7,FALSE))</f>
        <v>O</v>
      </c>
      <c r="I1354" s="2" t="s">
        <v>35</v>
      </c>
      <c r="J1354" s="1">
        <f>IF(Tableau4[[#This Row],[Date Fin TTT]]="","",VLOOKUP(Tableau4[[#This Row],[Produit]],'Prod Sanit'!$A$1:$G$72,2,FALSE)+Tableau4[[#This Row],[Date Fin TTT]])</f>
        <v>42842</v>
      </c>
      <c r="K1354" t="s">
        <v>336</v>
      </c>
    </row>
    <row r="1355" spans="1:11" x14ac:dyDescent="0.25">
      <c r="A1355" s="20">
        <v>373</v>
      </c>
      <c r="B1355" s="3">
        <v>42832</v>
      </c>
      <c r="C1355" s="3">
        <v>42832</v>
      </c>
      <c r="E1355" t="s">
        <v>332</v>
      </c>
      <c r="F1355">
        <v>70</v>
      </c>
      <c r="G1355" s="28" t="e">
        <f>VLOOKUP(E1355,Données!$J$1:$K$84,2,FALSE)</f>
        <v>#N/A</v>
      </c>
      <c r="H1355" s="18" t="s">
        <v>26</v>
      </c>
      <c r="I1355" s="2" t="s">
        <v>36</v>
      </c>
      <c r="J1355" s="1">
        <f>IF(Tableau4[[#This Row],[Date Fin TTT]]="","",VLOOKUP(Tableau4[[#This Row],[Produit]],'Prod Sanit'!$A$1:$G$72,2,FALSE)+Tableau4[[#This Row],[Date Fin TTT]])</f>
        <v>42850</v>
      </c>
    </row>
    <row r="1356" spans="1:11" x14ac:dyDescent="0.25">
      <c r="A1356" s="20">
        <v>373</v>
      </c>
      <c r="B1356" s="3">
        <v>42832</v>
      </c>
      <c r="C1356" s="3">
        <v>42832</v>
      </c>
      <c r="E1356" t="s">
        <v>330</v>
      </c>
      <c r="F1356">
        <v>10</v>
      </c>
      <c r="G1356" s="28">
        <f>VLOOKUP(E1356,Données!$J$1:$K$84,2,FALSE)</f>
        <v>13660</v>
      </c>
      <c r="H1356" s="18" t="s">
        <v>26</v>
      </c>
      <c r="I1356" s="2" t="s">
        <v>36</v>
      </c>
      <c r="J1356" s="1">
        <f>IF(Tableau4[[#This Row],[Date Fin TTT]]="","",VLOOKUP(Tableau4[[#This Row],[Produit]],'Prod Sanit'!$A$1:$G$75,2,FALSE)+Tableau4[[#This Row],[Date Fin TTT]])</f>
        <v>43045</v>
      </c>
    </row>
    <row r="1357" spans="1:11" x14ac:dyDescent="0.25">
      <c r="A1357" s="20">
        <v>373</v>
      </c>
      <c r="B1357" s="3">
        <v>42832</v>
      </c>
      <c r="C1357" s="3">
        <v>42832</v>
      </c>
      <c r="E1357" t="s">
        <v>329</v>
      </c>
      <c r="F1357">
        <v>5</v>
      </c>
      <c r="G1357" s="28">
        <f>VLOOKUP(E1357,Données!$J$1:$K$84,2,FALSE)</f>
        <v>13660</v>
      </c>
      <c r="H1357" s="18" t="s">
        <v>26</v>
      </c>
      <c r="I1357" s="2" t="s">
        <v>36</v>
      </c>
      <c r="J1357" s="1">
        <f>IF(Tableau4[[#This Row],[Date Fin TTT]]="","",VLOOKUP(Tableau4[[#This Row],[Produit]],'Prod Sanit'!$A$1:$G$75,2,FALSE)+Tableau4[[#This Row],[Date Fin TTT]])</f>
        <v>42839</v>
      </c>
    </row>
    <row r="1358" spans="1:11" x14ac:dyDescent="0.25">
      <c r="A1358" s="20">
        <v>373</v>
      </c>
      <c r="B1358" s="3">
        <v>42832</v>
      </c>
      <c r="C1358" s="3">
        <v>42832</v>
      </c>
      <c r="E1358" t="s">
        <v>331</v>
      </c>
      <c r="F1358">
        <v>40</v>
      </c>
      <c r="G1358" s="28">
        <f>VLOOKUP(E1358,Données!$J$1:$K$84,2,FALSE)</f>
        <v>13660</v>
      </c>
      <c r="H1358" s="18" t="s">
        <v>26</v>
      </c>
      <c r="I1358" s="2" t="s">
        <v>36</v>
      </c>
      <c r="J1358" s="1">
        <f>IF(Tableau4[[#This Row],[Date Fin TTT]]="","",VLOOKUP(Tableau4[[#This Row],[Produit]],'Prod Sanit'!$A$1:$G$75,2,FALSE)+Tableau4[[#This Row],[Date Fin TTT]])</f>
        <v>42833</v>
      </c>
    </row>
    <row r="1359" spans="1:11" x14ac:dyDescent="0.25">
      <c r="A1359" s="20">
        <v>373</v>
      </c>
      <c r="B1359" s="3">
        <v>42833</v>
      </c>
      <c r="C1359" s="3">
        <v>42834</v>
      </c>
      <c r="E1359" t="s">
        <v>132</v>
      </c>
      <c r="F1359">
        <v>100</v>
      </c>
      <c r="G1359" s="28" t="e">
        <f>VLOOKUP(E1359,Données!$J$1:$K$84,2,FALSE)</f>
        <v>#N/A</v>
      </c>
      <c r="H1359" s="18" t="str">
        <f>IF(Tableau4[[#This Row],[Produit]]="","",VLOOKUP(Tableau4[[#This Row],[Produit]],'Prod Sanit'!$A$1:$G$71,7,FALSE))</f>
        <v>IM</v>
      </c>
      <c r="I1359" s="2" t="s">
        <v>35</v>
      </c>
      <c r="J1359" s="1">
        <f>IF(Tableau4[[#This Row],[Date Fin TTT]]="","",VLOOKUP(Tableau4[[#This Row],[Produit]],'Prod Sanit'!$A$1:$G$72,2,FALSE)+Tableau4[[#This Row],[Date Fin TTT]])</f>
        <v>42835</v>
      </c>
      <c r="K1359" t="s">
        <v>335</v>
      </c>
    </row>
    <row r="1360" spans="1:11" x14ac:dyDescent="0.25">
      <c r="A1360" s="20">
        <v>373</v>
      </c>
      <c r="B1360" s="3">
        <v>42834</v>
      </c>
      <c r="C1360" s="3">
        <v>42836</v>
      </c>
      <c r="E1360" t="s">
        <v>332</v>
      </c>
      <c r="F1360">
        <v>140</v>
      </c>
      <c r="G1360" s="28" t="e">
        <f>VLOOKUP(E1360,Données!$J$1:$K$84,2,FALSE)</f>
        <v>#N/A</v>
      </c>
      <c r="H1360" s="18" t="s">
        <v>334</v>
      </c>
      <c r="I1360" s="2" t="s">
        <v>35</v>
      </c>
      <c r="J1360" s="1">
        <f>IF(Tableau4[[#This Row],[Date Fin TTT]]="","",VLOOKUP(Tableau4[[#This Row],[Produit]],'Prod Sanit'!$A$1:$G$72,2,FALSE)+Tableau4[[#This Row],[Date Fin TTT]])</f>
        <v>42854</v>
      </c>
      <c r="K1360" t="s">
        <v>333</v>
      </c>
    </row>
    <row r="1361" spans="1:10" x14ac:dyDescent="0.25">
      <c r="A1361" s="20">
        <v>7524</v>
      </c>
      <c r="B1361" s="3">
        <v>42858</v>
      </c>
      <c r="C1361" s="3">
        <v>42858</v>
      </c>
      <c r="E1361" t="s">
        <v>322</v>
      </c>
      <c r="F1361">
        <v>2</v>
      </c>
      <c r="G1361" s="86">
        <v>612005259</v>
      </c>
      <c r="H1361" s="18" t="str">
        <f>IF(Tableau4[[#This Row],[Produit]]="","",VLOOKUP(Tableau4[[#This Row],[Produit]],'Prod Sanit'!$A$1:$G$71,7,FALSE))</f>
        <v>IM</v>
      </c>
      <c r="I1361" s="2" t="s">
        <v>35</v>
      </c>
      <c r="J1361" s="1">
        <f>IF(Tableau4[[#This Row],[Date Fin TTT]]="","",VLOOKUP(Tableau4[[#This Row],[Produit]],'Prod Sanit'!$A$1:$G$72,2,FALSE)+Tableau4[[#This Row],[Date Fin TTT]])</f>
        <v>42858</v>
      </c>
    </row>
    <row r="1362" spans="1:10" x14ac:dyDescent="0.25">
      <c r="A1362" s="20">
        <v>7492</v>
      </c>
      <c r="B1362" s="3">
        <v>42858</v>
      </c>
      <c r="C1362" s="3">
        <v>42858</v>
      </c>
      <c r="E1362" t="s">
        <v>322</v>
      </c>
      <c r="F1362">
        <v>2</v>
      </c>
      <c r="G1362" s="86">
        <v>612005259</v>
      </c>
      <c r="H1362" s="18" t="str">
        <f>IF(Tableau4[[#This Row],[Produit]]="","",VLOOKUP(Tableau4[[#This Row],[Produit]],'Prod Sanit'!$A$1:$G$71,7,FALSE))</f>
        <v>IM</v>
      </c>
      <c r="I1362" s="2" t="s">
        <v>35</v>
      </c>
      <c r="J1362" s="1">
        <f>IF(Tableau4[[#This Row],[Date Fin TTT]]="","",VLOOKUP(Tableau4[[#This Row],[Produit]],'Prod Sanit'!$A$1:$G$72,2,FALSE)+Tableau4[[#This Row],[Date Fin TTT]])</f>
        <v>42858</v>
      </c>
    </row>
    <row r="1363" spans="1:10" x14ac:dyDescent="0.25">
      <c r="A1363" s="20">
        <v>7542</v>
      </c>
      <c r="B1363" s="3">
        <v>42858</v>
      </c>
      <c r="C1363" s="3">
        <v>42858</v>
      </c>
      <c r="E1363" t="s">
        <v>322</v>
      </c>
      <c r="F1363">
        <v>2</v>
      </c>
      <c r="G1363" s="86">
        <v>612005259</v>
      </c>
      <c r="H1363" s="18" t="str">
        <f>IF(Tableau4[[#This Row],[Produit]]="","",VLOOKUP(Tableau4[[#This Row],[Produit]],'Prod Sanit'!$A$1:$G$71,7,FALSE))</f>
        <v>IM</v>
      </c>
      <c r="I1363" s="2" t="s">
        <v>35</v>
      </c>
      <c r="J1363" s="1">
        <f>IF(Tableau4[[#This Row],[Date Fin TTT]]="","",VLOOKUP(Tableau4[[#This Row],[Produit]],'Prod Sanit'!$A$1:$G$72,2,FALSE)+Tableau4[[#This Row],[Date Fin TTT]])</f>
        <v>42858</v>
      </c>
    </row>
    <row r="1364" spans="1:10" x14ac:dyDescent="0.25">
      <c r="A1364" s="20">
        <v>7545</v>
      </c>
      <c r="B1364" s="3">
        <v>42858</v>
      </c>
      <c r="C1364" s="3">
        <v>42858</v>
      </c>
      <c r="E1364" t="s">
        <v>322</v>
      </c>
      <c r="F1364">
        <v>2</v>
      </c>
      <c r="G1364" s="86">
        <v>612005259</v>
      </c>
      <c r="H1364" s="18" t="str">
        <f>IF(Tableau4[[#This Row],[Produit]]="","",VLOOKUP(Tableau4[[#This Row],[Produit]],'Prod Sanit'!$A$1:$G$71,7,FALSE))</f>
        <v>IM</v>
      </c>
      <c r="I1364" s="2" t="s">
        <v>35</v>
      </c>
      <c r="J1364" s="1">
        <f>IF(Tableau4[[#This Row],[Date Fin TTT]]="","",VLOOKUP(Tableau4[[#This Row],[Produit]],'Prod Sanit'!$A$1:$G$72,2,FALSE)+Tableau4[[#This Row],[Date Fin TTT]])</f>
        <v>42858</v>
      </c>
    </row>
    <row r="1365" spans="1:10" x14ac:dyDescent="0.25">
      <c r="A1365" s="20">
        <v>7513</v>
      </c>
      <c r="B1365" s="3">
        <v>42858</v>
      </c>
      <c r="C1365" s="3">
        <v>42858</v>
      </c>
      <c r="E1365" t="s">
        <v>322</v>
      </c>
      <c r="F1365">
        <v>2</v>
      </c>
      <c r="G1365" s="86">
        <v>612005259</v>
      </c>
      <c r="H1365" s="18" t="str">
        <f>IF(Tableau4[[#This Row],[Produit]]="","",VLOOKUP(Tableau4[[#This Row],[Produit]],'Prod Sanit'!$A$1:$G$71,7,FALSE))</f>
        <v>IM</v>
      </c>
      <c r="I1365" s="2" t="s">
        <v>35</v>
      </c>
      <c r="J1365" s="1">
        <f>IF(Tableau4[[#This Row],[Date Fin TTT]]="","",VLOOKUP(Tableau4[[#This Row],[Produit]],'Prod Sanit'!$A$1:$G$72,2,FALSE)+Tableau4[[#This Row],[Date Fin TTT]])</f>
        <v>42858</v>
      </c>
    </row>
    <row r="1366" spans="1:10" x14ac:dyDescent="0.25">
      <c r="A1366" s="20">
        <v>7479</v>
      </c>
      <c r="B1366" s="3">
        <v>42858</v>
      </c>
      <c r="C1366" s="3">
        <v>42858</v>
      </c>
      <c r="E1366" t="s">
        <v>322</v>
      </c>
      <c r="F1366">
        <v>2</v>
      </c>
      <c r="G1366" s="86">
        <v>612005259</v>
      </c>
      <c r="H1366" s="18" t="str">
        <f>IF(Tableau4[[#This Row],[Produit]]="","",VLOOKUP(Tableau4[[#This Row],[Produit]],'Prod Sanit'!$A$1:$G$71,7,FALSE))</f>
        <v>IM</v>
      </c>
      <c r="I1366" s="2" t="s">
        <v>35</v>
      </c>
      <c r="J1366" s="1">
        <f>IF(Tableau4[[#This Row],[Date Fin TTT]]="","",VLOOKUP(Tableau4[[#This Row],[Produit]],'Prod Sanit'!$A$1:$G$72,2,FALSE)+Tableau4[[#This Row],[Date Fin TTT]])</f>
        <v>42858</v>
      </c>
    </row>
    <row r="1367" spans="1:10" x14ac:dyDescent="0.25">
      <c r="A1367" s="20">
        <v>7514</v>
      </c>
      <c r="B1367" s="3">
        <v>42858</v>
      </c>
      <c r="C1367" s="3">
        <v>42858</v>
      </c>
      <c r="E1367" t="s">
        <v>322</v>
      </c>
      <c r="F1367">
        <v>2</v>
      </c>
      <c r="G1367" s="86">
        <v>612005259</v>
      </c>
      <c r="H1367" s="18" t="str">
        <f>IF(Tableau4[[#This Row],[Produit]]="","",VLOOKUP(Tableau4[[#This Row],[Produit]],'Prod Sanit'!$A$1:$G$71,7,FALSE))</f>
        <v>IM</v>
      </c>
      <c r="I1367" s="2" t="s">
        <v>35</v>
      </c>
      <c r="J1367" s="1">
        <f>IF(Tableau4[[#This Row],[Date Fin TTT]]="","",VLOOKUP(Tableau4[[#This Row],[Produit]],'Prod Sanit'!$A$1:$G$72,2,FALSE)+Tableau4[[#This Row],[Date Fin TTT]])</f>
        <v>42858</v>
      </c>
    </row>
    <row r="1368" spans="1:10" x14ac:dyDescent="0.25">
      <c r="A1368" s="20">
        <v>7493</v>
      </c>
      <c r="B1368" s="3">
        <v>42858</v>
      </c>
      <c r="C1368" s="3">
        <v>42858</v>
      </c>
      <c r="E1368" t="s">
        <v>322</v>
      </c>
      <c r="F1368">
        <v>2</v>
      </c>
      <c r="G1368" s="86">
        <v>612005259</v>
      </c>
      <c r="H1368" s="18" t="str">
        <f>IF(Tableau4[[#This Row],[Produit]]="","",VLOOKUP(Tableau4[[#This Row],[Produit]],'Prod Sanit'!$A$1:$G$71,7,FALSE))</f>
        <v>IM</v>
      </c>
      <c r="I1368" s="2" t="s">
        <v>35</v>
      </c>
      <c r="J1368" s="1">
        <f>IF(Tableau4[[#This Row],[Date Fin TTT]]="","",VLOOKUP(Tableau4[[#This Row],[Produit]],'Prod Sanit'!$A$1:$G$72,2,FALSE)+Tableau4[[#This Row],[Date Fin TTT]])</f>
        <v>42858</v>
      </c>
    </row>
    <row r="1369" spans="1:10" x14ac:dyDescent="0.25">
      <c r="A1369" s="20">
        <v>7575</v>
      </c>
      <c r="B1369" s="3">
        <v>42858</v>
      </c>
      <c r="C1369" s="3">
        <v>42858</v>
      </c>
      <c r="E1369" t="s">
        <v>322</v>
      </c>
      <c r="F1369">
        <v>2</v>
      </c>
      <c r="G1369" s="86">
        <v>612005259</v>
      </c>
      <c r="H1369" s="18" t="str">
        <f>IF(Tableau4[[#This Row],[Produit]]="","",VLOOKUP(Tableau4[[#This Row],[Produit]],'Prod Sanit'!$A$1:$G$71,7,FALSE))</f>
        <v>IM</v>
      </c>
      <c r="I1369" s="2" t="s">
        <v>35</v>
      </c>
      <c r="J1369" s="1">
        <f>IF(Tableau4[[#This Row],[Date Fin TTT]]="","",VLOOKUP(Tableau4[[#This Row],[Produit]],'Prod Sanit'!$A$1:$G$72,2,FALSE)+Tableau4[[#This Row],[Date Fin TTT]])</f>
        <v>42858</v>
      </c>
    </row>
    <row r="1370" spans="1:10" x14ac:dyDescent="0.25">
      <c r="A1370" s="20">
        <v>7550</v>
      </c>
      <c r="B1370" s="3">
        <v>42858</v>
      </c>
      <c r="C1370" s="3">
        <v>42858</v>
      </c>
      <c r="E1370" t="s">
        <v>322</v>
      </c>
      <c r="F1370">
        <v>2</v>
      </c>
      <c r="G1370" s="86">
        <v>612005259</v>
      </c>
      <c r="H1370" s="18" t="str">
        <f>IF(Tableau4[[#This Row],[Produit]]="","",VLOOKUP(Tableau4[[#This Row],[Produit]],'Prod Sanit'!$A$1:$G$71,7,FALSE))</f>
        <v>IM</v>
      </c>
      <c r="I1370" s="2" t="s">
        <v>35</v>
      </c>
      <c r="J1370" s="1">
        <f>IF(Tableau4[[#This Row],[Date Fin TTT]]="","",VLOOKUP(Tableau4[[#This Row],[Produit]],'Prod Sanit'!$A$1:$G$72,2,FALSE)+Tableau4[[#This Row],[Date Fin TTT]])</f>
        <v>42858</v>
      </c>
    </row>
    <row r="1371" spans="1:10" x14ac:dyDescent="0.25">
      <c r="A1371" s="20">
        <v>7470</v>
      </c>
      <c r="B1371" s="3">
        <v>42858</v>
      </c>
      <c r="C1371" s="3">
        <v>42858</v>
      </c>
      <c r="E1371" t="s">
        <v>322</v>
      </c>
      <c r="F1371">
        <v>2</v>
      </c>
      <c r="G1371" s="86">
        <v>612005259</v>
      </c>
      <c r="H1371" s="18" t="str">
        <f>IF(Tableau4[[#This Row],[Produit]]="","",VLOOKUP(Tableau4[[#This Row],[Produit]],'Prod Sanit'!$A$1:$G$71,7,FALSE))</f>
        <v>IM</v>
      </c>
      <c r="I1371" s="2" t="s">
        <v>35</v>
      </c>
      <c r="J1371" s="1">
        <f>IF(Tableau4[[#This Row],[Date Fin TTT]]="","",VLOOKUP(Tableau4[[#This Row],[Produit]],'Prod Sanit'!$A$1:$G$72,2,FALSE)+Tableau4[[#This Row],[Date Fin TTT]])</f>
        <v>42858</v>
      </c>
    </row>
    <row r="1372" spans="1:10" x14ac:dyDescent="0.25">
      <c r="A1372" s="20">
        <v>8101</v>
      </c>
      <c r="B1372" s="3">
        <v>42858</v>
      </c>
      <c r="C1372" s="3">
        <v>42858</v>
      </c>
      <c r="E1372" t="s">
        <v>322</v>
      </c>
      <c r="F1372">
        <v>2</v>
      </c>
      <c r="G1372" s="86">
        <v>612005259</v>
      </c>
      <c r="H1372" s="18" t="str">
        <f>IF(Tableau4[[#This Row],[Produit]]="","",VLOOKUP(Tableau4[[#This Row],[Produit]],'Prod Sanit'!$A$1:$G$71,7,FALSE))</f>
        <v>IM</v>
      </c>
      <c r="I1372" s="2" t="s">
        <v>35</v>
      </c>
      <c r="J1372" s="1">
        <f>IF(Tableau4[[#This Row],[Date Fin TTT]]="","",VLOOKUP(Tableau4[[#This Row],[Produit]],'Prod Sanit'!$A$1:$G$72,2,FALSE)+Tableau4[[#This Row],[Date Fin TTT]])</f>
        <v>42858</v>
      </c>
    </row>
    <row r="1373" spans="1:10" x14ac:dyDescent="0.25">
      <c r="A1373" s="20">
        <v>7506</v>
      </c>
      <c r="B1373" s="3">
        <v>42858</v>
      </c>
      <c r="C1373" s="3">
        <v>42858</v>
      </c>
      <c r="E1373" t="s">
        <v>322</v>
      </c>
      <c r="F1373">
        <v>2</v>
      </c>
      <c r="G1373" s="86">
        <v>612005259</v>
      </c>
      <c r="H1373" s="18" t="str">
        <f>IF(Tableau4[[#This Row],[Produit]]="","",VLOOKUP(Tableau4[[#This Row],[Produit]],'Prod Sanit'!$A$1:$G$71,7,FALSE))</f>
        <v>IM</v>
      </c>
      <c r="I1373" s="2" t="s">
        <v>35</v>
      </c>
      <c r="J1373" s="1">
        <f>IF(Tableau4[[#This Row],[Date Fin TTT]]="","",VLOOKUP(Tableau4[[#This Row],[Produit]],'Prod Sanit'!$A$1:$G$72,2,FALSE)+Tableau4[[#This Row],[Date Fin TTT]])</f>
        <v>42858</v>
      </c>
    </row>
    <row r="1374" spans="1:10" x14ac:dyDescent="0.25">
      <c r="A1374" s="20">
        <v>7530</v>
      </c>
      <c r="B1374" s="3">
        <v>42858</v>
      </c>
      <c r="C1374" s="3">
        <v>42858</v>
      </c>
      <c r="E1374" t="s">
        <v>322</v>
      </c>
      <c r="F1374">
        <v>2</v>
      </c>
      <c r="G1374" s="86">
        <v>612005259</v>
      </c>
      <c r="H1374" s="18" t="str">
        <f>IF(Tableau4[[#This Row],[Produit]]="","",VLOOKUP(Tableau4[[#This Row],[Produit]],'Prod Sanit'!$A$1:$G$71,7,FALSE))</f>
        <v>IM</v>
      </c>
      <c r="I1374" s="2" t="s">
        <v>35</v>
      </c>
      <c r="J1374" s="1">
        <f>IF(Tableau4[[#This Row],[Date Fin TTT]]="","",VLOOKUP(Tableau4[[#This Row],[Produit]],'Prod Sanit'!$A$1:$G$72,2,FALSE)+Tableau4[[#This Row],[Date Fin TTT]])</f>
        <v>42858</v>
      </c>
    </row>
    <row r="1375" spans="1:10" x14ac:dyDescent="0.25">
      <c r="A1375" s="20">
        <v>7578</v>
      </c>
      <c r="B1375" s="3">
        <v>42858</v>
      </c>
      <c r="C1375" s="3">
        <v>42858</v>
      </c>
      <c r="E1375" t="s">
        <v>322</v>
      </c>
      <c r="F1375">
        <v>2</v>
      </c>
      <c r="G1375" s="86">
        <v>612005259</v>
      </c>
      <c r="H1375" s="18" t="str">
        <f>IF(Tableau4[[#This Row],[Produit]]="","",VLOOKUP(Tableau4[[#This Row],[Produit]],'Prod Sanit'!$A$1:$G$71,7,FALSE))</f>
        <v>IM</v>
      </c>
      <c r="I1375" s="2" t="s">
        <v>35</v>
      </c>
      <c r="J1375" s="1">
        <f>IF(Tableau4[[#This Row],[Date Fin TTT]]="","",VLOOKUP(Tableau4[[#This Row],[Produit]],'Prod Sanit'!$A$1:$G$72,2,FALSE)+Tableau4[[#This Row],[Date Fin TTT]])</f>
        <v>42858</v>
      </c>
    </row>
    <row r="1376" spans="1:10" x14ac:dyDescent="0.25">
      <c r="A1376" s="20">
        <v>7515</v>
      </c>
      <c r="B1376" s="3">
        <v>42858</v>
      </c>
      <c r="C1376" s="3">
        <v>42858</v>
      </c>
      <c r="E1376" t="s">
        <v>322</v>
      </c>
      <c r="F1376">
        <v>2</v>
      </c>
      <c r="G1376" s="86">
        <v>612005259</v>
      </c>
      <c r="H1376" s="18" t="str">
        <f>IF(Tableau4[[#This Row],[Produit]]="","",VLOOKUP(Tableau4[[#This Row],[Produit]],'Prod Sanit'!$A$1:$G$71,7,FALSE))</f>
        <v>IM</v>
      </c>
      <c r="I1376" s="2" t="s">
        <v>35</v>
      </c>
      <c r="J1376" s="1">
        <f>IF(Tableau4[[#This Row],[Date Fin TTT]]="","",VLOOKUP(Tableau4[[#This Row],[Produit]],'Prod Sanit'!$A$1:$G$72,2,FALSE)+Tableau4[[#This Row],[Date Fin TTT]])</f>
        <v>42858</v>
      </c>
    </row>
    <row r="1377" spans="1:10" x14ac:dyDescent="0.25">
      <c r="A1377" s="20">
        <v>7489</v>
      </c>
      <c r="B1377" s="3">
        <v>42858</v>
      </c>
      <c r="C1377" s="3">
        <v>42858</v>
      </c>
      <c r="E1377" t="s">
        <v>322</v>
      </c>
      <c r="F1377">
        <v>2</v>
      </c>
      <c r="G1377" s="86">
        <v>612005259</v>
      </c>
      <c r="H1377" s="18" t="str">
        <f>IF(Tableau4[[#This Row],[Produit]]="","",VLOOKUP(Tableau4[[#This Row],[Produit]],'Prod Sanit'!$A$1:$G$71,7,FALSE))</f>
        <v>IM</v>
      </c>
      <c r="I1377" s="2" t="s">
        <v>35</v>
      </c>
      <c r="J1377" s="1">
        <f>IF(Tableau4[[#This Row],[Date Fin TTT]]="","",VLOOKUP(Tableau4[[#This Row],[Produit]],'Prod Sanit'!$A$1:$G$72,2,FALSE)+Tableau4[[#This Row],[Date Fin TTT]])</f>
        <v>42858</v>
      </c>
    </row>
    <row r="1378" spans="1:10" x14ac:dyDescent="0.25">
      <c r="A1378" s="20">
        <v>7509</v>
      </c>
      <c r="B1378" s="3">
        <v>42858</v>
      </c>
      <c r="C1378" s="3">
        <v>42858</v>
      </c>
      <c r="E1378" t="s">
        <v>322</v>
      </c>
      <c r="F1378">
        <v>2</v>
      </c>
      <c r="G1378" s="86">
        <v>612005259</v>
      </c>
      <c r="H1378" s="18" t="str">
        <f>IF(Tableau4[[#This Row],[Produit]]="","",VLOOKUP(Tableau4[[#This Row],[Produit]],'Prod Sanit'!$A$1:$G$71,7,FALSE))</f>
        <v>IM</v>
      </c>
      <c r="I1378" s="2" t="s">
        <v>35</v>
      </c>
      <c r="J1378" s="1">
        <f>IF(Tableau4[[#This Row],[Date Fin TTT]]="","",VLOOKUP(Tableau4[[#This Row],[Produit]],'Prod Sanit'!$A$1:$G$72,2,FALSE)+Tableau4[[#This Row],[Date Fin TTT]])</f>
        <v>42858</v>
      </c>
    </row>
    <row r="1379" spans="1:10" x14ac:dyDescent="0.25">
      <c r="A1379" s="20">
        <v>7531</v>
      </c>
      <c r="B1379" s="3">
        <v>42858</v>
      </c>
      <c r="C1379" s="3">
        <v>42858</v>
      </c>
      <c r="E1379" t="s">
        <v>322</v>
      </c>
      <c r="F1379">
        <v>2</v>
      </c>
      <c r="G1379" s="86">
        <v>612005259</v>
      </c>
      <c r="H1379" s="18" t="str">
        <f>IF(Tableau4[[#This Row],[Produit]]="","",VLOOKUP(Tableau4[[#This Row],[Produit]],'Prod Sanit'!$A$1:$G$71,7,FALSE))</f>
        <v>IM</v>
      </c>
      <c r="I1379" s="2" t="s">
        <v>35</v>
      </c>
      <c r="J1379" s="1">
        <f>IF(Tableau4[[#This Row],[Date Fin TTT]]="","",VLOOKUP(Tableau4[[#This Row],[Produit]],'Prod Sanit'!$A$1:$G$72,2,FALSE)+Tableau4[[#This Row],[Date Fin TTT]])</f>
        <v>42858</v>
      </c>
    </row>
    <row r="1380" spans="1:10" x14ac:dyDescent="0.25">
      <c r="A1380" s="20">
        <v>7525</v>
      </c>
      <c r="B1380" s="3">
        <v>42858</v>
      </c>
      <c r="C1380" s="3">
        <v>42858</v>
      </c>
      <c r="E1380" t="s">
        <v>322</v>
      </c>
      <c r="F1380">
        <v>2</v>
      </c>
      <c r="G1380" s="86">
        <v>612005259</v>
      </c>
      <c r="H1380" s="18" t="str">
        <f>IF(Tableau4[[#This Row],[Produit]]="","",VLOOKUP(Tableau4[[#This Row],[Produit]],'Prod Sanit'!$A$1:$G$71,7,FALSE))</f>
        <v>IM</v>
      </c>
      <c r="I1380" s="2" t="s">
        <v>35</v>
      </c>
      <c r="J1380" s="1">
        <f>IF(Tableau4[[#This Row],[Date Fin TTT]]="","",VLOOKUP(Tableau4[[#This Row],[Produit]],'Prod Sanit'!$A$1:$G$72,2,FALSE)+Tableau4[[#This Row],[Date Fin TTT]])</f>
        <v>42858</v>
      </c>
    </row>
    <row r="1381" spans="1:10" x14ac:dyDescent="0.25">
      <c r="A1381" s="20">
        <v>7475</v>
      </c>
      <c r="B1381" s="3">
        <v>42858</v>
      </c>
      <c r="C1381" s="3">
        <v>42858</v>
      </c>
      <c r="E1381" t="s">
        <v>322</v>
      </c>
      <c r="F1381">
        <v>2</v>
      </c>
      <c r="G1381" s="86">
        <v>612005259</v>
      </c>
      <c r="H1381" s="18" t="str">
        <f>IF(Tableau4[[#This Row],[Produit]]="","",VLOOKUP(Tableau4[[#This Row],[Produit]],'Prod Sanit'!$A$1:$G$71,7,FALSE))</f>
        <v>IM</v>
      </c>
      <c r="I1381" s="2" t="s">
        <v>35</v>
      </c>
      <c r="J1381" s="1">
        <f>IF(Tableau4[[#This Row],[Date Fin TTT]]="","",VLOOKUP(Tableau4[[#This Row],[Produit]],'Prod Sanit'!$A$1:$G$72,2,FALSE)+Tableau4[[#This Row],[Date Fin TTT]])</f>
        <v>42858</v>
      </c>
    </row>
    <row r="1382" spans="1:10" x14ac:dyDescent="0.25">
      <c r="A1382" s="20">
        <v>7552</v>
      </c>
      <c r="B1382" s="3">
        <v>42858</v>
      </c>
      <c r="C1382" s="3">
        <v>42858</v>
      </c>
      <c r="E1382" t="s">
        <v>322</v>
      </c>
      <c r="F1382">
        <v>2</v>
      </c>
      <c r="G1382" s="86">
        <v>612005259</v>
      </c>
      <c r="H1382" s="18" t="str">
        <f>IF(Tableau4[[#This Row],[Produit]]="","",VLOOKUP(Tableau4[[#This Row],[Produit]],'Prod Sanit'!$A$1:$G$71,7,FALSE))</f>
        <v>IM</v>
      </c>
      <c r="I1382" s="2" t="s">
        <v>35</v>
      </c>
      <c r="J1382" s="1">
        <f>IF(Tableau4[[#This Row],[Date Fin TTT]]="","",VLOOKUP(Tableau4[[#This Row],[Produit]],'Prod Sanit'!$A$1:$G$72,2,FALSE)+Tableau4[[#This Row],[Date Fin TTT]])</f>
        <v>42858</v>
      </c>
    </row>
    <row r="1383" spans="1:10" x14ac:dyDescent="0.25">
      <c r="A1383" s="20">
        <v>7533</v>
      </c>
      <c r="B1383" s="3">
        <v>42858</v>
      </c>
      <c r="C1383" s="3">
        <v>42858</v>
      </c>
      <c r="E1383" t="s">
        <v>322</v>
      </c>
      <c r="F1383">
        <v>2</v>
      </c>
      <c r="G1383" s="86">
        <v>612005259</v>
      </c>
      <c r="H1383" s="18" t="str">
        <f>IF(Tableau4[[#This Row],[Produit]]="","",VLOOKUP(Tableau4[[#This Row],[Produit]],'Prod Sanit'!$A$1:$G$71,7,FALSE))</f>
        <v>IM</v>
      </c>
      <c r="I1383" s="2" t="s">
        <v>35</v>
      </c>
      <c r="J1383" s="1">
        <f>IF(Tableau4[[#This Row],[Date Fin TTT]]="","",VLOOKUP(Tableau4[[#This Row],[Produit]],'Prod Sanit'!$A$1:$G$72,2,FALSE)+Tableau4[[#This Row],[Date Fin TTT]])</f>
        <v>42858</v>
      </c>
    </row>
    <row r="1384" spans="1:10" x14ac:dyDescent="0.25">
      <c r="A1384" s="20">
        <v>7488</v>
      </c>
      <c r="B1384" s="3">
        <v>42858</v>
      </c>
      <c r="C1384" s="3">
        <v>42858</v>
      </c>
      <c r="E1384" t="s">
        <v>322</v>
      </c>
      <c r="F1384">
        <v>2</v>
      </c>
      <c r="G1384" s="86">
        <v>612005259</v>
      </c>
      <c r="H1384" s="18" t="str">
        <f>IF(Tableau4[[#This Row],[Produit]]="","",VLOOKUP(Tableau4[[#This Row],[Produit]],'Prod Sanit'!$A$1:$G$71,7,FALSE))</f>
        <v>IM</v>
      </c>
      <c r="I1384" s="2" t="s">
        <v>35</v>
      </c>
      <c r="J1384" s="1">
        <f>IF(Tableau4[[#This Row],[Date Fin TTT]]="","",VLOOKUP(Tableau4[[#This Row],[Produit]],'Prod Sanit'!$A$1:$G$72,2,FALSE)+Tableau4[[#This Row],[Date Fin TTT]])</f>
        <v>42858</v>
      </c>
    </row>
    <row r="1385" spans="1:10" x14ac:dyDescent="0.25">
      <c r="A1385" s="20">
        <v>7495</v>
      </c>
      <c r="B1385" s="3">
        <v>42858</v>
      </c>
      <c r="C1385" s="3">
        <v>42858</v>
      </c>
      <c r="E1385" t="s">
        <v>322</v>
      </c>
      <c r="F1385">
        <v>2</v>
      </c>
      <c r="G1385" s="86">
        <v>612005259</v>
      </c>
      <c r="H1385" s="18" t="str">
        <f>IF(Tableau4[[#This Row],[Produit]]="","",VLOOKUP(Tableau4[[#This Row],[Produit]],'Prod Sanit'!$A$1:$G$71,7,FALSE))</f>
        <v>IM</v>
      </c>
      <c r="I1385" s="2" t="s">
        <v>35</v>
      </c>
      <c r="J1385" s="1">
        <f>IF(Tableau4[[#This Row],[Date Fin TTT]]="","",VLOOKUP(Tableau4[[#This Row],[Produit]],'Prod Sanit'!$A$1:$G$72,2,FALSE)+Tableau4[[#This Row],[Date Fin TTT]])</f>
        <v>42858</v>
      </c>
    </row>
    <row r="1386" spans="1:10" x14ac:dyDescent="0.25">
      <c r="A1386" s="20">
        <v>3883</v>
      </c>
      <c r="B1386" s="3">
        <v>42895</v>
      </c>
      <c r="C1386" s="3">
        <v>42895</v>
      </c>
      <c r="E1386" t="s">
        <v>185</v>
      </c>
      <c r="F1386">
        <v>35</v>
      </c>
      <c r="G1386" s="28">
        <v>604001750</v>
      </c>
      <c r="H1386" s="18" t="s">
        <v>33</v>
      </c>
      <c r="I1386" s="2" t="s">
        <v>35</v>
      </c>
      <c r="J1386" s="1">
        <f>IF(Tableau4[[#This Row],[Date Fin TTT]]="","",VLOOKUP(Tableau4[[#This Row],[Produit]],'Prod Sanit'!$A$1:$G$72,2,FALSE)+Tableau4[[#This Row],[Date Fin TTT]])</f>
        <v>42909</v>
      </c>
    </row>
    <row r="1387" spans="1:10" x14ac:dyDescent="0.25">
      <c r="A1387" s="20">
        <v>3886</v>
      </c>
      <c r="B1387" s="3">
        <v>42895</v>
      </c>
      <c r="C1387" s="3">
        <v>42895</v>
      </c>
      <c r="E1387" t="s">
        <v>185</v>
      </c>
      <c r="F1387">
        <v>35</v>
      </c>
      <c r="G1387" s="28">
        <v>604001750</v>
      </c>
      <c r="H1387" s="18" t="s">
        <v>33</v>
      </c>
      <c r="I1387" s="2" t="s">
        <v>35</v>
      </c>
      <c r="J1387" s="1">
        <f>IF(Tableau4[[#This Row],[Date Fin TTT]]="","",VLOOKUP(Tableau4[[#This Row],[Produit]],'Prod Sanit'!$A$1:$G$72,2,FALSE)+Tableau4[[#This Row],[Date Fin TTT]])</f>
        <v>42909</v>
      </c>
    </row>
    <row r="1388" spans="1:10" x14ac:dyDescent="0.25">
      <c r="A1388" s="20">
        <v>3905</v>
      </c>
      <c r="B1388" s="3">
        <v>42895</v>
      </c>
      <c r="C1388" s="3">
        <v>42895</v>
      </c>
      <c r="E1388" t="s">
        <v>185</v>
      </c>
      <c r="F1388">
        <v>35</v>
      </c>
      <c r="G1388" s="28">
        <v>604001750</v>
      </c>
      <c r="H1388" s="18" t="s">
        <v>33</v>
      </c>
      <c r="I1388" s="2" t="s">
        <v>35</v>
      </c>
      <c r="J1388" s="1">
        <f>IF(Tableau4[[#This Row],[Date Fin TTT]]="","",VLOOKUP(Tableau4[[#This Row],[Produit]],'Prod Sanit'!$A$1:$G$72,2,FALSE)+Tableau4[[#This Row],[Date Fin TTT]])</f>
        <v>42909</v>
      </c>
    </row>
    <row r="1389" spans="1:10" x14ac:dyDescent="0.25">
      <c r="A1389" s="20">
        <v>3873</v>
      </c>
      <c r="B1389" s="3">
        <v>42895</v>
      </c>
      <c r="C1389" s="3">
        <v>42895</v>
      </c>
      <c r="E1389" t="s">
        <v>185</v>
      </c>
      <c r="F1389">
        <v>35</v>
      </c>
      <c r="G1389" s="28">
        <v>604001750</v>
      </c>
      <c r="H1389" s="18" t="s">
        <v>33</v>
      </c>
      <c r="I1389" s="2" t="s">
        <v>35</v>
      </c>
      <c r="J1389" s="1">
        <f>IF(Tableau4[[#This Row],[Date Fin TTT]]="","",VLOOKUP(Tableau4[[#This Row],[Produit]],'Prod Sanit'!$A$1:$G$72,2,FALSE)+Tableau4[[#This Row],[Date Fin TTT]])</f>
        <v>42909</v>
      </c>
    </row>
    <row r="1390" spans="1:10" x14ac:dyDescent="0.25">
      <c r="A1390" s="20">
        <v>3879</v>
      </c>
      <c r="B1390" s="3">
        <v>42895</v>
      </c>
      <c r="C1390" s="3">
        <v>42895</v>
      </c>
      <c r="E1390" t="s">
        <v>185</v>
      </c>
      <c r="F1390">
        <v>35</v>
      </c>
      <c r="G1390" s="28">
        <v>604001750</v>
      </c>
      <c r="H1390" s="18" t="s">
        <v>33</v>
      </c>
      <c r="I1390" s="2" t="s">
        <v>35</v>
      </c>
      <c r="J1390" s="1">
        <f>IF(Tableau4[[#This Row],[Date Fin TTT]]="","",VLOOKUP(Tableau4[[#This Row],[Produit]],'Prod Sanit'!$A$1:$G$72,2,FALSE)+Tableau4[[#This Row],[Date Fin TTT]])</f>
        <v>42909</v>
      </c>
    </row>
    <row r="1391" spans="1:10" x14ac:dyDescent="0.25">
      <c r="A1391" s="20">
        <v>3890</v>
      </c>
      <c r="B1391" s="3">
        <v>42895</v>
      </c>
      <c r="C1391" s="3">
        <v>42895</v>
      </c>
      <c r="E1391" t="s">
        <v>185</v>
      </c>
      <c r="F1391">
        <v>35</v>
      </c>
      <c r="G1391" s="28">
        <v>604001750</v>
      </c>
      <c r="H1391" s="18" t="s">
        <v>33</v>
      </c>
      <c r="I1391" s="2" t="s">
        <v>35</v>
      </c>
      <c r="J1391" s="1">
        <f>IF(Tableau4[[#This Row],[Date Fin TTT]]="","",VLOOKUP(Tableau4[[#This Row],[Produit]],'Prod Sanit'!$A$1:$G$72,2,FALSE)+Tableau4[[#This Row],[Date Fin TTT]])</f>
        <v>42909</v>
      </c>
    </row>
    <row r="1392" spans="1:10" x14ac:dyDescent="0.25">
      <c r="A1392" s="20">
        <v>3881</v>
      </c>
      <c r="B1392" s="3">
        <v>42895</v>
      </c>
      <c r="C1392" s="3">
        <v>42895</v>
      </c>
      <c r="E1392" t="s">
        <v>185</v>
      </c>
      <c r="F1392">
        <v>35</v>
      </c>
      <c r="G1392" s="28">
        <v>604001750</v>
      </c>
      <c r="H1392" s="18" t="s">
        <v>33</v>
      </c>
      <c r="I1392" s="2" t="s">
        <v>35</v>
      </c>
      <c r="J1392" s="1">
        <f>IF(Tableau4[[#This Row],[Date Fin TTT]]="","",VLOOKUP(Tableau4[[#This Row],[Produit]],'Prod Sanit'!$A$1:$G$72,2,FALSE)+Tableau4[[#This Row],[Date Fin TTT]])</f>
        <v>42909</v>
      </c>
    </row>
    <row r="1393" spans="1:10" x14ac:dyDescent="0.25">
      <c r="A1393" s="20">
        <v>3903</v>
      </c>
      <c r="B1393" s="3">
        <v>42895</v>
      </c>
      <c r="C1393" s="3">
        <v>42895</v>
      </c>
      <c r="E1393" t="s">
        <v>185</v>
      </c>
      <c r="F1393">
        <v>35</v>
      </c>
      <c r="G1393" s="28">
        <v>604001750</v>
      </c>
      <c r="H1393" s="18" t="s">
        <v>33</v>
      </c>
      <c r="I1393" s="2" t="s">
        <v>35</v>
      </c>
      <c r="J1393" s="1">
        <f>IF(Tableau4[[#This Row],[Date Fin TTT]]="","",VLOOKUP(Tableau4[[#This Row],[Produit]],'Prod Sanit'!$A$1:$G$72,2,FALSE)+Tableau4[[#This Row],[Date Fin TTT]])</f>
        <v>42909</v>
      </c>
    </row>
    <row r="1394" spans="1:10" x14ac:dyDescent="0.25">
      <c r="A1394" s="20">
        <v>3885</v>
      </c>
      <c r="B1394" s="3">
        <v>42895</v>
      </c>
      <c r="C1394" s="3">
        <v>42895</v>
      </c>
      <c r="E1394" t="s">
        <v>185</v>
      </c>
      <c r="F1394">
        <v>35</v>
      </c>
      <c r="G1394" s="28">
        <v>604001750</v>
      </c>
      <c r="H1394" s="18" t="s">
        <v>33</v>
      </c>
      <c r="I1394" s="2" t="s">
        <v>35</v>
      </c>
      <c r="J1394" s="1">
        <f>IF(Tableau4[[#This Row],[Date Fin TTT]]="","",VLOOKUP(Tableau4[[#This Row],[Produit]],'Prod Sanit'!$A$1:$G$72,2,FALSE)+Tableau4[[#This Row],[Date Fin TTT]])</f>
        <v>42909</v>
      </c>
    </row>
    <row r="1395" spans="1:10" x14ac:dyDescent="0.25">
      <c r="A1395" s="20">
        <v>3895</v>
      </c>
      <c r="B1395" s="3">
        <v>42895</v>
      </c>
      <c r="C1395" s="3">
        <v>42895</v>
      </c>
      <c r="E1395" t="s">
        <v>185</v>
      </c>
      <c r="F1395">
        <v>35</v>
      </c>
      <c r="G1395" s="28">
        <v>604001750</v>
      </c>
      <c r="H1395" s="18" t="s">
        <v>33</v>
      </c>
      <c r="I1395" s="2" t="s">
        <v>35</v>
      </c>
      <c r="J1395" s="1">
        <f>IF(Tableau4[[#This Row],[Date Fin TTT]]="","",VLOOKUP(Tableau4[[#This Row],[Produit]],'Prod Sanit'!$A$1:$G$72,2,FALSE)+Tableau4[[#This Row],[Date Fin TTT]])</f>
        <v>42909</v>
      </c>
    </row>
    <row r="1396" spans="1:10" x14ac:dyDescent="0.25">
      <c r="A1396" s="20">
        <v>3875</v>
      </c>
      <c r="B1396" s="3">
        <v>42895</v>
      </c>
      <c r="C1396" s="3">
        <v>42895</v>
      </c>
      <c r="E1396" t="s">
        <v>185</v>
      </c>
      <c r="F1396">
        <v>35</v>
      </c>
      <c r="G1396" s="28">
        <v>604001750</v>
      </c>
      <c r="H1396" s="18" t="s">
        <v>33</v>
      </c>
      <c r="I1396" s="2" t="s">
        <v>35</v>
      </c>
      <c r="J1396" s="1">
        <f>IF(Tableau4[[#This Row],[Date Fin TTT]]="","",VLOOKUP(Tableau4[[#This Row],[Produit]],'Prod Sanit'!$A$1:$G$72,2,FALSE)+Tableau4[[#This Row],[Date Fin TTT]])</f>
        <v>42909</v>
      </c>
    </row>
    <row r="1397" spans="1:10" x14ac:dyDescent="0.25">
      <c r="A1397" s="20">
        <v>3908</v>
      </c>
      <c r="B1397" s="3">
        <v>42895</v>
      </c>
      <c r="C1397" s="3">
        <v>42895</v>
      </c>
      <c r="E1397" t="s">
        <v>337</v>
      </c>
      <c r="F1397">
        <v>35</v>
      </c>
      <c r="G1397" s="28">
        <f>VLOOKUP(E1397,Données!$J$1:$K$84,2,FALSE)</f>
        <v>170400110</v>
      </c>
      <c r="H1397" s="18" t="s">
        <v>33</v>
      </c>
      <c r="I1397" s="2" t="s">
        <v>35</v>
      </c>
      <c r="J1397" s="1">
        <f>IF(Tableau4[[#This Row],[Date Fin TTT]]="","",VLOOKUP(Tableau4[[#This Row],[Produit]],'Prod Sanit'!$A$1:$G$72,2,FALSE)+Tableau4[[#This Row],[Date Fin TTT]])</f>
        <v>42930</v>
      </c>
    </row>
    <row r="1398" spans="1:10" x14ac:dyDescent="0.25">
      <c r="A1398" s="20">
        <v>3897</v>
      </c>
      <c r="B1398" s="3">
        <v>42895</v>
      </c>
      <c r="C1398" s="3">
        <v>42895</v>
      </c>
      <c r="E1398" t="s">
        <v>337</v>
      </c>
      <c r="F1398">
        <v>35</v>
      </c>
      <c r="G1398" s="28">
        <f>VLOOKUP(E1398,Données!$J$1:$K$84,2,FALSE)</f>
        <v>170400110</v>
      </c>
      <c r="H1398" s="18" t="s">
        <v>33</v>
      </c>
      <c r="I1398" s="2" t="s">
        <v>35</v>
      </c>
      <c r="J1398" s="1">
        <f>IF(Tableau4[[#This Row],[Date Fin TTT]]="","",VLOOKUP(Tableau4[[#This Row],[Produit]],'Prod Sanit'!$A$1:$G$72,2,FALSE)+Tableau4[[#This Row],[Date Fin TTT]])</f>
        <v>42930</v>
      </c>
    </row>
    <row r="1399" spans="1:10" x14ac:dyDescent="0.25">
      <c r="A1399" s="20">
        <v>3901</v>
      </c>
      <c r="B1399" s="3">
        <v>42895</v>
      </c>
      <c r="C1399" s="3">
        <v>42895</v>
      </c>
      <c r="E1399" t="s">
        <v>337</v>
      </c>
      <c r="F1399">
        <v>35</v>
      </c>
      <c r="G1399" s="28">
        <f>VLOOKUP(E1399,Données!$J$1:$K$84,2,FALSE)</f>
        <v>170400110</v>
      </c>
      <c r="H1399" s="18" t="str">
        <f>IF(Tableau4[[#This Row],[Date Fin TTT]]="","",VLOOKUP(Tableau4[[#This Row],[Produit]],'Prod Sanit'!$A$1:$G$71,7,FALSE))</f>
        <v>D</v>
      </c>
      <c r="I1399" s="2" t="s">
        <v>35</v>
      </c>
      <c r="J1399" s="1">
        <f>IF(Tableau4[[#This Row],[Date Fin TTT]]="","",VLOOKUP(Tableau4[[#This Row],[Produit]],'Prod Sanit'!$A$1:$G$72,2,FALSE)+Tableau4[[#This Row],[Date Fin TTT]])</f>
        <v>42930</v>
      </c>
    </row>
    <row r="1400" spans="1:10" x14ac:dyDescent="0.25">
      <c r="A1400" s="20">
        <v>3913</v>
      </c>
      <c r="B1400" s="3">
        <v>42896</v>
      </c>
      <c r="C1400" s="3">
        <v>42896</v>
      </c>
      <c r="E1400" t="s">
        <v>337</v>
      </c>
      <c r="F1400">
        <v>27.5</v>
      </c>
      <c r="G1400" s="28">
        <f>VLOOKUP(E1400,Données!$J$1:$K$84,2,FALSE)</f>
        <v>170400110</v>
      </c>
      <c r="H1400" s="18" t="s">
        <v>33</v>
      </c>
      <c r="I1400" s="2" t="s">
        <v>35</v>
      </c>
      <c r="J1400" s="1">
        <f>IF(Tableau4[[#This Row],[Date Fin TTT]]="","",VLOOKUP(Tableau4[[#This Row],[Produit]],'Prod Sanit'!$A$1:$G$72,2,FALSE)+Tableau4[[#This Row],[Date Fin TTT]])</f>
        <v>42931</v>
      </c>
    </row>
    <row r="1401" spans="1:10" x14ac:dyDescent="0.25">
      <c r="A1401" s="20">
        <v>3917</v>
      </c>
      <c r="B1401" s="3">
        <v>42896</v>
      </c>
      <c r="C1401" s="3">
        <v>42896</v>
      </c>
      <c r="E1401" t="s">
        <v>337</v>
      </c>
      <c r="F1401">
        <v>27.5</v>
      </c>
      <c r="G1401" s="28">
        <f>VLOOKUP(E1401,Données!$J$1:$K$84,2,FALSE)</f>
        <v>170400110</v>
      </c>
      <c r="H1401" s="18" t="s">
        <v>33</v>
      </c>
      <c r="I1401" s="2" t="s">
        <v>35</v>
      </c>
      <c r="J1401" s="1">
        <f>IF(Tableau4[[#This Row],[Date Fin TTT]]="","",VLOOKUP(Tableau4[[#This Row],[Produit]],'Prod Sanit'!$A$1:$G$72,2,FALSE)+Tableau4[[#This Row],[Date Fin TTT]])</f>
        <v>42931</v>
      </c>
    </row>
    <row r="1402" spans="1:10" x14ac:dyDescent="0.25">
      <c r="A1402" s="20">
        <v>3933</v>
      </c>
      <c r="B1402" s="3">
        <v>42896</v>
      </c>
      <c r="C1402" s="3">
        <v>42896</v>
      </c>
      <c r="E1402" t="s">
        <v>337</v>
      </c>
      <c r="F1402">
        <v>27.5</v>
      </c>
      <c r="G1402" s="28">
        <f>VLOOKUP(E1402,Données!$J$1:$K$84,2,FALSE)</f>
        <v>170400110</v>
      </c>
      <c r="H1402" s="18" t="s">
        <v>33</v>
      </c>
      <c r="I1402" s="2" t="s">
        <v>35</v>
      </c>
      <c r="J1402" s="1">
        <f>IF(Tableau4[[#This Row],[Date Fin TTT]]="","",VLOOKUP(Tableau4[[#This Row],[Produit]],'Prod Sanit'!$A$1:$G$72,2,FALSE)+Tableau4[[#This Row],[Date Fin TTT]])</f>
        <v>42931</v>
      </c>
    </row>
    <row r="1403" spans="1:10" x14ac:dyDescent="0.25">
      <c r="A1403" s="20">
        <v>3926</v>
      </c>
      <c r="B1403" s="3">
        <v>42896</v>
      </c>
      <c r="C1403" s="3">
        <v>42896</v>
      </c>
      <c r="E1403" t="s">
        <v>337</v>
      </c>
      <c r="F1403">
        <v>27.5</v>
      </c>
      <c r="G1403" s="28">
        <f>VLOOKUP(E1403,Données!$J$1:$K$84,2,FALSE)</f>
        <v>170400110</v>
      </c>
      <c r="H1403" s="18" t="s">
        <v>33</v>
      </c>
      <c r="I1403" s="2" t="s">
        <v>35</v>
      </c>
      <c r="J1403" s="1">
        <f>IF(Tableau4[[#This Row],[Date Fin TTT]]="","",VLOOKUP(Tableau4[[#This Row],[Produit]],'Prod Sanit'!$A$1:$G$72,2,FALSE)+Tableau4[[#This Row],[Date Fin TTT]])</f>
        <v>42931</v>
      </c>
    </row>
    <row r="1404" spans="1:10" x14ac:dyDescent="0.25">
      <c r="A1404" s="20">
        <v>3907</v>
      </c>
      <c r="B1404" s="3">
        <v>42896</v>
      </c>
      <c r="C1404" s="3">
        <v>42896</v>
      </c>
      <c r="E1404" t="s">
        <v>337</v>
      </c>
      <c r="F1404">
        <v>27.5</v>
      </c>
      <c r="G1404" s="28">
        <f>VLOOKUP(E1404,Données!$J$1:$K$84,2,FALSE)</f>
        <v>170400110</v>
      </c>
      <c r="H1404" s="18" t="s">
        <v>33</v>
      </c>
      <c r="I1404" s="2" t="s">
        <v>35</v>
      </c>
      <c r="J1404" s="1">
        <f>IF(Tableau4[[#This Row],[Date Fin TTT]]="","",VLOOKUP(Tableau4[[#This Row],[Produit]],'Prod Sanit'!$A$1:$G$72,2,FALSE)+Tableau4[[#This Row],[Date Fin TTT]])</f>
        <v>42931</v>
      </c>
    </row>
    <row r="1405" spans="1:10" x14ac:dyDescent="0.25">
      <c r="A1405" s="20">
        <v>3912</v>
      </c>
      <c r="B1405" s="3">
        <v>42896</v>
      </c>
      <c r="C1405" s="3">
        <v>42896</v>
      </c>
      <c r="E1405" t="s">
        <v>337</v>
      </c>
      <c r="F1405">
        <v>27.5</v>
      </c>
      <c r="G1405" s="28">
        <f>VLOOKUP(E1405,Données!$J$1:$K$84,2,FALSE)</f>
        <v>170400110</v>
      </c>
      <c r="H1405" s="18" t="s">
        <v>33</v>
      </c>
      <c r="I1405" s="2" t="s">
        <v>35</v>
      </c>
      <c r="J1405" s="1">
        <f>IF(Tableau4[[#This Row],[Date Fin TTT]]="","",VLOOKUP(Tableau4[[#This Row],[Produit]],'Prod Sanit'!$A$1:$G$72,2,FALSE)+Tableau4[[#This Row],[Date Fin TTT]])</f>
        <v>42931</v>
      </c>
    </row>
    <row r="1406" spans="1:10" x14ac:dyDescent="0.25">
      <c r="A1406" s="20">
        <v>3916</v>
      </c>
      <c r="B1406" s="3">
        <v>42896</v>
      </c>
      <c r="C1406" s="3">
        <v>42896</v>
      </c>
      <c r="E1406" t="s">
        <v>337</v>
      </c>
      <c r="F1406">
        <v>27.5</v>
      </c>
      <c r="G1406" s="28">
        <f>VLOOKUP(E1406,Données!$J$1:$K$84,2,FALSE)</f>
        <v>170400110</v>
      </c>
      <c r="H1406" s="18" t="s">
        <v>33</v>
      </c>
      <c r="I1406" s="2" t="s">
        <v>35</v>
      </c>
      <c r="J1406" s="1">
        <f>IF(Tableau4[[#This Row],[Date Fin TTT]]="","",VLOOKUP(Tableau4[[#This Row],[Produit]],'Prod Sanit'!$A$1:$G$72,2,FALSE)+Tableau4[[#This Row],[Date Fin TTT]])</f>
        <v>42931</v>
      </c>
    </row>
    <row r="1407" spans="1:10" x14ac:dyDescent="0.25">
      <c r="A1407" s="20">
        <v>3928</v>
      </c>
      <c r="B1407" s="3">
        <v>42896</v>
      </c>
      <c r="C1407" s="3">
        <v>42896</v>
      </c>
      <c r="E1407" t="s">
        <v>337</v>
      </c>
      <c r="F1407">
        <v>27.5</v>
      </c>
      <c r="G1407" s="28">
        <f>VLOOKUP(E1407,Données!$J$1:$K$84,2,FALSE)</f>
        <v>170400110</v>
      </c>
      <c r="H1407" s="18" t="s">
        <v>33</v>
      </c>
      <c r="I1407" s="2" t="s">
        <v>35</v>
      </c>
      <c r="J1407" s="1">
        <f>IF(Tableau4[[#This Row],[Date Fin TTT]]="","",VLOOKUP(Tableau4[[#This Row],[Produit]],'Prod Sanit'!$A$1:$G$72,2,FALSE)+Tableau4[[#This Row],[Date Fin TTT]])</f>
        <v>42931</v>
      </c>
    </row>
    <row r="1408" spans="1:10" x14ac:dyDescent="0.25">
      <c r="A1408" s="20">
        <v>3906</v>
      </c>
      <c r="B1408" s="3">
        <v>42896</v>
      </c>
      <c r="C1408" s="3">
        <v>42896</v>
      </c>
      <c r="E1408" t="s">
        <v>337</v>
      </c>
      <c r="F1408">
        <v>27.5</v>
      </c>
      <c r="G1408" s="28">
        <f>VLOOKUP(E1408,Données!$J$1:$K$84,2,FALSE)</f>
        <v>170400110</v>
      </c>
      <c r="H1408" s="18" t="s">
        <v>33</v>
      </c>
      <c r="I1408" s="2" t="s">
        <v>35</v>
      </c>
      <c r="J1408" s="1">
        <f>IF(Tableau4[[#This Row],[Date Fin TTT]]="","",VLOOKUP(Tableau4[[#This Row],[Produit]],'Prod Sanit'!$A$1:$G$72,2,FALSE)+Tableau4[[#This Row],[Date Fin TTT]])</f>
        <v>42931</v>
      </c>
    </row>
    <row r="1409" spans="1:10" x14ac:dyDescent="0.25">
      <c r="A1409" s="20">
        <v>3927</v>
      </c>
      <c r="B1409" s="3">
        <v>42896</v>
      </c>
      <c r="C1409" s="3">
        <v>42896</v>
      </c>
      <c r="E1409" t="s">
        <v>337</v>
      </c>
      <c r="F1409">
        <v>27.5</v>
      </c>
      <c r="G1409" s="28">
        <f>VLOOKUP(E1409,Données!$J$1:$K$84,2,FALSE)</f>
        <v>170400110</v>
      </c>
      <c r="H1409" s="18" t="s">
        <v>33</v>
      </c>
      <c r="I1409" s="2" t="s">
        <v>35</v>
      </c>
      <c r="J1409" s="1">
        <f>IF(Tableau4[[#This Row],[Date Fin TTT]]="","",VLOOKUP(Tableau4[[#This Row],[Produit]],'Prod Sanit'!$A$1:$G$72,2,FALSE)+Tableau4[[#This Row],[Date Fin TTT]])</f>
        <v>42931</v>
      </c>
    </row>
    <row r="1410" spans="1:10" x14ac:dyDescent="0.25">
      <c r="A1410" s="20">
        <v>3934</v>
      </c>
      <c r="B1410" s="3">
        <v>42896</v>
      </c>
      <c r="C1410" s="3">
        <v>42896</v>
      </c>
      <c r="E1410" t="s">
        <v>337</v>
      </c>
      <c r="F1410">
        <v>27.5</v>
      </c>
      <c r="G1410" s="28">
        <f>VLOOKUP(E1410,Données!$J$1:$K$84,2,FALSE)</f>
        <v>170400110</v>
      </c>
      <c r="H1410" s="18" t="s">
        <v>33</v>
      </c>
      <c r="I1410" s="2" t="s">
        <v>35</v>
      </c>
      <c r="J1410" s="1">
        <f>IF(Tableau4[[#This Row],[Date Fin TTT]]="","",VLOOKUP(Tableau4[[#This Row],[Produit]],'Prod Sanit'!$A$1:$G$72,2,FALSE)+Tableau4[[#This Row],[Date Fin TTT]])</f>
        <v>42931</v>
      </c>
    </row>
    <row r="1411" spans="1:10" x14ac:dyDescent="0.25">
      <c r="A1411" s="20">
        <v>3920</v>
      </c>
      <c r="B1411" s="3">
        <v>42896</v>
      </c>
      <c r="C1411" s="3">
        <v>42896</v>
      </c>
      <c r="E1411" t="s">
        <v>337</v>
      </c>
      <c r="F1411">
        <v>27.5</v>
      </c>
      <c r="G1411" s="28">
        <f>VLOOKUP(E1411,Données!$J$1:$K$84,2,FALSE)</f>
        <v>170400110</v>
      </c>
      <c r="H1411" s="18" t="s">
        <v>33</v>
      </c>
      <c r="I1411" s="2" t="s">
        <v>35</v>
      </c>
      <c r="J1411" s="1">
        <f>IF(Tableau4[[#This Row],[Date Fin TTT]]="","",VLOOKUP(Tableau4[[#This Row],[Produit]],'Prod Sanit'!$A$1:$G$72,2,FALSE)+Tableau4[[#This Row],[Date Fin TTT]])</f>
        <v>42931</v>
      </c>
    </row>
    <row r="1412" spans="1:10" x14ac:dyDescent="0.25">
      <c r="A1412" s="20">
        <v>3911</v>
      </c>
      <c r="B1412" s="3">
        <v>42896</v>
      </c>
      <c r="C1412" s="3">
        <v>42896</v>
      </c>
      <c r="E1412" t="s">
        <v>337</v>
      </c>
      <c r="F1412">
        <v>27.5</v>
      </c>
      <c r="G1412" s="28">
        <f>VLOOKUP(E1412,Données!$J$1:$K$84,2,FALSE)</f>
        <v>170400110</v>
      </c>
      <c r="H1412" s="18" t="s">
        <v>33</v>
      </c>
      <c r="I1412" s="2" t="s">
        <v>35</v>
      </c>
      <c r="J1412" s="1">
        <f>IF(Tableau4[[#This Row],[Date Fin TTT]]="","",VLOOKUP(Tableau4[[#This Row],[Produit]],'Prod Sanit'!$A$1:$G$72,2,FALSE)+Tableau4[[#This Row],[Date Fin TTT]])</f>
        <v>42931</v>
      </c>
    </row>
    <row r="1413" spans="1:10" x14ac:dyDescent="0.25">
      <c r="A1413" s="20">
        <v>3914</v>
      </c>
      <c r="B1413" s="3">
        <v>42896</v>
      </c>
      <c r="C1413" s="3">
        <v>42896</v>
      </c>
      <c r="E1413" t="s">
        <v>337</v>
      </c>
      <c r="F1413">
        <v>27.5</v>
      </c>
      <c r="G1413" s="28">
        <f>VLOOKUP(E1413,Données!$J$1:$K$84,2,FALSE)</f>
        <v>170400110</v>
      </c>
      <c r="H1413" s="18" t="s">
        <v>33</v>
      </c>
      <c r="I1413" s="2" t="s">
        <v>35</v>
      </c>
      <c r="J1413" s="1">
        <f>IF(Tableau4[[#This Row],[Date Fin TTT]]="","",VLOOKUP(Tableau4[[#This Row],[Produit]],'Prod Sanit'!$A$1:$G$72,2,FALSE)+Tableau4[[#This Row],[Date Fin TTT]])</f>
        <v>42931</v>
      </c>
    </row>
    <row r="1414" spans="1:10" x14ac:dyDescent="0.25">
      <c r="A1414" s="20">
        <v>3930</v>
      </c>
      <c r="B1414" s="3">
        <v>42896</v>
      </c>
      <c r="C1414" s="3">
        <v>42896</v>
      </c>
      <c r="E1414" t="s">
        <v>337</v>
      </c>
      <c r="F1414">
        <v>27.5</v>
      </c>
      <c r="G1414" s="28">
        <f>VLOOKUP(E1414,Données!$J$1:$K$84,2,FALSE)</f>
        <v>170400110</v>
      </c>
      <c r="H1414" s="18" t="s">
        <v>33</v>
      </c>
      <c r="I1414" s="2" t="s">
        <v>35</v>
      </c>
      <c r="J1414" s="1">
        <f>IF(Tableau4[[#This Row],[Date Fin TTT]]="","",VLOOKUP(Tableau4[[#This Row],[Produit]],'Prod Sanit'!$A$1:$G$72,2,FALSE)+Tableau4[[#This Row],[Date Fin TTT]])</f>
        <v>42931</v>
      </c>
    </row>
    <row r="1415" spans="1:10" x14ac:dyDescent="0.25">
      <c r="A1415" s="20">
        <v>3921</v>
      </c>
      <c r="B1415" s="3">
        <v>42896</v>
      </c>
      <c r="C1415" s="3">
        <v>42896</v>
      </c>
      <c r="E1415" t="s">
        <v>337</v>
      </c>
      <c r="F1415">
        <v>27.5</v>
      </c>
      <c r="G1415" s="28">
        <f>VLOOKUP(E1415,Données!$J$1:$K$84,2,FALSE)</f>
        <v>170400110</v>
      </c>
      <c r="H1415" s="18" t="s">
        <v>33</v>
      </c>
      <c r="I1415" s="2" t="s">
        <v>35</v>
      </c>
      <c r="J1415" s="1">
        <f>IF(Tableau4[[#This Row],[Date Fin TTT]]="","",VLOOKUP(Tableau4[[#This Row],[Produit]],'Prod Sanit'!$A$1:$G$72,2,FALSE)+Tableau4[[#This Row],[Date Fin TTT]])</f>
        <v>42931</v>
      </c>
    </row>
    <row r="1416" spans="1:10" x14ac:dyDescent="0.25">
      <c r="A1416" s="20">
        <v>3932</v>
      </c>
      <c r="B1416" s="3">
        <v>42896</v>
      </c>
      <c r="C1416" s="3">
        <v>42896</v>
      </c>
      <c r="E1416" t="s">
        <v>337</v>
      </c>
      <c r="F1416">
        <v>27.5</v>
      </c>
      <c r="G1416" s="28">
        <f>VLOOKUP(E1416,Données!$J$1:$K$84,2,FALSE)</f>
        <v>170400110</v>
      </c>
      <c r="H1416" s="18" t="s">
        <v>33</v>
      </c>
      <c r="I1416" s="2" t="s">
        <v>35</v>
      </c>
      <c r="J1416" s="1">
        <f>IF(Tableau4[[#This Row],[Date Fin TTT]]="","",VLOOKUP(Tableau4[[#This Row],[Produit]],'Prod Sanit'!$A$1:$G$72,2,FALSE)+Tableau4[[#This Row],[Date Fin TTT]])</f>
        <v>42931</v>
      </c>
    </row>
    <row r="1417" spans="1:10" x14ac:dyDescent="0.25">
      <c r="A1417" s="20">
        <v>3919</v>
      </c>
      <c r="B1417" s="3">
        <v>42896</v>
      </c>
      <c r="C1417" s="3">
        <v>42896</v>
      </c>
      <c r="E1417" t="s">
        <v>337</v>
      </c>
      <c r="F1417">
        <v>27.5</v>
      </c>
      <c r="G1417" s="28">
        <f>VLOOKUP(E1417,Données!$J$1:$K$84,2,FALSE)</f>
        <v>170400110</v>
      </c>
      <c r="H1417" s="18" t="s">
        <v>33</v>
      </c>
      <c r="I1417" s="2" t="s">
        <v>35</v>
      </c>
      <c r="J1417" s="1">
        <f>IF(Tableau4[[#This Row],[Date Fin TTT]]="","",VLOOKUP(Tableau4[[#This Row],[Produit]],'Prod Sanit'!$A$1:$G$72,2,FALSE)+Tableau4[[#This Row],[Date Fin TTT]])</f>
        <v>42931</v>
      </c>
    </row>
    <row r="1418" spans="1:10" x14ac:dyDescent="0.25">
      <c r="A1418" s="20">
        <v>3877</v>
      </c>
      <c r="B1418" s="3">
        <v>42910</v>
      </c>
      <c r="C1418" s="3">
        <v>42910</v>
      </c>
      <c r="E1418" t="s">
        <v>337</v>
      </c>
      <c r="F1418">
        <v>37.5</v>
      </c>
      <c r="G1418" s="28">
        <f>VLOOKUP(E1418,Données!$J$1:$K$84,2,FALSE)</f>
        <v>170400110</v>
      </c>
      <c r="H1418" s="18" t="str">
        <f>IF(Tableau4[[#This Row],[Date Fin TTT]]="","",VLOOKUP(Tableau4[[#This Row],[Produit]],'Prod Sanit'!$A$1:$G$71,7,FALSE))</f>
        <v>D</v>
      </c>
      <c r="I1418" s="2" t="s">
        <v>35</v>
      </c>
      <c r="J1418" s="1">
        <f>IF(Tableau4[[#This Row],[Date Fin TTT]]="","",VLOOKUP(Tableau4[[#This Row],[Produit]],'Prod Sanit'!$A$1:$G$72,2,FALSE)+Tableau4[[#This Row],[Date Fin TTT]])</f>
        <v>42945</v>
      </c>
    </row>
    <row r="1419" spans="1:10" x14ac:dyDescent="0.25">
      <c r="A1419" s="20">
        <v>3931</v>
      </c>
      <c r="B1419" s="3">
        <v>42910</v>
      </c>
      <c r="C1419" s="3">
        <v>42910</v>
      </c>
      <c r="E1419" t="s">
        <v>337</v>
      </c>
      <c r="F1419">
        <v>37.5</v>
      </c>
      <c r="G1419" s="28">
        <f>VLOOKUP(E1419,Données!$J$1:$K$84,2,FALSE)</f>
        <v>170400110</v>
      </c>
      <c r="H1419" s="18" t="str">
        <f>IF(Tableau4[[#This Row],[Date Fin TTT]]="","",VLOOKUP(Tableau4[[#This Row],[Produit]],'Prod Sanit'!$A$1:$G$71,7,FALSE))</f>
        <v>D</v>
      </c>
      <c r="I1419" s="2" t="s">
        <v>35</v>
      </c>
      <c r="J1419" s="1">
        <f>IF(Tableau4[[#This Row],[Date Fin TTT]]="","",VLOOKUP(Tableau4[[#This Row],[Produit]],'Prod Sanit'!$A$1:$G$72,2,FALSE)+Tableau4[[#This Row],[Date Fin TTT]])</f>
        <v>42945</v>
      </c>
    </row>
    <row r="1420" spans="1:10" x14ac:dyDescent="0.25">
      <c r="A1420" s="20">
        <v>3902</v>
      </c>
      <c r="B1420" s="3">
        <v>42910</v>
      </c>
      <c r="C1420" s="3">
        <v>42910</v>
      </c>
      <c r="E1420" t="s">
        <v>337</v>
      </c>
      <c r="F1420">
        <v>37.5</v>
      </c>
      <c r="G1420" s="28">
        <f>VLOOKUP(E1420,Données!$J$1:$K$84,2,FALSE)</f>
        <v>170400110</v>
      </c>
      <c r="H1420" s="18" t="str">
        <f>IF(Tableau4[[#This Row],[Date Fin TTT]]="","",VLOOKUP(Tableau4[[#This Row],[Produit]],'Prod Sanit'!$A$1:$G$71,7,FALSE))</f>
        <v>D</v>
      </c>
      <c r="I1420" s="2" t="s">
        <v>35</v>
      </c>
      <c r="J1420" s="1">
        <f>IF(Tableau4[[#This Row],[Date Fin TTT]]="","",VLOOKUP(Tableau4[[#This Row],[Produit]],'Prod Sanit'!$A$1:$G$72,2,FALSE)+Tableau4[[#This Row],[Date Fin TTT]])</f>
        <v>42945</v>
      </c>
    </row>
    <row r="1421" spans="1:10" x14ac:dyDescent="0.25">
      <c r="A1421" s="20">
        <v>3884</v>
      </c>
      <c r="B1421" s="3">
        <v>42910</v>
      </c>
      <c r="C1421" s="3">
        <v>42910</v>
      </c>
      <c r="E1421" t="s">
        <v>337</v>
      </c>
      <c r="F1421">
        <v>37.5</v>
      </c>
      <c r="G1421" s="28">
        <f>VLOOKUP(E1421,Données!$J$1:$K$84,2,FALSE)</f>
        <v>170400110</v>
      </c>
      <c r="H1421" s="18" t="str">
        <f>IF(Tableau4[[#This Row],[Date Fin TTT]]="","",VLOOKUP(Tableau4[[#This Row],[Produit]],'Prod Sanit'!$A$1:$G$71,7,FALSE))</f>
        <v>D</v>
      </c>
      <c r="I1421" s="2" t="s">
        <v>35</v>
      </c>
      <c r="J1421" s="1">
        <f>IF(Tableau4[[#This Row],[Date Fin TTT]]="","",VLOOKUP(Tableau4[[#This Row],[Produit]],'Prod Sanit'!$A$1:$G$72,2,FALSE)+Tableau4[[#This Row],[Date Fin TTT]])</f>
        <v>42945</v>
      </c>
    </row>
    <row r="1422" spans="1:10" x14ac:dyDescent="0.25">
      <c r="A1422" s="20">
        <v>3909</v>
      </c>
      <c r="B1422" s="3">
        <v>42910</v>
      </c>
      <c r="C1422" s="3">
        <v>42910</v>
      </c>
      <c r="E1422" t="s">
        <v>337</v>
      </c>
      <c r="F1422">
        <v>37.5</v>
      </c>
      <c r="G1422" s="28">
        <f>VLOOKUP(E1422,Données!$J$1:$K$84,2,FALSE)</f>
        <v>170400110</v>
      </c>
      <c r="H1422" s="18" t="str">
        <f>IF(Tableau4[[#This Row],[Date Fin TTT]]="","",VLOOKUP(Tableau4[[#This Row],[Produit]],'Prod Sanit'!$A$1:$G$71,7,FALSE))</f>
        <v>D</v>
      </c>
      <c r="I1422" s="2" t="s">
        <v>35</v>
      </c>
      <c r="J1422" s="1">
        <f>IF(Tableau4[[#This Row],[Date Fin TTT]]="","",VLOOKUP(Tableau4[[#This Row],[Produit]],'Prod Sanit'!$A$1:$G$72,2,FALSE)+Tableau4[[#This Row],[Date Fin TTT]])</f>
        <v>42945</v>
      </c>
    </row>
    <row r="1423" spans="1:10" x14ac:dyDescent="0.25">
      <c r="A1423" s="20">
        <v>3918</v>
      </c>
      <c r="B1423" s="3">
        <v>42910</v>
      </c>
      <c r="C1423" s="3">
        <v>42910</v>
      </c>
      <c r="E1423" t="s">
        <v>337</v>
      </c>
      <c r="F1423">
        <v>35</v>
      </c>
      <c r="G1423" s="28">
        <f>VLOOKUP(E1423,Données!$J$1:$K$84,2,FALSE)</f>
        <v>170400110</v>
      </c>
      <c r="H1423" s="18" t="str">
        <f>IF(Tableau4[[#This Row],[Date Fin TTT]]="","",VLOOKUP(Tableau4[[#This Row],[Produit]],'Prod Sanit'!$A$1:$G$71,7,FALSE))</f>
        <v>D</v>
      </c>
      <c r="I1423" s="2" t="s">
        <v>35</v>
      </c>
      <c r="J1423" s="1">
        <f>IF(Tableau4[[#This Row],[Date Fin TTT]]="","",VLOOKUP(Tableau4[[#This Row],[Produit]],'Prod Sanit'!$A$1:$G$72,2,FALSE)+Tableau4[[#This Row],[Date Fin TTT]])</f>
        <v>42945</v>
      </c>
    </row>
    <row r="1424" spans="1:10" x14ac:dyDescent="0.25">
      <c r="A1424" s="20">
        <v>2091</v>
      </c>
      <c r="B1424" s="3">
        <v>42910</v>
      </c>
      <c r="C1424" s="3">
        <v>42910</v>
      </c>
      <c r="E1424" t="s">
        <v>337</v>
      </c>
      <c r="F1424">
        <v>35</v>
      </c>
      <c r="G1424" s="28">
        <f>VLOOKUP(E1424,Données!$J$1:$K$84,2,FALSE)</f>
        <v>170400110</v>
      </c>
      <c r="H1424" s="18" t="str">
        <f>IF(Tableau4[[#This Row],[Date Fin TTT]]="","",VLOOKUP(Tableau4[[#This Row],[Produit]],'Prod Sanit'!$A$1:$G$71,7,FALSE))</f>
        <v>D</v>
      </c>
      <c r="I1424" s="2" t="s">
        <v>35</v>
      </c>
      <c r="J1424" s="1">
        <f>IF(Tableau4[[#This Row],[Date Fin TTT]]="","",VLOOKUP(Tableau4[[#This Row],[Produit]],'Prod Sanit'!$A$1:$G$72,2,FALSE)+Tableau4[[#This Row],[Date Fin TTT]])</f>
        <v>42945</v>
      </c>
    </row>
    <row r="1425" spans="1:10" x14ac:dyDescent="0.25">
      <c r="A1425" s="20">
        <v>3935</v>
      </c>
      <c r="B1425" s="3">
        <v>42910</v>
      </c>
      <c r="C1425" s="3">
        <v>42910</v>
      </c>
      <c r="E1425" t="s">
        <v>337</v>
      </c>
      <c r="F1425">
        <v>35</v>
      </c>
      <c r="G1425" s="28">
        <f>VLOOKUP(E1425,Données!$J$1:$K$84,2,FALSE)</f>
        <v>170400110</v>
      </c>
      <c r="H1425" s="18" t="str">
        <f>IF(Tableau4[[#This Row],[Date Fin TTT]]="","",VLOOKUP(Tableau4[[#This Row],[Produit]],'Prod Sanit'!$A$1:$G$71,7,FALSE))</f>
        <v>D</v>
      </c>
      <c r="I1425" s="2" t="s">
        <v>35</v>
      </c>
      <c r="J1425" s="1">
        <f>IF(Tableau4[[#This Row],[Date Fin TTT]]="","",VLOOKUP(Tableau4[[#This Row],[Produit]],'Prod Sanit'!$A$1:$G$72,2,FALSE)+Tableau4[[#This Row],[Date Fin TTT]])</f>
        <v>42945</v>
      </c>
    </row>
    <row r="1426" spans="1:10" x14ac:dyDescent="0.25">
      <c r="A1426" s="20">
        <v>3923</v>
      </c>
      <c r="B1426" s="3">
        <v>42910</v>
      </c>
      <c r="C1426" s="3">
        <v>42910</v>
      </c>
      <c r="E1426" t="s">
        <v>337</v>
      </c>
      <c r="F1426">
        <v>35</v>
      </c>
      <c r="G1426" s="28">
        <f>VLOOKUP(E1426,Données!$J$1:$K$84,2,FALSE)</f>
        <v>170400110</v>
      </c>
      <c r="H1426" s="18" t="str">
        <f>IF(Tableau4[[#This Row],[Date Fin TTT]]="","",VLOOKUP(Tableau4[[#This Row],[Produit]],'Prod Sanit'!$A$1:$G$71,7,FALSE))</f>
        <v>D</v>
      </c>
      <c r="I1426" s="2" t="s">
        <v>35</v>
      </c>
      <c r="J1426" s="1">
        <f>IF(Tableau4[[#This Row],[Date Fin TTT]]="","",VLOOKUP(Tableau4[[#This Row],[Produit]],'Prod Sanit'!$A$1:$G$72,2,FALSE)+Tableau4[[#This Row],[Date Fin TTT]])</f>
        <v>42945</v>
      </c>
    </row>
    <row r="1427" spans="1:10" x14ac:dyDescent="0.25">
      <c r="A1427" s="20">
        <v>3925</v>
      </c>
      <c r="B1427" s="3">
        <v>42910</v>
      </c>
      <c r="C1427" s="3">
        <v>42910</v>
      </c>
      <c r="E1427" t="s">
        <v>337</v>
      </c>
      <c r="F1427">
        <v>35</v>
      </c>
      <c r="G1427" s="28">
        <f>VLOOKUP(E1427,Données!$J$1:$K$84,2,FALSE)</f>
        <v>170400110</v>
      </c>
      <c r="H1427" s="18" t="str">
        <f>IF(Tableau4[[#This Row],[Date Fin TTT]]="","",VLOOKUP(Tableau4[[#This Row],[Produit]],'Prod Sanit'!$A$1:$G$71,7,FALSE))</f>
        <v>D</v>
      </c>
      <c r="I1427" s="2" t="s">
        <v>35</v>
      </c>
      <c r="J1427" s="1">
        <f>IF(Tableau4[[#This Row],[Date Fin TTT]]="","",VLOOKUP(Tableau4[[#This Row],[Produit]],'Prod Sanit'!$A$1:$G$72,2,FALSE)+Tableau4[[#This Row],[Date Fin TTT]])</f>
        <v>42945</v>
      </c>
    </row>
    <row r="1428" spans="1:10" x14ac:dyDescent="0.25">
      <c r="A1428" s="20">
        <v>3929</v>
      </c>
      <c r="B1428" s="3">
        <v>42910</v>
      </c>
      <c r="C1428" s="3">
        <v>42910</v>
      </c>
      <c r="E1428" t="s">
        <v>337</v>
      </c>
      <c r="F1428">
        <v>35</v>
      </c>
      <c r="G1428" s="28">
        <f>VLOOKUP(E1428,Données!$J$1:$K$84,2,FALSE)</f>
        <v>170400110</v>
      </c>
      <c r="H1428" s="18" t="str">
        <f>IF(Tableau4[[#This Row],[Date Fin TTT]]="","",VLOOKUP(Tableau4[[#This Row],[Produit]],'Prod Sanit'!$A$1:$G$71,7,FALSE))</f>
        <v>D</v>
      </c>
      <c r="I1428" s="2" t="s">
        <v>35</v>
      </c>
      <c r="J1428" s="1">
        <f>IF(Tableau4[[#This Row],[Date Fin TTT]]="","",VLOOKUP(Tableau4[[#This Row],[Produit]],'Prod Sanit'!$A$1:$G$72,2,FALSE)+Tableau4[[#This Row],[Date Fin TTT]])</f>
        <v>42945</v>
      </c>
    </row>
    <row r="1429" spans="1:10" x14ac:dyDescent="0.25">
      <c r="A1429" s="20">
        <v>3910</v>
      </c>
      <c r="B1429" s="3">
        <v>42916</v>
      </c>
      <c r="C1429" s="3">
        <v>42916</v>
      </c>
      <c r="E1429" t="s">
        <v>337</v>
      </c>
      <c r="F1429">
        <v>32.5</v>
      </c>
      <c r="G1429" s="28">
        <f>VLOOKUP(E1429,Données!$J$1:$K$84,2,FALSE)</f>
        <v>170400110</v>
      </c>
      <c r="H1429" s="18" t="str">
        <f>IF(Tableau4[[#This Row],[Date Fin TTT]]="","",VLOOKUP(Tableau4[[#This Row],[Produit]],'Prod Sanit'!$A$1:$G$71,7,FALSE))</f>
        <v>D</v>
      </c>
      <c r="I1429" s="2" t="s">
        <v>35</v>
      </c>
      <c r="J1429" s="1">
        <f>IF(Tableau4[[#This Row],[Date Fin TTT]]="","",VLOOKUP(Tableau4[[#This Row],[Produit]],'Prod Sanit'!$A$1:$G$72,2,FALSE)+Tableau4[[#This Row],[Date Fin TTT]])</f>
        <v>42951</v>
      </c>
    </row>
    <row r="1430" spans="1:10" x14ac:dyDescent="0.25">
      <c r="A1430" s="20">
        <v>3924</v>
      </c>
      <c r="B1430" s="3">
        <v>42916</v>
      </c>
      <c r="C1430" s="3">
        <v>42916</v>
      </c>
      <c r="E1430" t="s">
        <v>337</v>
      </c>
      <c r="F1430">
        <v>32.5</v>
      </c>
      <c r="G1430" s="28">
        <f>VLOOKUP(E1430,Données!$J$1:$K$84,2,FALSE)</f>
        <v>170400110</v>
      </c>
      <c r="H1430" s="18" t="str">
        <f>IF(Tableau4[[#This Row],[Date Fin TTT]]="","",VLOOKUP(Tableau4[[#This Row],[Produit]],'Prod Sanit'!$A$1:$G$71,7,FALSE))</f>
        <v>D</v>
      </c>
      <c r="I1430" s="2" t="s">
        <v>35</v>
      </c>
      <c r="J1430" s="1">
        <f>IF(Tableau4[[#This Row],[Date Fin TTT]]="","",VLOOKUP(Tableau4[[#This Row],[Produit]],'Prod Sanit'!$A$1:$G$72,2,FALSE)+Tableau4[[#This Row],[Date Fin TTT]])</f>
        <v>42951</v>
      </c>
    </row>
    <row r="1431" spans="1:10" x14ac:dyDescent="0.25">
      <c r="A1431" s="20">
        <v>3922</v>
      </c>
      <c r="B1431" s="3">
        <v>42916</v>
      </c>
      <c r="C1431" s="3">
        <v>42916</v>
      </c>
      <c r="E1431" t="s">
        <v>337</v>
      </c>
      <c r="F1431">
        <v>32.5</v>
      </c>
      <c r="G1431" s="28">
        <f>VLOOKUP(E1431,Données!$J$1:$K$84,2,FALSE)</f>
        <v>170400110</v>
      </c>
      <c r="H1431" s="18" t="str">
        <f>IF(Tableau4[[#This Row],[Date Fin TTT]]="","",VLOOKUP(Tableau4[[#This Row],[Produit]],'Prod Sanit'!$A$1:$G$71,7,FALSE))</f>
        <v>D</v>
      </c>
      <c r="I1431" s="2" t="s">
        <v>35</v>
      </c>
      <c r="J1431" s="1">
        <f>IF(Tableau4[[#This Row],[Date Fin TTT]]="","",VLOOKUP(Tableau4[[#This Row],[Produit]],'Prod Sanit'!$A$1:$G$72,2,FALSE)+Tableau4[[#This Row],[Date Fin TTT]])</f>
        <v>42951</v>
      </c>
    </row>
    <row r="1432" spans="1:10" x14ac:dyDescent="0.25">
      <c r="A1432" s="20">
        <v>3893</v>
      </c>
      <c r="B1432" s="3">
        <v>42916</v>
      </c>
      <c r="C1432" s="3">
        <v>42916</v>
      </c>
      <c r="E1432" t="s">
        <v>337</v>
      </c>
      <c r="F1432">
        <v>32.5</v>
      </c>
      <c r="G1432" s="28">
        <f>VLOOKUP(E1432,Données!$J$1:$K$84,2,FALSE)</f>
        <v>170400110</v>
      </c>
      <c r="H1432" s="18" t="str">
        <f>IF(Tableau4[[#This Row],[Date Fin TTT]]="","",VLOOKUP(Tableau4[[#This Row],[Produit]],'Prod Sanit'!$A$1:$G$71,7,FALSE))</f>
        <v>D</v>
      </c>
      <c r="I1432" s="2" t="s">
        <v>35</v>
      </c>
      <c r="J1432" s="1">
        <f>IF(Tableau4[[#This Row],[Date Fin TTT]]="","",VLOOKUP(Tableau4[[#This Row],[Produit]],'Prod Sanit'!$A$1:$G$72,2,FALSE)+Tableau4[[#This Row],[Date Fin TTT]])</f>
        <v>42951</v>
      </c>
    </row>
    <row r="1433" spans="1:10" x14ac:dyDescent="0.25">
      <c r="A1433" s="20">
        <v>7545</v>
      </c>
      <c r="B1433" s="3">
        <v>42938</v>
      </c>
      <c r="C1433" s="3">
        <v>42938</v>
      </c>
      <c r="E1433" t="s">
        <v>337</v>
      </c>
      <c r="F1433">
        <v>47.5</v>
      </c>
      <c r="G1433" s="28">
        <f>VLOOKUP(E1433,Données!$J$1:$K$84,2,FALSE)</f>
        <v>170400110</v>
      </c>
      <c r="H1433" s="18" t="str">
        <f>IF(Tableau4[[#This Row],[Date Fin TTT]]="","",VLOOKUP(Tableau4[[#This Row],[Produit]],'Prod Sanit'!$A$1:$G$71,7,FALSE))</f>
        <v>D</v>
      </c>
      <c r="I1433" s="2" t="s">
        <v>35</v>
      </c>
      <c r="J1433" s="1">
        <f>IF(Tableau4[[#This Row],[Date Fin TTT]]="","",VLOOKUP(Tableau4[[#This Row],[Produit]],'Prod Sanit'!$A$1:$G$72,2,FALSE)+Tableau4[[#This Row],[Date Fin TTT]])</f>
        <v>42973</v>
      </c>
    </row>
    <row r="1434" spans="1:10" x14ac:dyDescent="0.25">
      <c r="A1434" s="20">
        <v>8101</v>
      </c>
      <c r="B1434" s="3">
        <v>42938</v>
      </c>
      <c r="C1434" s="3">
        <v>42938</v>
      </c>
      <c r="E1434" t="s">
        <v>337</v>
      </c>
      <c r="F1434">
        <v>47.5</v>
      </c>
      <c r="G1434" s="28">
        <f>VLOOKUP(E1434,Données!$J$1:$K$84,2,FALSE)</f>
        <v>170400110</v>
      </c>
      <c r="H1434" s="18" t="str">
        <f>IF(Tableau4[[#This Row],[Date Fin TTT]]="","",VLOOKUP(Tableau4[[#This Row],[Produit]],'Prod Sanit'!$A$1:$G$71,7,FALSE))</f>
        <v>D</v>
      </c>
      <c r="I1434" s="2" t="s">
        <v>35</v>
      </c>
      <c r="J1434" s="1">
        <f>IF(Tableau4[[#This Row],[Date Fin TTT]]="","",VLOOKUP(Tableau4[[#This Row],[Produit]],'Prod Sanit'!$A$1:$G$72,2,FALSE)+Tableau4[[#This Row],[Date Fin TTT]])</f>
        <v>42973</v>
      </c>
    </row>
    <row r="1435" spans="1:10" x14ac:dyDescent="0.25">
      <c r="A1435" s="20">
        <v>7495</v>
      </c>
      <c r="B1435" s="3">
        <v>42938</v>
      </c>
      <c r="C1435" s="3">
        <v>42938</v>
      </c>
      <c r="E1435" t="s">
        <v>337</v>
      </c>
      <c r="F1435">
        <v>47.5</v>
      </c>
      <c r="G1435" s="28">
        <f>VLOOKUP(E1435,Données!$J$1:$K$84,2,FALSE)</f>
        <v>170400110</v>
      </c>
      <c r="H1435" s="18" t="str">
        <f>IF(Tableau4[[#This Row],[Date Fin TTT]]="","",VLOOKUP(Tableau4[[#This Row],[Produit]],'Prod Sanit'!$A$1:$G$71,7,FALSE))</f>
        <v>D</v>
      </c>
      <c r="I1435" s="2" t="s">
        <v>35</v>
      </c>
      <c r="J1435" s="1">
        <f>IF(Tableau4[[#This Row],[Date Fin TTT]]="","",VLOOKUP(Tableau4[[#This Row],[Produit]],'Prod Sanit'!$A$1:$G$72,2,FALSE)+Tableau4[[#This Row],[Date Fin TTT]])</f>
        <v>42973</v>
      </c>
    </row>
    <row r="1436" spans="1:10" x14ac:dyDescent="0.25">
      <c r="A1436" s="20">
        <v>7493</v>
      </c>
      <c r="B1436" s="3">
        <v>42938</v>
      </c>
      <c r="C1436" s="3">
        <v>42938</v>
      </c>
      <c r="E1436" t="s">
        <v>337</v>
      </c>
      <c r="F1436">
        <v>47.5</v>
      </c>
      <c r="G1436" s="28">
        <f>VLOOKUP(E1436,Données!$J$1:$K$84,2,FALSE)</f>
        <v>170400110</v>
      </c>
      <c r="H1436" s="18" t="str">
        <f>IF(Tableau4[[#This Row],[Date Fin TTT]]="","",VLOOKUP(Tableau4[[#This Row],[Produit]],'Prod Sanit'!$A$1:$G$71,7,FALSE))</f>
        <v>D</v>
      </c>
      <c r="I1436" s="2" t="s">
        <v>35</v>
      </c>
      <c r="J1436" s="1">
        <f>IF(Tableau4[[#This Row],[Date Fin TTT]]="","",VLOOKUP(Tableau4[[#This Row],[Produit]],'Prod Sanit'!$A$1:$G$72,2,FALSE)+Tableau4[[#This Row],[Date Fin TTT]])</f>
        <v>42973</v>
      </c>
    </row>
    <row r="1437" spans="1:10" x14ac:dyDescent="0.25">
      <c r="A1437" s="20">
        <v>7533</v>
      </c>
      <c r="B1437" s="3">
        <v>42938</v>
      </c>
      <c r="C1437" s="3">
        <v>42938</v>
      </c>
      <c r="E1437" t="s">
        <v>337</v>
      </c>
      <c r="F1437">
        <v>47.5</v>
      </c>
      <c r="G1437" s="28">
        <f>VLOOKUP(E1437,Données!$J$1:$K$84,2,FALSE)</f>
        <v>170400110</v>
      </c>
      <c r="H1437" s="18" t="str">
        <f>IF(Tableau4[[#This Row],[Date Fin TTT]]="","",VLOOKUP(Tableau4[[#This Row],[Produit]],'Prod Sanit'!$A$1:$G$71,7,FALSE))</f>
        <v>D</v>
      </c>
      <c r="I1437" s="2" t="s">
        <v>35</v>
      </c>
      <c r="J1437" s="1">
        <f>IF(Tableau4[[#This Row],[Date Fin TTT]]="","",VLOOKUP(Tableau4[[#This Row],[Produit]],'Prod Sanit'!$A$1:$G$72,2,FALSE)+Tableau4[[#This Row],[Date Fin TTT]])</f>
        <v>42973</v>
      </c>
    </row>
    <row r="1438" spans="1:10" x14ac:dyDescent="0.25">
      <c r="A1438" s="20">
        <v>7479</v>
      </c>
      <c r="B1438" s="3">
        <v>42938</v>
      </c>
      <c r="C1438" s="3">
        <v>42938</v>
      </c>
      <c r="E1438" t="s">
        <v>337</v>
      </c>
      <c r="F1438">
        <v>47.5</v>
      </c>
      <c r="G1438" s="28">
        <f>VLOOKUP(E1438,Données!$J$1:$K$84,2,FALSE)</f>
        <v>170400110</v>
      </c>
      <c r="H1438" s="18" t="str">
        <f>IF(Tableau4[[#This Row],[Date Fin TTT]]="","",VLOOKUP(Tableau4[[#This Row],[Produit]],'Prod Sanit'!$A$1:$G$71,7,FALSE))</f>
        <v>D</v>
      </c>
      <c r="I1438" s="2" t="s">
        <v>35</v>
      </c>
      <c r="J1438" s="1">
        <f>IF(Tableau4[[#This Row],[Date Fin TTT]]="","",VLOOKUP(Tableau4[[#This Row],[Produit]],'Prod Sanit'!$A$1:$G$72,2,FALSE)+Tableau4[[#This Row],[Date Fin TTT]])</f>
        <v>42973</v>
      </c>
    </row>
    <row r="1439" spans="1:10" x14ac:dyDescent="0.25">
      <c r="A1439" s="20">
        <v>7575</v>
      </c>
      <c r="B1439" s="3">
        <v>42938</v>
      </c>
      <c r="C1439" s="3">
        <v>42938</v>
      </c>
      <c r="E1439" t="s">
        <v>337</v>
      </c>
      <c r="F1439">
        <v>47.5</v>
      </c>
      <c r="G1439" s="28">
        <f>VLOOKUP(E1439,Données!$J$1:$K$84,2,FALSE)</f>
        <v>170400110</v>
      </c>
      <c r="H1439" s="18" t="str">
        <f>IF(Tableau4[[#This Row],[Date Fin TTT]]="","",VLOOKUP(Tableau4[[#This Row],[Produit]],'Prod Sanit'!$A$1:$G$71,7,FALSE))</f>
        <v>D</v>
      </c>
      <c r="I1439" s="2" t="s">
        <v>35</v>
      </c>
      <c r="J1439" s="1">
        <f>IF(Tableau4[[#This Row],[Date Fin TTT]]="","",VLOOKUP(Tableau4[[#This Row],[Produit]],'Prod Sanit'!$A$1:$G$72,2,FALSE)+Tableau4[[#This Row],[Date Fin TTT]])</f>
        <v>42973</v>
      </c>
    </row>
    <row r="1440" spans="1:10" x14ac:dyDescent="0.25">
      <c r="A1440" s="20">
        <v>7506</v>
      </c>
      <c r="B1440" s="3">
        <v>42938</v>
      </c>
      <c r="C1440" s="3">
        <v>42938</v>
      </c>
      <c r="E1440" t="s">
        <v>337</v>
      </c>
      <c r="F1440">
        <v>47.5</v>
      </c>
      <c r="G1440" s="28">
        <f>VLOOKUP(E1440,Données!$J$1:$K$84,2,FALSE)</f>
        <v>170400110</v>
      </c>
      <c r="H1440" s="18" t="str">
        <f>IF(Tableau4[[#This Row],[Date Fin TTT]]="","",VLOOKUP(Tableau4[[#This Row],[Produit]],'Prod Sanit'!$A$1:$G$71,7,FALSE))</f>
        <v>D</v>
      </c>
      <c r="I1440" s="2" t="s">
        <v>35</v>
      </c>
      <c r="J1440" s="1">
        <f>IF(Tableau4[[#This Row],[Date Fin TTT]]="","",VLOOKUP(Tableau4[[#This Row],[Produit]],'Prod Sanit'!$A$1:$G$72,2,FALSE)+Tableau4[[#This Row],[Date Fin TTT]])</f>
        <v>42973</v>
      </c>
    </row>
    <row r="1441" spans="1:10" x14ac:dyDescent="0.25">
      <c r="A1441" s="20">
        <v>7530</v>
      </c>
      <c r="B1441" s="3">
        <v>42938</v>
      </c>
      <c r="C1441" s="3">
        <v>42938</v>
      </c>
      <c r="E1441" t="s">
        <v>337</v>
      </c>
      <c r="F1441">
        <v>47.5</v>
      </c>
      <c r="G1441" s="28">
        <f>VLOOKUP(E1441,Données!$J$1:$K$84,2,FALSE)</f>
        <v>170400110</v>
      </c>
      <c r="H1441" s="18" t="str">
        <f>IF(Tableau4[[#This Row],[Date Fin TTT]]="","",VLOOKUP(Tableau4[[#This Row],[Produit]],'Prod Sanit'!$A$1:$G$71,7,FALSE))</f>
        <v>D</v>
      </c>
      <c r="I1441" s="2" t="s">
        <v>35</v>
      </c>
      <c r="J1441" s="1">
        <f>IF(Tableau4[[#This Row],[Date Fin TTT]]="","",VLOOKUP(Tableau4[[#This Row],[Produit]],'Prod Sanit'!$A$1:$G$72,2,FALSE)+Tableau4[[#This Row],[Date Fin TTT]])</f>
        <v>42973</v>
      </c>
    </row>
    <row r="1442" spans="1:10" x14ac:dyDescent="0.25">
      <c r="A1442" s="20">
        <v>7489</v>
      </c>
      <c r="B1442" s="3">
        <v>42938</v>
      </c>
      <c r="C1442" s="3">
        <v>42938</v>
      </c>
      <c r="E1442" t="s">
        <v>337</v>
      </c>
      <c r="F1442">
        <v>47.5</v>
      </c>
      <c r="G1442" s="28">
        <f>VLOOKUP(E1442,Données!$J$1:$K$84,2,FALSE)</f>
        <v>170400110</v>
      </c>
      <c r="H1442" s="18" t="str">
        <f>IF(Tableau4[[#This Row],[Date Fin TTT]]="","",VLOOKUP(Tableau4[[#This Row],[Produit]],'Prod Sanit'!$A$1:$G$71,7,FALSE))</f>
        <v>D</v>
      </c>
      <c r="I1442" s="2" t="s">
        <v>35</v>
      </c>
      <c r="J1442" s="1">
        <f>IF(Tableau4[[#This Row],[Date Fin TTT]]="","",VLOOKUP(Tableau4[[#This Row],[Produit]],'Prod Sanit'!$A$1:$G$72,2,FALSE)+Tableau4[[#This Row],[Date Fin TTT]])</f>
        <v>42973</v>
      </c>
    </row>
    <row r="1443" spans="1:10" x14ac:dyDescent="0.25">
      <c r="A1443" s="20">
        <v>7525</v>
      </c>
      <c r="B1443" s="3">
        <v>42938</v>
      </c>
      <c r="C1443" s="3">
        <v>42938</v>
      </c>
      <c r="E1443" t="s">
        <v>337</v>
      </c>
      <c r="F1443">
        <v>47.5</v>
      </c>
      <c r="G1443" s="28">
        <f>VLOOKUP(E1443,Données!$J$1:$K$84,2,FALSE)</f>
        <v>170400110</v>
      </c>
      <c r="H1443" s="18" t="str">
        <f>IF(Tableau4[[#This Row],[Date Fin TTT]]="","",VLOOKUP(Tableau4[[#This Row],[Produit]],'Prod Sanit'!$A$1:$G$71,7,FALSE))</f>
        <v>D</v>
      </c>
      <c r="I1443" s="2" t="s">
        <v>35</v>
      </c>
      <c r="J1443" s="1">
        <f>IF(Tableau4[[#This Row],[Date Fin TTT]]="","",VLOOKUP(Tableau4[[#This Row],[Produit]],'Prod Sanit'!$A$1:$G$72,2,FALSE)+Tableau4[[#This Row],[Date Fin TTT]])</f>
        <v>42973</v>
      </c>
    </row>
    <row r="1444" spans="1:10" x14ac:dyDescent="0.25">
      <c r="A1444" s="20">
        <v>7531</v>
      </c>
      <c r="B1444" s="3">
        <v>42938</v>
      </c>
      <c r="C1444" s="3">
        <v>42938</v>
      </c>
      <c r="E1444" t="s">
        <v>337</v>
      </c>
      <c r="F1444">
        <v>47.5</v>
      </c>
      <c r="G1444" s="28">
        <f>VLOOKUP(E1444,Données!$J$1:$K$84,2,FALSE)</f>
        <v>170400110</v>
      </c>
      <c r="H1444" s="18" t="str">
        <f>IF(Tableau4[[#This Row],[Date Fin TTT]]="","",VLOOKUP(Tableau4[[#This Row],[Produit]],'Prod Sanit'!$A$1:$G$71,7,FALSE))</f>
        <v>D</v>
      </c>
      <c r="I1444" s="2" t="s">
        <v>35</v>
      </c>
      <c r="J1444" s="1">
        <f>IF(Tableau4[[#This Row],[Date Fin TTT]]="","",VLOOKUP(Tableau4[[#This Row],[Produit]],'Prod Sanit'!$A$1:$G$72,2,FALSE)+Tableau4[[#This Row],[Date Fin TTT]])</f>
        <v>42973</v>
      </c>
    </row>
    <row r="1445" spans="1:10" x14ac:dyDescent="0.25">
      <c r="A1445" s="20">
        <v>7509</v>
      </c>
      <c r="B1445" s="3">
        <v>42938</v>
      </c>
      <c r="C1445" s="3">
        <v>42938</v>
      </c>
      <c r="E1445" t="s">
        <v>337</v>
      </c>
      <c r="F1445">
        <v>47.5</v>
      </c>
      <c r="G1445" s="28">
        <f>VLOOKUP(E1445,Données!$J$1:$K$84,2,FALSE)</f>
        <v>170400110</v>
      </c>
      <c r="H1445" s="18" t="str">
        <f>IF(Tableau4[[#This Row],[Date Fin TTT]]="","",VLOOKUP(Tableau4[[#This Row],[Produit]],'Prod Sanit'!$A$1:$G$71,7,FALSE))</f>
        <v>D</v>
      </c>
      <c r="I1445" s="2" t="s">
        <v>35</v>
      </c>
      <c r="J1445" s="1">
        <f>IF(Tableau4[[#This Row],[Date Fin TTT]]="","",VLOOKUP(Tableau4[[#This Row],[Produit]],'Prod Sanit'!$A$1:$G$72,2,FALSE)+Tableau4[[#This Row],[Date Fin TTT]])</f>
        <v>42973</v>
      </c>
    </row>
    <row r="1446" spans="1:10" x14ac:dyDescent="0.25">
      <c r="A1446" s="20">
        <v>7488</v>
      </c>
      <c r="B1446" s="3">
        <v>42938</v>
      </c>
      <c r="C1446" s="3">
        <v>42938</v>
      </c>
      <c r="E1446" t="s">
        <v>337</v>
      </c>
      <c r="F1446">
        <v>47.5</v>
      </c>
      <c r="G1446" s="28">
        <f>VLOOKUP(E1446,Données!$J$1:$K$84,2,FALSE)</f>
        <v>170400110</v>
      </c>
      <c r="H1446" s="18" t="str">
        <f>IF(Tableau4[[#This Row],[Date Fin TTT]]="","",VLOOKUP(Tableau4[[#This Row],[Produit]],'Prod Sanit'!$A$1:$G$71,7,FALSE))</f>
        <v>D</v>
      </c>
      <c r="I1446" s="2" t="s">
        <v>35</v>
      </c>
      <c r="J1446" s="1">
        <f>IF(Tableau4[[#This Row],[Date Fin TTT]]="","",VLOOKUP(Tableau4[[#This Row],[Produit]],'Prod Sanit'!$A$1:$G$72,2,FALSE)+Tableau4[[#This Row],[Date Fin TTT]])</f>
        <v>42973</v>
      </c>
    </row>
    <row r="1447" spans="1:10" x14ac:dyDescent="0.25">
      <c r="A1447" s="20">
        <v>7515</v>
      </c>
      <c r="B1447" s="3">
        <v>42938</v>
      </c>
      <c r="C1447" s="3">
        <v>42938</v>
      </c>
      <c r="E1447" t="s">
        <v>337</v>
      </c>
      <c r="F1447">
        <v>47.5</v>
      </c>
      <c r="G1447" s="28">
        <f>VLOOKUP(E1447,Données!$J$1:$K$84,2,FALSE)</f>
        <v>170400110</v>
      </c>
      <c r="H1447" s="18" t="str">
        <f>IF(Tableau4[[#This Row],[Date Fin TTT]]="","",VLOOKUP(Tableau4[[#This Row],[Produit]],'Prod Sanit'!$A$1:$G$71,7,FALSE))</f>
        <v>D</v>
      </c>
      <c r="I1447" s="2" t="s">
        <v>35</v>
      </c>
      <c r="J1447" s="1">
        <f>IF(Tableau4[[#This Row],[Date Fin TTT]]="","",VLOOKUP(Tableau4[[#This Row],[Produit]],'Prod Sanit'!$A$1:$G$72,2,FALSE)+Tableau4[[#This Row],[Date Fin TTT]])</f>
        <v>42973</v>
      </c>
    </row>
    <row r="1448" spans="1:10" x14ac:dyDescent="0.25">
      <c r="A1448" s="20">
        <v>7513</v>
      </c>
      <c r="B1448" s="3">
        <v>42938</v>
      </c>
      <c r="C1448" s="3">
        <v>42938</v>
      </c>
      <c r="E1448" t="s">
        <v>337</v>
      </c>
      <c r="F1448">
        <v>47.5</v>
      </c>
      <c r="G1448" s="28">
        <f>VLOOKUP(E1448,Données!$J$1:$K$84,2,FALSE)</f>
        <v>170400110</v>
      </c>
      <c r="H1448" s="18" t="str">
        <f>IF(Tableau4[[#This Row],[Date Fin TTT]]="","",VLOOKUP(Tableau4[[#This Row],[Produit]],'Prod Sanit'!$A$1:$G$71,7,FALSE))</f>
        <v>D</v>
      </c>
      <c r="I1448" s="2" t="s">
        <v>35</v>
      </c>
      <c r="J1448" s="1">
        <f>IF(Tableau4[[#This Row],[Date Fin TTT]]="","",VLOOKUP(Tableau4[[#This Row],[Produit]],'Prod Sanit'!$A$1:$G$72,2,FALSE)+Tableau4[[#This Row],[Date Fin TTT]])</f>
        <v>42973</v>
      </c>
    </row>
    <row r="1449" spans="1:10" x14ac:dyDescent="0.25">
      <c r="A1449" s="20">
        <v>7475</v>
      </c>
      <c r="B1449" s="3">
        <v>42938</v>
      </c>
      <c r="C1449" s="3">
        <v>42938</v>
      </c>
      <c r="E1449" t="s">
        <v>337</v>
      </c>
      <c r="F1449">
        <v>47.5</v>
      </c>
      <c r="G1449" s="28">
        <f>VLOOKUP(E1449,Données!$J$1:$K$84,2,FALSE)</f>
        <v>170400110</v>
      </c>
      <c r="H1449" s="18" t="str">
        <f>IF(Tableau4[[#This Row],[Date Fin TTT]]="","",VLOOKUP(Tableau4[[#This Row],[Produit]],'Prod Sanit'!$A$1:$G$71,7,FALSE))</f>
        <v>D</v>
      </c>
      <c r="I1449" s="2" t="s">
        <v>35</v>
      </c>
      <c r="J1449" s="1">
        <f>IF(Tableau4[[#This Row],[Date Fin TTT]]="","",VLOOKUP(Tableau4[[#This Row],[Produit]],'Prod Sanit'!$A$1:$G$72,2,FALSE)+Tableau4[[#This Row],[Date Fin TTT]])</f>
        <v>42973</v>
      </c>
    </row>
    <row r="1450" spans="1:10" x14ac:dyDescent="0.25">
      <c r="A1450" s="20">
        <v>7524</v>
      </c>
      <c r="B1450" s="3">
        <v>42938</v>
      </c>
      <c r="C1450" s="3">
        <v>42938</v>
      </c>
      <c r="E1450" t="s">
        <v>337</v>
      </c>
      <c r="F1450">
        <v>47.5</v>
      </c>
      <c r="G1450" s="28">
        <f>VLOOKUP(E1450,Données!$J$1:$K$84,2,FALSE)</f>
        <v>170400110</v>
      </c>
      <c r="H1450" s="18" t="str">
        <f>IF(Tableau4[[#This Row],[Date Fin TTT]]="","",VLOOKUP(Tableau4[[#This Row],[Produit]],'Prod Sanit'!$A$1:$G$71,7,FALSE))</f>
        <v>D</v>
      </c>
      <c r="I1450" s="2" t="s">
        <v>35</v>
      </c>
      <c r="J1450" s="1">
        <f>IF(Tableau4[[#This Row],[Date Fin TTT]]="","",VLOOKUP(Tableau4[[#This Row],[Produit]],'Prod Sanit'!$A$1:$G$72,2,FALSE)+Tableau4[[#This Row],[Date Fin TTT]])</f>
        <v>42973</v>
      </c>
    </row>
    <row r="1451" spans="1:10" x14ac:dyDescent="0.25">
      <c r="A1451" s="20">
        <v>7578</v>
      </c>
      <c r="B1451" s="3">
        <v>42938</v>
      </c>
      <c r="C1451" s="3">
        <v>42938</v>
      </c>
      <c r="E1451" t="s">
        <v>337</v>
      </c>
      <c r="F1451">
        <v>47.5</v>
      </c>
      <c r="G1451" s="28">
        <f>VLOOKUP(E1451,Données!$J$1:$K$84,2,FALSE)</f>
        <v>170400110</v>
      </c>
      <c r="H1451" s="18" t="str">
        <f>IF(Tableau4[[#This Row],[Date Fin TTT]]="","",VLOOKUP(Tableau4[[#This Row],[Produit]],'Prod Sanit'!$A$1:$G$71,7,FALSE))</f>
        <v>D</v>
      </c>
      <c r="I1451" s="2" t="s">
        <v>35</v>
      </c>
      <c r="J1451" s="1">
        <f>IF(Tableau4[[#This Row],[Date Fin TTT]]="","",VLOOKUP(Tableau4[[#This Row],[Produit]],'Prod Sanit'!$A$1:$G$72,2,FALSE)+Tableau4[[#This Row],[Date Fin TTT]])</f>
        <v>42973</v>
      </c>
    </row>
    <row r="1452" spans="1:10" x14ac:dyDescent="0.25">
      <c r="A1452" s="20">
        <v>7542</v>
      </c>
      <c r="B1452" s="3">
        <v>42938</v>
      </c>
      <c r="C1452" s="3">
        <v>42938</v>
      </c>
      <c r="E1452" t="s">
        <v>337</v>
      </c>
      <c r="F1452">
        <v>47.5</v>
      </c>
      <c r="G1452" s="28">
        <f>VLOOKUP(E1452,Données!$J$1:$K$84,2,FALSE)</f>
        <v>170400110</v>
      </c>
      <c r="H1452" s="18" t="str">
        <f>IF(Tableau4[[#This Row],[Date Fin TTT]]="","",VLOOKUP(Tableau4[[#This Row],[Produit]],'Prod Sanit'!$A$1:$G$71,7,FALSE))</f>
        <v>D</v>
      </c>
      <c r="I1452" s="2" t="s">
        <v>35</v>
      </c>
      <c r="J1452" s="1">
        <f>IF(Tableau4[[#This Row],[Date Fin TTT]]="","",VLOOKUP(Tableau4[[#This Row],[Produit]],'Prod Sanit'!$A$1:$G$72,2,FALSE)+Tableau4[[#This Row],[Date Fin TTT]])</f>
        <v>42973</v>
      </c>
    </row>
    <row r="1453" spans="1:10" x14ac:dyDescent="0.25">
      <c r="A1453" s="20">
        <v>7514</v>
      </c>
      <c r="B1453" s="3">
        <v>42938</v>
      </c>
      <c r="C1453" s="3">
        <v>42938</v>
      </c>
      <c r="E1453" t="s">
        <v>337</v>
      </c>
      <c r="F1453">
        <v>47.5</v>
      </c>
      <c r="G1453" s="28">
        <f>VLOOKUP(E1453,Données!$J$1:$K$84,2,FALSE)</f>
        <v>170400110</v>
      </c>
      <c r="H1453" s="18" t="str">
        <f>IF(Tableau4[[#This Row],[Date Fin TTT]]="","",VLOOKUP(Tableau4[[#This Row],[Produit]],'Prod Sanit'!$A$1:$G$71,7,FALSE))</f>
        <v>D</v>
      </c>
      <c r="I1453" s="2" t="s">
        <v>35</v>
      </c>
      <c r="J1453" s="1">
        <f>IF(Tableau4[[#This Row],[Date Fin TTT]]="","",VLOOKUP(Tableau4[[#This Row],[Produit]],'Prod Sanit'!$A$1:$G$72,2,FALSE)+Tableau4[[#This Row],[Date Fin TTT]])</f>
        <v>42973</v>
      </c>
    </row>
    <row r="1454" spans="1:10" x14ac:dyDescent="0.25">
      <c r="A1454" s="20">
        <v>7492</v>
      </c>
      <c r="B1454" s="3">
        <v>42938</v>
      </c>
      <c r="C1454" s="3">
        <v>42938</v>
      </c>
      <c r="E1454" t="s">
        <v>337</v>
      </c>
      <c r="F1454">
        <v>47.5</v>
      </c>
      <c r="G1454" s="28">
        <f>VLOOKUP(E1454,Données!$J$1:$K$84,2,FALSE)</f>
        <v>170400110</v>
      </c>
      <c r="H1454" s="18" t="str">
        <f>IF(Tableau4[[#This Row],[Date Fin TTT]]="","",VLOOKUP(Tableau4[[#This Row],[Produit]],'Prod Sanit'!$A$1:$G$71,7,FALSE))</f>
        <v>D</v>
      </c>
      <c r="I1454" s="2" t="s">
        <v>35</v>
      </c>
      <c r="J1454" s="1">
        <f>IF(Tableau4[[#This Row],[Date Fin TTT]]="","",VLOOKUP(Tableau4[[#This Row],[Produit]],'Prod Sanit'!$A$1:$G$72,2,FALSE)+Tableau4[[#This Row],[Date Fin TTT]])</f>
        <v>42973</v>
      </c>
    </row>
    <row r="1455" spans="1:10" x14ac:dyDescent="0.25">
      <c r="A1455" s="20">
        <v>7470</v>
      </c>
      <c r="B1455" s="3">
        <v>42938</v>
      </c>
      <c r="C1455" s="3">
        <v>42938</v>
      </c>
      <c r="E1455" t="s">
        <v>337</v>
      </c>
      <c r="F1455">
        <v>47.5</v>
      </c>
      <c r="G1455" s="28">
        <f>VLOOKUP(E1455,Données!$J$1:$K$84,2,FALSE)</f>
        <v>170400110</v>
      </c>
      <c r="H1455" s="18" t="str">
        <f>IF(Tableau4[[#This Row],[Date Fin TTT]]="","",VLOOKUP(Tableau4[[#This Row],[Produit]],'Prod Sanit'!$A$1:$G$71,7,FALSE))</f>
        <v>D</v>
      </c>
      <c r="I1455" s="2" t="s">
        <v>35</v>
      </c>
      <c r="J1455" s="1">
        <f>IF(Tableau4[[#This Row],[Date Fin TTT]]="","",VLOOKUP(Tableau4[[#This Row],[Produit]],'Prod Sanit'!$A$1:$G$72,2,FALSE)+Tableau4[[#This Row],[Date Fin TTT]])</f>
        <v>42973</v>
      </c>
    </row>
    <row r="1456" spans="1:10" x14ac:dyDescent="0.25">
      <c r="A1456" s="20">
        <v>7552</v>
      </c>
      <c r="B1456" s="3">
        <v>42938</v>
      </c>
      <c r="C1456" s="3">
        <v>42938</v>
      </c>
      <c r="D1456" s="1" t="s">
        <v>23</v>
      </c>
      <c r="E1456" t="s">
        <v>51</v>
      </c>
      <c r="F1456">
        <v>50</v>
      </c>
      <c r="G1456" s="28">
        <f>VLOOKUP(E1456,Données!$J$1:$K$84,2,FALSE)</f>
        <v>612004899</v>
      </c>
      <c r="H1456" s="18" t="str">
        <f>IF(Tableau4[[#This Row],[Date Fin TTT]]="","",VLOOKUP(Tableau4[[#This Row],[Produit]],'Prod Sanit'!$A$1:$G$71,7,FALSE))</f>
        <v>IM</v>
      </c>
      <c r="I1456" s="2" t="s">
        <v>35</v>
      </c>
      <c r="J1456" s="1">
        <f>IF(Tableau4[[#This Row],[Date Fin TTT]]="","",VLOOKUP(Tableau4[[#This Row],[Produit]],'Prod Sanit'!$A$1:$G$72,2,FALSE)+Tableau4[[#This Row],[Date Fin TTT]])</f>
        <v>43002</v>
      </c>
    </row>
    <row r="1457" spans="1:10" x14ac:dyDescent="0.25">
      <c r="A1457" s="20">
        <v>7552</v>
      </c>
      <c r="B1457" s="3">
        <v>42938</v>
      </c>
      <c r="C1457" s="3">
        <v>42938</v>
      </c>
      <c r="E1457" t="s">
        <v>337</v>
      </c>
      <c r="F1457">
        <v>47.5</v>
      </c>
      <c r="G1457" s="28">
        <f>VLOOKUP(E1457,Données!$J$1:$K$84,2,FALSE)</f>
        <v>170400110</v>
      </c>
      <c r="H1457" s="18" t="str">
        <f>IF(Tableau4[[#This Row],[Date Fin TTT]]="","",VLOOKUP(Tableau4[[#This Row],[Produit]],'Prod Sanit'!$A$1:$G$71,7,FALSE))</f>
        <v>D</v>
      </c>
      <c r="I1457" s="2" t="s">
        <v>35</v>
      </c>
      <c r="J1457" s="1">
        <f>IF(Tableau4[[#This Row],[Date Fin TTT]]="","",VLOOKUP(Tableau4[[#This Row],[Produit]],'Prod Sanit'!$A$1:$G$72,2,FALSE)+Tableau4[[#This Row],[Date Fin TTT]])</f>
        <v>42973</v>
      </c>
    </row>
    <row r="1458" spans="1:10" x14ac:dyDescent="0.25">
      <c r="A1458" s="20">
        <v>3889</v>
      </c>
      <c r="B1458" s="3">
        <v>42949</v>
      </c>
      <c r="C1458" s="3">
        <v>42949</v>
      </c>
      <c r="E1458" t="s">
        <v>337</v>
      </c>
      <c r="F1458">
        <v>37.5</v>
      </c>
      <c r="G1458" s="28">
        <f>VLOOKUP(E1458,Données!$J$1:$K$84,2,FALSE)</f>
        <v>170400110</v>
      </c>
      <c r="H1458" s="18" t="str">
        <f>IF(Tableau4[[#This Row],[Date Fin TTT]]="","",VLOOKUP(Tableau4[[#This Row],[Produit]],'Prod Sanit'!$A$1:$G$71,7,FALSE))</f>
        <v>D</v>
      </c>
      <c r="I1458" s="2" t="s">
        <v>35</v>
      </c>
      <c r="J1458" s="1">
        <f>IF(Tableau4[[#This Row],[Date Fin TTT]]="","",VLOOKUP(Tableau4[[#This Row],[Produit]],'Prod Sanit'!$A$1:$G$72,2,FALSE)+Tableau4[[#This Row],[Date Fin TTT]])</f>
        <v>42984</v>
      </c>
    </row>
    <row r="1459" spans="1:10" x14ac:dyDescent="0.25">
      <c r="A1459" s="20">
        <v>3891</v>
      </c>
      <c r="B1459" s="3">
        <v>42949</v>
      </c>
      <c r="C1459" s="3">
        <v>42949</v>
      </c>
      <c r="E1459" t="s">
        <v>337</v>
      </c>
      <c r="F1459">
        <v>37.5</v>
      </c>
      <c r="G1459" s="28">
        <f>VLOOKUP(E1459,Données!$J$1:$K$84,2,FALSE)</f>
        <v>170400110</v>
      </c>
      <c r="H1459" s="18" t="str">
        <f>IF(Tableau4[[#This Row],[Date Fin TTT]]="","",VLOOKUP(Tableau4[[#This Row],[Produit]],'Prod Sanit'!$A$1:$G$71,7,FALSE))</f>
        <v>D</v>
      </c>
      <c r="I1459" s="2" t="s">
        <v>35</v>
      </c>
      <c r="J1459" s="1">
        <f>IF(Tableau4[[#This Row],[Date Fin TTT]]="","",VLOOKUP(Tableau4[[#This Row],[Produit]],'Prod Sanit'!$A$1:$G$72,2,FALSE)+Tableau4[[#This Row],[Date Fin TTT]])</f>
        <v>42984</v>
      </c>
    </row>
    <row r="1460" spans="1:10" x14ac:dyDescent="0.25">
      <c r="A1460" s="20">
        <v>3894</v>
      </c>
      <c r="B1460" s="3">
        <v>42949</v>
      </c>
      <c r="C1460" s="3">
        <v>42949</v>
      </c>
      <c r="E1460" t="s">
        <v>337</v>
      </c>
      <c r="F1460">
        <v>37.5</v>
      </c>
      <c r="G1460" s="28">
        <f>VLOOKUP(E1460,Données!$J$1:$K$84,2,FALSE)</f>
        <v>170400110</v>
      </c>
      <c r="H1460" s="18" t="str">
        <f>IF(Tableau4[[#This Row],[Date Fin TTT]]="","",VLOOKUP(Tableau4[[#This Row],[Produit]],'Prod Sanit'!$A$1:$G$71,7,FALSE))</f>
        <v>D</v>
      </c>
      <c r="I1460" s="2" t="s">
        <v>35</v>
      </c>
      <c r="J1460" s="1">
        <f>IF(Tableau4[[#This Row],[Date Fin TTT]]="","",VLOOKUP(Tableau4[[#This Row],[Produit]],'Prod Sanit'!$A$1:$G$72,2,FALSE)+Tableau4[[#This Row],[Date Fin TTT]])</f>
        <v>42984</v>
      </c>
    </row>
    <row r="1461" spans="1:10" x14ac:dyDescent="0.25">
      <c r="A1461" s="20">
        <v>3892</v>
      </c>
      <c r="B1461" s="3">
        <v>42949</v>
      </c>
      <c r="C1461" s="3">
        <v>42949</v>
      </c>
      <c r="E1461" t="s">
        <v>337</v>
      </c>
      <c r="F1461">
        <v>37.5</v>
      </c>
      <c r="G1461" s="28">
        <f>VLOOKUP(E1461,Données!$J$1:$K$84,2,FALSE)</f>
        <v>170400110</v>
      </c>
      <c r="H1461" s="18" t="str">
        <f>IF(Tableau4[[#This Row],[Date Fin TTT]]="","",VLOOKUP(Tableau4[[#This Row],[Produit]],'Prod Sanit'!$A$1:$G$71,7,FALSE))</f>
        <v>D</v>
      </c>
      <c r="I1461" s="2" t="s">
        <v>35</v>
      </c>
      <c r="J1461" s="1">
        <f>IF(Tableau4[[#This Row],[Date Fin TTT]]="","",VLOOKUP(Tableau4[[#This Row],[Produit]],'Prod Sanit'!$A$1:$G$72,2,FALSE)+Tableau4[[#This Row],[Date Fin TTT]])</f>
        <v>42984</v>
      </c>
    </row>
    <row r="1462" spans="1:10" x14ac:dyDescent="0.25">
      <c r="A1462" s="20">
        <v>3904</v>
      </c>
      <c r="B1462" s="3">
        <v>42949</v>
      </c>
      <c r="C1462" s="3">
        <v>42949</v>
      </c>
      <c r="E1462" t="s">
        <v>337</v>
      </c>
      <c r="F1462">
        <v>37.5</v>
      </c>
      <c r="G1462" s="28">
        <f>VLOOKUP(E1462,Données!$J$1:$K$84,2,FALSE)</f>
        <v>170400110</v>
      </c>
      <c r="H1462" s="18" t="str">
        <f>IF(Tableau4[[#This Row],[Date Fin TTT]]="","",VLOOKUP(Tableau4[[#This Row],[Produit]],'Prod Sanit'!$A$1:$G$71,7,FALSE))</f>
        <v>D</v>
      </c>
      <c r="I1462" s="2" t="s">
        <v>35</v>
      </c>
      <c r="J1462" s="1">
        <f>IF(Tableau4[[#This Row],[Date Fin TTT]]="","",VLOOKUP(Tableau4[[#This Row],[Produit]],'Prod Sanit'!$A$1:$G$72,2,FALSE)+Tableau4[[#This Row],[Date Fin TTT]])</f>
        <v>42984</v>
      </c>
    </row>
    <row r="1463" spans="1:10" x14ac:dyDescent="0.25">
      <c r="A1463" s="20">
        <v>3878</v>
      </c>
      <c r="B1463" s="3">
        <v>42949</v>
      </c>
      <c r="C1463" s="3">
        <v>42949</v>
      </c>
      <c r="E1463" t="s">
        <v>337</v>
      </c>
      <c r="F1463">
        <v>37.5</v>
      </c>
      <c r="G1463" s="28">
        <f>VLOOKUP(E1463,Données!$J$1:$K$84,2,FALSE)</f>
        <v>170400110</v>
      </c>
      <c r="H1463" s="18" t="str">
        <f>IF(Tableau4[[#This Row],[Date Fin TTT]]="","",VLOOKUP(Tableau4[[#This Row],[Produit]],'Prod Sanit'!$A$1:$G$71,7,FALSE))</f>
        <v>D</v>
      </c>
      <c r="I1463" s="2" t="s">
        <v>35</v>
      </c>
      <c r="J1463" s="1">
        <f>IF(Tableau4[[#This Row],[Date Fin TTT]]="","",VLOOKUP(Tableau4[[#This Row],[Produit]],'Prod Sanit'!$A$1:$G$72,2,FALSE)+Tableau4[[#This Row],[Date Fin TTT]])</f>
        <v>42984</v>
      </c>
    </row>
    <row r="1464" spans="1:10" x14ac:dyDescent="0.25">
      <c r="A1464" s="20">
        <v>3876</v>
      </c>
      <c r="B1464" s="3">
        <v>42949</v>
      </c>
      <c r="C1464" s="3">
        <v>42949</v>
      </c>
      <c r="E1464" t="s">
        <v>337</v>
      </c>
      <c r="F1464">
        <v>37.5</v>
      </c>
      <c r="G1464" s="28">
        <f>VLOOKUP(E1464,Données!$J$1:$K$84,2,FALSE)</f>
        <v>170400110</v>
      </c>
      <c r="H1464" s="18" t="str">
        <f>IF(Tableau4[[#This Row],[Date Fin TTT]]="","",VLOOKUP(Tableau4[[#This Row],[Produit]],'Prod Sanit'!$A$1:$G$71,7,FALSE))</f>
        <v>D</v>
      </c>
      <c r="I1464" s="2" t="s">
        <v>35</v>
      </c>
      <c r="J1464" s="1">
        <f>IF(Tableau4[[#This Row],[Date Fin TTT]]="","",VLOOKUP(Tableau4[[#This Row],[Produit]],'Prod Sanit'!$A$1:$G$72,2,FALSE)+Tableau4[[#This Row],[Date Fin TTT]])</f>
        <v>42984</v>
      </c>
    </row>
    <row r="1465" spans="1:10" x14ac:dyDescent="0.25">
      <c r="A1465" s="20">
        <v>3880</v>
      </c>
      <c r="B1465" s="3">
        <v>42949</v>
      </c>
      <c r="C1465" s="3">
        <v>42949</v>
      </c>
      <c r="E1465" t="s">
        <v>337</v>
      </c>
      <c r="F1465">
        <v>37.5</v>
      </c>
      <c r="G1465" s="28">
        <f>VLOOKUP(E1465,Données!$J$1:$K$84,2,FALSE)</f>
        <v>170400110</v>
      </c>
      <c r="H1465" s="18" t="str">
        <f>IF(Tableau4[[#This Row],[Date Fin TTT]]="","",VLOOKUP(Tableau4[[#This Row],[Produit]],'Prod Sanit'!$A$1:$G$71,7,FALSE))</f>
        <v>D</v>
      </c>
      <c r="I1465" s="2" t="s">
        <v>35</v>
      </c>
      <c r="J1465" s="1">
        <f>IF(Tableau4[[#This Row],[Date Fin TTT]]="","",VLOOKUP(Tableau4[[#This Row],[Produit]],'Prod Sanit'!$A$1:$G$72,2,FALSE)+Tableau4[[#This Row],[Date Fin TTT]])</f>
        <v>42984</v>
      </c>
    </row>
    <row r="1466" spans="1:10" x14ac:dyDescent="0.25">
      <c r="A1466" s="20">
        <v>3882</v>
      </c>
      <c r="B1466" s="3">
        <v>42949</v>
      </c>
      <c r="C1466" s="3">
        <v>42949</v>
      </c>
      <c r="E1466" t="s">
        <v>337</v>
      </c>
      <c r="F1466">
        <v>37.5</v>
      </c>
      <c r="G1466" s="28">
        <f>VLOOKUP(E1466,Données!$J$1:$K$84,2,FALSE)</f>
        <v>170400110</v>
      </c>
      <c r="H1466" s="18" t="str">
        <f>IF(Tableau4[[#This Row],[Date Fin TTT]]="","",VLOOKUP(Tableau4[[#This Row],[Produit]],'Prod Sanit'!$A$1:$G$71,7,FALSE))</f>
        <v>D</v>
      </c>
      <c r="I1466" s="2" t="s">
        <v>35</v>
      </c>
      <c r="J1466" s="1">
        <f>IF(Tableau4[[#This Row],[Date Fin TTT]]="","",VLOOKUP(Tableau4[[#This Row],[Produit]],'Prod Sanit'!$A$1:$G$72,2,FALSE)+Tableau4[[#This Row],[Date Fin TTT]])</f>
        <v>42984</v>
      </c>
    </row>
    <row r="1467" spans="1:10" x14ac:dyDescent="0.25">
      <c r="A1467" s="20">
        <v>3900</v>
      </c>
      <c r="B1467" s="3">
        <v>42949</v>
      </c>
      <c r="C1467" s="3">
        <v>42949</v>
      </c>
      <c r="E1467" t="s">
        <v>337</v>
      </c>
      <c r="F1467">
        <v>37.5</v>
      </c>
      <c r="G1467" s="28">
        <f>VLOOKUP(E1467,Données!$J$1:$K$84,2,FALSE)</f>
        <v>170400110</v>
      </c>
      <c r="H1467" s="18" t="str">
        <f>IF(Tableau4[[#This Row],[Date Fin TTT]]="","",VLOOKUP(Tableau4[[#This Row],[Produit]],'Prod Sanit'!$A$1:$G$71,7,FALSE))</f>
        <v>D</v>
      </c>
      <c r="I1467" s="2" t="s">
        <v>35</v>
      </c>
      <c r="J1467" s="1">
        <f>IF(Tableau4[[#This Row],[Date Fin TTT]]="","",VLOOKUP(Tableau4[[#This Row],[Produit]],'Prod Sanit'!$A$1:$G$72,2,FALSE)+Tableau4[[#This Row],[Date Fin TTT]])</f>
        <v>42984</v>
      </c>
    </row>
    <row r="1468" spans="1:10" x14ac:dyDescent="0.25">
      <c r="A1468" s="20">
        <v>3898</v>
      </c>
      <c r="B1468" s="3">
        <v>42949</v>
      </c>
      <c r="C1468" s="3">
        <v>42949</v>
      </c>
      <c r="E1468" t="s">
        <v>337</v>
      </c>
      <c r="F1468">
        <v>37.5</v>
      </c>
      <c r="G1468" s="28">
        <f>VLOOKUP(E1468,Données!$J$1:$K$84,2,FALSE)</f>
        <v>170400110</v>
      </c>
      <c r="H1468" s="18" t="str">
        <f>IF(Tableau4[[#This Row],[Date Fin TTT]]="","",VLOOKUP(Tableau4[[#This Row],[Produit]],'Prod Sanit'!$A$1:$G$71,7,FALSE))</f>
        <v>D</v>
      </c>
      <c r="I1468" s="2" t="s">
        <v>35</v>
      </c>
      <c r="J1468" s="1">
        <f>IF(Tableau4[[#This Row],[Date Fin TTT]]="","",VLOOKUP(Tableau4[[#This Row],[Produit]],'Prod Sanit'!$A$1:$G$72,2,FALSE)+Tableau4[[#This Row],[Date Fin TTT]])</f>
        <v>42984</v>
      </c>
    </row>
    <row r="1469" spans="1:10" x14ac:dyDescent="0.25">
      <c r="A1469" s="20">
        <v>3887</v>
      </c>
      <c r="B1469" s="3">
        <v>42949</v>
      </c>
      <c r="C1469" s="3">
        <v>42949</v>
      </c>
      <c r="E1469" t="s">
        <v>337</v>
      </c>
      <c r="F1469">
        <v>37.5</v>
      </c>
      <c r="G1469" s="28">
        <f>VLOOKUP(E1469,Données!$J$1:$K$84,2,FALSE)</f>
        <v>170400110</v>
      </c>
      <c r="H1469" s="18" t="str">
        <f>IF(Tableau4[[#This Row],[Date Fin TTT]]="","",VLOOKUP(Tableau4[[#This Row],[Produit]],'Prod Sanit'!$A$1:$G$71,7,FALSE))</f>
        <v>D</v>
      </c>
      <c r="I1469" s="2" t="s">
        <v>35</v>
      </c>
      <c r="J1469" s="1">
        <f>IF(Tableau4[[#This Row],[Date Fin TTT]]="","",VLOOKUP(Tableau4[[#This Row],[Produit]],'Prod Sanit'!$A$1:$G$72,2,FALSE)+Tableau4[[#This Row],[Date Fin TTT]])</f>
        <v>42984</v>
      </c>
    </row>
    <row r="1470" spans="1:10" x14ac:dyDescent="0.25">
      <c r="A1470" s="20">
        <v>3872</v>
      </c>
      <c r="B1470" s="3">
        <v>42949</v>
      </c>
      <c r="C1470" s="3">
        <v>42949</v>
      </c>
      <c r="E1470" t="s">
        <v>337</v>
      </c>
      <c r="F1470">
        <v>37.5</v>
      </c>
      <c r="G1470" s="28">
        <f>VLOOKUP(E1470,Données!$J$1:$K$84,2,FALSE)</f>
        <v>170400110</v>
      </c>
      <c r="H1470" s="18" t="str">
        <f>IF(Tableau4[[#This Row],[Date Fin TTT]]="","",VLOOKUP(Tableau4[[#This Row],[Produit]],'Prod Sanit'!$A$1:$G$71,7,FALSE))</f>
        <v>D</v>
      </c>
      <c r="I1470" s="2" t="s">
        <v>35</v>
      </c>
      <c r="J1470" s="1">
        <f>IF(Tableau4[[#This Row],[Date Fin TTT]]="","",VLOOKUP(Tableau4[[#This Row],[Produit]],'Prod Sanit'!$A$1:$G$72,2,FALSE)+Tableau4[[#This Row],[Date Fin TTT]])</f>
        <v>42984</v>
      </c>
    </row>
    <row r="1471" spans="1:10" x14ac:dyDescent="0.25">
      <c r="A1471" s="20">
        <v>3896</v>
      </c>
      <c r="B1471" s="3">
        <v>42949</v>
      </c>
      <c r="C1471" s="3">
        <v>42949</v>
      </c>
      <c r="E1471" t="s">
        <v>337</v>
      </c>
      <c r="F1471">
        <v>37.5</v>
      </c>
      <c r="G1471" s="28">
        <f>VLOOKUP(E1471,Données!$J$1:$K$84,2,FALSE)</f>
        <v>170400110</v>
      </c>
      <c r="H1471" s="18" t="str">
        <f>IF(Tableau4[[#This Row],[Date Fin TTT]]="","",VLOOKUP(Tableau4[[#This Row],[Produit]],'Prod Sanit'!$A$1:$G$71,7,FALSE))</f>
        <v>D</v>
      </c>
      <c r="I1471" s="2" t="s">
        <v>35</v>
      </c>
      <c r="J1471" s="1">
        <f>IF(Tableau4[[#This Row],[Date Fin TTT]]="","",VLOOKUP(Tableau4[[#This Row],[Produit]],'Prod Sanit'!$A$1:$G$72,2,FALSE)+Tableau4[[#This Row],[Date Fin TTT]])</f>
        <v>42984</v>
      </c>
    </row>
    <row r="1472" spans="1:10" x14ac:dyDescent="0.25">
      <c r="A1472" s="20">
        <v>3874</v>
      </c>
      <c r="B1472" s="3">
        <v>42949</v>
      </c>
      <c r="C1472" s="3">
        <v>42949</v>
      </c>
      <c r="E1472" t="s">
        <v>337</v>
      </c>
      <c r="F1472">
        <v>37.5</v>
      </c>
      <c r="G1472" s="28">
        <f>VLOOKUP(E1472,Données!$J$1:$K$84,2,FALSE)</f>
        <v>170400110</v>
      </c>
      <c r="H1472" s="18" t="str">
        <f>IF(Tableau4[[#This Row],[Date Fin TTT]]="","",VLOOKUP(Tableau4[[#This Row],[Produit]],'Prod Sanit'!$A$1:$G$71,7,FALSE))</f>
        <v>D</v>
      </c>
      <c r="I1472" s="2" t="s">
        <v>35</v>
      </c>
      <c r="J1472" s="1">
        <f>IF(Tableau4[[#This Row],[Date Fin TTT]]="","",VLOOKUP(Tableau4[[#This Row],[Produit]],'Prod Sanit'!$A$1:$G$72,2,FALSE)+Tableau4[[#This Row],[Date Fin TTT]])</f>
        <v>42984</v>
      </c>
    </row>
    <row r="1473" spans="1:10" x14ac:dyDescent="0.25">
      <c r="A1473" s="20">
        <v>2092</v>
      </c>
      <c r="B1473" s="3">
        <v>42949</v>
      </c>
      <c r="C1473" s="3">
        <v>42949</v>
      </c>
      <c r="E1473" t="s">
        <v>337</v>
      </c>
      <c r="F1473">
        <v>37.5</v>
      </c>
      <c r="G1473" s="28">
        <f>VLOOKUP(E1473,Données!$J$1:$K$84,2,FALSE)</f>
        <v>170400110</v>
      </c>
      <c r="H1473" s="18" t="str">
        <f>IF(Tableau4[[#This Row],[Date Fin TTT]]="","",VLOOKUP(Tableau4[[#This Row],[Produit]],'Prod Sanit'!$A$1:$G$71,7,FALSE))</f>
        <v>D</v>
      </c>
      <c r="I1473" s="2" t="s">
        <v>35</v>
      </c>
      <c r="J1473" s="1">
        <f>IF(Tableau4[[#This Row],[Date Fin TTT]]="","",VLOOKUP(Tableau4[[#This Row],[Produit]],'Prod Sanit'!$A$1:$G$172,2,FALSE)+Tableau4[[#This Row],[Date Fin TTT]])</f>
        <v>42984</v>
      </c>
    </row>
    <row r="1474" spans="1:10" x14ac:dyDescent="0.25">
      <c r="A1474" s="20">
        <v>9273</v>
      </c>
      <c r="B1474" s="3">
        <v>42956</v>
      </c>
      <c r="C1474" s="3">
        <v>42956</v>
      </c>
      <c r="E1474" t="s">
        <v>343</v>
      </c>
      <c r="F1474">
        <v>2</v>
      </c>
      <c r="G1474" s="28">
        <f>VLOOKUP(E1474,Données!$J$1:$K$84,2,FALSE)</f>
        <v>170800205</v>
      </c>
      <c r="H1474" s="18" t="str">
        <f>IF(Tableau4[[#This Row],[Date Fin TTT]]="","",VLOOKUP(Tableau4[[#This Row],[Produit]],'Prod Sanit'!$A$1:$G$100,7,FALSE))</f>
        <v>IM</v>
      </c>
      <c r="I1474" s="2" t="s">
        <v>35</v>
      </c>
      <c r="J1474" s="1">
        <f>IF(Tableau4[[#This Row],[Date Fin TTT]]="","",VLOOKUP(Tableau4[[#This Row],[Produit]],'Prod Sanit'!$A$1:$G$172,2,FALSE)+Tableau4[[#This Row],[Date Fin TTT]])</f>
        <v>42956</v>
      </c>
    </row>
    <row r="1475" spans="1:10" x14ac:dyDescent="0.25">
      <c r="A1475" s="20">
        <v>6086</v>
      </c>
      <c r="B1475" s="3">
        <v>42956</v>
      </c>
      <c r="C1475" s="3">
        <v>42956</v>
      </c>
      <c r="E1475" t="s">
        <v>343</v>
      </c>
      <c r="F1475">
        <v>2</v>
      </c>
      <c r="G1475" s="28">
        <f>VLOOKUP(E1475,Données!$J$1:$K$84,2,FALSE)</f>
        <v>170800205</v>
      </c>
      <c r="H1475" s="18" t="str">
        <f>IF(Tableau4[[#This Row],[Date Fin TTT]]="","",VLOOKUP(Tableau4[[#This Row],[Produit]],'Prod Sanit'!$A$1:$G$100,7,FALSE))</f>
        <v>IM</v>
      </c>
      <c r="I1475" s="2" t="s">
        <v>35</v>
      </c>
      <c r="J1475" s="1">
        <f>IF(Tableau4[[#This Row],[Date Fin TTT]]="","",VLOOKUP(Tableau4[[#This Row],[Produit]],'Prod Sanit'!$A$1:$G$172,2,FALSE)+Tableau4[[#This Row],[Date Fin TTT]])</f>
        <v>42956</v>
      </c>
    </row>
    <row r="1476" spans="1:10" x14ac:dyDescent="0.25">
      <c r="A1476" s="20">
        <v>470</v>
      </c>
      <c r="B1476" s="3">
        <v>42956</v>
      </c>
      <c r="C1476" s="3">
        <v>42956</v>
      </c>
      <c r="E1476" t="s">
        <v>343</v>
      </c>
      <c r="F1476">
        <v>2</v>
      </c>
      <c r="G1476" s="28">
        <f>VLOOKUP(E1476,Données!$J$1:$K$84,2,FALSE)</f>
        <v>170800205</v>
      </c>
      <c r="H1476" s="18" t="str">
        <f>IF(Tableau4[[#This Row],[Date Fin TTT]]="","",VLOOKUP(Tableau4[[#This Row],[Produit]],'Prod Sanit'!$A$1:$G$100,7,FALSE))</f>
        <v>IM</v>
      </c>
      <c r="I1476" s="2" t="s">
        <v>35</v>
      </c>
      <c r="J1476" s="1">
        <f>IF(Tableau4[[#This Row],[Date Fin TTT]]="","",VLOOKUP(Tableau4[[#This Row],[Produit]],'Prod Sanit'!$A$1:$G$172,2,FALSE)+Tableau4[[#This Row],[Date Fin TTT]])</f>
        <v>42956</v>
      </c>
    </row>
    <row r="1477" spans="1:10" x14ac:dyDescent="0.25">
      <c r="A1477" s="20">
        <v>9274</v>
      </c>
      <c r="B1477" s="3">
        <v>42956</v>
      </c>
      <c r="C1477" s="3">
        <v>42956</v>
      </c>
      <c r="E1477" t="s">
        <v>343</v>
      </c>
      <c r="F1477">
        <v>2</v>
      </c>
      <c r="G1477" s="28">
        <f>VLOOKUP(E1477,Données!$J$1:$K$84,2,FALSE)</f>
        <v>170800205</v>
      </c>
      <c r="H1477" s="18" t="str">
        <f>IF(Tableau4[[#This Row],[Date Fin TTT]]="","",VLOOKUP(Tableau4[[#This Row],[Produit]],'Prod Sanit'!$A$1:$G$100,7,FALSE))</f>
        <v>IM</v>
      </c>
      <c r="I1477" s="2" t="s">
        <v>35</v>
      </c>
      <c r="J1477" s="1">
        <f>IF(Tableau4[[#This Row],[Date Fin TTT]]="","",VLOOKUP(Tableau4[[#This Row],[Produit]],'Prod Sanit'!$A$1:$G$172,2,FALSE)+Tableau4[[#This Row],[Date Fin TTT]])</f>
        <v>42956</v>
      </c>
    </row>
    <row r="1478" spans="1:10" x14ac:dyDescent="0.25">
      <c r="A1478" s="20">
        <v>398</v>
      </c>
      <c r="B1478" s="3">
        <v>42956</v>
      </c>
      <c r="C1478" s="3">
        <v>42956</v>
      </c>
      <c r="E1478" t="s">
        <v>343</v>
      </c>
      <c r="F1478">
        <v>2</v>
      </c>
      <c r="G1478" s="28">
        <f>VLOOKUP(E1478,Données!$J$1:$K$84,2,FALSE)</f>
        <v>170800205</v>
      </c>
      <c r="H1478" s="18" t="str">
        <f>IF(Tableau4[[#This Row],[Date Fin TTT]]="","",VLOOKUP(Tableau4[[#This Row],[Produit]],'Prod Sanit'!$A$1:$G$100,7,FALSE))</f>
        <v>IM</v>
      </c>
      <c r="I1478" s="2" t="s">
        <v>35</v>
      </c>
      <c r="J1478" s="1">
        <f>IF(Tableau4[[#This Row],[Date Fin TTT]]="","",VLOOKUP(Tableau4[[#This Row],[Produit]],'Prod Sanit'!$A$1:$G$172,2,FALSE)+Tableau4[[#This Row],[Date Fin TTT]])</f>
        <v>42956</v>
      </c>
    </row>
    <row r="1479" spans="1:10" x14ac:dyDescent="0.25">
      <c r="A1479" s="20">
        <v>9292</v>
      </c>
      <c r="B1479" s="3">
        <v>42956</v>
      </c>
      <c r="C1479" s="3">
        <v>42956</v>
      </c>
      <c r="E1479" t="s">
        <v>343</v>
      </c>
      <c r="F1479">
        <v>2</v>
      </c>
      <c r="G1479" s="28">
        <f>VLOOKUP(E1479,Données!$J$1:$K$84,2,FALSE)</f>
        <v>170800205</v>
      </c>
      <c r="H1479" s="18" t="str">
        <f>IF(Tableau4[[#This Row],[Date Fin TTT]]="","",VLOOKUP(Tableau4[[#This Row],[Produit]],'Prod Sanit'!$A$1:$G$100,7,FALSE))</f>
        <v>IM</v>
      </c>
      <c r="I1479" s="2" t="s">
        <v>35</v>
      </c>
      <c r="J1479" s="1">
        <f>IF(Tableau4[[#This Row],[Date Fin TTT]]="","",VLOOKUP(Tableau4[[#This Row],[Produit]],'Prod Sanit'!$A$1:$G$172,2,FALSE)+Tableau4[[#This Row],[Date Fin TTT]])</f>
        <v>42956</v>
      </c>
    </row>
    <row r="1480" spans="1:10" x14ac:dyDescent="0.25">
      <c r="A1480" s="20">
        <v>4923</v>
      </c>
      <c r="B1480" s="3">
        <v>42956</v>
      </c>
      <c r="C1480" s="3">
        <v>42956</v>
      </c>
      <c r="E1480" t="s">
        <v>343</v>
      </c>
      <c r="F1480">
        <v>2</v>
      </c>
      <c r="G1480" s="28">
        <f>VLOOKUP(E1480,Données!$J$1:$K$84,2,FALSE)</f>
        <v>170800205</v>
      </c>
      <c r="H1480" s="18" t="str">
        <f>IF(Tableau4[[#This Row],[Date Fin TTT]]="","",VLOOKUP(Tableau4[[#This Row],[Produit]],'Prod Sanit'!$A$1:$G$100,7,FALSE))</f>
        <v>IM</v>
      </c>
      <c r="I1480" s="2" t="s">
        <v>35</v>
      </c>
      <c r="J1480" s="1">
        <f>IF(Tableau4[[#This Row],[Date Fin TTT]]="","",VLOOKUP(Tableau4[[#This Row],[Produit]],'Prod Sanit'!$A$1:$G$172,2,FALSE)+Tableau4[[#This Row],[Date Fin TTT]])</f>
        <v>42956</v>
      </c>
    </row>
    <row r="1481" spans="1:10" x14ac:dyDescent="0.25">
      <c r="A1481" s="20">
        <v>6159</v>
      </c>
      <c r="B1481" s="3">
        <v>42956</v>
      </c>
      <c r="C1481" s="3">
        <v>42956</v>
      </c>
      <c r="E1481" t="s">
        <v>343</v>
      </c>
      <c r="F1481">
        <v>2</v>
      </c>
      <c r="G1481" s="28">
        <f>VLOOKUP(E1481,Données!$J$1:$K$84,2,FALSE)</f>
        <v>170800205</v>
      </c>
      <c r="H1481" s="18" t="str">
        <f>IF(Tableau4[[#This Row],[Date Fin TTT]]="","",VLOOKUP(Tableau4[[#This Row],[Produit]],'Prod Sanit'!$A$1:$G$100,7,FALSE))</f>
        <v>IM</v>
      </c>
      <c r="I1481" s="2" t="s">
        <v>35</v>
      </c>
      <c r="J1481" s="1">
        <f>IF(Tableau4[[#This Row],[Date Fin TTT]]="","",VLOOKUP(Tableau4[[#This Row],[Produit]],'Prod Sanit'!$A$1:$G$172,2,FALSE)+Tableau4[[#This Row],[Date Fin TTT]])</f>
        <v>42956</v>
      </c>
    </row>
    <row r="1482" spans="1:10" x14ac:dyDescent="0.25">
      <c r="A1482" s="20">
        <v>2533</v>
      </c>
      <c r="B1482" s="3">
        <v>42956</v>
      </c>
      <c r="C1482" s="3">
        <v>42956</v>
      </c>
      <c r="E1482" t="s">
        <v>343</v>
      </c>
      <c r="F1482">
        <v>2</v>
      </c>
      <c r="G1482" s="28">
        <f>VLOOKUP(E1482,Données!$J$1:$K$84,2,FALSE)</f>
        <v>170800205</v>
      </c>
      <c r="H1482" s="18" t="str">
        <f>IF(Tableau4[[#This Row],[Date Fin TTT]]="","",VLOOKUP(Tableau4[[#This Row],[Produit]],'Prod Sanit'!$A$1:$G$100,7,FALSE))</f>
        <v>IM</v>
      </c>
      <c r="I1482" s="2" t="s">
        <v>35</v>
      </c>
      <c r="J1482" s="1">
        <f>IF(Tableau4[[#This Row],[Date Fin TTT]]="","",VLOOKUP(Tableau4[[#This Row],[Produit]],'Prod Sanit'!$A$1:$G$172,2,FALSE)+Tableau4[[#This Row],[Date Fin TTT]])</f>
        <v>42956</v>
      </c>
    </row>
    <row r="1483" spans="1:10" x14ac:dyDescent="0.25">
      <c r="A1483" s="20">
        <v>7993</v>
      </c>
      <c r="B1483" s="3">
        <v>42956</v>
      </c>
      <c r="C1483" s="3">
        <v>42956</v>
      </c>
      <c r="E1483" t="s">
        <v>343</v>
      </c>
      <c r="F1483">
        <v>2</v>
      </c>
      <c r="G1483" s="28">
        <f>VLOOKUP(E1483,Données!$J$1:$K$84,2,FALSE)</f>
        <v>170800205</v>
      </c>
      <c r="H1483" s="18" t="str">
        <f>IF(Tableau4[[#This Row],[Date Fin TTT]]="","",VLOOKUP(Tableau4[[#This Row],[Produit]],'Prod Sanit'!$A$1:$G$100,7,FALSE))</f>
        <v>IM</v>
      </c>
      <c r="I1483" s="2" t="s">
        <v>35</v>
      </c>
      <c r="J1483" s="1">
        <f>IF(Tableau4[[#This Row],[Date Fin TTT]]="","",VLOOKUP(Tableau4[[#This Row],[Produit]],'Prod Sanit'!$A$1:$G$172,2,FALSE)+Tableau4[[#This Row],[Date Fin TTT]])</f>
        <v>42956</v>
      </c>
    </row>
    <row r="1484" spans="1:10" x14ac:dyDescent="0.25">
      <c r="A1484" s="20">
        <v>8022</v>
      </c>
      <c r="B1484" s="3">
        <v>42956</v>
      </c>
      <c r="C1484" s="3">
        <v>42956</v>
      </c>
      <c r="E1484" t="s">
        <v>343</v>
      </c>
      <c r="F1484">
        <v>2</v>
      </c>
      <c r="G1484" s="28">
        <f>VLOOKUP(E1484,Données!$J$1:$K$84,2,FALSE)</f>
        <v>170800205</v>
      </c>
      <c r="H1484" s="18" t="str">
        <f>IF(Tableau4[[#This Row],[Date Fin TTT]]="","",VLOOKUP(Tableau4[[#This Row],[Produit]],'Prod Sanit'!$A$1:$G$100,7,FALSE))</f>
        <v>IM</v>
      </c>
      <c r="I1484" s="2" t="s">
        <v>35</v>
      </c>
      <c r="J1484" s="1">
        <f>IF(Tableau4[[#This Row],[Date Fin TTT]]="","",VLOOKUP(Tableau4[[#This Row],[Produit]],'Prod Sanit'!$A$1:$G$172,2,FALSE)+Tableau4[[#This Row],[Date Fin TTT]])</f>
        <v>42956</v>
      </c>
    </row>
    <row r="1485" spans="1:10" x14ac:dyDescent="0.25">
      <c r="A1485" s="20">
        <v>8055</v>
      </c>
      <c r="B1485" s="3">
        <v>42956</v>
      </c>
      <c r="C1485" s="3">
        <v>42956</v>
      </c>
      <c r="E1485" t="s">
        <v>343</v>
      </c>
      <c r="F1485">
        <v>2</v>
      </c>
      <c r="G1485" s="28">
        <f>VLOOKUP(E1485,Données!$J$1:$K$84,2,FALSE)</f>
        <v>170800205</v>
      </c>
      <c r="H1485" s="18" t="str">
        <f>IF(Tableau4[[#This Row],[Date Fin TTT]]="","",VLOOKUP(Tableau4[[#This Row],[Produit]],'Prod Sanit'!$A$1:$G$100,7,FALSE))</f>
        <v>IM</v>
      </c>
      <c r="I1485" s="2" t="s">
        <v>35</v>
      </c>
      <c r="J1485" s="1">
        <f>IF(Tableau4[[#This Row],[Date Fin TTT]]="","",VLOOKUP(Tableau4[[#This Row],[Produit]],'Prod Sanit'!$A$1:$G$172,2,FALSE)+Tableau4[[#This Row],[Date Fin TTT]])</f>
        <v>42956</v>
      </c>
    </row>
    <row r="1486" spans="1:10" x14ac:dyDescent="0.25">
      <c r="A1486" s="20">
        <v>2550</v>
      </c>
      <c r="B1486" s="3">
        <v>42956</v>
      </c>
      <c r="C1486" s="3">
        <v>42956</v>
      </c>
      <c r="E1486" t="s">
        <v>343</v>
      </c>
      <c r="F1486">
        <v>2</v>
      </c>
      <c r="G1486" s="28">
        <f>VLOOKUP(E1486,Données!$J$1:$K$84,2,FALSE)</f>
        <v>170800205</v>
      </c>
      <c r="H1486" s="18" t="str">
        <f>IF(Tableau4[[#This Row],[Date Fin TTT]]="","",VLOOKUP(Tableau4[[#This Row],[Produit]],'Prod Sanit'!$A$1:$G$100,7,FALSE))</f>
        <v>IM</v>
      </c>
      <c r="I1486" s="2" t="s">
        <v>35</v>
      </c>
      <c r="J1486" s="1">
        <f>IF(Tableau4[[#This Row],[Date Fin TTT]]="","",VLOOKUP(Tableau4[[#This Row],[Produit]],'Prod Sanit'!$A$1:$G$172,2,FALSE)+Tableau4[[#This Row],[Date Fin TTT]])</f>
        <v>42956</v>
      </c>
    </row>
    <row r="1487" spans="1:10" x14ac:dyDescent="0.25">
      <c r="A1487" s="20">
        <v>8005</v>
      </c>
      <c r="B1487" s="3">
        <v>42956</v>
      </c>
      <c r="C1487" s="3">
        <v>42956</v>
      </c>
      <c r="E1487" t="s">
        <v>343</v>
      </c>
      <c r="F1487">
        <v>2</v>
      </c>
      <c r="G1487" s="28">
        <f>VLOOKUP(E1487,Données!$J$1:$K$84,2,FALSE)</f>
        <v>170800205</v>
      </c>
      <c r="H1487" s="18" t="str">
        <f>IF(Tableau4[[#This Row],[Date Fin TTT]]="","",VLOOKUP(Tableau4[[#This Row],[Produit]],'Prod Sanit'!$A$1:$G$100,7,FALSE))</f>
        <v>IM</v>
      </c>
      <c r="I1487" s="2" t="s">
        <v>35</v>
      </c>
      <c r="J1487" s="1">
        <f>IF(Tableau4[[#This Row],[Date Fin TTT]]="","",VLOOKUP(Tableau4[[#This Row],[Produit]],'Prod Sanit'!$A$1:$G$172,2,FALSE)+Tableau4[[#This Row],[Date Fin TTT]])</f>
        <v>42956</v>
      </c>
    </row>
    <row r="1488" spans="1:10" x14ac:dyDescent="0.25">
      <c r="A1488" s="20">
        <v>7996</v>
      </c>
      <c r="B1488" s="3">
        <v>42956</v>
      </c>
      <c r="C1488" s="3">
        <v>42956</v>
      </c>
      <c r="E1488" t="s">
        <v>343</v>
      </c>
      <c r="F1488">
        <v>2</v>
      </c>
      <c r="G1488" s="28">
        <f>VLOOKUP(E1488,Données!$J$1:$K$84,2,FALSE)</f>
        <v>170800205</v>
      </c>
      <c r="H1488" s="18" t="str">
        <f>IF(Tableau4[[#This Row],[Date Fin TTT]]="","",VLOOKUP(Tableau4[[#This Row],[Produit]],'Prod Sanit'!$A$1:$G$100,7,FALSE))</f>
        <v>IM</v>
      </c>
      <c r="I1488" s="2" t="s">
        <v>35</v>
      </c>
      <c r="J1488" s="1">
        <f>IF(Tableau4[[#This Row],[Date Fin TTT]]="","",VLOOKUP(Tableau4[[#This Row],[Produit]],'Prod Sanit'!$A$1:$G$172,2,FALSE)+Tableau4[[#This Row],[Date Fin TTT]])</f>
        <v>42956</v>
      </c>
    </row>
    <row r="1489" spans="1:10" x14ac:dyDescent="0.25">
      <c r="A1489" s="20">
        <v>8074</v>
      </c>
      <c r="B1489" s="3">
        <v>42956</v>
      </c>
      <c r="C1489" s="3">
        <v>42956</v>
      </c>
      <c r="E1489" t="s">
        <v>343</v>
      </c>
      <c r="F1489">
        <v>2</v>
      </c>
      <c r="G1489" s="28">
        <f>VLOOKUP(E1489,Données!$J$1:$K$84,2,FALSE)</f>
        <v>170800205</v>
      </c>
      <c r="H1489" s="18" t="str">
        <f>IF(Tableau4[[#This Row],[Date Fin TTT]]="","",VLOOKUP(Tableau4[[#This Row],[Produit]],'Prod Sanit'!$A$1:$G$100,7,FALSE))</f>
        <v>IM</v>
      </c>
      <c r="I1489" s="2" t="s">
        <v>35</v>
      </c>
      <c r="J1489" s="1">
        <f>IF(Tableau4[[#This Row],[Date Fin TTT]]="","",VLOOKUP(Tableau4[[#This Row],[Produit]],'Prod Sanit'!$A$1:$G$172,2,FALSE)+Tableau4[[#This Row],[Date Fin TTT]])</f>
        <v>42956</v>
      </c>
    </row>
    <row r="1490" spans="1:10" x14ac:dyDescent="0.25">
      <c r="A1490" s="20">
        <v>2553</v>
      </c>
      <c r="B1490" s="3">
        <v>42956</v>
      </c>
      <c r="C1490" s="3">
        <v>42956</v>
      </c>
      <c r="E1490" t="s">
        <v>343</v>
      </c>
      <c r="F1490">
        <v>2</v>
      </c>
      <c r="G1490" s="28">
        <f>VLOOKUP(E1490,Données!$J$1:$K$84,2,FALSE)</f>
        <v>170800205</v>
      </c>
      <c r="H1490" s="18" t="str">
        <f>IF(Tableau4[[#This Row],[Date Fin TTT]]="","",VLOOKUP(Tableau4[[#This Row],[Produit]],'Prod Sanit'!$A$1:$G$100,7,FALSE))</f>
        <v>IM</v>
      </c>
      <c r="I1490" s="2" t="s">
        <v>35</v>
      </c>
      <c r="J1490" s="1">
        <f>IF(Tableau4[[#This Row],[Date Fin TTT]]="","",VLOOKUP(Tableau4[[#This Row],[Produit]],'Prod Sanit'!$A$1:$G$172,2,FALSE)+Tableau4[[#This Row],[Date Fin TTT]])</f>
        <v>42956</v>
      </c>
    </row>
    <row r="1491" spans="1:10" x14ac:dyDescent="0.25">
      <c r="A1491" s="20">
        <v>8007</v>
      </c>
      <c r="B1491" s="3">
        <v>42956</v>
      </c>
      <c r="C1491" s="3">
        <v>42956</v>
      </c>
      <c r="E1491" t="s">
        <v>343</v>
      </c>
      <c r="F1491">
        <v>2</v>
      </c>
      <c r="G1491" s="28">
        <f>VLOOKUP(E1491,Données!$J$1:$K$84,2,FALSE)</f>
        <v>170800205</v>
      </c>
      <c r="H1491" s="18" t="str">
        <f>IF(Tableau4[[#This Row],[Date Fin TTT]]="","",VLOOKUP(Tableau4[[#This Row],[Produit]],'Prod Sanit'!$A$1:$G$100,7,FALSE))</f>
        <v>IM</v>
      </c>
      <c r="I1491" s="2" t="s">
        <v>35</v>
      </c>
      <c r="J1491" s="1">
        <f>IF(Tableau4[[#This Row],[Date Fin TTT]]="","",VLOOKUP(Tableau4[[#This Row],[Produit]],'Prod Sanit'!$A$1:$G$172,2,FALSE)+Tableau4[[#This Row],[Date Fin TTT]])</f>
        <v>42956</v>
      </c>
    </row>
    <row r="1492" spans="1:10" x14ac:dyDescent="0.25">
      <c r="A1492" s="20">
        <v>8084</v>
      </c>
      <c r="B1492" s="3">
        <v>42956</v>
      </c>
      <c r="C1492" s="3">
        <v>42956</v>
      </c>
      <c r="E1492" t="s">
        <v>343</v>
      </c>
      <c r="F1492">
        <v>2</v>
      </c>
      <c r="G1492" s="28">
        <f>VLOOKUP(E1492,Données!$J$1:$K$84,2,FALSE)</f>
        <v>170800205</v>
      </c>
      <c r="H1492" s="18" t="str">
        <f>IF(Tableau4[[#This Row],[Date Fin TTT]]="","",VLOOKUP(Tableau4[[#This Row],[Produit]],'Prod Sanit'!$A$1:$G$100,7,FALSE))</f>
        <v>IM</v>
      </c>
      <c r="I1492" s="2" t="s">
        <v>35</v>
      </c>
      <c r="J1492" s="1">
        <f>IF(Tableau4[[#This Row],[Date Fin TTT]]="","",VLOOKUP(Tableau4[[#This Row],[Produit]],'Prod Sanit'!$A$1:$G$172,2,FALSE)+Tableau4[[#This Row],[Date Fin TTT]])</f>
        <v>42956</v>
      </c>
    </row>
    <row r="1493" spans="1:10" x14ac:dyDescent="0.25">
      <c r="A1493" s="20">
        <v>7997</v>
      </c>
      <c r="B1493" s="3">
        <v>42956</v>
      </c>
      <c r="C1493" s="3">
        <v>42956</v>
      </c>
      <c r="E1493" t="s">
        <v>343</v>
      </c>
      <c r="F1493">
        <v>2</v>
      </c>
      <c r="G1493" s="28">
        <f>VLOOKUP(E1493,Données!$J$1:$K$84,2,FALSE)</f>
        <v>170800205</v>
      </c>
      <c r="H1493" s="18" t="str">
        <f>IF(Tableau4[[#This Row],[Date Fin TTT]]="","",VLOOKUP(Tableau4[[#This Row],[Produit]],'Prod Sanit'!$A$1:$G$100,7,FALSE))</f>
        <v>IM</v>
      </c>
      <c r="I1493" s="2" t="s">
        <v>35</v>
      </c>
      <c r="J1493" s="1">
        <f>IF(Tableau4[[#This Row],[Date Fin TTT]]="","",VLOOKUP(Tableau4[[#This Row],[Produit]],'Prod Sanit'!$A$1:$G$172,2,FALSE)+Tableau4[[#This Row],[Date Fin TTT]])</f>
        <v>42956</v>
      </c>
    </row>
    <row r="1494" spans="1:10" x14ac:dyDescent="0.25">
      <c r="A1494" s="20">
        <v>8094</v>
      </c>
      <c r="B1494" s="3">
        <v>42956</v>
      </c>
      <c r="C1494" s="3">
        <v>42956</v>
      </c>
      <c r="E1494" t="s">
        <v>343</v>
      </c>
      <c r="F1494">
        <v>2</v>
      </c>
      <c r="G1494" s="28">
        <f>VLOOKUP(E1494,Données!$J$1:$K$84,2,FALSE)</f>
        <v>170800205</v>
      </c>
      <c r="H1494" s="18" t="str">
        <f>IF(Tableau4[[#This Row],[Date Fin TTT]]="","",VLOOKUP(Tableau4[[#This Row],[Produit]],'Prod Sanit'!$A$1:$G$100,7,FALSE))</f>
        <v>IM</v>
      </c>
      <c r="I1494" s="2" t="s">
        <v>35</v>
      </c>
      <c r="J1494" s="1">
        <f>IF(Tableau4[[#This Row],[Date Fin TTT]]="","",VLOOKUP(Tableau4[[#This Row],[Produit]],'Prod Sanit'!$A$1:$G$172,2,FALSE)+Tableau4[[#This Row],[Date Fin TTT]])</f>
        <v>42956</v>
      </c>
    </row>
    <row r="1495" spans="1:10" x14ac:dyDescent="0.25">
      <c r="A1495" s="20">
        <v>6172</v>
      </c>
      <c r="B1495" s="3">
        <v>42975</v>
      </c>
      <c r="C1495" s="3">
        <v>42975</v>
      </c>
      <c r="E1495" t="s">
        <v>343</v>
      </c>
      <c r="F1495">
        <v>2</v>
      </c>
      <c r="G1495" s="28">
        <v>708003260</v>
      </c>
      <c r="H1495" s="18" t="str">
        <f>IF(Tableau4[[#This Row],[Date Fin TTT]]="","",VLOOKUP(Tableau4[[#This Row],[Produit]],'Prod Sanit'!$A$1:$G$100,7,FALSE))</f>
        <v>IM</v>
      </c>
      <c r="I1495" s="2" t="s">
        <v>35</v>
      </c>
      <c r="J1495" s="1">
        <f>IF(Tableau4[[#This Row],[Date Fin TTT]]="","",VLOOKUP(Tableau4[[#This Row],[Produit]],'Prod Sanit'!$A$1:$G$172,2,FALSE)+Tableau4[[#This Row],[Date Fin TTT]])</f>
        <v>42975</v>
      </c>
    </row>
    <row r="1496" spans="1:10" x14ac:dyDescent="0.25">
      <c r="A1496" s="20">
        <v>807</v>
      </c>
      <c r="B1496" s="3">
        <v>42975</v>
      </c>
      <c r="C1496" s="3">
        <v>42975</v>
      </c>
      <c r="E1496" t="s">
        <v>343</v>
      </c>
      <c r="F1496">
        <v>2</v>
      </c>
      <c r="G1496" s="28">
        <v>708003260</v>
      </c>
      <c r="H1496" s="18" t="str">
        <f>IF(Tableau4[[#This Row],[Date Fin TTT]]="","",VLOOKUP(Tableau4[[#This Row],[Produit]],'Prod Sanit'!$A$1:$G$100,7,FALSE))</f>
        <v>IM</v>
      </c>
      <c r="I1496" s="2" t="s">
        <v>35</v>
      </c>
      <c r="J1496" s="1">
        <f>IF(Tableau4[[#This Row],[Date Fin TTT]]="","",VLOOKUP(Tableau4[[#This Row],[Produit]],'Prod Sanit'!$A$1:$G$172,2,FALSE)+Tableau4[[#This Row],[Date Fin TTT]])</f>
        <v>42975</v>
      </c>
    </row>
    <row r="1497" spans="1:10" x14ac:dyDescent="0.25">
      <c r="A1497" s="20">
        <v>6105</v>
      </c>
      <c r="B1497" s="3">
        <v>42975</v>
      </c>
      <c r="C1497" s="3">
        <v>42975</v>
      </c>
      <c r="E1497" t="s">
        <v>343</v>
      </c>
      <c r="F1497">
        <v>2</v>
      </c>
      <c r="G1497" s="28">
        <v>708003260</v>
      </c>
      <c r="H1497" s="18" t="str">
        <f>IF(Tableau4[[#This Row],[Date Fin TTT]]="","",VLOOKUP(Tableau4[[#This Row],[Produit]],'Prod Sanit'!$A$1:$G$100,7,FALSE))</f>
        <v>IM</v>
      </c>
      <c r="I1497" s="2" t="s">
        <v>35</v>
      </c>
      <c r="J1497" s="1">
        <f>IF(Tableau4[[#This Row],[Date Fin TTT]]="","",VLOOKUP(Tableau4[[#This Row],[Produit]],'Prod Sanit'!$A$1:$G$172,2,FALSE)+Tableau4[[#This Row],[Date Fin TTT]])</f>
        <v>42975</v>
      </c>
    </row>
    <row r="1498" spans="1:10" x14ac:dyDescent="0.25">
      <c r="A1498" s="20">
        <v>6167</v>
      </c>
      <c r="B1498" s="3">
        <v>42975</v>
      </c>
      <c r="C1498" s="3">
        <v>42975</v>
      </c>
      <c r="E1498" t="s">
        <v>343</v>
      </c>
      <c r="F1498">
        <v>2</v>
      </c>
      <c r="G1498" s="28">
        <v>708003260</v>
      </c>
      <c r="H1498" s="18" t="str">
        <f>IF(Tableau4[[#This Row],[Date Fin TTT]]="","",VLOOKUP(Tableau4[[#This Row],[Produit]],'Prod Sanit'!$A$1:$G$100,7,FALSE))</f>
        <v>IM</v>
      </c>
      <c r="I1498" s="2" t="s">
        <v>35</v>
      </c>
      <c r="J1498" s="1">
        <f>IF(Tableau4[[#This Row],[Date Fin TTT]]="","",VLOOKUP(Tableau4[[#This Row],[Produit]],'Prod Sanit'!$A$1:$G$172,2,FALSE)+Tableau4[[#This Row],[Date Fin TTT]])</f>
        <v>42975</v>
      </c>
    </row>
    <row r="1499" spans="1:10" x14ac:dyDescent="0.25">
      <c r="A1499" s="20">
        <v>4958</v>
      </c>
      <c r="B1499" s="3">
        <v>42975</v>
      </c>
      <c r="C1499" s="3">
        <v>42975</v>
      </c>
      <c r="E1499" t="s">
        <v>343</v>
      </c>
      <c r="F1499">
        <v>2</v>
      </c>
      <c r="G1499" s="28">
        <v>708003260</v>
      </c>
      <c r="H1499" s="18" t="str">
        <f>IF(Tableau4[[#This Row],[Date Fin TTT]]="","",VLOOKUP(Tableau4[[#This Row],[Produit]],'Prod Sanit'!$A$1:$G$100,7,FALSE))</f>
        <v>IM</v>
      </c>
      <c r="I1499" s="2" t="s">
        <v>35</v>
      </c>
      <c r="J1499" s="1">
        <f>IF(Tableau4[[#This Row],[Date Fin TTT]]="","",VLOOKUP(Tableau4[[#This Row],[Produit]],'Prod Sanit'!$A$1:$G$172,2,FALSE)+Tableau4[[#This Row],[Date Fin TTT]])</f>
        <v>42975</v>
      </c>
    </row>
    <row r="1500" spans="1:10" x14ac:dyDescent="0.25">
      <c r="A1500" s="20">
        <v>4920</v>
      </c>
      <c r="B1500" s="3">
        <v>42975</v>
      </c>
      <c r="C1500" s="3">
        <v>42975</v>
      </c>
      <c r="E1500" t="s">
        <v>343</v>
      </c>
      <c r="F1500">
        <v>2</v>
      </c>
      <c r="G1500" s="28">
        <v>708003260</v>
      </c>
      <c r="H1500" s="18" t="str">
        <f>IF(Tableau4[[#This Row],[Date Fin TTT]]="","",VLOOKUP(Tableau4[[#This Row],[Produit]],'Prod Sanit'!$A$1:$G$100,7,FALSE))</f>
        <v>IM</v>
      </c>
      <c r="I1500" s="2" t="s">
        <v>35</v>
      </c>
      <c r="J1500" s="1">
        <f>IF(Tableau4[[#This Row],[Date Fin TTT]]="","",VLOOKUP(Tableau4[[#This Row],[Produit]],'Prod Sanit'!$A$1:$G$172,2,FALSE)+Tableau4[[#This Row],[Date Fin TTT]])</f>
        <v>42975</v>
      </c>
    </row>
    <row r="1501" spans="1:10" x14ac:dyDescent="0.25">
      <c r="A1501" s="20">
        <v>7220</v>
      </c>
      <c r="B1501" s="3">
        <v>42975</v>
      </c>
      <c r="C1501" s="3">
        <v>42975</v>
      </c>
      <c r="E1501" t="s">
        <v>343</v>
      </c>
      <c r="F1501">
        <v>2</v>
      </c>
      <c r="G1501" s="28">
        <v>708003260</v>
      </c>
      <c r="H1501" s="18" t="str">
        <f>IF(Tableau4[[#This Row],[Date Fin TTT]]="","",VLOOKUP(Tableau4[[#This Row],[Produit]],'Prod Sanit'!$A$1:$G$100,7,FALSE))</f>
        <v>IM</v>
      </c>
      <c r="I1501" s="2" t="s">
        <v>35</v>
      </c>
      <c r="J1501" s="1">
        <f>IF(Tableau4[[#This Row],[Date Fin TTT]]="","",VLOOKUP(Tableau4[[#This Row],[Produit]],'Prod Sanit'!$A$1:$G$172,2,FALSE)+Tableau4[[#This Row],[Date Fin TTT]])</f>
        <v>42975</v>
      </c>
    </row>
    <row r="1502" spans="1:10" x14ac:dyDescent="0.25">
      <c r="A1502" s="20">
        <v>6046</v>
      </c>
      <c r="B1502" s="3">
        <v>42975</v>
      </c>
      <c r="C1502" s="3">
        <v>42975</v>
      </c>
      <c r="E1502" t="s">
        <v>343</v>
      </c>
      <c r="F1502">
        <v>2</v>
      </c>
      <c r="G1502" s="28">
        <v>708003260</v>
      </c>
      <c r="H1502" s="18" t="str">
        <f>IF(Tableau4[[#This Row],[Date Fin TTT]]="","",VLOOKUP(Tableau4[[#This Row],[Produit]],'Prod Sanit'!$A$1:$G$100,7,FALSE))</f>
        <v>IM</v>
      </c>
      <c r="I1502" s="2" t="s">
        <v>35</v>
      </c>
      <c r="J1502" s="1">
        <f>IF(Tableau4[[#This Row],[Date Fin TTT]]="","",VLOOKUP(Tableau4[[#This Row],[Produit]],'Prod Sanit'!$A$1:$G$172,2,FALSE)+Tableau4[[#This Row],[Date Fin TTT]])</f>
        <v>42975</v>
      </c>
    </row>
    <row r="1503" spans="1:10" x14ac:dyDescent="0.25">
      <c r="A1503" s="20">
        <v>9252</v>
      </c>
      <c r="B1503" s="3">
        <v>42975</v>
      </c>
      <c r="C1503" s="3">
        <v>42975</v>
      </c>
      <c r="E1503" t="s">
        <v>343</v>
      </c>
      <c r="F1503">
        <v>2</v>
      </c>
      <c r="G1503" s="28">
        <v>708003260</v>
      </c>
      <c r="H1503" s="18" t="str">
        <f>IF(Tableau4[[#This Row],[Date Fin TTT]]="","",VLOOKUP(Tableau4[[#This Row],[Produit]],'Prod Sanit'!$A$1:$G$100,7,FALSE))</f>
        <v>IM</v>
      </c>
      <c r="I1503" s="2" t="s">
        <v>35</v>
      </c>
      <c r="J1503" s="1">
        <f>IF(Tableau4[[#This Row],[Date Fin TTT]]="","",VLOOKUP(Tableau4[[#This Row],[Produit]],'Prod Sanit'!$A$1:$G$172,2,FALSE)+Tableau4[[#This Row],[Date Fin TTT]])</f>
        <v>42975</v>
      </c>
    </row>
    <row r="1504" spans="1:10" x14ac:dyDescent="0.25">
      <c r="A1504" s="20">
        <v>6244</v>
      </c>
      <c r="B1504" s="3">
        <v>42975</v>
      </c>
      <c r="C1504" s="3">
        <v>42975</v>
      </c>
      <c r="E1504" t="s">
        <v>343</v>
      </c>
      <c r="F1504">
        <v>2</v>
      </c>
      <c r="G1504" s="28">
        <v>708003260</v>
      </c>
      <c r="H1504" s="18" t="str">
        <f>IF(Tableau4[[#This Row],[Date Fin TTT]]="","",VLOOKUP(Tableau4[[#This Row],[Produit]],'Prod Sanit'!$A$1:$G$100,7,FALSE))</f>
        <v>IM</v>
      </c>
      <c r="I1504" s="2" t="s">
        <v>35</v>
      </c>
      <c r="J1504" s="1">
        <f>IF(Tableau4[[#This Row],[Date Fin TTT]]="","",VLOOKUP(Tableau4[[#This Row],[Produit]],'Prod Sanit'!$A$1:$G$172,2,FALSE)+Tableau4[[#This Row],[Date Fin TTT]])</f>
        <v>42975</v>
      </c>
    </row>
    <row r="1505" spans="1:10" x14ac:dyDescent="0.25">
      <c r="A1505" s="20">
        <v>6089</v>
      </c>
      <c r="B1505" s="3">
        <v>42975</v>
      </c>
      <c r="C1505" s="3">
        <v>42975</v>
      </c>
      <c r="E1505" t="s">
        <v>343</v>
      </c>
      <c r="F1505">
        <v>2</v>
      </c>
      <c r="G1505" s="28">
        <v>708003260</v>
      </c>
      <c r="H1505" s="18" t="str">
        <f>IF(Tableau4[[#This Row],[Date Fin TTT]]="","",VLOOKUP(Tableau4[[#This Row],[Produit]],'Prod Sanit'!$A$1:$G$100,7,FALSE))</f>
        <v>IM</v>
      </c>
      <c r="I1505" s="2" t="s">
        <v>35</v>
      </c>
      <c r="J1505" s="1">
        <f>IF(Tableau4[[#This Row],[Date Fin TTT]]="","",VLOOKUP(Tableau4[[#This Row],[Produit]],'Prod Sanit'!$A$1:$G$172,2,FALSE)+Tableau4[[#This Row],[Date Fin TTT]])</f>
        <v>42975</v>
      </c>
    </row>
    <row r="1506" spans="1:10" x14ac:dyDescent="0.25">
      <c r="A1506" s="20">
        <v>7278</v>
      </c>
      <c r="B1506" s="3">
        <v>42975</v>
      </c>
      <c r="C1506" s="3">
        <v>42975</v>
      </c>
      <c r="E1506" t="s">
        <v>343</v>
      </c>
      <c r="F1506">
        <v>2</v>
      </c>
      <c r="G1506" s="28">
        <v>708003260</v>
      </c>
      <c r="H1506" s="18" t="str">
        <f>IF(Tableau4[[#This Row],[Date Fin TTT]]="","",VLOOKUP(Tableau4[[#This Row],[Produit]],'Prod Sanit'!$A$1:$G$100,7,FALSE))</f>
        <v>IM</v>
      </c>
      <c r="I1506" s="2" t="s">
        <v>35</v>
      </c>
      <c r="J1506" s="1">
        <f>IF(Tableau4[[#This Row],[Date Fin TTT]]="","",VLOOKUP(Tableau4[[#This Row],[Produit]],'Prod Sanit'!$A$1:$G$172,2,FALSE)+Tableau4[[#This Row],[Date Fin TTT]])</f>
        <v>42975</v>
      </c>
    </row>
    <row r="1507" spans="1:10" x14ac:dyDescent="0.25">
      <c r="A1507" s="20">
        <v>6109</v>
      </c>
      <c r="B1507" s="3">
        <v>42975</v>
      </c>
      <c r="C1507" s="3">
        <v>42975</v>
      </c>
      <c r="E1507" t="s">
        <v>343</v>
      </c>
      <c r="F1507">
        <v>2</v>
      </c>
      <c r="G1507" s="28">
        <v>708003260</v>
      </c>
      <c r="H1507" s="18" t="str">
        <f>IF(Tableau4[[#This Row],[Date Fin TTT]]="","",VLOOKUP(Tableau4[[#This Row],[Produit]],'Prod Sanit'!$A$1:$G$100,7,FALSE))</f>
        <v>IM</v>
      </c>
      <c r="I1507" s="2" t="s">
        <v>35</v>
      </c>
      <c r="J1507" s="1">
        <f>IF(Tableau4[[#This Row],[Date Fin TTT]]="","",VLOOKUP(Tableau4[[#This Row],[Produit]],'Prod Sanit'!$A$1:$G$172,2,FALSE)+Tableau4[[#This Row],[Date Fin TTT]])</f>
        <v>42975</v>
      </c>
    </row>
    <row r="1508" spans="1:10" x14ac:dyDescent="0.25">
      <c r="A1508" s="20">
        <v>6114</v>
      </c>
      <c r="B1508" s="3">
        <v>42975</v>
      </c>
      <c r="C1508" s="3">
        <v>42975</v>
      </c>
      <c r="E1508" t="s">
        <v>343</v>
      </c>
      <c r="F1508">
        <v>2</v>
      </c>
      <c r="G1508" s="28">
        <v>708003260</v>
      </c>
      <c r="H1508" s="18" t="str">
        <f>IF(Tableau4[[#This Row],[Date Fin TTT]]="","",VLOOKUP(Tableau4[[#This Row],[Produit]],'Prod Sanit'!$A$1:$G$100,7,FALSE))</f>
        <v>IM</v>
      </c>
      <c r="I1508" s="2" t="s">
        <v>35</v>
      </c>
      <c r="J1508" s="1">
        <f>IF(Tableau4[[#This Row],[Date Fin TTT]]="","",VLOOKUP(Tableau4[[#This Row],[Produit]],'Prod Sanit'!$A$1:$G$172,2,FALSE)+Tableau4[[#This Row],[Date Fin TTT]])</f>
        <v>42975</v>
      </c>
    </row>
    <row r="1509" spans="1:10" x14ac:dyDescent="0.25">
      <c r="A1509" s="20">
        <v>6084</v>
      </c>
      <c r="B1509" s="3">
        <v>42975</v>
      </c>
      <c r="C1509" s="3">
        <v>42975</v>
      </c>
      <c r="E1509" t="s">
        <v>343</v>
      </c>
      <c r="F1509">
        <v>2</v>
      </c>
      <c r="G1509" s="28">
        <v>708003260</v>
      </c>
      <c r="H1509" s="18" t="str">
        <f>IF(Tableau4[[#This Row],[Date Fin TTT]]="","",VLOOKUP(Tableau4[[#This Row],[Produit]],'Prod Sanit'!$A$1:$G$100,7,FALSE))</f>
        <v>IM</v>
      </c>
      <c r="I1509" s="2" t="s">
        <v>35</v>
      </c>
      <c r="J1509" s="1">
        <f>IF(Tableau4[[#This Row],[Date Fin TTT]]="","",VLOOKUP(Tableau4[[#This Row],[Produit]],'Prod Sanit'!$A$1:$G$172,2,FALSE)+Tableau4[[#This Row],[Date Fin TTT]])</f>
        <v>42975</v>
      </c>
    </row>
    <row r="1510" spans="1:10" x14ac:dyDescent="0.25">
      <c r="A1510" s="20">
        <v>6056</v>
      </c>
      <c r="B1510" s="3">
        <v>42975</v>
      </c>
      <c r="C1510" s="3">
        <v>42975</v>
      </c>
      <c r="E1510" t="s">
        <v>343</v>
      </c>
      <c r="F1510">
        <v>2</v>
      </c>
      <c r="G1510" s="28">
        <v>708003260</v>
      </c>
      <c r="H1510" s="18" t="str">
        <f>IF(Tableau4[[#This Row],[Date Fin TTT]]="","",VLOOKUP(Tableau4[[#This Row],[Produit]],'Prod Sanit'!$A$1:$G$100,7,FALSE))</f>
        <v>IM</v>
      </c>
      <c r="I1510" s="2" t="s">
        <v>35</v>
      </c>
      <c r="J1510" s="1">
        <f>IF(Tableau4[[#This Row],[Date Fin TTT]]="","",VLOOKUP(Tableau4[[#This Row],[Produit]],'Prod Sanit'!$A$1:$G$172,2,FALSE)+Tableau4[[#This Row],[Date Fin TTT]])</f>
        <v>42975</v>
      </c>
    </row>
    <row r="1511" spans="1:10" x14ac:dyDescent="0.25">
      <c r="A1511" s="20">
        <v>7251</v>
      </c>
      <c r="B1511" s="3">
        <v>42975</v>
      </c>
      <c r="C1511" s="3">
        <v>42975</v>
      </c>
      <c r="E1511" t="s">
        <v>343</v>
      </c>
      <c r="F1511">
        <v>2</v>
      </c>
      <c r="G1511" s="28">
        <v>708003260</v>
      </c>
      <c r="H1511" s="18" t="str">
        <f>IF(Tableau4[[#This Row],[Date Fin TTT]]="","",VLOOKUP(Tableau4[[#This Row],[Produit]],'Prod Sanit'!$A$1:$G$100,7,FALSE))</f>
        <v>IM</v>
      </c>
      <c r="I1511" s="2" t="s">
        <v>35</v>
      </c>
      <c r="J1511" s="1">
        <f>IF(Tableau4[[#This Row],[Date Fin TTT]]="","",VLOOKUP(Tableau4[[#This Row],[Produit]],'Prod Sanit'!$A$1:$G$172,2,FALSE)+Tableau4[[#This Row],[Date Fin TTT]])</f>
        <v>42975</v>
      </c>
    </row>
    <row r="1512" spans="1:10" x14ac:dyDescent="0.25">
      <c r="A1512" s="20">
        <v>822</v>
      </c>
      <c r="B1512" s="3">
        <v>42975</v>
      </c>
      <c r="C1512" s="3">
        <v>42975</v>
      </c>
      <c r="E1512" t="s">
        <v>343</v>
      </c>
      <c r="F1512">
        <v>2</v>
      </c>
      <c r="G1512" s="28">
        <v>708003260</v>
      </c>
      <c r="H1512" s="18" t="str">
        <f>IF(Tableau4[[#This Row],[Date Fin TTT]]="","",VLOOKUP(Tableau4[[#This Row],[Produit]],'Prod Sanit'!$A$1:$G$100,7,FALSE))</f>
        <v>IM</v>
      </c>
      <c r="I1512" s="2" t="s">
        <v>35</v>
      </c>
      <c r="J1512" s="1">
        <f>IF(Tableau4[[#This Row],[Date Fin TTT]]="","",VLOOKUP(Tableau4[[#This Row],[Produit]],'Prod Sanit'!$A$1:$G$172,2,FALSE)+Tableau4[[#This Row],[Date Fin TTT]])</f>
        <v>42975</v>
      </c>
    </row>
    <row r="1513" spans="1:10" x14ac:dyDescent="0.25">
      <c r="A1513" s="20">
        <v>7223</v>
      </c>
      <c r="B1513" s="3">
        <v>42975</v>
      </c>
      <c r="C1513" s="3">
        <v>42975</v>
      </c>
      <c r="E1513" t="s">
        <v>343</v>
      </c>
      <c r="F1513">
        <v>2</v>
      </c>
      <c r="G1513" s="28">
        <v>708003260</v>
      </c>
      <c r="H1513" s="18" t="str">
        <f>IF(Tableau4[[#This Row],[Date Fin TTT]]="","",VLOOKUP(Tableau4[[#This Row],[Produit]],'Prod Sanit'!$A$1:$G$100,7,FALSE))</f>
        <v>IM</v>
      </c>
      <c r="I1513" s="2" t="s">
        <v>35</v>
      </c>
      <c r="J1513" s="1">
        <f>IF(Tableau4[[#This Row],[Date Fin TTT]]="","",VLOOKUP(Tableau4[[#This Row],[Produit]],'Prod Sanit'!$A$1:$G$172,2,FALSE)+Tableau4[[#This Row],[Date Fin TTT]])</f>
        <v>42975</v>
      </c>
    </row>
    <row r="1514" spans="1:10" x14ac:dyDescent="0.25">
      <c r="A1514" s="20">
        <v>6137</v>
      </c>
      <c r="B1514" s="3">
        <v>42975</v>
      </c>
      <c r="C1514" s="3">
        <v>42975</v>
      </c>
      <c r="E1514" t="s">
        <v>343</v>
      </c>
      <c r="F1514">
        <v>2</v>
      </c>
      <c r="G1514" s="28">
        <v>708003260</v>
      </c>
      <c r="H1514" s="18" t="str">
        <f>IF(Tableau4[[#This Row],[Date Fin TTT]]="","",VLOOKUP(Tableau4[[#This Row],[Produit]],'Prod Sanit'!$A$1:$G$100,7,FALSE))</f>
        <v>IM</v>
      </c>
      <c r="I1514" s="2" t="s">
        <v>35</v>
      </c>
      <c r="J1514" s="1">
        <f>IF(Tableau4[[#This Row],[Date Fin TTT]]="","",VLOOKUP(Tableau4[[#This Row],[Produit]],'Prod Sanit'!$A$1:$G$172,2,FALSE)+Tableau4[[#This Row],[Date Fin TTT]])</f>
        <v>42975</v>
      </c>
    </row>
    <row r="1515" spans="1:10" x14ac:dyDescent="0.25">
      <c r="A1515" s="20">
        <v>7509</v>
      </c>
      <c r="B1515" s="3">
        <v>42986</v>
      </c>
      <c r="C1515" s="3">
        <v>42986</v>
      </c>
      <c r="E1515" t="s">
        <v>57</v>
      </c>
      <c r="F1515">
        <v>20</v>
      </c>
      <c r="G1515" s="28" t="e">
        <f>VLOOKUP(E1515,Données!$J$1:$K$84,2,FALSE)</f>
        <v>#VALUE!</v>
      </c>
      <c r="H1515" s="18" t="s">
        <v>27</v>
      </c>
      <c r="I1515" s="2" t="s">
        <v>36</v>
      </c>
      <c r="J1515" s="1">
        <f>IF(Tableau4[[#This Row],[Date Fin TTT]]="","",VLOOKUP(Tableau4[[#This Row],[Produit]],'Prod Sanit'!$A$1:$G$72,2,FALSE)+Tableau4[[#This Row],[Date Fin TTT]])</f>
        <v>42989</v>
      </c>
    </row>
    <row r="1516" spans="1:10" x14ac:dyDescent="0.25">
      <c r="A1516" s="20">
        <v>7509</v>
      </c>
      <c r="B1516" s="3">
        <v>42986</v>
      </c>
      <c r="C1516" s="3">
        <v>42986</v>
      </c>
      <c r="E1516" t="s">
        <v>54</v>
      </c>
      <c r="G1516" s="28">
        <f>VLOOKUP(E1516,Données!$J$1:$K$84,2,FALSE)</f>
        <v>604001917</v>
      </c>
      <c r="H1516" s="18" t="s">
        <v>27</v>
      </c>
      <c r="I1516" s="2" t="s">
        <v>36</v>
      </c>
      <c r="J1516" s="1">
        <f>IF(Tableau4[[#This Row],[Date Fin TTT]]="","",VLOOKUP(Tableau4[[#This Row],[Produit]],'Prod Sanit'!$A$1:$G$72,2,FALSE)+Tableau4[[#This Row],[Date Fin TTT]])</f>
        <v>43017</v>
      </c>
    </row>
    <row r="1517" spans="1:10" x14ac:dyDescent="0.25">
      <c r="A1517" s="20">
        <v>7509</v>
      </c>
      <c r="B1517" s="3">
        <v>42986</v>
      </c>
      <c r="C1517" s="3">
        <v>42986</v>
      </c>
      <c r="E1517" t="s">
        <v>341</v>
      </c>
      <c r="G1517" s="28" t="e">
        <f>VLOOKUP(E1517,Données!$J$1:$K$84,2,FALSE)</f>
        <v>#REF!</v>
      </c>
      <c r="H1517" s="18" t="s">
        <v>26</v>
      </c>
      <c r="I1517" s="2" t="s">
        <v>36</v>
      </c>
      <c r="J1517" s="1" t="e">
        <f>IF(Tableau4[[#This Row],[Date Fin TTT]]="","",VLOOKUP(Tableau4[[#This Row],[Produit]],'Prod Sanit'!$A$1:$G$72,2,FALSE)+Tableau4[[#This Row],[Date Fin TTT]])</f>
        <v>#N/A</v>
      </c>
    </row>
    <row r="1518" spans="1:10" x14ac:dyDescent="0.25">
      <c r="A1518" s="20">
        <v>7509</v>
      </c>
      <c r="B1518" s="3">
        <v>42986</v>
      </c>
      <c r="C1518" s="3">
        <v>42987</v>
      </c>
      <c r="E1518" t="s">
        <v>342</v>
      </c>
      <c r="G1518" s="28" t="e">
        <f>VLOOKUP(E1518,Données!$J$1:$K$84,2,FALSE)</f>
        <v>#REF!</v>
      </c>
      <c r="H1518" s="18" t="e">
        <f>IF(Tableau4[[#This Row],[Date Fin TTT]]="","",VLOOKUP(Tableau4[[#This Row],[Produit]],'Prod Sanit'!A1094:G1162,7,FALSE))</f>
        <v>#N/A</v>
      </c>
      <c r="I1518" s="2" t="s">
        <v>35</v>
      </c>
      <c r="J1518" s="1" t="e">
        <f>IF(Tableau4[[#This Row],[Date Fin TTT]]="","",VLOOKUP(Tableau4[[#This Row],[Produit]],'Prod Sanit'!$A$1:$G$72,2,FALSE)+Tableau4[[#This Row],[Date Fin TTT]])</f>
        <v>#N/A</v>
      </c>
    </row>
    <row r="1519" spans="1:10" x14ac:dyDescent="0.25">
      <c r="A1519" s="20">
        <v>7509</v>
      </c>
      <c r="B1519" s="3">
        <v>42986</v>
      </c>
      <c r="C1519" s="3">
        <v>42986</v>
      </c>
      <c r="E1519" t="s">
        <v>110</v>
      </c>
      <c r="G1519" s="28" t="e">
        <f>VLOOKUP(E1519,Données!$J$1:$K$84,2,FALSE)</f>
        <v>#N/A</v>
      </c>
      <c r="H1519" s="18" t="e">
        <f>IF(Tableau4[[#This Row],[Date Fin TTT]]="","",VLOOKUP(Tableau4[[#This Row],[Produit]],'Prod Sanit'!A1095:G1163,7,FALSE))</f>
        <v>#N/A</v>
      </c>
      <c r="I1519" s="2" t="s">
        <v>36</v>
      </c>
      <c r="J1519" s="1">
        <f>IF(Tableau4[[#This Row],[Date Fin TTT]]="","",VLOOKUP(Tableau4[[#This Row],[Produit]],'Prod Sanit'!$A$1:$G$72,2,FALSE)+Tableau4[[#This Row],[Date Fin TTT]])</f>
        <v>42986</v>
      </c>
    </row>
    <row r="1520" spans="1:10" x14ac:dyDescent="0.25">
      <c r="A1520" s="20">
        <v>7509</v>
      </c>
      <c r="B1520" s="3">
        <v>42987</v>
      </c>
      <c r="C1520" s="3">
        <v>42988</v>
      </c>
      <c r="E1520" t="s">
        <v>57</v>
      </c>
      <c r="F1520">
        <v>15</v>
      </c>
      <c r="G1520" s="28" t="e">
        <f>VLOOKUP(E1520,Données!$J$1:$K$84,2,FALSE)</f>
        <v>#VALUE!</v>
      </c>
      <c r="H1520" s="18" t="s">
        <v>26</v>
      </c>
      <c r="I1520" s="2" t="s">
        <v>35</v>
      </c>
      <c r="J1520" s="1">
        <f>IF(Tableau4[[#This Row],[Date Fin TTT]]="","",VLOOKUP(Tableau4[[#This Row],[Produit]],'Prod Sanit'!$A$1:$G$72,2,FALSE)+Tableau4[[#This Row],[Date Fin TTT]])</f>
        <v>42991</v>
      </c>
    </row>
    <row r="1521" spans="1:10" x14ac:dyDescent="0.25">
      <c r="A1521" s="20">
        <v>3936</v>
      </c>
      <c r="B1521" s="3">
        <v>42994</v>
      </c>
      <c r="C1521" s="3">
        <v>42994</v>
      </c>
      <c r="E1521" t="s">
        <v>213</v>
      </c>
      <c r="F1521">
        <v>1</v>
      </c>
      <c r="G1521" s="28">
        <f>VLOOKUP(E1521,Données!$J$1:$K$84,2,FALSE)</f>
        <v>609003643</v>
      </c>
      <c r="H1521" s="18" t="str">
        <f>IF(Tableau4[[#This Row],[Date Fin TTT]]="","",VLOOKUP(Tableau4[[#This Row],[Produit]],'Prod Sanit'!$A$1:$G$100,7,FALSE))</f>
        <v>SC</v>
      </c>
      <c r="I1521" s="2" t="s">
        <v>35</v>
      </c>
      <c r="J1521" s="1">
        <f>IF(Tableau4[[#This Row],[Date Fin TTT]]="","",VLOOKUP(Tableau4[[#This Row],[Produit]],'Prod Sanit'!$A$1:$G$72,2,FALSE)+Tableau4[[#This Row],[Date Fin TTT]])</f>
        <v>43022</v>
      </c>
    </row>
    <row r="1522" spans="1:10" x14ac:dyDescent="0.25">
      <c r="A1522" s="20">
        <v>3936</v>
      </c>
      <c r="B1522" s="3">
        <v>42994</v>
      </c>
      <c r="C1522" s="3">
        <v>42994</v>
      </c>
      <c r="E1522" t="s">
        <v>53</v>
      </c>
      <c r="F1522">
        <v>15</v>
      </c>
      <c r="G1522" s="28">
        <f>VLOOKUP(E1522,Données!$J$1:$K$84,2,FALSE)</f>
        <v>612004941</v>
      </c>
      <c r="H1522" s="18">
        <f>IF(Tableau4[[#This Row],[Date Fin TTT]]="","",VLOOKUP(Tableau4[[#This Row],[Produit]],'Prod Sanit'!$A$1:$G$100,7,FALSE))</f>
        <v>0</v>
      </c>
      <c r="I1522" s="2" t="s">
        <v>35</v>
      </c>
      <c r="J1522" s="1">
        <f>IF(Tableau4[[#This Row],[Date Fin TTT]]="","",VLOOKUP(Tableau4[[#This Row],[Produit]],'Prod Sanit'!$A$1:$G$72,2,FALSE)+Tableau4[[#This Row],[Date Fin TTT]])</f>
        <v>43057</v>
      </c>
    </row>
    <row r="1523" spans="1:10" x14ac:dyDescent="0.25">
      <c r="A1523" s="20">
        <v>3937</v>
      </c>
      <c r="B1523" s="3">
        <v>42995</v>
      </c>
      <c r="C1523" s="3">
        <v>42995</v>
      </c>
      <c r="E1523" t="s">
        <v>213</v>
      </c>
      <c r="F1523">
        <v>1</v>
      </c>
      <c r="G1523" s="28">
        <f>VLOOKUP(E1523,Données!$J$1:$K$84,2,FALSE)</f>
        <v>609003643</v>
      </c>
      <c r="H1523" s="18" t="str">
        <f>IF(Tableau4[[#This Row],[Date Fin TTT]]="","",VLOOKUP(Tableau4[[#This Row],[Produit]],'Prod Sanit'!$A$1:$G$100,7,FALSE))</f>
        <v>SC</v>
      </c>
      <c r="I1523" s="2" t="s">
        <v>35</v>
      </c>
      <c r="J1523" s="1">
        <f>IF(Tableau4[[#This Row],[Date Fin TTT]]="","",VLOOKUP(Tableau4[[#This Row],[Produit]],'Prod Sanit'!$A$1:$G$72,2,FALSE)+Tableau4[[#This Row],[Date Fin TTT]])</f>
        <v>43023</v>
      </c>
    </row>
    <row r="1524" spans="1:10" x14ac:dyDescent="0.25">
      <c r="A1524" s="20">
        <v>3938</v>
      </c>
      <c r="B1524" s="3">
        <v>42995</v>
      </c>
      <c r="C1524" s="3">
        <v>42995</v>
      </c>
      <c r="E1524" t="s">
        <v>213</v>
      </c>
      <c r="F1524">
        <v>1</v>
      </c>
      <c r="G1524" s="28">
        <f>VLOOKUP(E1524,Données!$J$1:$K$84,2,FALSE)</f>
        <v>609003643</v>
      </c>
      <c r="H1524" s="18" t="str">
        <f>IF(Tableau4[[#This Row],[Date Fin TTT]]="","",VLOOKUP(Tableau4[[#This Row],[Produit]],'Prod Sanit'!$A$1:$G$100,7,FALSE))</f>
        <v>SC</v>
      </c>
      <c r="I1524" s="2" t="s">
        <v>35</v>
      </c>
      <c r="J1524" s="1">
        <f>IF(Tableau4[[#This Row],[Date Fin TTT]]="","",VLOOKUP(Tableau4[[#This Row],[Produit]],'Prod Sanit'!$A$1:$G$72,2,FALSE)+Tableau4[[#This Row],[Date Fin TTT]])</f>
        <v>43023</v>
      </c>
    </row>
    <row r="1525" spans="1:10" x14ac:dyDescent="0.25">
      <c r="A1525" s="20">
        <v>3937</v>
      </c>
      <c r="B1525" s="3">
        <v>42995</v>
      </c>
      <c r="C1525" s="3">
        <v>42995</v>
      </c>
      <c r="E1525" t="s">
        <v>53</v>
      </c>
      <c r="F1525">
        <v>15</v>
      </c>
      <c r="G1525" s="28">
        <f>VLOOKUP(E1525,Données!$J$1:$K$84,2,FALSE)</f>
        <v>612004941</v>
      </c>
      <c r="H1525" s="18">
        <f>IF(Tableau4[[#This Row],[Date Fin TTT]]="","",VLOOKUP(Tableau4[[#This Row],[Produit]],'Prod Sanit'!$A$1:$G$100,7,FALSE))</f>
        <v>0</v>
      </c>
      <c r="I1525" s="2" t="s">
        <v>35</v>
      </c>
      <c r="J1525" s="1">
        <f>IF(Tableau4[[#This Row],[Date Fin TTT]]="","",VLOOKUP(Tableau4[[#This Row],[Produit]],'Prod Sanit'!$A$1:$G$72,2,FALSE)+Tableau4[[#This Row],[Date Fin TTT]])</f>
        <v>43058</v>
      </c>
    </row>
    <row r="1526" spans="1:10" x14ac:dyDescent="0.25">
      <c r="A1526" s="20">
        <v>3938</v>
      </c>
      <c r="B1526" s="3">
        <v>42995</v>
      </c>
      <c r="C1526" s="3">
        <v>42995</v>
      </c>
      <c r="E1526" t="s">
        <v>53</v>
      </c>
      <c r="F1526">
        <v>15</v>
      </c>
      <c r="G1526" s="28">
        <f>VLOOKUP(E1526,Données!$J$1:$K$84,2,FALSE)</f>
        <v>612004941</v>
      </c>
      <c r="H1526" s="18">
        <f>IF(Tableau4[[#This Row],[Date Fin TTT]]="","",VLOOKUP(Tableau4[[#This Row],[Produit]],'Prod Sanit'!$A$1:$G$100,7,FALSE))</f>
        <v>0</v>
      </c>
      <c r="I1526" s="2" t="s">
        <v>35</v>
      </c>
      <c r="J1526" s="1">
        <f>IF(Tableau4[[#This Row],[Date Fin TTT]]="","",VLOOKUP(Tableau4[[#This Row],[Produit]],'Prod Sanit'!$A$1:$G$72,2,FALSE)+Tableau4[[#This Row],[Date Fin TTT]])</f>
        <v>43058</v>
      </c>
    </row>
    <row r="1527" spans="1:10" x14ac:dyDescent="0.25">
      <c r="A1527" s="20">
        <v>3939</v>
      </c>
      <c r="B1527" s="3">
        <v>42997</v>
      </c>
      <c r="C1527" s="3">
        <v>42997</v>
      </c>
      <c r="E1527" t="s">
        <v>213</v>
      </c>
      <c r="F1527">
        <v>1</v>
      </c>
      <c r="G1527" s="28">
        <f>VLOOKUP(E1527,Données!$J$1:$K$84,2,FALSE)</f>
        <v>609003643</v>
      </c>
      <c r="H1527" s="18" t="str">
        <f>IF(Tableau4[[#This Row],[Date Fin TTT]]="","",VLOOKUP(Tableau4[[#This Row],[Produit]],'Prod Sanit'!$A$1:$G$100,7,FALSE))</f>
        <v>SC</v>
      </c>
      <c r="I1527" s="2" t="s">
        <v>35</v>
      </c>
      <c r="J1527" s="1">
        <f>IF(Tableau4[[#This Row],[Date Fin TTT]]="","",VLOOKUP(Tableau4[[#This Row],[Produit]],'Prod Sanit'!$A$1:$G$72,2,FALSE)+Tableau4[[#This Row],[Date Fin TTT]])</f>
        <v>43025</v>
      </c>
    </row>
    <row r="1528" spans="1:10" x14ac:dyDescent="0.25">
      <c r="A1528" s="20">
        <v>3939</v>
      </c>
      <c r="B1528" s="3">
        <v>42997</v>
      </c>
      <c r="C1528" s="3">
        <v>42997</v>
      </c>
      <c r="E1528" t="s">
        <v>53</v>
      </c>
      <c r="F1528">
        <v>15</v>
      </c>
      <c r="G1528" s="28">
        <f>VLOOKUP(E1528,Données!$J$1:$K$84,2,FALSE)</f>
        <v>612004941</v>
      </c>
      <c r="H1528" s="18">
        <f>IF(Tableau4[[#This Row],[Date Fin TTT]]="","",VLOOKUP(Tableau4[[#This Row],[Produit]],'Prod Sanit'!$A$1:$G$100,7,FALSE))</f>
        <v>0</v>
      </c>
      <c r="I1528" s="2" t="s">
        <v>35</v>
      </c>
      <c r="J1528" s="1">
        <f>IF(Tableau4[[#This Row],[Date Fin TTT]]="","",VLOOKUP(Tableau4[[#This Row],[Produit]],'Prod Sanit'!$A$1:$G$72,2,FALSE)+Tableau4[[#This Row],[Date Fin TTT]])</f>
        <v>43060</v>
      </c>
    </row>
    <row r="1529" spans="1:10" x14ac:dyDescent="0.25">
      <c r="A1529" s="20">
        <v>3261</v>
      </c>
      <c r="B1529" s="3">
        <v>42999</v>
      </c>
      <c r="C1529" s="3">
        <v>42999</v>
      </c>
      <c r="E1529" t="s">
        <v>213</v>
      </c>
      <c r="F1529">
        <v>1</v>
      </c>
      <c r="G1529" s="28">
        <f>VLOOKUP(E1529,Données!$J$1:$K$84,2,FALSE)</f>
        <v>609003643</v>
      </c>
      <c r="H1529" s="18" t="str">
        <f>IF(Tableau4[[#This Row],[Date Fin TTT]]="","",VLOOKUP(Tableau4[[#This Row],[Produit]],'Prod Sanit'!$A$1:$G$100,7,FALSE))</f>
        <v>SC</v>
      </c>
      <c r="I1529" s="2" t="s">
        <v>35</v>
      </c>
      <c r="J1529" s="1">
        <f>IF(Tableau4[[#This Row],[Date Fin TTT]]="","",VLOOKUP(Tableau4[[#This Row],[Produit]],'Prod Sanit'!$A$1:$G$72,2,FALSE)+Tableau4[[#This Row],[Date Fin TTT]])</f>
        <v>43027</v>
      </c>
    </row>
    <row r="1530" spans="1:10" x14ac:dyDescent="0.25">
      <c r="A1530" s="20">
        <v>3262</v>
      </c>
      <c r="B1530" s="3">
        <v>42999</v>
      </c>
      <c r="C1530" s="3">
        <v>42999</v>
      </c>
      <c r="E1530" t="s">
        <v>213</v>
      </c>
      <c r="F1530">
        <v>1</v>
      </c>
      <c r="G1530" s="28">
        <f>VLOOKUP(E1530,Données!$J$1:$K$84,2,FALSE)</f>
        <v>609003643</v>
      </c>
      <c r="H1530" s="18" t="str">
        <f>IF(Tableau4[[#This Row],[Date Fin TTT]]="","",VLOOKUP(Tableau4[[#This Row],[Produit]],'Prod Sanit'!$A$1:$G$100,7,FALSE))</f>
        <v>SC</v>
      </c>
      <c r="I1530" s="2" t="s">
        <v>35</v>
      </c>
      <c r="J1530" s="1">
        <f>IF(Tableau4[[#This Row],[Date Fin TTT]]="","",VLOOKUP(Tableau4[[#This Row],[Produit]],'Prod Sanit'!$A$1:$G$72,2,FALSE)+Tableau4[[#This Row],[Date Fin TTT]])</f>
        <v>43027</v>
      </c>
    </row>
    <row r="1531" spans="1:10" x14ac:dyDescent="0.25">
      <c r="A1531" s="20">
        <v>3263</v>
      </c>
      <c r="B1531" s="3">
        <v>42999</v>
      </c>
      <c r="C1531" s="3">
        <v>42999</v>
      </c>
      <c r="E1531" t="s">
        <v>213</v>
      </c>
      <c r="F1531">
        <v>1</v>
      </c>
      <c r="G1531" s="28">
        <f>VLOOKUP(E1531,Données!$J$1:$K$84,2,FALSE)</f>
        <v>609003643</v>
      </c>
      <c r="H1531" s="18" t="str">
        <f>IF(Tableau4[[#This Row],[Date Fin TTT]]="","",VLOOKUP(Tableau4[[#This Row],[Produit]],'Prod Sanit'!$A$1:$G$100,7,FALSE))</f>
        <v>SC</v>
      </c>
      <c r="I1531" s="2" t="s">
        <v>35</v>
      </c>
      <c r="J1531" s="1">
        <f>IF(Tableau4[[#This Row],[Date Fin TTT]]="","",VLOOKUP(Tableau4[[#This Row],[Produit]],'Prod Sanit'!$A$1:$G$72,2,FALSE)+Tableau4[[#This Row],[Date Fin TTT]])</f>
        <v>43027</v>
      </c>
    </row>
    <row r="1532" spans="1:10" x14ac:dyDescent="0.25">
      <c r="A1532" s="20">
        <v>3261</v>
      </c>
      <c r="B1532" s="3">
        <v>42999</v>
      </c>
      <c r="C1532" s="3">
        <v>42999</v>
      </c>
      <c r="E1532" t="s">
        <v>53</v>
      </c>
      <c r="F1532">
        <v>15</v>
      </c>
      <c r="G1532" s="28">
        <f>VLOOKUP(E1532,Données!$J$1:$K$84,2,FALSE)</f>
        <v>612004941</v>
      </c>
      <c r="H1532" s="18">
        <f>IF(Tableau4[[#This Row],[Date Fin TTT]]="","",VLOOKUP(Tableau4[[#This Row],[Produit]],'Prod Sanit'!$A$1:$G$100,7,FALSE))</f>
        <v>0</v>
      </c>
      <c r="I1532" s="2" t="s">
        <v>35</v>
      </c>
      <c r="J1532" s="1">
        <f>IF(Tableau4[[#This Row],[Date Fin TTT]]="","",VLOOKUP(Tableau4[[#This Row],[Produit]],'Prod Sanit'!$A$1:$G$72,2,FALSE)+Tableau4[[#This Row],[Date Fin TTT]])</f>
        <v>43062</v>
      </c>
    </row>
    <row r="1533" spans="1:10" x14ac:dyDescent="0.25">
      <c r="A1533" s="20">
        <v>3262</v>
      </c>
      <c r="B1533" s="3">
        <v>42999</v>
      </c>
      <c r="C1533" s="3">
        <v>42999</v>
      </c>
      <c r="E1533" t="s">
        <v>53</v>
      </c>
      <c r="F1533">
        <v>15</v>
      </c>
      <c r="G1533" s="28">
        <f>VLOOKUP(E1533,Données!$J$1:$K$84,2,FALSE)</f>
        <v>612004941</v>
      </c>
      <c r="H1533" s="18">
        <f>IF(Tableau4[[#This Row],[Date Fin TTT]]="","",VLOOKUP(Tableau4[[#This Row],[Produit]],'Prod Sanit'!$A$1:$G$100,7,FALSE))</f>
        <v>0</v>
      </c>
      <c r="I1533" s="2" t="s">
        <v>35</v>
      </c>
      <c r="J1533" s="1">
        <f>IF(Tableau4[[#This Row],[Date Fin TTT]]="","",VLOOKUP(Tableau4[[#This Row],[Produit]],'Prod Sanit'!$A$1:$G$72,2,FALSE)+Tableau4[[#This Row],[Date Fin TTT]])</f>
        <v>43062</v>
      </c>
    </row>
    <row r="1534" spans="1:10" x14ac:dyDescent="0.25">
      <c r="A1534" s="20">
        <v>3263</v>
      </c>
      <c r="B1534" s="3">
        <v>42999</v>
      </c>
      <c r="C1534" s="3">
        <v>42999</v>
      </c>
      <c r="E1534" t="s">
        <v>53</v>
      </c>
      <c r="F1534">
        <v>15</v>
      </c>
      <c r="G1534" s="28">
        <f>VLOOKUP(E1534,Données!$J$1:$K$84,2,FALSE)</f>
        <v>612004941</v>
      </c>
      <c r="H1534" s="18">
        <f>IF(Tableau4[[#This Row],[Date Fin TTT]]="","",VLOOKUP(Tableau4[[#This Row],[Produit]],'Prod Sanit'!$A$1:$G$100,7,FALSE))</f>
        <v>0</v>
      </c>
      <c r="I1534" s="2" t="s">
        <v>35</v>
      </c>
      <c r="J1534" s="1">
        <f>IF(Tableau4[[#This Row],[Date Fin TTT]]="","",VLOOKUP(Tableau4[[#This Row],[Produit]],'Prod Sanit'!$A$1:$G$72,2,FALSE)+Tableau4[[#This Row],[Date Fin TTT]])</f>
        <v>43062</v>
      </c>
    </row>
    <row r="1535" spans="1:10" x14ac:dyDescent="0.25">
      <c r="A1535" s="20">
        <v>3264</v>
      </c>
      <c r="B1535" s="3">
        <v>43001</v>
      </c>
      <c r="C1535" s="3">
        <v>43001</v>
      </c>
      <c r="E1535" t="s">
        <v>213</v>
      </c>
      <c r="F1535">
        <v>1</v>
      </c>
      <c r="G1535" s="28">
        <f>VLOOKUP(E1535,Données!$J$1:$K$84,2,FALSE)</f>
        <v>609003643</v>
      </c>
      <c r="H1535" s="18" t="str">
        <f>IF(Tableau4[[#This Row],[Date Fin TTT]]="","",VLOOKUP(Tableau4[[#This Row],[Produit]],'Prod Sanit'!$A$1:$G$100,7,FALSE))</f>
        <v>SC</v>
      </c>
      <c r="I1535" s="2" t="s">
        <v>35</v>
      </c>
      <c r="J1535" s="1">
        <f>IF(Tableau4[[#This Row],[Date Fin TTT]]="","",VLOOKUP(Tableau4[[#This Row],[Produit]],'Prod Sanit'!$A$1:$G$72,2,FALSE)+Tableau4[[#This Row],[Date Fin TTT]])</f>
        <v>43029</v>
      </c>
    </row>
    <row r="1536" spans="1:10" x14ac:dyDescent="0.25">
      <c r="A1536" s="20">
        <v>3264</v>
      </c>
      <c r="B1536" s="3">
        <v>43001</v>
      </c>
      <c r="C1536" s="3">
        <v>43001</v>
      </c>
      <c r="E1536" t="s">
        <v>53</v>
      </c>
      <c r="F1536">
        <v>15</v>
      </c>
      <c r="G1536" s="28">
        <f>VLOOKUP(E1536,Données!$J$1:$K$84,2,FALSE)</f>
        <v>612004941</v>
      </c>
      <c r="H1536" s="18">
        <f>IF(Tableau4[[#This Row],[Date Fin TTT]]="","",VLOOKUP(Tableau4[[#This Row],[Produit]],'Prod Sanit'!$A$1:$G$100,7,FALSE))</f>
        <v>0</v>
      </c>
      <c r="I1536" s="2" t="s">
        <v>35</v>
      </c>
      <c r="J1536" s="1">
        <f>IF(Tableau4[[#This Row],[Date Fin TTT]]="","",VLOOKUP(Tableau4[[#This Row],[Produit]],'Prod Sanit'!$A$1:$G$72,2,FALSE)+Tableau4[[#This Row],[Date Fin TTT]])</f>
        <v>43064</v>
      </c>
    </row>
    <row r="1537" spans="1:10" x14ac:dyDescent="0.25">
      <c r="A1537" s="20">
        <v>3265</v>
      </c>
      <c r="B1537" s="3">
        <v>43002</v>
      </c>
      <c r="C1537" s="3">
        <v>43002</v>
      </c>
      <c r="E1537" t="s">
        <v>213</v>
      </c>
      <c r="F1537">
        <v>1</v>
      </c>
      <c r="G1537" s="28">
        <f>VLOOKUP(E1537,Données!$J$1:$K$84,2,FALSE)</f>
        <v>609003643</v>
      </c>
      <c r="H1537" s="18" t="str">
        <f>IF(Tableau4[[#This Row],[Date Fin TTT]]="","",VLOOKUP(Tableau4[[#This Row],[Produit]],'Prod Sanit'!$A$1:$G$100,7,FALSE))</f>
        <v>SC</v>
      </c>
      <c r="I1537" s="2" t="s">
        <v>35</v>
      </c>
      <c r="J1537" s="1">
        <f>IF(Tableau4[[#This Row],[Date Fin TTT]]="","",VLOOKUP(Tableau4[[#This Row],[Produit]],'Prod Sanit'!$A$1:$G$72,2,FALSE)+Tableau4[[#This Row],[Date Fin TTT]])</f>
        <v>43030</v>
      </c>
    </row>
    <row r="1538" spans="1:10" x14ac:dyDescent="0.25">
      <c r="A1538" s="20">
        <v>3265</v>
      </c>
      <c r="B1538" s="3">
        <v>43002</v>
      </c>
      <c r="C1538" s="3">
        <v>43002</v>
      </c>
      <c r="E1538" t="s">
        <v>53</v>
      </c>
      <c r="F1538">
        <v>15</v>
      </c>
      <c r="G1538" s="28">
        <f>VLOOKUP(E1538,Données!$J$1:$K$84,2,FALSE)</f>
        <v>612004941</v>
      </c>
      <c r="H1538" s="18">
        <f>IF(Tableau4[[#This Row],[Date Fin TTT]]="","",VLOOKUP(Tableau4[[#This Row],[Produit]],'Prod Sanit'!$A$1:$G$100,7,FALSE))</f>
        <v>0</v>
      </c>
      <c r="I1538" s="2" t="s">
        <v>35</v>
      </c>
      <c r="J1538" s="1">
        <f>IF(Tableau4[[#This Row],[Date Fin TTT]]="","",VLOOKUP(Tableau4[[#This Row],[Produit]],'Prod Sanit'!$A$1:$G$72,2,FALSE)+Tableau4[[#This Row],[Date Fin TTT]])</f>
        <v>43065</v>
      </c>
    </row>
    <row r="1539" spans="1:10" x14ac:dyDescent="0.25">
      <c r="A1539" s="20">
        <v>3266</v>
      </c>
      <c r="B1539" s="3">
        <v>43003</v>
      </c>
      <c r="C1539" s="3">
        <v>43003</v>
      </c>
      <c r="E1539" t="s">
        <v>213</v>
      </c>
      <c r="F1539">
        <v>1</v>
      </c>
      <c r="G1539" s="28">
        <f>VLOOKUP(E1539,Données!$J$1:$K$84,2,FALSE)</f>
        <v>609003643</v>
      </c>
      <c r="H1539" s="18" t="str">
        <f>IF(Tableau4[[#This Row],[Date Fin TTT]]="","",VLOOKUP(Tableau4[[#This Row],[Produit]],'Prod Sanit'!$A$1:$G$100,7,FALSE))</f>
        <v>SC</v>
      </c>
      <c r="I1539" s="2" t="s">
        <v>35</v>
      </c>
      <c r="J1539" s="1">
        <f>IF(Tableau4[[#This Row],[Date Fin TTT]]="","",VLOOKUP(Tableau4[[#This Row],[Produit]],'Prod Sanit'!$A$1:$G$72,2,FALSE)+Tableau4[[#This Row],[Date Fin TTT]])</f>
        <v>43031</v>
      </c>
    </row>
    <row r="1540" spans="1:10" x14ac:dyDescent="0.25">
      <c r="A1540" s="20">
        <v>3266</v>
      </c>
      <c r="B1540" s="3">
        <v>43003</v>
      </c>
      <c r="C1540" s="3">
        <v>43003</v>
      </c>
      <c r="E1540" t="s">
        <v>347</v>
      </c>
      <c r="F1540">
        <v>15</v>
      </c>
      <c r="G1540" s="28">
        <f>VLOOKUP(E1540,Données!$J$1:$K$84,2,FALSE)</f>
        <v>709003530</v>
      </c>
      <c r="H1540" s="18">
        <f>IF(Tableau4[[#This Row],[Date Fin TTT]]="","",VLOOKUP(Tableau4[[#This Row],[Produit]],'Prod Sanit'!$A$1:$G$100,7,FALSE))</f>
        <v>0</v>
      </c>
      <c r="I1540" s="2" t="s">
        <v>35</v>
      </c>
      <c r="J1540" s="1">
        <f>IF(Tableau4[[#This Row],[Date Fin TTT]]="","",VLOOKUP(Tableau4[[#This Row],[Produit]],'Prod Sanit'!$A$1:$G$172,2,FALSE)+Tableau4[[#This Row],[Date Fin TTT]])</f>
        <v>43066</v>
      </c>
    </row>
    <row r="1541" spans="1:10" x14ac:dyDescent="0.25">
      <c r="A1541" s="20">
        <v>8084</v>
      </c>
      <c r="B1541" s="3">
        <v>43006</v>
      </c>
      <c r="C1541" s="3">
        <v>43006</v>
      </c>
      <c r="D1541" s="1" t="s">
        <v>45</v>
      </c>
      <c r="E1541" t="s">
        <v>51</v>
      </c>
      <c r="F1541">
        <v>50</v>
      </c>
      <c r="G1541" s="28">
        <f>VLOOKUP(E1541,Données!$J$1:$K$84,2,FALSE)</f>
        <v>612004899</v>
      </c>
      <c r="H1541" s="18" t="str">
        <f>IF(Tableau4[[#This Row],[Date Fin TTT]]="","",VLOOKUP(Tableau4[[#This Row],[Produit]],'Prod Sanit'!$A$1:$G$100,7,FALSE))</f>
        <v>IM</v>
      </c>
      <c r="I1541" s="2" t="s">
        <v>35</v>
      </c>
      <c r="J1541" s="1">
        <f>IF(Tableau4[[#This Row],[Date Fin TTT]]="","",VLOOKUP(Tableau4[[#This Row],[Produit]],'Prod Sanit'!$A$1:$G$172,2,FALSE)+Tableau4[[#This Row],[Date Fin TTT]])</f>
        <v>43070</v>
      </c>
    </row>
    <row r="1542" spans="1:10" x14ac:dyDescent="0.25">
      <c r="A1542" s="20">
        <v>3274</v>
      </c>
      <c r="B1542" s="3">
        <v>43012</v>
      </c>
      <c r="C1542" s="3">
        <v>43012</v>
      </c>
      <c r="D1542" s="1" t="s">
        <v>45</v>
      </c>
      <c r="E1542" t="s">
        <v>51</v>
      </c>
      <c r="F1542">
        <v>15</v>
      </c>
      <c r="G1542" s="28">
        <f>VLOOKUP(E1542,Données!$J$1:$K$84,2,FALSE)</f>
        <v>612004899</v>
      </c>
      <c r="H1542" s="18" t="str">
        <f>IF(Tableau4[[#This Row],[Date Fin TTT]]="","",VLOOKUP(Tableau4[[#This Row],[Produit]],'Prod Sanit'!$A$1:$G$100,7,FALSE))</f>
        <v>IM</v>
      </c>
      <c r="I1542" s="2" t="s">
        <v>35</v>
      </c>
      <c r="J1542" s="1">
        <f>IF(Tableau4[[#This Row],[Date Fin TTT]]="","",VLOOKUP(Tableau4[[#This Row],[Produit]],'Prod Sanit'!$A$1:$G$172,2,FALSE)+Tableau4[[#This Row],[Date Fin TTT]])</f>
        <v>43076</v>
      </c>
    </row>
    <row r="1543" spans="1:10" x14ac:dyDescent="0.25">
      <c r="A1543" s="20">
        <v>3274</v>
      </c>
      <c r="B1543" s="3">
        <v>43012</v>
      </c>
      <c r="C1543" s="3">
        <v>43012</v>
      </c>
      <c r="D1543" s="1" t="s">
        <v>45</v>
      </c>
      <c r="E1543" t="s">
        <v>57</v>
      </c>
      <c r="F1543">
        <v>5</v>
      </c>
      <c r="G1543" s="28" t="e">
        <f>VLOOKUP(E1543,Données!$J$1:$K$84,2,FALSE)</f>
        <v>#VALUE!</v>
      </c>
      <c r="H1543" s="18" t="str">
        <f>IF(Tableau4[[#This Row],[Date Fin TTT]]="","",VLOOKUP(Tableau4[[#This Row],[Produit]],'Prod Sanit'!$A$1:$G$100,7,FALSE))</f>
        <v>IM</v>
      </c>
      <c r="I1543" s="2" t="s">
        <v>35</v>
      </c>
      <c r="J1543" s="1">
        <f>IF(Tableau4[[#This Row],[Date Fin TTT]]="","",VLOOKUP(Tableau4[[#This Row],[Produit]],'Prod Sanit'!$A$1:$G$172,2,FALSE)+Tableau4[[#This Row],[Date Fin TTT]])</f>
        <v>43015</v>
      </c>
    </row>
    <row r="1544" spans="1:10" x14ac:dyDescent="0.25">
      <c r="A1544" s="20">
        <v>3267</v>
      </c>
      <c r="B1544" s="3">
        <v>43003</v>
      </c>
      <c r="C1544" s="3">
        <v>43003</v>
      </c>
      <c r="E1544" t="s">
        <v>347</v>
      </c>
      <c r="F1544">
        <v>15</v>
      </c>
      <c r="G1544" s="28">
        <f>VLOOKUP(E1544,Données!$J$1:$K$84,2,FALSE)</f>
        <v>709003530</v>
      </c>
      <c r="H1544" s="18">
        <f>IF(Tableau4[[#This Row],[Date Fin TTT]]="","",VLOOKUP(Tableau4[[#This Row],[Produit]],'Prod Sanit'!$A$1:$G$100,7,FALSE))</f>
        <v>0</v>
      </c>
      <c r="I1544" s="2" t="s">
        <v>35</v>
      </c>
      <c r="J1544" s="1">
        <f>IF(Tableau4[[#This Row],[Date Fin TTT]]="","",VLOOKUP(Tableau4[[#This Row],[Produit]],'Prod Sanit'!$A$1:$G$172,2,FALSE)+Tableau4[[#This Row],[Date Fin TTT]])</f>
        <v>43066</v>
      </c>
    </row>
    <row r="1545" spans="1:10" x14ac:dyDescent="0.25">
      <c r="A1545" s="20">
        <v>3268</v>
      </c>
      <c r="B1545" s="3">
        <v>43006</v>
      </c>
      <c r="C1545" s="3">
        <v>43006</v>
      </c>
      <c r="E1545" t="s">
        <v>347</v>
      </c>
      <c r="F1545">
        <v>15</v>
      </c>
      <c r="G1545" s="28">
        <f>VLOOKUP(E1545,Données!$J$1:$K$84,2,FALSE)</f>
        <v>709003530</v>
      </c>
      <c r="H1545" s="18">
        <f>IF(Tableau4[[#This Row],[Date Fin TTT]]="","",VLOOKUP(Tableau4[[#This Row],[Produit]],'Prod Sanit'!$A$1:$G$100,7,FALSE))</f>
        <v>0</v>
      </c>
      <c r="I1545" s="2" t="s">
        <v>35</v>
      </c>
      <c r="J1545" s="1">
        <f>IF(Tableau4[[#This Row],[Date Fin TTT]]="","",VLOOKUP(Tableau4[[#This Row],[Produit]],'Prod Sanit'!$A$1:$G$172,2,FALSE)+Tableau4[[#This Row],[Date Fin TTT]])</f>
        <v>43069</v>
      </c>
    </row>
    <row r="1546" spans="1:10" x14ac:dyDescent="0.25">
      <c r="A1546" s="20">
        <v>3269</v>
      </c>
      <c r="B1546" s="3">
        <v>43007</v>
      </c>
      <c r="C1546" s="3">
        <v>43007</v>
      </c>
      <c r="E1546" t="s">
        <v>347</v>
      </c>
      <c r="F1546">
        <v>15</v>
      </c>
      <c r="G1546" s="28">
        <f>VLOOKUP(E1546,Données!$J$1:$K$84,2,FALSE)</f>
        <v>709003530</v>
      </c>
      <c r="H1546" s="18">
        <f>IF(Tableau4[[#This Row],[Date Fin TTT]]="","",VLOOKUP(Tableau4[[#This Row],[Produit]],'Prod Sanit'!$A$1:$G$100,7,FALSE))</f>
        <v>0</v>
      </c>
      <c r="I1546" s="2" t="s">
        <v>35</v>
      </c>
      <c r="J1546" s="1">
        <f>IF(Tableau4[[#This Row],[Date Fin TTT]]="","",VLOOKUP(Tableau4[[#This Row],[Produit]],'Prod Sanit'!$A$1:$G$172,2,FALSE)+Tableau4[[#This Row],[Date Fin TTT]])</f>
        <v>43070</v>
      </c>
    </row>
    <row r="1547" spans="1:10" x14ac:dyDescent="0.25">
      <c r="A1547" s="20">
        <v>3270</v>
      </c>
      <c r="B1547" s="3">
        <v>43007</v>
      </c>
      <c r="C1547" s="3">
        <v>43007</v>
      </c>
      <c r="E1547" t="s">
        <v>347</v>
      </c>
      <c r="F1547">
        <v>15</v>
      </c>
      <c r="G1547" s="28">
        <f>VLOOKUP(E1547,Données!$J$1:$K$84,2,FALSE)</f>
        <v>709003530</v>
      </c>
      <c r="H1547" s="18">
        <f>IF(Tableau4[[#This Row],[Date Fin TTT]]="","",VLOOKUP(Tableau4[[#This Row],[Produit]],'Prod Sanit'!$A$1:$G$100,7,FALSE))</f>
        <v>0</v>
      </c>
      <c r="I1547" s="2" t="s">
        <v>35</v>
      </c>
      <c r="J1547" s="1">
        <f>IF(Tableau4[[#This Row],[Date Fin TTT]]="","",VLOOKUP(Tableau4[[#This Row],[Produit]],'Prod Sanit'!$A$1:$G$172,2,FALSE)+Tableau4[[#This Row],[Date Fin TTT]])</f>
        <v>43070</v>
      </c>
    </row>
    <row r="1548" spans="1:10" x14ac:dyDescent="0.25">
      <c r="A1548" s="20">
        <v>3271</v>
      </c>
      <c r="B1548" s="3">
        <v>43008</v>
      </c>
      <c r="C1548" s="3">
        <v>43008</v>
      </c>
      <c r="E1548" t="s">
        <v>347</v>
      </c>
      <c r="F1548">
        <v>15</v>
      </c>
      <c r="G1548" s="28">
        <f>VLOOKUP(E1548,Données!$J$1:$K$84,2,FALSE)</f>
        <v>709003530</v>
      </c>
      <c r="H1548" s="18">
        <f>IF(Tableau4[[#This Row],[Date Fin TTT]]="","",VLOOKUP(Tableau4[[#This Row],[Produit]],'Prod Sanit'!$A$1:$G$100,7,FALSE))</f>
        <v>0</v>
      </c>
      <c r="I1548" s="2" t="s">
        <v>35</v>
      </c>
      <c r="J1548" s="1">
        <f>IF(Tableau4[[#This Row],[Date Fin TTT]]="","",VLOOKUP(Tableau4[[#This Row],[Produit]],'Prod Sanit'!$A$1:$G$172,2,FALSE)+Tableau4[[#This Row],[Date Fin TTT]])</f>
        <v>43071</v>
      </c>
    </row>
    <row r="1549" spans="1:10" x14ac:dyDescent="0.25">
      <c r="A1549" s="20">
        <v>3272</v>
      </c>
      <c r="B1549" s="3">
        <v>43008</v>
      </c>
      <c r="C1549" s="3">
        <v>43008</v>
      </c>
      <c r="E1549" t="s">
        <v>347</v>
      </c>
      <c r="F1549">
        <v>15</v>
      </c>
      <c r="G1549" s="28">
        <f>VLOOKUP(E1549,Données!$J$1:$K$84,2,FALSE)</f>
        <v>709003530</v>
      </c>
      <c r="H1549" s="18">
        <f>IF(Tableau4[[#This Row],[Date Fin TTT]]="","",VLOOKUP(Tableau4[[#This Row],[Produit]],'Prod Sanit'!$A$1:$G$100,7,FALSE))</f>
        <v>0</v>
      </c>
      <c r="I1549" s="2" t="s">
        <v>35</v>
      </c>
      <c r="J1549" s="1">
        <f>IF(Tableau4[[#This Row],[Date Fin TTT]]="","",VLOOKUP(Tableau4[[#This Row],[Produit]],'Prod Sanit'!$A$1:$G$172,2,FALSE)+Tableau4[[#This Row],[Date Fin TTT]])</f>
        <v>43071</v>
      </c>
    </row>
    <row r="1550" spans="1:10" x14ac:dyDescent="0.25">
      <c r="A1550" s="20">
        <v>3273</v>
      </c>
      <c r="B1550" s="3">
        <v>43009</v>
      </c>
      <c r="C1550" s="3">
        <v>43009</v>
      </c>
      <c r="E1550" t="s">
        <v>347</v>
      </c>
      <c r="F1550">
        <v>15</v>
      </c>
      <c r="G1550" s="28">
        <f>VLOOKUP(E1550,Données!$J$1:$K$84,2,FALSE)</f>
        <v>709003530</v>
      </c>
      <c r="H1550" s="18">
        <f>IF(Tableau4[[#This Row],[Date Fin TTT]]="","",VLOOKUP(Tableau4[[#This Row],[Produit]],'Prod Sanit'!$A$1:$G$100,7,FALSE))</f>
        <v>0</v>
      </c>
      <c r="I1550" s="2" t="s">
        <v>35</v>
      </c>
      <c r="J1550" s="1">
        <f>IF(Tableau4[[#This Row],[Date Fin TTT]]="","",VLOOKUP(Tableau4[[#This Row],[Produit]],'Prod Sanit'!$A$1:$G$172,2,FALSE)+Tableau4[[#This Row],[Date Fin TTT]])</f>
        <v>43072</v>
      </c>
    </row>
    <row r="1551" spans="1:10" x14ac:dyDescent="0.25">
      <c r="A1551" s="20">
        <v>3274</v>
      </c>
      <c r="B1551" s="3">
        <v>43012</v>
      </c>
      <c r="C1551" s="3">
        <v>43012</v>
      </c>
      <c r="E1551" t="s">
        <v>347</v>
      </c>
      <c r="F1551">
        <v>15</v>
      </c>
      <c r="G1551" s="28">
        <f>VLOOKUP(E1551,Données!$J$1:$K$84,2,FALSE)</f>
        <v>709003530</v>
      </c>
      <c r="H1551" s="18">
        <f>IF(Tableau4[[#This Row],[Date Fin TTT]]="","",VLOOKUP(Tableau4[[#This Row],[Produit]],'Prod Sanit'!$A$1:$G$100,7,FALSE))</f>
        <v>0</v>
      </c>
      <c r="I1551" s="2" t="s">
        <v>35</v>
      </c>
      <c r="J1551" s="1">
        <f>IF(Tableau4[[#This Row],[Date Fin TTT]]="","",VLOOKUP(Tableau4[[#This Row],[Produit]],'Prod Sanit'!$A$1:$G$172,2,FALSE)+Tableau4[[#This Row],[Date Fin TTT]])</f>
        <v>43075</v>
      </c>
    </row>
    <row r="1552" spans="1:10" x14ac:dyDescent="0.25">
      <c r="A1552" s="20">
        <v>3275</v>
      </c>
      <c r="B1552" s="3">
        <v>43014</v>
      </c>
      <c r="C1552" s="3">
        <v>43014</v>
      </c>
      <c r="E1552" t="s">
        <v>347</v>
      </c>
      <c r="F1552">
        <v>15</v>
      </c>
      <c r="G1552" s="28">
        <f>VLOOKUP(E1552,Données!$J$1:$K$84,2,FALSE)</f>
        <v>709003530</v>
      </c>
      <c r="H1552" s="18">
        <f>IF(Tableau4[[#This Row],[Date Fin TTT]]="","",VLOOKUP(Tableau4[[#This Row],[Produit]],'Prod Sanit'!$A$1:$G$100,7,FALSE))</f>
        <v>0</v>
      </c>
      <c r="I1552" s="2" t="s">
        <v>35</v>
      </c>
      <c r="J1552" s="1">
        <f>IF(Tableau4[[#This Row],[Date Fin TTT]]="","",VLOOKUP(Tableau4[[#This Row],[Produit]],'Prod Sanit'!$A$1:$G$172,2,FALSE)+Tableau4[[#This Row],[Date Fin TTT]])</f>
        <v>43077</v>
      </c>
    </row>
    <row r="1553" spans="1:10" x14ac:dyDescent="0.25">
      <c r="A1553" s="20">
        <v>3267</v>
      </c>
      <c r="B1553" s="3">
        <v>43003</v>
      </c>
      <c r="C1553" s="3">
        <v>43003</v>
      </c>
      <c r="E1553" t="s">
        <v>213</v>
      </c>
      <c r="F1553">
        <v>1</v>
      </c>
      <c r="G1553" s="28">
        <f>VLOOKUP(E1553,Données!$J$1:$K$84,2,FALSE)</f>
        <v>609003643</v>
      </c>
      <c r="H1553" s="18" t="str">
        <f>IF(Tableau4[[#This Row],[Date Fin TTT]]="","",VLOOKUP(Tableau4[[#This Row],[Produit]],'Prod Sanit'!$A$1:$G$100,7,FALSE))</f>
        <v>SC</v>
      </c>
      <c r="I1553" s="2" t="s">
        <v>35</v>
      </c>
      <c r="J1553" s="1">
        <f>IF(Tableau4[[#This Row],[Date Fin TTT]]="","",VLOOKUP(Tableau4[[#This Row],[Produit]],'Prod Sanit'!$A$1:$G$172,2,FALSE)+Tableau4[[#This Row],[Date Fin TTT]])</f>
        <v>43031</v>
      </c>
    </row>
    <row r="1554" spans="1:10" x14ac:dyDescent="0.25">
      <c r="A1554" s="20">
        <v>3268</v>
      </c>
      <c r="B1554" s="3">
        <v>43006</v>
      </c>
      <c r="C1554" s="3">
        <v>43006</v>
      </c>
      <c r="E1554" t="s">
        <v>213</v>
      </c>
      <c r="F1554">
        <v>1</v>
      </c>
      <c r="G1554" s="28">
        <f>VLOOKUP(E1554,Données!$J$1:$K$84,2,FALSE)</f>
        <v>609003643</v>
      </c>
      <c r="H1554" s="18" t="str">
        <f>IF(Tableau4[[#This Row],[Date Fin TTT]]="","",VLOOKUP(Tableau4[[#This Row],[Produit]],'Prod Sanit'!$A$1:$G$100,7,FALSE))</f>
        <v>SC</v>
      </c>
      <c r="I1554" s="2" t="s">
        <v>35</v>
      </c>
      <c r="J1554" s="1">
        <f>IF(Tableau4[[#This Row],[Date Fin TTT]]="","",VLOOKUP(Tableau4[[#This Row],[Produit]],'Prod Sanit'!$A$1:$G$172,2,FALSE)+Tableau4[[#This Row],[Date Fin TTT]])</f>
        <v>43034</v>
      </c>
    </row>
    <row r="1555" spans="1:10" x14ac:dyDescent="0.25">
      <c r="A1555" s="20">
        <v>3269</v>
      </c>
      <c r="B1555" s="3">
        <v>43007</v>
      </c>
      <c r="C1555" s="3">
        <v>43007</v>
      </c>
      <c r="E1555" t="s">
        <v>213</v>
      </c>
      <c r="F1555">
        <v>1</v>
      </c>
      <c r="G1555" s="28">
        <f>VLOOKUP(E1555,Données!$J$1:$K$84,2,FALSE)</f>
        <v>609003643</v>
      </c>
      <c r="H1555" s="18" t="str">
        <f>IF(Tableau4[[#This Row],[Date Fin TTT]]="","",VLOOKUP(Tableau4[[#This Row],[Produit]],'Prod Sanit'!$A$1:$G$100,7,FALSE))</f>
        <v>SC</v>
      </c>
      <c r="I1555" s="2" t="s">
        <v>35</v>
      </c>
      <c r="J1555" s="1">
        <f>IF(Tableau4[[#This Row],[Date Fin TTT]]="","",VLOOKUP(Tableau4[[#This Row],[Produit]],'Prod Sanit'!$A$1:$G$172,2,FALSE)+Tableau4[[#This Row],[Date Fin TTT]])</f>
        <v>43035</v>
      </c>
    </row>
    <row r="1556" spans="1:10" x14ac:dyDescent="0.25">
      <c r="A1556" s="20">
        <v>3270</v>
      </c>
      <c r="B1556" s="3">
        <v>43007</v>
      </c>
      <c r="C1556" s="3">
        <v>43007</v>
      </c>
      <c r="E1556" t="s">
        <v>213</v>
      </c>
      <c r="F1556">
        <v>1</v>
      </c>
      <c r="G1556" s="28">
        <f>VLOOKUP(E1556,Données!$J$1:$K$84,2,FALSE)</f>
        <v>609003643</v>
      </c>
      <c r="H1556" s="18" t="str">
        <f>IF(Tableau4[[#This Row],[Date Fin TTT]]="","",VLOOKUP(Tableau4[[#This Row],[Produit]],'Prod Sanit'!$A$1:$G$100,7,FALSE))</f>
        <v>SC</v>
      </c>
      <c r="I1556" s="2" t="s">
        <v>35</v>
      </c>
      <c r="J1556" s="1">
        <f>IF(Tableau4[[#This Row],[Date Fin TTT]]="","",VLOOKUP(Tableau4[[#This Row],[Produit]],'Prod Sanit'!$A$1:$G$172,2,FALSE)+Tableau4[[#This Row],[Date Fin TTT]])</f>
        <v>43035</v>
      </c>
    </row>
    <row r="1557" spans="1:10" x14ac:dyDescent="0.25">
      <c r="A1557" s="20">
        <v>3271</v>
      </c>
      <c r="B1557" s="3">
        <v>43008</v>
      </c>
      <c r="C1557" s="3">
        <v>43008</v>
      </c>
      <c r="E1557" t="s">
        <v>213</v>
      </c>
      <c r="F1557">
        <v>1</v>
      </c>
      <c r="G1557" s="28">
        <f>VLOOKUP(E1557,Données!$J$1:$K$84,2,FALSE)</f>
        <v>609003643</v>
      </c>
      <c r="H1557" s="18" t="str">
        <f>IF(Tableau4[[#This Row],[Date Fin TTT]]="","",VLOOKUP(Tableau4[[#This Row],[Produit]],'Prod Sanit'!$A$1:$G$100,7,FALSE))</f>
        <v>SC</v>
      </c>
      <c r="I1557" s="2" t="s">
        <v>35</v>
      </c>
      <c r="J1557" s="1">
        <f>IF(Tableau4[[#This Row],[Date Fin TTT]]="","",VLOOKUP(Tableau4[[#This Row],[Produit]],'Prod Sanit'!$A$1:$G$172,2,FALSE)+Tableau4[[#This Row],[Date Fin TTT]])</f>
        <v>43036</v>
      </c>
    </row>
    <row r="1558" spans="1:10" x14ac:dyDescent="0.25">
      <c r="A1558" s="20">
        <v>3272</v>
      </c>
      <c r="B1558" s="3">
        <v>43008</v>
      </c>
      <c r="C1558" s="3">
        <v>43008</v>
      </c>
      <c r="E1558" t="s">
        <v>213</v>
      </c>
      <c r="F1558">
        <v>1</v>
      </c>
      <c r="G1558" s="28">
        <f>VLOOKUP(E1558,Données!$J$1:$K$84,2,FALSE)</f>
        <v>609003643</v>
      </c>
      <c r="H1558" s="18" t="str">
        <f>IF(Tableau4[[#This Row],[Date Fin TTT]]="","",VLOOKUP(Tableau4[[#This Row],[Produit]],'Prod Sanit'!$A$1:$G$100,7,FALSE))</f>
        <v>SC</v>
      </c>
      <c r="I1558" s="2" t="s">
        <v>35</v>
      </c>
      <c r="J1558" s="1">
        <f>IF(Tableau4[[#This Row],[Date Fin TTT]]="","",VLOOKUP(Tableau4[[#This Row],[Produit]],'Prod Sanit'!$A$1:$G$172,2,FALSE)+Tableau4[[#This Row],[Date Fin TTT]])</f>
        <v>43036</v>
      </c>
    </row>
    <row r="1559" spans="1:10" x14ac:dyDescent="0.25">
      <c r="A1559" s="20">
        <v>3273</v>
      </c>
      <c r="B1559" s="3">
        <v>43009</v>
      </c>
      <c r="C1559" s="3">
        <v>43009</v>
      </c>
      <c r="E1559" t="s">
        <v>213</v>
      </c>
      <c r="F1559">
        <v>1</v>
      </c>
      <c r="G1559" s="28">
        <f>VLOOKUP(E1559,Données!$J$1:$K$84,2,FALSE)</f>
        <v>609003643</v>
      </c>
      <c r="H1559" s="18" t="str">
        <f>IF(Tableau4[[#This Row],[Date Fin TTT]]="","",VLOOKUP(Tableau4[[#This Row],[Produit]],'Prod Sanit'!$A$1:$G$100,7,FALSE))</f>
        <v>SC</v>
      </c>
      <c r="I1559" s="2" t="s">
        <v>35</v>
      </c>
      <c r="J1559" s="1">
        <f>IF(Tableau4[[#This Row],[Date Fin TTT]]="","",VLOOKUP(Tableau4[[#This Row],[Produit]],'Prod Sanit'!$A$1:$G$172,2,FALSE)+Tableau4[[#This Row],[Date Fin TTT]])</f>
        <v>43037</v>
      </c>
    </row>
    <row r="1560" spans="1:10" x14ac:dyDescent="0.25">
      <c r="A1560" s="20">
        <v>3274</v>
      </c>
      <c r="B1560" s="3">
        <v>43012</v>
      </c>
      <c r="C1560" s="3">
        <v>43012</v>
      </c>
      <c r="E1560" t="s">
        <v>213</v>
      </c>
      <c r="F1560">
        <v>1</v>
      </c>
      <c r="G1560" s="28">
        <f>VLOOKUP(E1560,Données!$J$1:$K$84,2,FALSE)</f>
        <v>609003643</v>
      </c>
      <c r="H1560" s="18" t="str">
        <f>IF(Tableau4[[#This Row],[Date Fin TTT]]="","",VLOOKUP(Tableau4[[#This Row],[Produit]],'Prod Sanit'!$A$1:$G$100,7,FALSE))</f>
        <v>SC</v>
      </c>
      <c r="I1560" s="2" t="s">
        <v>35</v>
      </c>
      <c r="J1560" s="1">
        <f>IF(Tableau4[[#This Row],[Date Fin TTT]]="","",VLOOKUP(Tableau4[[#This Row],[Produit]],'Prod Sanit'!$A$1:$G$172,2,FALSE)+Tableau4[[#This Row],[Date Fin TTT]])</f>
        <v>43040</v>
      </c>
    </row>
    <row r="1561" spans="1:10" x14ac:dyDescent="0.25">
      <c r="A1561" s="20">
        <v>3275</v>
      </c>
      <c r="B1561" s="3">
        <v>43014</v>
      </c>
      <c r="C1561" s="3">
        <v>43014</v>
      </c>
      <c r="E1561" t="s">
        <v>213</v>
      </c>
      <c r="F1561">
        <v>1</v>
      </c>
      <c r="G1561" s="28">
        <f>VLOOKUP(E1561,Données!$J$1:$K$84,2,FALSE)</f>
        <v>609003643</v>
      </c>
      <c r="H1561" s="18" t="str">
        <f>IF(Tableau4[[#This Row],[Date Fin TTT]]="","",VLOOKUP(Tableau4[[#This Row],[Produit]],'Prod Sanit'!$A$1:$G$100,7,FALSE))</f>
        <v>SC</v>
      </c>
      <c r="I1561" s="2" t="s">
        <v>35</v>
      </c>
      <c r="J1561" s="1">
        <f>IF(Tableau4[[#This Row],[Date Fin TTT]]="","",VLOOKUP(Tableau4[[#This Row],[Produit]],'Prod Sanit'!$A$1:$G$172,2,FALSE)+Tableau4[[#This Row],[Date Fin TTT]])</f>
        <v>43042</v>
      </c>
    </row>
    <row r="1562" spans="1:10" x14ac:dyDescent="0.25">
      <c r="G1562" s="28" t="e">
        <f>VLOOKUP(E1562,Données!$J$1:$K$84,2,FALSE)</f>
        <v>#N/A</v>
      </c>
      <c r="H1562" s="18" t="str">
        <f>IF(Tableau4[[#This Row],[Date Fin TTT]]="","",VLOOKUP(Tableau4[[#This Row],[Produit]],'Prod Sanit'!$A$1:$G$100,7,FALSE))</f>
        <v/>
      </c>
      <c r="J1562" s="1" t="str">
        <f>IF(Tableau4[[#This Row],[Date Fin TTT]]="","",VLOOKUP(Tableau4[[#This Row],[Produit]],'Prod Sanit'!$A$1:$G$172,2,FALSE)+Tableau4[[#This Row],[Date Fin TTT]])</f>
        <v/>
      </c>
    </row>
    <row r="1563" spans="1:10" x14ac:dyDescent="0.25">
      <c r="G1563" s="28" t="e">
        <f>VLOOKUP(E1563,Données!$J$1:$K$84,2,FALSE)</f>
        <v>#N/A</v>
      </c>
      <c r="H1563" s="18" t="str">
        <f>IF(Tableau4[[#This Row],[Date Fin TTT]]="","",VLOOKUP(Tableau4[[#This Row],[Produit]],'Prod Sanit'!$A$1:$G$100,7,FALSE))</f>
        <v/>
      </c>
      <c r="J1563" s="1" t="str">
        <f>IF(Tableau4[[#This Row],[Date Fin TTT]]="","",VLOOKUP(Tableau4[[#This Row],[Produit]],'Prod Sanit'!$A$1:$G$172,2,FALSE)+Tableau4[[#This Row],[Date Fin TTT]])</f>
        <v/>
      </c>
    </row>
    <row r="1564" spans="1:10" x14ac:dyDescent="0.25">
      <c r="G1564" s="28" t="e">
        <f>VLOOKUP(E1564,Données!$J$1:$K$84,2,FALSE)</f>
        <v>#N/A</v>
      </c>
      <c r="H1564" s="18" t="str">
        <f>IF(Tableau4[[#This Row],[Date Fin TTT]]="","",VLOOKUP(Tableau4[[#This Row],[Produit]],'Prod Sanit'!$A$1:$G$100,7,FALSE))</f>
        <v/>
      </c>
      <c r="J1564" s="1" t="str">
        <f>IF(Tableau4[[#This Row],[Date Fin TTT]]="","",VLOOKUP(Tableau4[[#This Row],[Produit]],'Prod Sanit'!$A$1:$G$172,2,FALSE)+Tableau4[[#This Row],[Date Fin TTT]])</f>
        <v/>
      </c>
    </row>
    <row r="1565" spans="1:10" x14ac:dyDescent="0.25">
      <c r="G1565" s="28" t="e">
        <f>VLOOKUP(E1565,Données!$J$1:$K$84,2,FALSE)</f>
        <v>#N/A</v>
      </c>
      <c r="H1565" s="18" t="str">
        <f>IF(Tableau4[[#This Row],[Date Fin TTT]]="","",VLOOKUP(Tableau4[[#This Row],[Produit]],'Prod Sanit'!$A$1:$G$100,7,FALSE))</f>
        <v/>
      </c>
      <c r="J1565" s="1" t="str">
        <f>IF(Tableau4[[#This Row],[Date Fin TTT]]="","",VLOOKUP(Tableau4[[#This Row],[Produit]],'Prod Sanit'!$A$1:$G$172,2,FALSE)+Tableau4[[#This Row],[Date Fin TTT]])</f>
        <v/>
      </c>
    </row>
    <row r="1566" spans="1:10" x14ac:dyDescent="0.25">
      <c r="G1566" s="28" t="e">
        <f>VLOOKUP(E1566,Données!$J$1:$K$84,2,FALSE)</f>
        <v>#N/A</v>
      </c>
      <c r="H1566" s="18" t="str">
        <f>IF(Tableau4[[#This Row],[Date Fin TTT]]="","",VLOOKUP(Tableau4[[#This Row],[Produit]],'Prod Sanit'!$A$1:$G$100,7,FALSE))</f>
        <v/>
      </c>
      <c r="J1566" s="1" t="str">
        <f>IF(Tableau4[[#This Row],[Date Fin TTT]]="","",VLOOKUP(Tableau4[[#This Row],[Produit]],'Prod Sanit'!$A$1:$G$172,2,FALSE)+Tableau4[[#This Row],[Date Fin TTT]])</f>
        <v/>
      </c>
    </row>
    <row r="1567" spans="1:10" x14ac:dyDescent="0.25">
      <c r="G1567" s="28" t="e">
        <f>VLOOKUP(E1567,Données!$J$1:$K$84,2,FALSE)</f>
        <v>#N/A</v>
      </c>
      <c r="H1567" s="18" t="str">
        <f>IF(Tableau4[[#This Row],[Date Fin TTT]]="","",VLOOKUP(Tableau4[[#This Row],[Produit]],'Prod Sanit'!$A$1:$G$100,7,FALSE))</f>
        <v/>
      </c>
      <c r="J1567" s="1" t="str">
        <f>IF(Tableau4[[#This Row],[Date Fin TTT]]="","",VLOOKUP(Tableau4[[#This Row],[Produit]],'Prod Sanit'!$A$1:$G$172,2,FALSE)+Tableau4[[#This Row],[Date Fin TTT]])</f>
        <v/>
      </c>
    </row>
    <row r="1568" spans="1:10" x14ac:dyDescent="0.25">
      <c r="G1568" s="28" t="e">
        <f>VLOOKUP(E1568,Données!$J$1:$K$84,2,FALSE)</f>
        <v>#N/A</v>
      </c>
      <c r="H1568" s="18" t="str">
        <f>IF(Tableau4[[#This Row],[Date Fin TTT]]="","",VLOOKUP(Tableau4[[#This Row],[Produit]],'Prod Sanit'!$A$1:$G$100,7,FALSE))</f>
        <v/>
      </c>
      <c r="J1568" s="1" t="str">
        <f>IF(Tableau4[[#This Row],[Date Fin TTT]]="","",VLOOKUP(Tableau4[[#This Row],[Produit]],'Prod Sanit'!$A$1:$G$172,2,FALSE)+Tableau4[[#This Row],[Date Fin TTT]])</f>
        <v/>
      </c>
    </row>
    <row r="1569" spans="7:10" x14ac:dyDescent="0.25">
      <c r="G1569" s="28" t="e">
        <f>VLOOKUP(E1569,Données!$J$1:$K$84,2,FALSE)</f>
        <v>#N/A</v>
      </c>
      <c r="H1569" s="18" t="str">
        <f>IF(Tableau4[[#This Row],[Date Fin TTT]]="","",VLOOKUP(Tableau4[[#This Row],[Produit]],'Prod Sanit'!$A$1:$G$100,7,FALSE))</f>
        <v/>
      </c>
      <c r="J1569" s="1" t="str">
        <f>IF(Tableau4[[#This Row],[Date Fin TTT]]="","",VLOOKUP(Tableau4[[#This Row],[Produit]],'Prod Sanit'!$A$1:$G$172,2,FALSE)+Tableau4[[#This Row],[Date Fin TTT]])</f>
        <v/>
      </c>
    </row>
    <row r="1570" spans="7:10" x14ac:dyDescent="0.25">
      <c r="G1570" s="28" t="e">
        <f>VLOOKUP(E1570,Données!$J$1:$K$84,2,FALSE)</f>
        <v>#N/A</v>
      </c>
      <c r="H1570" s="18" t="str">
        <f>IF(Tableau4[[#This Row],[Date Fin TTT]]="","",VLOOKUP(Tableau4[[#This Row],[Produit]],'Prod Sanit'!$A$1:$G$100,7,FALSE))</f>
        <v/>
      </c>
      <c r="J1570" s="1" t="str">
        <f>IF(Tableau4[[#This Row],[Date Fin TTT]]="","",VLOOKUP(Tableau4[[#This Row],[Produit]],'Prod Sanit'!$A$1:$G$172,2,FALSE)+Tableau4[[#This Row],[Date Fin TTT]])</f>
        <v/>
      </c>
    </row>
    <row r="1571" spans="7:10" x14ac:dyDescent="0.25">
      <c r="G1571" s="28" t="e">
        <f>VLOOKUP(E1571,Données!$J$1:$K$84,2,FALSE)</f>
        <v>#N/A</v>
      </c>
      <c r="H1571" s="18" t="str">
        <f>IF(Tableau4[[#This Row],[Date Fin TTT]]="","",VLOOKUP(Tableau4[[#This Row],[Produit]],'Prod Sanit'!$A$1:$G$100,7,FALSE))</f>
        <v/>
      </c>
      <c r="J1571" s="1" t="str">
        <f>IF(Tableau4[[#This Row],[Date Fin TTT]]="","",VLOOKUP(Tableau4[[#This Row],[Produit]],'Prod Sanit'!$A$1:$G$172,2,FALSE)+Tableau4[[#This Row],[Date Fin TTT]])</f>
        <v/>
      </c>
    </row>
    <row r="1572" spans="7:10" x14ac:dyDescent="0.25">
      <c r="G1572" s="28" t="e">
        <f>VLOOKUP(E1572,Données!$J$1:$K$84,2,FALSE)</f>
        <v>#N/A</v>
      </c>
      <c r="H1572" s="18" t="str">
        <f>IF(Tableau4[[#This Row],[Date Fin TTT]]="","",VLOOKUP(Tableau4[[#This Row],[Produit]],'Prod Sanit'!$A$1:$G$100,7,FALSE))</f>
        <v/>
      </c>
      <c r="J1572" s="1" t="str">
        <f>IF(Tableau4[[#This Row],[Date Fin TTT]]="","",VLOOKUP(Tableau4[[#This Row],[Produit]],'Prod Sanit'!$A$1:$G$172,2,FALSE)+Tableau4[[#This Row],[Date Fin TTT]])</f>
        <v/>
      </c>
    </row>
    <row r="1573" spans="7:10" x14ac:dyDescent="0.25">
      <c r="G1573" s="28" t="e">
        <f>VLOOKUP(E1573,Données!$J$1:$K$84,2,FALSE)</f>
        <v>#N/A</v>
      </c>
      <c r="H1573" s="18" t="str">
        <f>IF(Tableau4[[#This Row],[Date Fin TTT]]="","",VLOOKUP(Tableau4[[#This Row],[Produit]],'Prod Sanit'!$A$1:$G$100,7,FALSE))</f>
        <v/>
      </c>
      <c r="J1573" s="1" t="str">
        <f>IF(Tableau4[[#This Row],[Date Fin TTT]]="","",VLOOKUP(Tableau4[[#This Row],[Produit]],'Prod Sanit'!$A$1:$G$172,2,FALSE)+Tableau4[[#This Row],[Date Fin TTT]])</f>
        <v/>
      </c>
    </row>
    <row r="1574" spans="7:10" x14ac:dyDescent="0.25">
      <c r="G1574" s="28" t="e">
        <f>VLOOKUP(E1574,Données!$J$1:$K$84,2,FALSE)</f>
        <v>#N/A</v>
      </c>
      <c r="H1574" s="18" t="str">
        <f>IF(Tableau4[[#This Row],[Date Fin TTT]]="","",VLOOKUP(Tableau4[[#This Row],[Produit]],'Prod Sanit'!$A$1:$G$100,7,FALSE))</f>
        <v/>
      </c>
      <c r="J1574" s="1" t="str">
        <f>IF(Tableau4[[#This Row],[Date Fin TTT]]="","",VLOOKUP(Tableau4[[#This Row],[Produit]],'Prod Sanit'!$A$1:$G$172,2,FALSE)+Tableau4[[#This Row],[Date Fin TTT]])</f>
        <v/>
      </c>
    </row>
    <row r="1575" spans="7:10" x14ac:dyDescent="0.25">
      <c r="G1575" s="28" t="e">
        <f>VLOOKUP(E1575,Données!$J$1:$K$84,2,FALSE)</f>
        <v>#N/A</v>
      </c>
      <c r="H1575" s="18" t="str">
        <f>IF(Tableau4[[#This Row],[Date Fin TTT]]="","",VLOOKUP(Tableau4[[#This Row],[Produit]],'Prod Sanit'!$A$1:$G$100,7,FALSE))</f>
        <v/>
      </c>
      <c r="J1575" s="1" t="str">
        <f>IF(Tableau4[[#This Row],[Date Fin TTT]]="","",VLOOKUP(Tableau4[[#This Row],[Produit]],'Prod Sanit'!$A$1:$G$172,2,FALSE)+Tableau4[[#This Row],[Date Fin TTT]])</f>
        <v/>
      </c>
    </row>
    <row r="1576" spans="7:10" x14ac:dyDescent="0.25">
      <c r="G1576" s="28" t="e">
        <f>VLOOKUP(E1576,Données!$J$1:$K$84,2,FALSE)</f>
        <v>#N/A</v>
      </c>
      <c r="H1576" s="18" t="str">
        <f>IF(Tableau4[[#This Row],[Date Fin TTT]]="","",VLOOKUP(Tableau4[[#This Row],[Produit]],'Prod Sanit'!$A$1:$G$100,7,FALSE))</f>
        <v/>
      </c>
      <c r="J1576" s="1" t="str">
        <f>IF(Tableau4[[#This Row],[Date Fin TTT]]="","",VLOOKUP(Tableau4[[#This Row],[Produit]],'Prod Sanit'!$A$1:$G$172,2,FALSE)+Tableau4[[#This Row],[Date Fin TTT]])</f>
        <v/>
      </c>
    </row>
    <row r="1577" spans="7:10" x14ac:dyDescent="0.25">
      <c r="G1577" s="28" t="e">
        <f>VLOOKUP(E1577,Données!$J$1:$K$84,2,FALSE)</f>
        <v>#N/A</v>
      </c>
      <c r="H1577" s="18" t="str">
        <f>IF(Tableau4[[#This Row],[Date Fin TTT]]="","",VLOOKUP(Tableau4[[#This Row],[Produit]],'Prod Sanit'!$A$1:$G$100,7,FALSE))</f>
        <v/>
      </c>
      <c r="J1577" s="1" t="str">
        <f>IF(Tableau4[[#This Row],[Date Fin TTT]]="","",VLOOKUP(Tableau4[[#This Row],[Produit]],'Prod Sanit'!$A$1:$G$172,2,FALSE)+Tableau4[[#This Row],[Date Fin TTT]])</f>
        <v/>
      </c>
    </row>
    <row r="1578" spans="7:10" x14ac:dyDescent="0.25">
      <c r="G1578" s="28" t="e">
        <f>VLOOKUP(E1578,Données!$J$1:$K$84,2,FALSE)</f>
        <v>#N/A</v>
      </c>
      <c r="H1578" s="18" t="str">
        <f>IF(Tableau4[[#This Row],[Date Fin TTT]]="","",VLOOKUP(Tableau4[[#This Row],[Produit]],'Prod Sanit'!$A$1:$G$100,7,FALSE))</f>
        <v/>
      </c>
      <c r="J1578" s="1" t="str">
        <f>IF(Tableau4[[#This Row],[Date Fin TTT]]="","",VLOOKUP(Tableau4[[#This Row],[Produit]],'Prod Sanit'!$A$1:$G$172,2,FALSE)+Tableau4[[#This Row],[Date Fin TTT]])</f>
        <v/>
      </c>
    </row>
    <row r="1579" spans="7:10" x14ac:dyDescent="0.25">
      <c r="G1579" s="28" t="e">
        <f>VLOOKUP(E1579,Données!$J$1:$K$84,2,FALSE)</f>
        <v>#N/A</v>
      </c>
      <c r="H1579" s="18" t="str">
        <f>IF(Tableau4[[#This Row],[Date Fin TTT]]="","",VLOOKUP(Tableau4[[#This Row],[Produit]],'Prod Sanit'!$A$1:$G$100,7,FALSE))</f>
        <v/>
      </c>
      <c r="J1579" s="1" t="str">
        <f>IF(Tableau4[[#This Row],[Date Fin TTT]]="","",VLOOKUP(Tableau4[[#This Row],[Produit]],'Prod Sanit'!$A$1:$G$172,2,FALSE)+Tableau4[[#This Row],[Date Fin TTT]])</f>
        <v/>
      </c>
    </row>
    <row r="1580" spans="7:10" x14ac:dyDescent="0.25">
      <c r="G1580" s="28" t="e">
        <f>VLOOKUP(E1580,Données!$J$1:$K$84,2,FALSE)</f>
        <v>#N/A</v>
      </c>
      <c r="H1580" s="18" t="str">
        <f>IF(Tableau4[[#This Row],[Date Fin TTT]]="","",VLOOKUP(Tableau4[[#This Row],[Produit]],'Prod Sanit'!$A$1:$G$100,7,FALSE))</f>
        <v/>
      </c>
      <c r="J1580" s="1" t="str">
        <f>IF(Tableau4[[#This Row],[Date Fin TTT]]="","",VLOOKUP(Tableau4[[#This Row],[Produit]],'Prod Sanit'!$A$1:$G$172,2,FALSE)+Tableau4[[#This Row],[Date Fin TTT]])</f>
        <v/>
      </c>
    </row>
    <row r="1581" spans="7:10" x14ac:dyDescent="0.25">
      <c r="G1581" s="28" t="e">
        <f>VLOOKUP(E1581,Données!$J$1:$K$84,2,FALSE)</f>
        <v>#N/A</v>
      </c>
      <c r="H1581" s="18" t="str">
        <f>IF(Tableau4[[#This Row],[Date Fin TTT]]="","",VLOOKUP(Tableau4[[#This Row],[Produit]],'Prod Sanit'!$A$1:$G$100,7,FALSE))</f>
        <v/>
      </c>
      <c r="J1581" s="1" t="str">
        <f>IF(Tableau4[[#This Row],[Date Fin TTT]]="","",VLOOKUP(Tableau4[[#This Row],[Produit]],'Prod Sanit'!$A$1:$G$172,2,FALSE)+Tableau4[[#This Row],[Date Fin TTT]])</f>
        <v/>
      </c>
    </row>
    <row r="1582" spans="7:10" x14ac:dyDescent="0.25">
      <c r="G1582" s="28" t="e">
        <f>VLOOKUP(E1582,Données!$J$1:$K$84,2,FALSE)</f>
        <v>#N/A</v>
      </c>
      <c r="H1582" s="18" t="str">
        <f>IF(Tableau4[[#This Row],[Date Fin TTT]]="","",VLOOKUP(Tableau4[[#This Row],[Produit]],'Prod Sanit'!$A$1:$G$100,7,FALSE))</f>
        <v/>
      </c>
      <c r="J1582" s="1" t="str">
        <f>IF(Tableau4[[#This Row],[Date Fin TTT]]="","",VLOOKUP(Tableau4[[#This Row],[Produit]],'Prod Sanit'!$A$1:$G$172,2,FALSE)+Tableau4[[#This Row],[Date Fin TTT]])</f>
        <v/>
      </c>
    </row>
    <row r="1583" spans="7:10" x14ac:dyDescent="0.25">
      <c r="G1583" s="28" t="e">
        <f>VLOOKUP(E1583,Données!$J$1:$K$84,2,FALSE)</f>
        <v>#N/A</v>
      </c>
      <c r="H1583" s="18" t="str">
        <f>IF(Tableau4[[#This Row],[Date Fin TTT]]="","",VLOOKUP(Tableau4[[#This Row],[Produit]],'Prod Sanit'!$A$1:$G$100,7,FALSE))</f>
        <v/>
      </c>
      <c r="J1583" s="1" t="str">
        <f>IF(Tableau4[[#This Row],[Date Fin TTT]]="","",VLOOKUP(Tableau4[[#This Row],[Produit]],'Prod Sanit'!$A$1:$G$172,2,FALSE)+Tableau4[[#This Row],[Date Fin TTT]])</f>
        <v/>
      </c>
    </row>
    <row r="1584" spans="7:10" x14ac:dyDescent="0.25">
      <c r="G1584" s="28" t="e">
        <f>VLOOKUP(E1584,Données!$J$1:$K$84,2,FALSE)</f>
        <v>#N/A</v>
      </c>
      <c r="H1584" s="18" t="str">
        <f>IF(Tableau4[[#This Row],[Date Fin TTT]]="","",VLOOKUP(Tableau4[[#This Row],[Produit]],'Prod Sanit'!$A$1:$G$100,7,FALSE))</f>
        <v/>
      </c>
      <c r="J1584" s="1" t="str">
        <f>IF(Tableau4[[#This Row],[Date Fin TTT]]="","",VLOOKUP(Tableau4[[#This Row],[Produit]],'Prod Sanit'!$A$1:$G$172,2,FALSE)+Tableau4[[#This Row],[Date Fin TTT]])</f>
        <v/>
      </c>
    </row>
    <row r="1585" spans="7:10" x14ac:dyDescent="0.25">
      <c r="G1585" s="28" t="e">
        <f>VLOOKUP(E1585,Données!$J$1:$K$84,2,FALSE)</f>
        <v>#N/A</v>
      </c>
      <c r="H1585" s="18" t="str">
        <f>IF(Tableau4[[#This Row],[Date Fin TTT]]="","",VLOOKUP(Tableau4[[#This Row],[Produit]],'Prod Sanit'!$A$1:$G$100,7,FALSE))</f>
        <v/>
      </c>
      <c r="J1585" s="1" t="str">
        <f>IF(Tableau4[[#This Row],[Date Fin TTT]]="","",VLOOKUP(Tableau4[[#This Row],[Produit]],'Prod Sanit'!$A$1:$G$172,2,FALSE)+Tableau4[[#This Row],[Date Fin TTT]])</f>
        <v/>
      </c>
    </row>
    <row r="1586" spans="7:10" x14ac:dyDescent="0.25">
      <c r="G1586" s="28" t="e">
        <f>VLOOKUP(E1586,Données!$J$1:$K$84,2,FALSE)</f>
        <v>#N/A</v>
      </c>
      <c r="H1586" s="18" t="str">
        <f>IF(Tableau4[[#This Row],[Date Fin TTT]]="","",VLOOKUP(Tableau4[[#This Row],[Produit]],'Prod Sanit'!$A$1:$G$100,7,FALSE))</f>
        <v/>
      </c>
      <c r="J1586" s="1" t="str">
        <f>IF(Tableau4[[#This Row],[Date Fin TTT]]="","",VLOOKUP(Tableau4[[#This Row],[Produit]],'Prod Sanit'!$A$1:$G$172,2,FALSE)+Tableau4[[#This Row],[Date Fin TTT]])</f>
        <v/>
      </c>
    </row>
    <row r="1587" spans="7:10" x14ac:dyDescent="0.25">
      <c r="G1587" s="28" t="e">
        <f>VLOOKUP(E1587,Données!$J$1:$K$84,2,FALSE)</f>
        <v>#N/A</v>
      </c>
      <c r="H1587" s="18" t="str">
        <f>IF(Tableau4[[#This Row],[Date Fin TTT]]="","",VLOOKUP(Tableau4[[#This Row],[Produit]],'Prod Sanit'!$A$1:$G$100,7,FALSE))</f>
        <v/>
      </c>
      <c r="J1587" s="1" t="str">
        <f>IF(Tableau4[[#This Row],[Date Fin TTT]]="","",VLOOKUP(Tableau4[[#This Row],[Produit]],'Prod Sanit'!$A$1:$G$172,2,FALSE)+Tableau4[[#This Row],[Date Fin TTT]])</f>
        <v/>
      </c>
    </row>
    <row r="1588" spans="7:10" x14ac:dyDescent="0.25">
      <c r="G1588" s="28" t="e">
        <f>VLOOKUP(E1588,Données!$J$1:$K$84,2,FALSE)</f>
        <v>#N/A</v>
      </c>
      <c r="H1588" s="18" t="str">
        <f>IF(Tableau4[[#This Row],[Date Fin TTT]]="","",VLOOKUP(Tableau4[[#This Row],[Produit]],'Prod Sanit'!$A$1:$G$100,7,FALSE))</f>
        <v/>
      </c>
      <c r="J1588" s="1" t="str">
        <f>IF(Tableau4[[#This Row],[Date Fin TTT]]="","",VLOOKUP(Tableau4[[#This Row],[Produit]],'Prod Sanit'!$A$1:$G$172,2,FALSE)+Tableau4[[#This Row],[Date Fin TTT]])</f>
        <v/>
      </c>
    </row>
    <row r="1589" spans="7:10" x14ac:dyDescent="0.25">
      <c r="G1589" s="28" t="e">
        <f>VLOOKUP(E1589,Données!$J$1:$K$84,2,FALSE)</f>
        <v>#N/A</v>
      </c>
      <c r="H1589" s="18" t="str">
        <f>IF(Tableau4[[#This Row],[Date Fin TTT]]="","",VLOOKUP(Tableau4[[#This Row],[Produit]],'Prod Sanit'!$A$1:$G$100,7,FALSE))</f>
        <v/>
      </c>
      <c r="J1589" s="1" t="str">
        <f>IF(Tableau4[[#This Row],[Date Fin TTT]]="","",VLOOKUP(Tableau4[[#This Row],[Produit]],'Prod Sanit'!$A$1:$G$172,2,FALSE)+Tableau4[[#This Row],[Date Fin TTT]])</f>
        <v/>
      </c>
    </row>
    <row r="1590" spans="7:10" x14ac:dyDescent="0.25">
      <c r="G1590" s="28" t="e">
        <f>VLOOKUP(E1590,Données!$J$1:$K$84,2,FALSE)</f>
        <v>#N/A</v>
      </c>
      <c r="H1590" s="18" t="str">
        <f>IF(Tableau4[[#This Row],[Date Fin TTT]]="","",VLOOKUP(Tableau4[[#This Row],[Produit]],'Prod Sanit'!$A$1:$G$100,7,FALSE))</f>
        <v/>
      </c>
      <c r="J1590" s="1" t="str">
        <f>IF(Tableau4[[#This Row],[Date Fin TTT]]="","",VLOOKUP(Tableau4[[#This Row],[Produit]],'Prod Sanit'!$A$1:$G$172,2,FALSE)+Tableau4[[#This Row],[Date Fin TTT]])</f>
        <v/>
      </c>
    </row>
    <row r="1591" spans="7:10" x14ac:dyDescent="0.25">
      <c r="G1591" s="28" t="e">
        <f>VLOOKUP(E1591,Données!$J$1:$K$84,2,FALSE)</f>
        <v>#N/A</v>
      </c>
      <c r="H1591" s="18" t="str">
        <f>IF(Tableau4[[#This Row],[Date Fin TTT]]="","",VLOOKUP(Tableau4[[#This Row],[Produit]],'Prod Sanit'!$A$1:$G$100,7,FALSE))</f>
        <v/>
      </c>
      <c r="J1591" s="1" t="str">
        <f>IF(Tableau4[[#This Row],[Date Fin TTT]]="","",VLOOKUP(Tableau4[[#This Row],[Produit]],'Prod Sanit'!$A$1:$G$172,2,FALSE)+Tableau4[[#This Row],[Date Fin TTT]])</f>
        <v/>
      </c>
    </row>
    <row r="1592" spans="7:10" x14ac:dyDescent="0.25">
      <c r="G1592" s="28" t="e">
        <f>VLOOKUP(E1592,Données!$J$1:$K$84,2,FALSE)</f>
        <v>#N/A</v>
      </c>
      <c r="H1592" s="18" t="str">
        <f>IF(Tableau4[[#This Row],[Date Fin TTT]]="","",VLOOKUP(Tableau4[[#This Row],[Produit]],'Prod Sanit'!$A$1:$G$100,7,FALSE))</f>
        <v/>
      </c>
      <c r="J1592" s="1" t="str">
        <f>IF(Tableau4[[#This Row],[Date Fin TTT]]="","",VLOOKUP(Tableau4[[#This Row],[Produit]],'Prod Sanit'!$A$1:$G$172,2,FALSE)+Tableau4[[#This Row],[Date Fin TTT]])</f>
        <v/>
      </c>
    </row>
    <row r="1593" spans="7:10" x14ac:dyDescent="0.25">
      <c r="G1593" s="28" t="e">
        <f>VLOOKUP(E1593,Données!$J$1:$K$84,2,FALSE)</f>
        <v>#N/A</v>
      </c>
      <c r="H1593" s="18" t="str">
        <f>IF(Tableau4[[#This Row],[Date Fin TTT]]="","",VLOOKUP(Tableau4[[#This Row],[Produit]],'Prod Sanit'!$A$1:$G$100,7,FALSE))</f>
        <v/>
      </c>
      <c r="J1593" s="1" t="str">
        <f>IF(Tableau4[[#This Row],[Date Fin TTT]]="","",VLOOKUP(Tableau4[[#This Row],[Produit]],'Prod Sanit'!$A$1:$G$172,2,FALSE)+Tableau4[[#This Row],[Date Fin TTT]])</f>
        <v/>
      </c>
    </row>
    <row r="1594" spans="7:10" x14ac:dyDescent="0.25">
      <c r="G1594" s="28" t="e">
        <f>VLOOKUP(E1594,Données!$J$1:$K$84,2,FALSE)</f>
        <v>#N/A</v>
      </c>
      <c r="H1594" s="18" t="str">
        <f>IF(Tableau4[[#This Row],[Date Fin TTT]]="","",VLOOKUP(Tableau4[[#This Row],[Produit]],'Prod Sanit'!$A$1:$G$100,7,FALSE))</f>
        <v/>
      </c>
      <c r="J1594" s="1" t="str">
        <f>IF(Tableau4[[#This Row],[Date Fin TTT]]="","",VLOOKUP(Tableau4[[#This Row],[Produit]],'Prod Sanit'!$A$1:$G$172,2,FALSE)+Tableau4[[#This Row],[Date Fin TTT]])</f>
        <v/>
      </c>
    </row>
    <row r="1595" spans="7:10" x14ac:dyDescent="0.25">
      <c r="G1595" s="28" t="e">
        <f>VLOOKUP(E1595,Données!$J$1:$K$84,2,FALSE)</f>
        <v>#N/A</v>
      </c>
      <c r="H1595" s="18" t="str">
        <f>IF(Tableau4[[#This Row],[Date Fin TTT]]="","",VLOOKUP(Tableau4[[#This Row],[Produit]],'Prod Sanit'!$A$1:$G$100,7,FALSE))</f>
        <v/>
      </c>
      <c r="J1595" s="1" t="str">
        <f>IF(Tableau4[[#This Row],[Date Fin TTT]]="","",VLOOKUP(Tableau4[[#This Row],[Produit]],'Prod Sanit'!$A$1:$G$172,2,FALSE)+Tableau4[[#This Row],[Date Fin TTT]])</f>
        <v/>
      </c>
    </row>
    <row r="1596" spans="7:10" x14ac:dyDescent="0.25">
      <c r="G1596" s="28" t="e">
        <f>VLOOKUP(E1596,Données!$J$1:$K$84,2,FALSE)</f>
        <v>#N/A</v>
      </c>
      <c r="H1596" s="18" t="str">
        <f>IF(Tableau4[[#This Row],[Date Fin TTT]]="","",VLOOKUP(Tableau4[[#This Row],[Produit]],'Prod Sanit'!$A$1:$G$100,7,FALSE))</f>
        <v/>
      </c>
      <c r="J1596" s="1" t="str">
        <f>IF(Tableau4[[#This Row],[Date Fin TTT]]="","",VLOOKUP(Tableau4[[#This Row],[Produit]],'Prod Sanit'!$A$1:$G$172,2,FALSE)+Tableau4[[#This Row],[Date Fin TTT]])</f>
        <v/>
      </c>
    </row>
    <row r="1597" spans="7:10" x14ac:dyDescent="0.25">
      <c r="G1597" s="28" t="e">
        <f>VLOOKUP(E1597,Données!$J$1:$K$84,2,FALSE)</f>
        <v>#N/A</v>
      </c>
      <c r="H1597" s="18" t="str">
        <f>IF(Tableau4[[#This Row],[Date Fin TTT]]="","",VLOOKUP(Tableau4[[#This Row],[Produit]],'Prod Sanit'!$A$1:$G$100,7,FALSE))</f>
        <v/>
      </c>
      <c r="J1597" s="1" t="str">
        <f>IF(Tableau4[[#This Row],[Date Fin TTT]]="","",VLOOKUP(Tableau4[[#This Row],[Produit]],'Prod Sanit'!$A$1:$G$172,2,FALSE)+Tableau4[[#This Row],[Date Fin TTT]])</f>
        <v/>
      </c>
    </row>
    <row r="1598" spans="7:10" x14ac:dyDescent="0.25">
      <c r="G1598" s="28" t="e">
        <f>VLOOKUP(E1598,Données!$J$1:$K$84,2,FALSE)</f>
        <v>#N/A</v>
      </c>
      <c r="H1598" s="18" t="str">
        <f>IF(Tableau4[[#This Row],[Date Fin TTT]]="","",VLOOKUP(Tableau4[[#This Row],[Produit]],'Prod Sanit'!$A$1:$G$100,7,FALSE))</f>
        <v/>
      </c>
      <c r="J1598" s="1" t="str">
        <f>IF(Tableau4[[#This Row],[Date Fin TTT]]="","",VLOOKUP(Tableau4[[#This Row],[Produit]],'Prod Sanit'!$A$1:$G$172,2,FALSE)+Tableau4[[#This Row],[Date Fin TTT]])</f>
        <v/>
      </c>
    </row>
    <row r="1599" spans="7:10" x14ac:dyDescent="0.25">
      <c r="G1599" s="28" t="e">
        <f>VLOOKUP(E1599,Données!$J$1:$K$84,2,FALSE)</f>
        <v>#N/A</v>
      </c>
      <c r="H1599" s="18" t="str">
        <f>IF(Tableau4[[#This Row],[Date Fin TTT]]="","",VLOOKUP(Tableau4[[#This Row],[Produit]],'Prod Sanit'!$A$1:$G$100,7,FALSE))</f>
        <v/>
      </c>
      <c r="J1599" s="1" t="str">
        <f>IF(Tableau4[[#This Row],[Date Fin TTT]]="","",VLOOKUP(Tableau4[[#This Row],[Produit]],'Prod Sanit'!$A$1:$G$172,2,FALSE)+Tableau4[[#This Row],[Date Fin TTT]])</f>
        <v/>
      </c>
    </row>
    <row r="1600" spans="7:10" x14ac:dyDescent="0.25">
      <c r="G1600" s="28" t="e">
        <f>VLOOKUP(E1600,Données!$J$1:$K$84,2,FALSE)</f>
        <v>#N/A</v>
      </c>
      <c r="H1600" s="18" t="str">
        <f>IF(Tableau4[[#This Row],[Date Fin TTT]]="","",VLOOKUP(Tableau4[[#This Row],[Produit]],'Prod Sanit'!$A$1:$G$100,7,FALSE))</f>
        <v/>
      </c>
      <c r="J1600" s="1" t="str">
        <f>IF(Tableau4[[#This Row],[Date Fin TTT]]="","",VLOOKUP(Tableau4[[#This Row],[Produit]],'Prod Sanit'!$A$1:$G$172,2,FALSE)+Tableau4[[#This Row],[Date Fin TTT]])</f>
        <v/>
      </c>
    </row>
    <row r="1601" spans="7:10" x14ac:dyDescent="0.25">
      <c r="G1601" s="28" t="e">
        <f>VLOOKUP(E1601,Données!$J$1:$K$84,2,FALSE)</f>
        <v>#N/A</v>
      </c>
      <c r="H1601" s="18" t="str">
        <f>IF(Tableau4[[#This Row],[Date Fin TTT]]="","",VLOOKUP(Tableau4[[#This Row],[Produit]],'Prod Sanit'!$A$1:$G$100,7,FALSE))</f>
        <v/>
      </c>
      <c r="J1601" s="1" t="str">
        <f>IF(Tableau4[[#This Row],[Date Fin TTT]]="","",VLOOKUP(Tableau4[[#This Row],[Produit]],'Prod Sanit'!$A$1:$G$172,2,FALSE)+Tableau4[[#This Row],[Date Fin TTT]])</f>
        <v/>
      </c>
    </row>
    <row r="1602" spans="7:10" x14ac:dyDescent="0.25">
      <c r="G1602" s="28" t="e">
        <f>VLOOKUP(E1602,Données!$J$1:$K$84,2,FALSE)</f>
        <v>#N/A</v>
      </c>
      <c r="H1602" s="18" t="str">
        <f>IF(Tableau4[[#This Row],[Date Fin TTT]]="","",VLOOKUP(Tableau4[[#This Row],[Produit]],'Prod Sanit'!$A$1:$G$100,7,FALSE))</f>
        <v/>
      </c>
      <c r="J1602" s="1" t="str">
        <f>IF(Tableau4[[#This Row],[Date Fin TTT]]="","",VLOOKUP(Tableau4[[#This Row],[Produit]],'Prod Sanit'!$A$1:$G$172,2,FALSE)+Tableau4[[#This Row],[Date Fin TTT]])</f>
        <v/>
      </c>
    </row>
    <row r="1603" spans="7:10" x14ac:dyDescent="0.25">
      <c r="G1603" s="28" t="e">
        <f>VLOOKUP(E1603,Données!$J$1:$K$84,2,FALSE)</f>
        <v>#N/A</v>
      </c>
      <c r="H1603" s="18" t="str">
        <f>IF(Tableau4[[#This Row],[Date Fin TTT]]="","",VLOOKUP(Tableau4[[#This Row],[Produit]],'Prod Sanit'!$A$1:$G$100,7,FALSE))</f>
        <v/>
      </c>
      <c r="J1603" s="1" t="str">
        <f>IF(Tableau4[[#This Row],[Date Fin TTT]]="","",VLOOKUP(Tableau4[[#This Row],[Produit]],'Prod Sanit'!$A$1:$G$172,2,FALSE)+Tableau4[[#This Row],[Date Fin TTT]])</f>
        <v/>
      </c>
    </row>
    <row r="1604" spans="7:10" x14ac:dyDescent="0.25">
      <c r="G1604" s="28" t="e">
        <f>VLOOKUP(E1604,Données!$J$1:$K$84,2,FALSE)</f>
        <v>#N/A</v>
      </c>
      <c r="H1604" s="18" t="str">
        <f>IF(Tableau4[[#This Row],[Date Fin TTT]]="","",VLOOKUP(Tableau4[[#This Row],[Produit]],'Prod Sanit'!$A$1:$G$100,7,FALSE))</f>
        <v/>
      </c>
      <c r="J1604" s="1" t="str">
        <f>IF(Tableau4[[#This Row],[Date Fin TTT]]="","",VLOOKUP(Tableau4[[#This Row],[Produit]],'Prod Sanit'!$A$1:$G$172,2,FALSE)+Tableau4[[#This Row],[Date Fin TTT]])</f>
        <v/>
      </c>
    </row>
    <row r="1605" spans="7:10" x14ac:dyDescent="0.25">
      <c r="G1605" s="28" t="e">
        <f>VLOOKUP(E1605,Données!$J$1:$K$84,2,FALSE)</f>
        <v>#N/A</v>
      </c>
      <c r="H1605" s="18" t="str">
        <f>IF(Tableau4[[#This Row],[Date Fin TTT]]="","",VLOOKUP(Tableau4[[#This Row],[Produit]],'Prod Sanit'!$A$1:$G$100,7,FALSE))</f>
        <v/>
      </c>
      <c r="J1605" s="1" t="str">
        <f>IF(Tableau4[[#This Row],[Date Fin TTT]]="","",VLOOKUP(Tableau4[[#This Row],[Produit]],'Prod Sanit'!$A$1:$G$172,2,FALSE)+Tableau4[[#This Row],[Date Fin TTT]])</f>
        <v/>
      </c>
    </row>
    <row r="1606" spans="7:10" x14ac:dyDescent="0.25">
      <c r="G1606" s="28" t="e">
        <f>VLOOKUP(E1606,Données!$J$1:$K$84,2,FALSE)</f>
        <v>#N/A</v>
      </c>
      <c r="H1606" s="18" t="str">
        <f>IF(Tableau4[[#This Row],[Date Fin TTT]]="","",VLOOKUP(Tableau4[[#This Row],[Produit]],'Prod Sanit'!$A$1:$G$100,7,FALSE))</f>
        <v/>
      </c>
      <c r="J1606" s="1" t="str">
        <f>IF(Tableau4[[#This Row],[Date Fin TTT]]="","",VLOOKUP(Tableau4[[#This Row],[Produit]],'Prod Sanit'!$A$1:$G$172,2,FALSE)+Tableau4[[#This Row],[Date Fin TTT]])</f>
        <v/>
      </c>
    </row>
    <row r="1607" spans="7:10" x14ac:dyDescent="0.25">
      <c r="G1607" s="28" t="e">
        <f>VLOOKUP(E1607,Données!$J$1:$K$84,2,FALSE)</f>
        <v>#N/A</v>
      </c>
      <c r="H1607" s="18" t="str">
        <f>IF(Tableau4[[#This Row],[Date Fin TTT]]="","",VLOOKUP(Tableau4[[#This Row],[Produit]],'Prod Sanit'!$A$1:$G$100,7,FALSE))</f>
        <v/>
      </c>
      <c r="J1607" s="1" t="str">
        <f>IF(Tableau4[[#This Row],[Date Fin TTT]]="","",VLOOKUP(Tableau4[[#This Row],[Produit]],'Prod Sanit'!$A$1:$G$172,2,FALSE)+Tableau4[[#This Row],[Date Fin TTT]])</f>
        <v/>
      </c>
    </row>
    <row r="1608" spans="7:10" x14ac:dyDescent="0.25">
      <c r="G1608" s="28" t="e">
        <f>VLOOKUP(E1608,Données!$J$1:$K$84,2,FALSE)</f>
        <v>#N/A</v>
      </c>
      <c r="H1608" s="18" t="str">
        <f>IF(Tableau4[[#This Row],[Date Fin TTT]]="","",VLOOKUP(Tableau4[[#This Row],[Produit]],'Prod Sanit'!$A$1:$G$100,7,FALSE))</f>
        <v/>
      </c>
      <c r="J1608" s="1" t="str">
        <f>IF(Tableau4[[#This Row],[Date Fin TTT]]="","",VLOOKUP(Tableau4[[#This Row],[Produit]],'Prod Sanit'!$A$1:$G$172,2,FALSE)+Tableau4[[#This Row],[Date Fin TTT]])</f>
        <v/>
      </c>
    </row>
    <row r="1609" spans="7:10" x14ac:dyDescent="0.25">
      <c r="G1609" s="28" t="e">
        <f>VLOOKUP(E1609,Données!$J$1:$K$84,2,FALSE)</f>
        <v>#N/A</v>
      </c>
      <c r="H1609" s="18" t="str">
        <f>IF(Tableau4[[#This Row],[Date Fin TTT]]="","",VLOOKUP(Tableau4[[#This Row],[Produit]],'Prod Sanit'!$A$1:$G$100,7,FALSE))</f>
        <v/>
      </c>
      <c r="J1609" s="1" t="str">
        <f>IF(Tableau4[[#This Row],[Date Fin TTT]]="","",VLOOKUP(Tableau4[[#This Row],[Produit]],'Prod Sanit'!$A$1:$G$172,2,FALSE)+Tableau4[[#This Row],[Date Fin TTT]])</f>
        <v/>
      </c>
    </row>
    <row r="1610" spans="7:10" x14ac:dyDescent="0.25">
      <c r="G1610" s="28" t="e">
        <f>VLOOKUP(E1610,Données!$J$1:$K$84,2,FALSE)</f>
        <v>#N/A</v>
      </c>
      <c r="H1610" s="18" t="str">
        <f>IF(Tableau4[[#This Row],[Date Fin TTT]]="","",VLOOKUP(Tableau4[[#This Row],[Produit]],'Prod Sanit'!$A$1:$G$100,7,FALSE))</f>
        <v/>
      </c>
      <c r="J1610" s="1" t="str">
        <f>IF(Tableau4[[#This Row],[Date Fin TTT]]="","",VLOOKUP(Tableau4[[#This Row],[Produit]],'Prod Sanit'!$A$1:$G$172,2,FALSE)+Tableau4[[#This Row],[Date Fin TTT]])</f>
        <v/>
      </c>
    </row>
    <row r="1611" spans="7:10" x14ac:dyDescent="0.25">
      <c r="G1611" s="28" t="e">
        <f>VLOOKUP(E1611,Données!$J$1:$K$84,2,FALSE)</f>
        <v>#N/A</v>
      </c>
      <c r="H1611" s="18" t="str">
        <f>IF(Tableau4[[#This Row],[Date Fin TTT]]="","",VLOOKUP(Tableau4[[#This Row],[Produit]],'Prod Sanit'!$A$1:$G$100,7,FALSE))</f>
        <v/>
      </c>
      <c r="J1611" s="1" t="str">
        <f>IF(Tableau4[[#This Row],[Date Fin TTT]]="","",VLOOKUP(Tableau4[[#This Row],[Produit]],'Prod Sanit'!$A$1:$G$172,2,FALSE)+Tableau4[[#This Row],[Date Fin TTT]])</f>
        <v/>
      </c>
    </row>
    <row r="1612" spans="7:10" x14ac:dyDescent="0.25">
      <c r="G1612" s="28" t="e">
        <f>VLOOKUP(E1612,Données!$J$1:$K$84,2,FALSE)</f>
        <v>#N/A</v>
      </c>
      <c r="H1612" s="18" t="str">
        <f>IF(Tableau4[[#This Row],[Date Fin TTT]]="","",VLOOKUP(Tableau4[[#This Row],[Produit]],'Prod Sanit'!$A$1:$G$100,7,FALSE))</f>
        <v/>
      </c>
      <c r="J1612" s="1" t="str">
        <f>IF(Tableau4[[#This Row],[Date Fin TTT]]="","",VLOOKUP(Tableau4[[#This Row],[Produit]],'Prod Sanit'!$A$1:$G$172,2,FALSE)+Tableau4[[#This Row],[Date Fin TTT]])</f>
        <v/>
      </c>
    </row>
    <row r="1613" spans="7:10" x14ac:dyDescent="0.25">
      <c r="G1613" s="28" t="e">
        <f>VLOOKUP(E1613,Données!$J$1:$K$84,2,FALSE)</f>
        <v>#N/A</v>
      </c>
      <c r="H1613" s="18" t="str">
        <f>IF(Tableau4[[#This Row],[Date Fin TTT]]="","",VLOOKUP(Tableau4[[#This Row],[Produit]],'Prod Sanit'!$A$1:$G$100,7,FALSE))</f>
        <v/>
      </c>
      <c r="J1613" s="1" t="str">
        <f>IF(Tableau4[[#This Row],[Date Fin TTT]]="","",VLOOKUP(Tableau4[[#This Row],[Produit]],'Prod Sanit'!$A$1:$G$172,2,FALSE)+Tableau4[[#This Row],[Date Fin TTT]])</f>
        <v/>
      </c>
    </row>
    <row r="1614" spans="7:10" x14ac:dyDescent="0.25">
      <c r="G1614" s="28" t="e">
        <f>VLOOKUP(E1614,Données!$J$1:$K$84,2,FALSE)</f>
        <v>#N/A</v>
      </c>
      <c r="H1614" s="18" t="str">
        <f>IF(Tableau4[[#This Row],[Date Fin TTT]]="","",VLOOKUP(Tableau4[[#This Row],[Produit]],'Prod Sanit'!$A$1:$G$100,7,FALSE))</f>
        <v/>
      </c>
      <c r="J1614" s="1" t="str">
        <f>IF(Tableau4[[#This Row],[Date Fin TTT]]="","",VLOOKUP(Tableau4[[#This Row],[Produit]],'Prod Sanit'!$A$1:$G$172,2,FALSE)+Tableau4[[#This Row],[Date Fin TTT]])</f>
        <v/>
      </c>
    </row>
    <row r="1615" spans="7:10" x14ac:dyDescent="0.25">
      <c r="G1615" s="28" t="e">
        <f>VLOOKUP(E1615,Données!$J$1:$K$84,2,FALSE)</f>
        <v>#N/A</v>
      </c>
      <c r="H1615" s="18" t="str">
        <f>IF(Tableau4[[#This Row],[Date Fin TTT]]="","",VLOOKUP(Tableau4[[#This Row],[Produit]],'Prod Sanit'!$A$1:$G$100,7,FALSE))</f>
        <v/>
      </c>
      <c r="J1615" s="1" t="str">
        <f>IF(Tableau4[[#This Row],[Date Fin TTT]]="","",VLOOKUP(Tableau4[[#This Row],[Produit]],'Prod Sanit'!$A$1:$G$172,2,FALSE)+Tableau4[[#This Row],[Date Fin TTT]])</f>
        <v/>
      </c>
    </row>
    <row r="1616" spans="7:10" x14ac:dyDescent="0.25">
      <c r="G1616" s="28" t="e">
        <f>VLOOKUP(E1616,Données!$J$1:$K$84,2,FALSE)</f>
        <v>#N/A</v>
      </c>
      <c r="H1616" s="18" t="str">
        <f>IF(Tableau4[[#This Row],[Date Fin TTT]]="","",VLOOKUP(Tableau4[[#This Row],[Produit]],'Prod Sanit'!$A$1:$G$100,7,FALSE))</f>
        <v/>
      </c>
      <c r="J1616" s="1" t="str">
        <f>IF(Tableau4[[#This Row],[Date Fin TTT]]="","",VLOOKUP(Tableau4[[#This Row],[Produit]],'Prod Sanit'!$A$1:$G$172,2,FALSE)+Tableau4[[#This Row],[Date Fin TTT]])</f>
        <v/>
      </c>
    </row>
    <row r="1617" spans="7:10" x14ac:dyDescent="0.25">
      <c r="G1617" s="28" t="e">
        <f>VLOOKUP(E1617,Données!$J$1:$K$84,2,FALSE)</f>
        <v>#N/A</v>
      </c>
      <c r="H1617" s="18" t="str">
        <f>IF(Tableau4[[#This Row],[Date Fin TTT]]="","",VLOOKUP(Tableau4[[#This Row],[Produit]],'Prod Sanit'!$A$1:$G$100,7,FALSE))</f>
        <v/>
      </c>
      <c r="J1617" s="1" t="str">
        <f>IF(Tableau4[[#This Row],[Date Fin TTT]]="","",VLOOKUP(Tableau4[[#This Row],[Produit]],'Prod Sanit'!$A$1:$G$172,2,FALSE)+Tableau4[[#This Row],[Date Fin TTT]])</f>
        <v/>
      </c>
    </row>
    <row r="1618" spans="7:10" x14ac:dyDescent="0.25">
      <c r="G1618" s="28" t="e">
        <f>VLOOKUP(E1618,Données!$J$1:$K$84,2,FALSE)</f>
        <v>#N/A</v>
      </c>
      <c r="H1618" s="18" t="str">
        <f>IF(Tableau4[[#This Row],[Date Fin TTT]]="","",VLOOKUP(Tableau4[[#This Row],[Produit]],'Prod Sanit'!$A$1:$G$100,7,FALSE))</f>
        <v/>
      </c>
      <c r="J1618" s="1" t="str">
        <f>IF(Tableau4[[#This Row],[Date Fin TTT]]="","",VLOOKUP(Tableau4[[#This Row],[Produit]],'Prod Sanit'!$A$1:$G$172,2,FALSE)+Tableau4[[#This Row],[Date Fin TTT]])</f>
        <v/>
      </c>
    </row>
    <row r="1619" spans="7:10" x14ac:dyDescent="0.25">
      <c r="G1619" s="28" t="e">
        <f>VLOOKUP(E1619,Données!$J$1:$K$84,2,FALSE)</f>
        <v>#N/A</v>
      </c>
      <c r="H1619" s="18" t="str">
        <f>IF(Tableau4[[#This Row],[Date Fin TTT]]="","",VLOOKUP(Tableau4[[#This Row],[Produit]],'Prod Sanit'!$A$1:$G$100,7,FALSE))</f>
        <v/>
      </c>
      <c r="J1619" s="1" t="str">
        <f>IF(Tableau4[[#This Row],[Date Fin TTT]]="","",VLOOKUP(Tableau4[[#This Row],[Produit]],'Prod Sanit'!$A$1:$G$172,2,FALSE)+Tableau4[[#This Row],[Date Fin TTT]])</f>
        <v/>
      </c>
    </row>
    <row r="1620" spans="7:10" x14ac:dyDescent="0.25">
      <c r="G1620" s="28" t="e">
        <f>VLOOKUP(E1620,Données!$J$1:$K$84,2,FALSE)</f>
        <v>#N/A</v>
      </c>
      <c r="H1620" s="18" t="str">
        <f>IF(Tableau4[[#This Row],[Date Fin TTT]]="","",VLOOKUP(Tableau4[[#This Row],[Produit]],'Prod Sanit'!$A$1:$G$100,7,FALSE))</f>
        <v/>
      </c>
      <c r="J1620" s="1" t="str">
        <f>IF(Tableau4[[#This Row],[Date Fin TTT]]="","",VLOOKUP(Tableau4[[#This Row],[Produit]],'Prod Sanit'!$A$1:$G$172,2,FALSE)+Tableau4[[#This Row],[Date Fin TTT]])</f>
        <v/>
      </c>
    </row>
    <row r="1621" spans="7:10" x14ac:dyDescent="0.25">
      <c r="G1621" s="28" t="e">
        <f>VLOOKUP(E1621,Données!$J$1:$K$84,2,FALSE)</f>
        <v>#N/A</v>
      </c>
      <c r="H1621" s="18" t="str">
        <f>IF(Tableau4[[#This Row],[Date Fin TTT]]="","",VLOOKUP(Tableau4[[#This Row],[Produit]],'Prod Sanit'!$A$1:$G$100,7,FALSE))</f>
        <v/>
      </c>
      <c r="J1621" s="1" t="str">
        <f>IF(Tableau4[[#This Row],[Date Fin TTT]]="","",VLOOKUP(Tableau4[[#This Row],[Produit]],'Prod Sanit'!$A$1:$G$172,2,FALSE)+Tableau4[[#This Row],[Date Fin TTT]])</f>
        <v/>
      </c>
    </row>
    <row r="1622" spans="7:10" x14ac:dyDescent="0.25">
      <c r="G1622" s="28" t="e">
        <f>VLOOKUP(E1622,Données!$J$1:$K$84,2,FALSE)</f>
        <v>#N/A</v>
      </c>
      <c r="H1622" s="18" t="str">
        <f>IF(Tableau4[[#This Row],[Date Fin TTT]]="","",VLOOKUP(Tableau4[[#This Row],[Produit]],'Prod Sanit'!$A$1:$G$100,7,FALSE))</f>
        <v/>
      </c>
      <c r="J1622" s="1" t="str">
        <f>IF(Tableau4[[#This Row],[Date Fin TTT]]="","",VLOOKUP(Tableau4[[#This Row],[Produit]],'Prod Sanit'!$A$1:$G$172,2,FALSE)+Tableau4[[#This Row],[Date Fin TTT]])</f>
        <v/>
      </c>
    </row>
    <row r="1623" spans="7:10" x14ac:dyDescent="0.25">
      <c r="G1623" s="28" t="e">
        <f>VLOOKUP(E1623,Données!$J$1:$K$84,2,FALSE)</f>
        <v>#N/A</v>
      </c>
      <c r="H1623" s="18" t="str">
        <f>IF(Tableau4[[#This Row],[Date Fin TTT]]="","",VLOOKUP(Tableau4[[#This Row],[Produit]],'Prod Sanit'!$A$1:$G$100,7,FALSE))</f>
        <v/>
      </c>
      <c r="J1623" s="1" t="str">
        <f>IF(Tableau4[[#This Row],[Date Fin TTT]]="","",VLOOKUP(Tableau4[[#This Row],[Produit]],'Prod Sanit'!$A$1:$G$172,2,FALSE)+Tableau4[[#This Row],[Date Fin TTT]])</f>
        <v/>
      </c>
    </row>
    <row r="1624" spans="7:10" x14ac:dyDescent="0.25">
      <c r="G1624" s="28" t="e">
        <f>VLOOKUP(E1624,Données!$J$1:$K$84,2,FALSE)</f>
        <v>#N/A</v>
      </c>
      <c r="H1624" s="18" t="str">
        <f>IF(Tableau4[[#This Row],[Date Fin TTT]]="","",VLOOKUP(Tableau4[[#This Row],[Produit]],'Prod Sanit'!$A$1:$G$100,7,FALSE))</f>
        <v/>
      </c>
      <c r="J1624" s="1" t="str">
        <f>IF(Tableau4[[#This Row],[Date Fin TTT]]="","",VLOOKUP(Tableau4[[#This Row],[Produit]],'Prod Sanit'!$A$1:$G$172,2,FALSE)+Tableau4[[#This Row],[Date Fin TTT]])</f>
        <v/>
      </c>
    </row>
    <row r="1625" spans="7:10" x14ac:dyDescent="0.25">
      <c r="G1625" s="28" t="e">
        <f>VLOOKUP(E1625,Données!$J$1:$K$84,2,FALSE)</f>
        <v>#N/A</v>
      </c>
      <c r="H1625" s="18" t="str">
        <f>IF(Tableau4[[#This Row],[Date Fin TTT]]="","",VLOOKUP(Tableau4[[#This Row],[Produit]],'Prod Sanit'!$A$1:$G$100,7,FALSE))</f>
        <v/>
      </c>
      <c r="J1625" s="1" t="str">
        <f>IF(Tableau4[[#This Row],[Date Fin TTT]]="","",VLOOKUP(Tableau4[[#This Row],[Produit]],'Prod Sanit'!$A$1:$G$172,2,FALSE)+Tableau4[[#This Row],[Date Fin TTT]])</f>
        <v/>
      </c>
    </row>
    <row r="1626" spans="7:10" x14ac:dyDescent="0.25">
      <c r="G1626" s="28" t="e">
        <f>VLOOKUP(E1626,Données!$J$1:$K$84,2,FALSE)</f>
        <v>#N/A</v>
      </c>
      <c r="H1626" s="18" t="str">
        <f>IF(Tableau4[[#This Row],[Date Fin TTT]]="","",VLOOKUP(Tableau4[[#This Row],[Produit]],'Prod Sanit'!$A$1:$G$100,7,FALSE))</f>
        <v/>
      </c>
      <c r="J1626" s="1" t="str">
        <f>IF(Tableau4[[#This Row],[Date Fin TTT]]="","",VLOOKUP(Tableau4[[#This Row],[Produit]],'Prod Sanit'!$A$1:$G$172,2,FALSE)+Tableau4[[#This Row],[Date Fin TTT]])</f>
        <v/>
      </c>
    </row>
    <row r="1627" spans="7:10" x14ac:dyDescent="0.25">
      <c r="G1627" s="28" t="e">
        <f>VLOOKUP(E1627,Données!$J$1:$K$84,2,FALSE)</f>
        <v>#N/A</v>
      </c>
      <c r="H1627" s="18" t="str">
        <f>IF(Tableau4[[#This Row],[Date Fin TTT]]="","",VLOOKUP(Tableau4[[#This Row],[Produit]],'Prod Sanit'!$A$1:$G$100,7,FALSE))</f>
        <v/>
      </c>
      <c r="J1627" s="1" t="str">
        <f>IF(Tableau4[[#This Row],[Date Fin TTT]]="","",VLOOKUP(Tableau4[[#This Row],[Produit]],'Prod Sanit'!$A$1:$G$172,2,FALSE)+Tableau4[[#This Row],[Date Fin TTT]])</f>
        <v/>
      </c>
    </row>
    <row r="1628" spans="7:10" x14ac:dyDescent="0.25">
      <c r="G1628" s="28" t="e">
        <f>VLOOKUP(E1628,Données!$J$1:$K$84,2,FALSE)</f>
        <v>#N/A</v>
      </c>
      <c r="H1628" s="18" t="str">
        <f>IF(Tableau4[[#This Row],[Date Fin TTT]]="","",VLOOKUP(Tableau4[[#This Row],[Produit]],'Prod Sanit'!$A$1:$G$100,7,FALSE))</f>
        <v/>
      </c>
      <c r="J1628" s="1" t="str">
        <f>IF(Tableau4[[#This Row],[Date Fin TTT]]="","",VLOOKUP(Tableau4[[#This Row],[Produit]],'Prod Sanit'!$A$1:$G$172,2,FALSE)+Tableau4[[#This Row],[Date Fin TTT]])</f>
        <v/>
      </c>
    </row>
    <row r="1629" spans="7:10" x14ac:dyDescent="0.25">
      <c r="G1629" s="28" t="e">
        <f>VLOOKUP(E1629,Données!$J$1:$K$84,2,FALSE)</f>
        <v>#N/A</v>
      </c>
      <c r="H1629" s="18" t="str">
        <f>IF(Tableau4[[#This Row],[Date Fin TTT]]="","",VLOOKUP(Tableau4[[#This Row],[Produit]],'Prod Sanit'!$A$1:$G$100,7,FALSE))</f>
        <v/>
      </c>
      <c r="J1629" s="1" t="str">
        <f>IF(Tableau4[[#This Row],[Date Fin TTT]]="","",VLOOKUP(Tableau4[[#This Row],[Produit]],'Prod Sanit'!$A$1:$G$172,2,FALSE)+Tableau4[[#This Row],[Date Fin TTT]])</f>
        <v/>
      </c>
    </row>
    <row r="1630" spans="7:10" x14ac:dyDescent="0.25">
      <c r="G1630" s="28" t="e">
        <f>VLOOKUP(E1630,Données!$J$1:$K$84,2,FALSE)</f>
        <v>#N/A</v>
      </c>
      <c r="H1630" s="18" t="str">
        <f>IF(Tableau4[[#This Row],[Date Fin TTT]]="","",VLOOKUP(Tableau4[[#This Row],[Produit]],'Prod Sanit'!$A$1:$G$100,7,FALSE))</f>
        <v/>
      </c>
      <c r="J1630" s="1" t="str">
        <f>IF(Tableau4[[#This Row],[Date Fin TTT]]="","",VLOOKUP(Tableau4[[#This Row],[Produit]],'Prod Sanit'!$A$1:$G$172,2,FALSE)+Tableau4[[#This Row],[Date Fin TTT]])</f>
        <v/>
      </c>
    </row>
    <row r="1631" spans="7:10" x14ac:dyDescent="0.25">
      <c r="G1631" s="28" t="e">
        <f>VLOOKUP(E1631,Données!$J$1:$K$84,2,FALSE)</f>
        <v>#N/A</v>
      </c>
      <c r="H1631" s="18" t="str">
        <f>IF(Tableau4[[#This Row],[Date Fin TTT]]="","",VLOOKUP(Tableau4[[#This Row],[Produit]],'Prod Sanit'!$A$1:$G$100,7,FALSE))</f>
        <v/>
      </c>
      <c r="J1631" s="1" t="str">
        <f>IF(Tableau4[[#This Row],[Date Fin TTT]]="","",VLOOKUP(Tableau4[[#This Row],[Produit]],'Prod Sanit'!$A$1:$G$172,2,FALSE)+Tableau4[[#This Row],[Date Fin TTT]])</f>
        <v/>
      </c>
    </row>
    <row r="1632" spans="7:10" x14ac:dyDescent="0.25">
      <c r="G1632" s="28" t="e">
        <f>VLOOKUP(E1632,Données!$J$1:$K$84,2,FALSE)</f>
        <v>#N/A</v>
      </c>
      <c r="H1632" s="18" t="str">
        <f>IF(Tableau4[[#This Row],[Date Fin TTT]]="","",VLOOKUP(Tableau4[[#This Row],[Produit]],'Prod Sanit'!$A$1:$G$100,7,FALSE))</f>
        <v/>
      </c>
      <c r="J1632" s="1" t="str">
        <f>IF(Tableau4[[#This Row],[Date Fin TTT]]="","",VLOOKUP(Tableau4[[#This Row],[Produit]],'Prod Sanit'!$A$1:$G$172,2,FALSE)+Tableau4[[#This Row],[Date Fin TTT]])</f>
        <v/>
      </c>
    </row>
    <row r="1633" spans="7:10" x14ac:dyDescent="0.25">
      <c r="G1633" s="28" t="e">
        <f>VLOOKUP(E1633,Données!$J$1:$K$84,2,FALSE)</f>
        <v>#N/A</v>
      </c>
      <c r="H1633" s="18" t="str">
        <f>IF(Tableau4[[#This Row],[Date Fin TTT]]="","",VLOOKUP(Tableau4[[#This Row],[Produit]],'Prod Sanit'!$A$1:$G$100,7,FALSE))</f>
        <v/>
      </c>
      <c r="J1633" s="1" t="str">
        <f>IF(Tableau4[[#This Row],[Date Fin TTT]]="","",VLOOKUP(Tableau4[[#This Row],[Produit]],'Prod Sanit'!$A$1:$G$172,2,FALSE)+Tableau4[[#This Row],[Date Fin TTT]])</f>
        <v/>
      </c>
    </row>
    <row r="1634" spans="7:10" x14ac:dyDescent="0.25">
      <c r="G1634" s="28" t="e">
        <f>VLOOKUP(E1634,Données!$J$1:$K$84,2,FALSE)</f>
        <v>#N/A</v>
      </c>
      <c r="H1634" s="18" t="str">
        <f>IF(Tableau4[[#This Row],[Date Fin TTT]]="","",VLOOKUP(Tableau4[[#This Row],[Produit]],'Prod Sanit'!$A$1:$G$100,7,FALSE))</f>
        <v/>
      </c>
      <c r="J1634" s="1" t="str">
        <f>IF(Tableau4[[#This Row],[Date Fin TTT]]="","",VLOOKUP(Tableau4[[#This Row],[Produit]],'Prod Sanit'!$A$1:$G$172,2,FALSE)+Tableau4[[#This Row],[Date Fin TTT]])</f>
        <v/>
      </c>
    </row>
    <row r="1635" spans="7:10" x14ac:dyDescent="0.25">
      <c r="G1635" s="28" t="e">
        <f>VLOOKUP(E1635,Données!$J$1:$K$84,2,FALSE)</f>
        <v>#N/A</v>
      </c>
      <c r="H1635" s="18" t="str">
        <f>IF(Tableau4[[#This Row],[Date Fin TTT]]="","",VLOOKUP(Tableau4[[#This Row],[Produit]],'Prod Sanit'!$A$1:$G$100,7,FALSE))</f>
        <v/>
      </c>
      <c r="J1635" s="1" t="str">
        <f>IF(Tableau4[[#This Row],[Date Fin TTT]]="","",VLOOKUP(Tableau4[[#This Row],[Produit]],'Prod Sanit'!$A$1:$G$172,2,FALSE)+Tableau4[[#This Row],[Date Fin TTT]])</f>
        <v/>
      </c>
    </row>
    <row r="1636" spans="7:10" x14ac:dyDescent="0.25">
      <c r="G1636" s="28" t="e">
        <f>VLOOKUP(E1636,Données!$J$1:$K$84,2,FALSE)</f>
        <v>#N/A</v>
      </c>
      <c r="H1636" s="18" t="str">
        <f>IF(Tableau4[[#This Row],[Date Fin TTT]]="","",VLOOKUP(Tableau4[[#This Row],[Produit]],'Prod Sanit'!$A$1:$G$100,7,FALSE))</f>
        <v/>
      </c>
      <c r="J1636" s="1" t="str">
        <f>IF(Tableau4[[#This Row],[Date Fin TTT]]="","",VLOOKUP(Tableau4[[#This Row],[Produit]],'Prod Sanit'!$A$1:$G$172,2,FALSE)+Tableau4[[#This Row],[Date Fin TTT]])</f>
        <v/>
      </c>
    </row>
    <row r="1637" spans="7:10" x14ac:dyDescent="0.25">
      <c r="G1637" s="28" t="e">
        <f>VLOOKUP(E1637,Données!$J$1:$K$84,2,FALSE)</f>
        <v>#N/A</v>
      </c>
      <c r="H1637" s="18" t="str">
        <f>IF(Tableau4[[#This Row],[Date Fin TTT]]="","",VLOOKUP(Tableau4[[#This Row],[Produit]],'Prod Sanit'!$A$1:$G$100,7,FALSE))</f>
        <v/>
      </c>
      <c r="J1637" s="1" t="str">
        <f>IF(Tableau4[[#This Row],[Date Fin TTT]]="","",VLOOKUP(Tableau4[[#This Row],[Produit]],'Prod Sanit'!$A$1:$G$172,2,FALSE)+Tableau4[[#This Row],[Date Fin TTT]])</f>
        <v/>
      </c>
    </row>
    <row r="1638" spans="7:10" x14ac:dyDescent="0.25">
      <c r="G1638" s="28" t="e">
        <f>VLOOKUP(E1638,Données!$J$1:$K$84,2,FALSE)</f>
        <v>#N/A</v>
      </c>
      <c r="H1638" s="18" t="str">
        <f>IF(Tableau4[[#This Row],[Date Fin TTT]]="","",VLOOKUP(Tableau4[[#This Row],[Produit]],'Prod Sanit'!$A$1:$G$100,7,FALSE))</f>
        <v/>
      </c>
      <c r="J1638" s="1" t="str">
        <f>IF(Tableau4[[#This Row],[Date Fin TTT]]="","",VLOOKUP(Tableau4[[#This Row],[Produit]],'Prod Sanit'!$A$1:$G$172,2,FALSE)+Tableau4[[#This Row],[Date Fin TTT]])</f>
        <v/>
      </c>
    </row>
    <row r="1639" spans="7:10" x14ac:dyDescent="0.25">
      <c r="G1639" s="28" t="e">
        <f>VLOOKUP(E1639,Données!$J$1:$K$84,2,FALSE)</f>
        <v>#N/A</v>
      </c>
      <c r="H1639" s="18" t="str">
        <f>IF(Tableau4[[#This Row],[Date Fin TTT]]="","",VLOOKUP(Tableau4[[#This Row],[Produit]],'Prod Sanit'!$A$1:$G$100,7,FALSE))</f>
        <v/>
      </c>
      <c r="J1639" s="1" t="str">
        <f>IF(Tableau4[[#This Row],[Date Fin TTT]]="","",VLOOKUP(Tableau4[[#This Row],[Produit]],'Prod Sanit'!$A$1:$G$172,2,FALSE)+Tableau4[[#This Row],[Date Fin TTT]])</f>
        <v/>
      </c>
    </row>
    <row r="1640" spans="7:10" x14ac:dyDescent="0.25">
      <c r="G1640" s="28" t="e">
        <f>VLOOKUP(E1640,Données!$J$1:$K$84,2,FALSE)</f>
        <v>#N/A</v>
      </c>
      <c r="H1640" s="18" t="str">
        <f>IF(Tableau4[[#This Row],[Date Fin TTT]]="","",VLOOKUP(Tableau4[[#This Row],[Produit]],'Prod Sanit'!$A$1:$G$100,7,FALSE))</f>
        <v/>
      </c>
      <c r="J1640" s="1" t="str">
        <f>IF(Tableau4[[#This Row],[Date Fin TTT]]="","",VLOOKUP(Tableau4[[#This Row],[Produit]],'Prod Sanit'!$A$1:$G$172,2,FALSE)+Tableau4[[#This Row],[Date Fin TTT]])</f>
        <v/>
      </c>
    </row>
    <row r="1641" spans="7:10" x14ac:dyDescent="0.25">
      <c r="G1641" s="28" t="e">
        <f>VLOOKUP(E1641,Données!$J$1:$K$84,2,FALSE)</f>
        <v>#N/A</v>
      </c>
      <c r="H1641" s="18" t="str">
        <f>IF(Tableau4[[#This Row],[Date Fin TTT]]="","",VLOOKUP(Tableau4[[#This Row],[Produit]],'Prod Sanit'!$A$1:$G$100,7,FALSE))</f>
        <v/>
      </c>
      <c r="J1641" s="1" t="str">
        <f>IF(Tableau4[[#This Row],[Date Fin TTT]]="","",VLOOKUP(Tableau4[[#This Row],[Produit]],'Prod Sanit'!$A$1:$G$172,2,FALSE)+Tableau4[[#This Row],[Date Fin TTT]])</f>
        <v/>
      </c>
    </row>
    <row r="1642" spans="7:10" x14ac:dyDescent="0.25">
      <c r="G1642" s="28" t="e">
        <f>VLOOKUP(E1642,Données!$J$1:$K$84,2,FALSE)</f>
        <v>#N/A</v>
      </c>
      <c r="H1642" s="18" t="str">
        <f>IF(Tableau4[[#This Row],[Date Fin TTT]]="","",VLOOKUP(Tableau4[[#This Row],[Produit]],'Prod Sanit'!$A$1:$G$100,7,FALSE))</f>
        <v/>
      </c>
      <c r="J1642" s="1" t="str">
        <f>IF(Tableau4[[#This Row],[Date Fin TTT]]="","",VLOOKUP(Tableau4[[#This Row],[Produit]],'Prod Sanit'!$A$1:$G$172,2,FALSE)+Tableau4[[#This Row],[Date Fin TTT]])</f>
        <v/>
      </c>
    </row>
    <row r="1643" spans="7:10" x14ac:dyDescent="0.25">
      <c r="G1643" s="28" t="e">
        <f>VLOOKUP(E1643,Données!$J$1:$K$84,2,FALSE)</f>
        <v>#N/A</v>
      </c>
      <c r="H1643" s="18" t="str">
        <f>IF(Tableau4[[#This Row],[Date Fin TTT]]="","",VLOOKUP(Tableau4[[#This Row],[Produit]],'Prod Sanit'!$A$1:$G$100,7,FALSE))</f>
        <v/>
      </c>
      <c r="J1643" s="1" t="str">
        <f>IF(Tableau4[[#This Row],[Date Fin TTT]]="","",VLOOKUP(Tableau4[[#This Row],[Produit]],'Prod Sanit'!$A$1:$G$172,2,FALSE)+Tableau4[[#This Row],[Date Fin TTT]])</f>
        <v/>
      </c>
    </row>
    <row r="1644" spans="7:10" x14ac:dyDescent="0.25">
      <c r="G1644" s="28" t="e">
        <f>VLOOKUP(E1644,Données!$J$1:$K$84,2,FALSE)</f>
        <v>#N/A</v>
      </c>
      <c r="H1644" s="18" t="str">
        <f>IF(Tableau4[[#This Row],[Date Fin TTT]]="","",VLOOKUP(Tableau4[[#This Row],[Produit]],'Prod Sanit'!$A$1:$G$100,7,FALSE))</f>
        <v/>
      </c>
      <c r="J1644" s="1" t="str">
        <f>IF(Tableau4[[#This Row],[Date Fin TTT]]="","",VLOOKUP(Tableau4[[#This Row],[Produit]],'Prod Sanit'!$A$1:$G$172,2,FALSE)+Tableau4[[#This Row],[Date Fin TTT]])</f>
        <v/>
      </c>
    </row>
    <row r="1645" spans="7:10" x14ac:dyDescent="0.25">
      <c r="G1645" s="28" t="e">
        <f>VLOOKUP(E1645,Données!$J$1:$K$84,2,FALSE)</f>
        <v>#N/A</v>
      </c>
      <c r="H1645" s="18" t="str">
        <f>IF(Tableau4[[#This Row],[Date Fin TTT]]="","",VLOOKUP(Tableau4[[#This Row],[Produit]],'Prod Sanit'!$A$1:$G$100,7,FALSE))</f>
        <v/>
      </c>
      <c r="J1645" s="1" t="str">
        <f>IF(Tableau4[[#This Row],[Date Fin TTT]]="","",VLOOKUP(Tableau4[[#This Row],[Produit]],'Prod Sanit'!$A$1:$G$172,2,FALSE)+Tableau4[[#This Row],[Date Fin TTT]])</f>
        <v/>
      </c>
    </row>
    <row r="1646" spans="7:10" x14ac:dyDescent="0.25">
      <c r="G1646" s="28" t="e">
        <f>VLOOKUP(E1646,Données!$J$1:$K$84,2,FALSE)</f>
        <v>#N/A</v>
      </c>
      <c r="H1646" s="18" t="str">
        <f>IF(Tableau4[[#This Row],[Date Fin TTT]]="","",VLOOKUP(Tableau4[[#This Row],[Produit]],'Prod Sanit'!$A$1:$G$100,7,FALSE))</f>
        <v/>
      </c>
      <c r="J1646" s="1" t="str">
        <f>IF(Tableau4[[#This Row],[Date Fin TTT]]="","",VLOOKUP(Tableau4[[#This Row],[Produit]],'Prod Sanit'!$A$1:$G$172,2,FALSE)+Tableau4[[#This Row],[Date Fin TTT]])</f>
        <v/>
      </c>
    </row>
    <row r="1647" spans="7:10" x14ac:dyDescent="0.25">
      <c r="G1647" s="28" t="e">
        <f>VLOOKUP(E1647,Données!$J$1:$K$84,2,FALSE)</f>
        <v>#N/A</v>
      </c>
      <c r="H1647" s="18" t="str">
        <f>IF(Tableau4[[#This Row],[Date Fin TTT]]="","",VLOOKUP(Tableau4[[#This Row],[Produit]],'Prod Sanit'!A1660:G1726,7,FALSE))</f>
        <v/>
      </c>
      <c r="J1647" s="1" t="str">
        <f>IF(Tableau4[[#This Row],[Date Fin TTT]]="","",VLOOKUP(Tableau4[[#This Row],[Produit]],'Prod Sanit'!$A$1:$G$72,2,FALSE)+Tableau4[[#This Row],[Date Fin TTT]])</f>
        <v/>
      </c>
    </row>
    <row r="1648" spans="7:10" x14ac:dyDescent="0.25">
      <c r="G1648" s="28" t="e">
        <f>VLOOKUP(E1648,Données!$J$1:$K$84,2,FALSE)</f>
        <v>#N/A</v>
      </c>
      <c r="H1648" s="18" t="str">
        <f>IF(Tableau4[[#This Row],[Date Fin TTT]]="","",VLOOKUP(Tableau4[[#This Row],[Produit]],'Prod Sanit'!A1661:G1727,7,FALSE))</f>
        <v/>
      </c>
      <c r="J1648" s="1" t="str">
        <f>IF(Tableau4[[#This Row],[Date Fin TTT]]="","",VLOOKUP(Tableau4[[#This Row],[Produit]],'Prod Sanit'!$A$1:$G$72,2,FALSE)+Tableau4[[#This Row],[Date Fin TTT]])</f>
        <v/>
      </c>
    </row>
    <row r="1649" spans="7:10" x14ac:dyDescent="0.25">
      <c r="G1649" s="28" t="e">
        <f>VLOOKUP(E1649,Données!$J$1:$K$84,2,FALSE)</f>
        <v>#N/A</v>
      </c>
      <c r="H1649" s="18" t="str">
        <f>IF(Tableau4[[#This Row],[Date Fin TTT]]="","",VLOOKUP(Tableau4[[#This Row],[Produit]],'Prod Sanit'!A1662:G1728,7,FALSE))</f>
        <v/>
      </c>
      <c r="J1649" s="1" t="str">
        <f>IF(Tableau4[[#This Row],[Date Fin TTT]]="","",VLOOKUP(Tableau4[[#This Row],[Produit]],'Prod Sanit'!$A$1:$G$72,2,FALSE)+Tableau4[[#This Row],[Date Fin TTT]])</f>
        <v/>
      </c>
    </row>
    <row r="1650" spans="7:10" x14ac:dyDescent="0.25">
      <c r="G1650" s="28" t="e">
        <f>VLOOKUP(E1650,Données!$J$1:$K$84,2,FALSE)</f>
        <v>#N/A</v>
      </c>
      <c r="H1650" s="18" t="str">
        <f>IF(Tableau4[[#This Row],[Date Fin TTT]]="","",VLOOKUP(Tableau4[[#This Row],[Produit]],'Prod Sanit'!A1663:G1729,7,FALSE))</f>
        <v/>
      </c>
      <c r="J1650" s="1" t="str">
        <f>IF(Tableau4[[#This Row],[Date Fin TTT]]="","",VLOOKUP(Tableau4[[#This Row],[Produit]],'Prod Sanit'!$A$1:$G$72,2,FALSE)+Tableau4[[#This Row],[Date Fin TTT]])</f>
        <v/>
      </c>
    </row>
  </sheetData>
  <dataValidations count="1">
    <dataValidation type="decimal" allowBlank="1" showInputMessage="1" showErrorMessage="1" sqref="F2:F1048576">
      <formula1>0</formula1>
      <formula2>3000</formula2>
    </dataValidation>
  </dataValidations>
  <printOptions horizontalCentered="1"/>
  <pageMargins left="0.31496062992125984" right="0.31496062992125984" top="0.35433070866141736" bottom="0.35433070866141736" header="0" footer="0"/>
  <pageSetup paperSize="9" scale="81" firstPageNumber="17" fitToHeight="11" orientation="landscape" useFirstPageNumber="1" horizontalDpi="4294967293" verticalDpi="4294967293" r:id="rId1"/>
  <headerFooter>
    <oddFooter>&amp;R&amp;P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Données!$F$2:$F$3</xm:f>
          </x14:formula1>
          <xm:sqref>I1:I1349 I1354:I1048576</xm:sqref>
        </x14:dataValidation>
        <x14:dataValidation type="list" allowBlank="1" showInputMessage="1" showErrorMessage="1">
          <x14:formula1>
            <xm:f>Données!$F$2:$F$4</xm:f>
          </x14:formula1>
          <xm:sqref>I1350:I1353</xm:sqref>
        </x14:dataValidation>
        <x14:dataValidation type="list" allowBlank="1" showInputMessage="1" showErrorMessage="1">
          <x14:formula1>
            <xm:f>Données!$A$2:$A$21</xm:f>
          </x14:formula1>
          <xm:sqref>D1:D1048576</xm:sqref>
        </x14:dataValidation>
        <x14:dataValidation type="list" allowBlank="1" showInputMessage="1" showErrorMessage="1">
          <x14:formula1>
            <xm:f>Données!$C$2:$C$6</xm:f>
          </x14:formula1>
          <xm:sqref>H1:H1048576</xm:sqref>
        </x14:dataValidation>
        <x14:dataValidation type="list" allowBlank="1" showInputMessage="1" showErrorMessage="1">
          <x14:formula1>
            <xm:f>'Prod Sanit'!$A$2:$A$249</xm:f>
          </x14:formula1>
          <xm:sqref>E2:E1048576</xm:sqref>
        </x14:dataValidation>
        <x14:dataValidation type="list" allowBlank="1" showInputMessage="1" showErrorMessage="1">
          <x14:formula1>
            <xm:f>Cheptel!$A$2:$A$1033</xm:f>
          </x14:formula1>
          <xm:sqref>A2:A2786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12932</v>
      </c>
    </row>
    <row r="2" spans="2:8" ht="22.5" customHeight="1" thickTop="1" x14ac:dyDescent="0.25">
      <c r="B2" s="62" t="s">
        <v>306</v>
      </c>
      <c r="C2" s="78" t="s">
        <v>175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12932</v>
      </c>
      <c r="D12" s="35">
        <v>1</v>
      </c>
      <c r="E12" s="35"/>
      <c r="F12" s="35"/>
      <c r="G12" s="35">
        <f>D12-E12-F12</f>
        <v>1</v>
      </c>
      <c r="H12" s="14">
        <f>IF(E12+F12&lt;=D12,C12,"")</f>
        <v>12932</v>
      </c>
    </row>
    <row r="13" spans="2:8" x14ac:dyDescent="0.25">
      <c r="B13" s="36"/>
      <c r="C13" s="76"/>
      <c r="D13" s="35"/>
      <c r="E13" s="35">
        <f>-G12</f>
        <v>-1</v>
      </c>
      <c r="F13" s="35"/>
      <c r="G13" s="35">
        <f>D13-E13-F13</f>
        <v>1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 t="shared" ref="E14:E23" si="0">-G13</f>
        <v>-1</v>
      </c>
      <c r="F14" s="35"/>
      <c r="G14" s="35">
        <f t="shared" ref="G14:G23" si="1">D14-E14-F14</f>
        <v>1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-1</v>
      </c>
      <c r="F15" s="35"/>
      <c r="G15" s="35">
        <f t="shared" si="1"/>
        <v>1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-1</v>
      </c>
      <c r="F16" s="35"/>
      <c r="G16" s="35">
        <f t="shared" si="1"/>
        <v>1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-1</v>
      </c>
      <c r="F17" s="35"/>
      <c r="G17" s="35">
        <f t="shared" si="1"/>
        <v>1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-1</v>
      </c>
      <c r="F18" s="35"/>
      <c r="G18" s="35">
        <f t="shared" si="1"/>
        <v>1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-1</v>
      </c>
      <c r="F19" s="35"/>
      <c r="G19" s="35">
        <f t="shared" si="1"/>
        <v>1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-1</v>
      </c>
      <c r="F20" s="35"/>
      <c r="G20" s="35">
        <f t="shared" si="1"/>
        <v>1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-1</v>
      </c>
      <c r="F21" s="35"/>
      <c r="G21" s="35">
        <f t="shared" si="1"/>
        <v>1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-1</v>
      </c>
      <c r="F22" s="35"/>
      <c r="G22" s="35">
        <f t="shared" si="1"/>
        <v>1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-1</v>
      </c>
      <c r="F23" s="35"/>
      <c r="G23" s="35">
        <f t="shared" si="1"/>
        <v>1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80" priority="2" operator="equal">
      <formula>0</formula>
    </cfRule>
  </conditionalFormatting>
  <conditionalFormatting sqref="E11:H11">
    <cfRule type="cellIs" dxfId="79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612004835</v>
      </c>
    </row>
    <row r="2" spans="2:8" ht="22.5" customHeight="1" thickTop="1" x14ac:dyDescent="0.25">
      <c r="B2" s="62" t="s">
        <v>306</v>
      </c>
      <c r="C2" s="78" t="s">
        <v>240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>
        <v>42705</v>
      </c>
      <c r="C12" s="76">
        <v>612004835</v>
      </c>
      <c r="D12" s="35">
        <v>75</v>
      </c>
      <c r="E12" s="35"/>
      <c r="F12" s="35"/>
      <c r="G12" s="35">
        <f>D12-E12-F12</f>
        <v>75</v>
      </c>
      <c r="H12" s="14">
        <f>IF(E12+F12&lt;=D12,C12,"")</f>
        <v>612004835</v>
      </c>
    </row>
    <row r="13" spans="2:8" x14ac:dyDescent="0.25">
      <c r="B13" s="36">
        <v>42705</v>
      </c>
      <c r="C13" s="76">
        <v>612004899</v>
      </c>
      <c r="D13" s="35">
        <v>50</v>
      </c>
      <c r="E13" s="35">
        <f>-G12</f>
        <v>-75</v>
      </c>
      <c r="F13" s="35"/>
      <c r="G13" s="35">
        <f>D13-E13-F13</f>
        <v>125</v>
      </c>
      <c r="H13" s="14">
        <f>IF(E13+F13&lt;=D13,C13,"")</f>
        <v>612004899</v>
      </c>
    </row>
    <row r="14" spans="2:8" x14ac:dyDescent="0.25">
      <c r="B14" s="36"/>
      <c r="C14" s="76"/>
      <c r="D14" s="35"/>
      <c r="E14" s="35">
        <f t="shared" ref="E14:E23" si="0">-G13</f>
        <v>-125</v>
      </c>
      <c r="F14" s="35"/>
      <c r="G14" s="35">
        <f t="shared" ref="G14:G23" si="1">D14-E14-F14</f>
        <v>125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-125</v>
      </c>
      <c r="F15" s="35"/>
      <c r="G15" s="35">
        <f t="shared" si="1"/>
        <v>125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-125</v>
      </c>
      <c r="F16" s="35"/>
      <c r="G16" s="35">
        <f t="shared" si="1"/>
        <v>125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-125</v>
      </c>
      <c r="F17" s="35"/>
      <c r="G17" s="35">
        <f t="shared" si="1"/>
        <v>125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-125</v>
      </c>
      <c r="F18" s="35"/>
      <c r="G18" s="35">
        <f t="shared" si="1"/>
        <v>125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-125</v>
      </c>
      <c r="F19" s="35"/>
      <c r="G19" s="35">
        <f t="shared" si="1"/>
        <v>125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-125</v>
      </c>
      <c r="F20" s="35"/>
      <c r="G20" s="35">
        <f t="shared" si="1"/>
        <v>125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-125</v>
      </c>
      <c r="F21" s="35"/>
      <c r="G21" s="35">
        <f t="shared" si="1"/>
        <v>125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-125</v>
      </c>
      <c r="F22" s="35"/>
      <c r="G22" s="35">
        <f t="shared" si="1"/>
        <v>125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-125</v>
      </c>
      <c r="F23" s="35"/>
      <c r="G23" s="35">
        <f t="shared" si="1"/>
        <v>125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G12:H23">
    <cfRule type="cellIs" dxfId="78" priority="2" operator="equal">
      <formula>0</formula>
    </cfRule>
  </conditionalFormatting>
  <conditionalFormatting sqref="E11:H11">
    <cfRule type="cellIs" dxfId="77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H35"/>
  <sheetViews>
    <sheetView workbookViewId="0">
      <selection activeCell="C13" sqref="C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612005171</v>
      </c>
    </row>
    <row r="2" spans="2:8" ht="22.5" customHeight="1" thickTop="1" x14ac:dyDescent="0.25">
      <c r="B2" s="62" t="s">
        <v>306</v>
      </c>
      <c r="C2" s="78" t="s">
        <v>270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612005171</v>
      </c>
      <c r="D12" s="35">
        <v>100</v>
      </c>
      <c r="E12" s="35"/>
      <c r="F12" s="35"/>
      <c r="G12" s="35">
        <f>D12-E12-F12</f>
        <v>100</v>
      </c>
      <c r="H12" s="14">
        <f>IF(E12+F12&lt;=D12,C12,"")</f>
        <v>612005171</v>
      </c>
    </row>
    <row r="13" spans="2:8" x14ac:dyDescent="0.25">
      <c r="B13" s="36"/>
      <c r="C13" s="76"/>
      <c r="D13" s="35"/>
      <c r="E13" s="35">
        <f>-G12</f>
        <v>-100</v>
      </c>
      <c r="F13" s="35"/>
      <c r="G13" s="35">
        <f>D13-E13-F13</f>
        <v>100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 t="shared" ref="E14:E23" si="0">-G13</f>
        <v>-100</v>
      </c>
      <c r="F14" s="35"/>
      <c r="G14" s="35">
        <f t="shared" ref="G14:G23" si="1">D14-E14-F14</f>
        <v>100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-100</v>
      </c>
      <c r="F15" s="35"/>
      <c r="G15" s="35">
        <f t="shared" si="1"/>
        <v>100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-100</v>
      </c>
      <c r="F16" s="35"/>
      <c r="G16" s="35">
        <f t="shared" si="1"/>
        <v>100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-100</v>
      </c>
      <c r="F17" s="35"/>
      <c r="G17" s="35">
        <f t="shared" si="1"/>
        <v>100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-100</v>
      </c>
      <c r="F18" s="35"/>
      <c r="G18" s="35">
        <f t="shared" si="1"/>
        <v>100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-100</v>
      </c>
      <c r="F19" s="35"/>
      <c r="G19" s="35">
        <f t="shared" si="1"/>
        <v>100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-100</v>
      </c>
      <c r="F20" s="35"/>
      <c r="G20" s="35">
        <f t="shared" si="1"/>
        <v>100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-100</v>
      </c>
      <c r="F21" s="35"/>
      <c r="G21" s="35">
        <f t="shared" si="1"/>
        <v>100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-100</v>
      </c>
      <c r="F22" s="35"/>
      <c r="G22" s="35">
        <f t="shared" si="1"/>
        <v>100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-100</v>
      </c>
      <c r="F23" s="35"/>
      <c r="G23" s="35">
        <f t="shared" si="1"/>
        <v>100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76" priority="2" operator="equal">
      <formula>0</formula>
    </cfRule>
  </conditionalFormatting>
  <conditionalFormatting sqref="E11:H11">
    <cfRule type="cellIs" dxfId="75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H35"/>
  <sheetViews>
    <sheetView workbookViewId="0">
      <selection activeCell="C13" sqref="C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601000413</v>
      </c>
    </row>
    <row r="2" spans="2:8" ht="22.5" customHeight="1" thickTop="1" x14ac:dyDescent="0.25">
      <c r="B2" s="62" t="s">
        <v>306</v>
      </c>
      <c r="C2" s="78" t="s">
        <v>117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601000413</v>
      </c>
      <c r="D12" s="35"/>
      <c r="E12" s="35"/>
      <c r="F12" s="35"/>
      <c r="G12" s="35">
        <f>D12-E12-F12</f>
        <v>0</v>
      </c>
      <c r="H12" s="14">
        <f>IF(E12+F12&lt;=D12,C12,"")</f>
        <v>601000413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 t="shared" ref="E14:E23" si="0">-G13</f>
        <v>0</v>
      </c>
      <c r="F14" s="35"/>
      <c r="G14" s="35">
        <f t="shared" ref="G14:G23" si="1">D14-E14-F14</f>
        <v>0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0</v>
      </c>
      <c r="F15" s="35"/>
      <c r="G15" s="35">
        <f t="shared" si="1"/>
        <v>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0</v>
      </c>
      <c r="F16" s="35"/>
      <c r="G16" s="35">
        <f t="shared" si="1"/>
        <v>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0</v>
      </c>
      <c r="F17" s="35"/>
      <c r="G17" s="35">
        <f t="shared" si="1"/>
        <v>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0</v>
      </c>
      <c r="F18" s="35"/>
      <c r="G18" s="35">
        <f t="shared" si="1"/>
        <v>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0</v>
      </c>
      <c r="F19" s="35"/>
      <c r="G19" s="35">
        <f t="shared" si="1"/>
        <v>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0</v>
      </c>
      <c r="F20" s="35"/>
      <c r="G20" s="35">
        <f t="shared" si="1"/>
        <v>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0</v>
      </c>
      <c r="F21" s="35"/>
      <c r="G21" s="35">
        <f t="shared" si="1"/>
        <v>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0</v>
      </c>
      <c r="F22" s="35"/>
      <c r="G22" s="35">
        <f t="shared" si="1"/>
        <v>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0</v>
      </c>
      <c r="F23" s="35"/>
      <c r="G23" s="35">
        <f t="shared" si="1"/>
        <v>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74" priority="2" operator="equal">
      <formula>0</formula>
    </cfRule>
  </conditionalFormatting>
  <conditionalFormatting sqref="E11:H11">
    <cfRule type="cellIs" dxfId="73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H35"/>
  <sheetViews>
    <sheetView workbookViewId="0">
      <selection activeCell="F15" sqref="F15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612004941</v>
      </c>
    </row>
    <row r="2" spans="2:8" ht="22.5" customHeight="1" thickTop="1" x14ac:dyDescent="0.25">
      <c r="B2" s="62" t="s">
        <v>306</v>
      </c>
      <c r="C2" s="72" t="s">
        <v>53</v>
      </c>
    </row>
    <row r="3" spans="2:8" ht="22.5" customHeight="1" x14ac:dyDescent="0.25">
      <c r="B3" s="64" t="s">
        <v>2</v>
      </c>
      <c r="C3" s="65">
        <v>63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 t="s">
        <v>73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512004495</v>
      </c>
      <c r="D12" s="35">
        <v>250</v>
      </c>
      <c r="E12" s="35">
        <v>1134</v>
      </c>
      <c r="F12" s="35">
        <v>50</v>
      </c>
      <c r="G12" s="35">
        <f>D12-E12-F12</f>
        <v>-934</v>
      </c>
      <c r="H12" s="14" t="str">
        <f>IF(E12+F12&lt;=D12,C12,"")</f>
        <v/>
      </c>
    </row>
    <row r="13" spans="2:8" x14ac:dyDescent="0.25">
      <c r="B13" s="36"/>
      <c r="C13" s="76">
        <v>609003643</v>
      </c>
      <c r="D13" s="35">
        <v>1000</v>
      </c>
      <c r="E13" s="35">
        <f>-G12</f>
        <v>934</v>
      </c>
      <c r="F13" s="35">
        <v>73</v>
      </c>
      <c r="G13" s="35">
        <f>D13-E13-F13</f>
        <v>-7</v>
      </c>
      <c r="H13" s="14" t="str">
        <f>IF(E13+F13&lt;=D13,C13,"")</f>
        <v/>
      </c>
    </row>
    <row r="14" spans="2:8" x14ac:dyDescent="0.25">
      <c r="B14" s="36"/>
      <c r="C14" s="76">
        <v>612004941</v>
      </c>
      <c r="D14" s="35">
        <v>250</v>
      </c>
      <c r="E14" s="35">
        <f t="shared" ref="E14:E23" si="0">-G13</f>
        <v>7</v>
      </c>
      <c r="F14" s="35">
        <v>243</v>
      </c>
      <c r="G14" s="35">
        <f t="shared" ref="G14:G23" si="1">D14-E14-F14</f>
        <v>0</v>
      </c>
      <c r="H14" s="14">
        <f t="shared" ref="H14:H23" si="2">IF(E14+F14&lt;=D14,C14,"")</f>
        <v>612004941</v>
      </c>
    </row>
    <row r="15" spans="2:8" x14ac:dyDescent="0.25">
      <c r="B15" s="36"/>
      <c r="C15" s="76"/>
      <c r="D15" s="35"/>
      <c r="E15" s="35">
        <f t="shared" si="0"/>
        <v>0</v>
      </c>
      <c r="F15" s="35"/>
      <c r="G15" s="35">
        <f t="shared" si="1"/>
        <v>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0</v>
      </c>
      <c r="F16" s="35"/>
      <c r="G16" s="35">
        <f t="shared" si="1"/>
        <v>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0</v>
      </c>
      <c r="F17" s="35"/>
      <c r="G17" s="35">
        <f t="shared" si="1"/>
        <v>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0</v>
      </c>
      <c r="F18" s="35"/>
      <c r="G18" s="35">
        <f t="shared" si="1"/>
        <v>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0</v>
      </c>
      <c r="F19" s="35"/>
      <c r="G19" s="35">
        <f t="shared" si="1"/>
        <v>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0</v>
      </c>
      <c r="F20" s="35"/>
      <c r="G20" s="35">
        <f t="shared" si="1"/>
        <v>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0</v>
      </c>
      <c r="F21" s="35"/>
      <c r="G21" s="35">
        <f t="shared" si="1"/>
        <v>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0</v>
      </c>
      <c r="F22" s="35"/>
      <c r="G22" s="35">
        <f t="shared" si="1"/>
        <v>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0</v>
      </c>
      <c r="F23" s="35"/>
      <c r="G23" s="35">
        <f t="shared" si="1"/>
        <v>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1:H23">
    <cfRule type="cellIs" dxfId="72" priority="1" operator="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H35"/>
  <sheetViews>
    <sheetView workbookViewId="0">
      <selection activeCell="C14" sqref="C14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122690</v>
      </c>
    </row>
    <row r="2" spans="2:8" ht="22.5" customHeight="1" thickTop="1" x14ac:dyDescent="0.25">
      <c r="B2" s="62" t="s">
        <v>306</v>
      </c>
      <c r="C2" s="78" t="s">
        <v>144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122690</v>
      </c>
      <c r="D12" s="35">
        <v>4</v>
      </c>
      <c r="E12" s="35"/>
      <c r="F12" s="35"/>
      <c r="G12" s="35">
        <f>D12-E12-F12</f>
        <v>4</v>
      </c>
      <c r="H12" s="14">
        <f>IF(E12+F12&lt;=D12,C12,"")</f>
        <v>122690</v>
      </c>
    </row>
    <row r="13" spans="2:8" x14ac:dyDescent="0.25">
      <c r="B13" s="36"/>
      <c r="C13" s="76">
        <v>612005251</v>
      </c>
      <c r="D13" s="35">
        <v>6</v>
      </c>
      <c r="E13" s="35">
        <f>-G12</f>
        <v>-4</v>
      </c>
      <c r="F13" s="35"/>
      <c r="G13" s="35">
        <f>D13-E13-F13</f>
        <v>10</v>
      </c>
      <c r="H13" s="14">
        <f>IF(E13+F13&lt;=D13,C13,"")</f>
        <v>612005251</v>
      </c>
    </row>
    <row r="14" spans="2:8" x14ac:dyDescent="0.25">
      <c r="B14" s="36"/>
      <c r="C14" s="76"/>
      <c r="D14" s="35"/>
      <c r="E14" s="35">
        <f t="shared" ref="E14:E23" si="0">-G13</f>
        <v>-10</v>
      </c>
      <c r="F14" s="35"/>
      <c r="G14" s="35">
        <f t="shared" ref="G14:G23" si="1">D14-E14-F14</f>
        <v>10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-10</v>
      </c>
      <c r="F15" s="35"/>
      <c r="G15" s="35">
        <f t="shared" si="1"/>
        <v>10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-10</v>
      </c>
      <c r="F16" s="35"/>
      <c r="G16" s="35">
        <f t="shared" si="1"/>
        <v>10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-10</v>
      </c>
      <c r="F17" s="35"/>
      <c r="G17" s="35">
        <f t="shared" si="1"/>
        <v>10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-10</v>
      </c>
      <c r="F18" s="35"/>
      <c r="G18" s="35">
        <f t="shared" si="1"/>
        <v>10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-10</v>
      </c>
      <c r="F19" s="35"/>
      <c r="G19" s="35">
        <f t="shared" si="1"/>
        <v>10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-10</v>
      </c>
      <c r="F20" s="35"/>
      <c r="G20" s="35">
        <f t="shared" si="1"/>
        <v>10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-10</v>
      </c>
      <c r="F21" s="35"/>
      <c r="G21" s="35">
        <f t="shared" si="1"/>
        <v>10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-10</v>
      </c>
      <c r="F22" s="35"/>
      <c r="G22" s="35">
        <f t="shared" si="1"/>
        <v>10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-10</v>
      </c>
      <c r="F23" s="35"/>
      <c r="G23" s="35">
        <f t="shared" si="1"/>
        <v>10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71" priority="2" operator="equal">
      <formula>0</formula>
    </cfRule>
  </conditionalFormatting>
  <conditionalFormatting sqref="E11:H11">
    <cfRule type="cellIs" dxfId="70" priority="1" operator="equal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191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/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 t="shared" ref="E14:E23" si="0">-G13</f>
        <v>0</v>
      </c>
      <c r="F14" s="35"/>
      <c r="G14" s="35">
        <f t="shared" ref="G14:G23" si="1">D14-E14-F14</f>
        <v>0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0</v>
      </c>
      <c r="F15" s="35"/>
      <c r="G15" s="35">
        <f t="shared" si="1"/>
        <v>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0</v>
      </c>
      <c r="F16" s="35"/>
      <c r="G16" s="35">
        <f t="shared" si="1"/>
        <v>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0</v>
      </c>
      <c r="F17" s="35"/>
      <c r="G17" s="35">
        <f t="shared" si="1"/>
        <v>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0</v>
      </c>
      <c r="F18" s="35"/>
      <c r="G18" s="35">
        <f t="shared" si="1"/>
        <v>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0</v>
      </c>
      <c r="F19" s="35"/>
      <c r="G19" s="35">
        <f t="shared" si="1"/>
        <v>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0</v>
      </c>
      <c r="F20" s="35"/>
      <c r="G20" s="35">
        <f t="shared" si="1"/>
        <v>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0</v>
      </c>
      <c r="F21" s="35"/>
      <c r="G21" s="35">
        <f t="shared" si="1"/>
        <v>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0</v>
      </c>
      <c r="F22" s="35"/>
      <c r="G22" s="35">
        <f t="shared" si="1"/>
        <v>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0</v>
      </c>
      <c r="F23" s="35"/>
      <c r="G23" s="35">
        <f t="shared" si="1"/>
        <v>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69" priority="2" operator="equal">
      <formula>0</formula>
    </cfRule>
  </conditionalFormatting>
  <conditionalFormatting sqref="E11:H11">
    <cfRule type="cellIs" dxfId="68" priority="1" operator="equal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H35"/>
  <sheetViews>
    <sheetView workbookViewId="0">
      <selection activeCell="C15" sqref="C15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2" t="s">
        <v>322</v>
      </c>
    </row>
    <row r="3" spans="2:8" ht="22.5" customHeight="1" x14ac:dyDescent="0.25">
      <c r="B3" s="64" t="s">
        <v>2</v>
      </c>
      <c r="C3" s="65">
        <v>0</v>
      </c>
    </row>
    <row r="4" spans="2:8" ht="22.5" customHeight="1" x14ac:dyDescent="0.25">
      <c r="B4" s="64" t="s">
        <v>3</v>
      </c>
      <c r="C4" s="65" t="s">
        <v>310</v>
      </c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511004194</v>
      </c>
      <c r="D12" s="35">
        <v>110</v>
      </c>
      <c r="E12" s="35">
        <f>SUMIFS('Carnet Sanitaire'!F:F,'Carnet Sanitaire'!E:E,$C$2)</f>
        <v>320</v>
      </c>
      <c r="F12" s="35"/>
      <c r="G12" s="35">
        <f>D12-E12-F12</f>
        <v>-210</v>
      </c>
      <c r="H12" s="14" t="str">
        <f>IF(E12+F12&lt;=D12,C12,"")</f>
        <v/>
      </c>
    </row>
    <row r="13" spans="2:8" x14ac:dyDescent="0.25">
      <c r="B13" s="36"/>
      <c r="C13" s="76">
        <v>601000375</v>
      </c>
      <c r="D13" s="35">
        <v>10</v>
      </c>
      <c r="E13" s="35">
        <f>-G12</f>
        <v>210</v>
      </c>
      <c r="F13" s="35"/>
      <c r="G13" s="35">
        <f>D13-E13-F13</f>
        <v>-200</v>
      </c>
      <c r="H13" s="14" t="str">
        <f t="shared" ref="H13:H23" si="0">IF(E13+F13&lt;=D13,C13,"")</f>
        <v/>
      </c>
    </row>
    <row r="14" spans="2:8" x14ac:dyDescent="0.25">
      <c r="B14" s="36"/>
      <c r="C14" s="76">
        <v>610004274</v>
      </c>
      <c r="D14" s="35">
        <v>150</v>
      </c>
      <c r="E14" s="35">
        <f t="shared" ref="E14:E23" si="1">-G13</f>
        <v>200</v>
      </c>
      <c r="F14" s="35"/>
      <c r="G14" s="35">
        <f t="shared" ref="G14:G23" si="2">D14-E14-F14</f>
        <v>-50</v>
      </c>
      <c r="H14" s="14" t="str">
        <f t="shared" si="0"/>
        <v/>
      </c>
    </row>
    <row r="15" spans="2:8" x14ac:dyDescent="0.25">
      <c r="B15" s="36"/>
      <c r="C15" s="76">
        <v>612005259</v>
      </c>
      <c r="D15" s="35">
        <v>10</v>
      </c>
      <c r="E15" s="35">
        <f t="shared" si="1"/>
        <v>50</v>
      </c>
      <c r="F15" s="35"/>
      <c r="G15" s="35">
        <f t="shared" si="2"/>
        <v>-40</v>
      </c>
      <c r="H15" s="14" t="str">
        <f t="shared" si="0"/>
        <v/>
      </c>
    </row>
    <row r="16" spans="2:8" x14ac:dyDescent="0.25">
      <c r="B16" s="36"/>
      <c r="C16" s="35"/>
      <c r="D16" s="35"/>
      <c r="E16" s="35">
        <f t="shared" si="1"/>
        <v>40</v>
      </c>
      <c r="F16" s="35"/>
      <c r="G16" s="35">
        <f t="shared" si="2"/>
        <v>-40</v>
      </c>
      <c r="H16" s="14" t="str">
        <f t="shared" si="0"/>
        <v/>
      </c>
    </row>
    <row r="17" spans="2:8" x14ac:dyDescent="0.25">
      <c r="B17" s="81"/>
      <c r="C17" s="35"/>
      <c r="D17" s="35"/>
      <c r="E17" s="35">
        <f t="shared" si="1"/>
        <v>40</v>
      </c>
      <c r="F17" s="35"/>
      <c r="G17" s="35">
        <f t="shared" si="2"/>
        <v>-40</v>
      </c>
      <c r="H17" s="14" t="str">
        <f t="shared" si="0"/>
        <v/>
      </c>
    </row>
    <row r="18" spans="2:8" x14ac:dyDescent="0.25">
      <c r="B18" s="81"/>
      <c r="C18" s="35"/>
      <c r="D18" s="35"/>
      <c r="E18" s="35">
        <f t="shared" si="1"/>
        <v>40</v>
      </c>
      <c r="F18" s="35"/>
      <c r="G18" s="35">
        <f t="shared" si="2"/>
        <v>-40</v>
      </c>
      <c r="H18" s="14" t="str">
        <f t="shared" si="0"/>
        <v/>
      </c>
    </row>
    <row r="19" spans="2:8" x14ac:dyDescent="0.25">
      <c r="B19" s="81"/>
      <c r="C19" s="35"/>
      <c r="D19" s="35"/>
      <c r="E19" s="35">
        <f t="shared" si="1"/>
        <v>40</v>
      </c>
      <c r="F19" s="35"/>
      <c r="G19" s="35">
        <f t="shared" si="2"/>
        <v>-40</v>
      </c>
      <c r="H19" s="14" t="str">
        <f t="shared" si="0"/>
        <v/>
      </c>
    </row>
    <row r="20" spans="2:8" x14ac:dyDescent="0.25">
      <c r="B20" s="81"/>
      <c r="C20" s="35"/>
      <c r="D20" s="35"/>
      <c r="E20" s="35">
        <f t="shared" si="1"/>
        <v>40</v>
      </c>
      <c r="F20" s="35"/>
      <c r="G20" s="35">
        <f t="shared" si="2"/>
        <v>-40</v>
      </c>
      <c r="H20" s="14" t="str">
        <f t="shared" si="0"/>
        <v/>
      </c>
    </row>
    <row r="21" spans="2:8" x14ac:dyDescent="0.25">
      <c r="B21" s="81"/>
      <c r="C21" s="35"/>
      <c r="D21" s="35"/>
      <c r="E21" s="35">
        <f t="shared" si="1"/>
        <v>40</v>
      </c>
      <c r="F21" s="35"/>
      <c r="G21" s="35">
        <f t="shared" si="2"/>
        <v>-40</v>
      </c>
      <c r="H21" s="14" t="str">
        <f t="shared" si="0"/>
        <v/>
      </c>
    </row>
    <row r="22" spans="2:8" x14ac:dyDescent="0.25">
      <c r="B22" s="81"/>
      <c r="C22" s="35"/>
      <c r="D22" s="35"/>
      <c r="E22" s="35">
        <f t="shared" si="1"/>
        <v>40</v>
      </c>
      <c r="F22" s="35"/>
      <c r="G22" s="35">
        <f t="shared" si="2"/>
        <v>-40</v>
      </c>
      <c r="H22" s="14" t="str">
        <f t="shared" si="0"/>
        <v/>
      </c>
    </row>
    <row r="23" spans="2:8" x14ac:dyDescent="0.25">
      <c r="B23" s="81"/>
      <c r="C23" s="35"/>
      <c r="D23" s="35"/>
      <c r="E23" s="35">
        <f t="shared" si="1"/>
        <v>40</v>
      </c>
      <c r="F23" s="35"/>
      <c r="G23" s="35">
        <f t="shared" si="2"/>
        <v>-40</v>
      </c>
      <c r="H23" s="14" t="str">
        <f t="shared" si="0"/>
        <v/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11 F12:G23">
    <cfRule type="cellIs" dxfId="67" priority="2" operator="equal">
      <formula>0</formula>
    </cfRule>
  </conditionalFormatting>
  <conditionalFormatting sqref="H12:H23">
    <cfRule type="cellIs" dxfId="66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H35"/>
  <sheetViews>
    <sheetView workbookViewId="0">
      <selection activeCell="H12" sqref="H12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D1" s="77"/>
      <c r="E1" s="2" t="s">
        <v>321</v>
      </c>
      <c r="F1">
        <f t="array" ref="F1">INDEX(H12:H23,MATCH(TRUE,H12:H23&lt;&gt;"",0))</f>
        <v>701000413</v>
      </c>
    </row>
    <row r="2" spans="2:8" ht="22.5" customHeight="1" thickTop="1" x14ac:dyDescent="0.25">
      <c r="B2" s="62" t="s">
        <v>306</v>
      </c>
      <c r="C2" s="14" t="s">
        <v>229</v>
      </c>
    </row>
    <row r="3" spans="2:8" ht="22.5" customHeight="1" x14ac:dyDescent="0.25">
      <c r="B3" s="64" t="s">
        <v>2</v>
      </c>
      <c r="C3" s="65">
        <v>0</v>
      </c>
    </row>
    <row r="4" spans="2:8" ht="22.5" customHeight="1" x14ac:dyDescent="0.25">
      <c r="B4" s="64" t="s">
        <v>3</v>
      </c>
      <c r="C4" s="65" t="s">
        <v>309</v>
      </c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 t="s">
        <v>25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611004407</v>
      </c>
      <c r="D12" s="35">
        <v>500</v>
      </c>
      <c r="E12" s="35">
        <f>SUMIFS('Carnet Sanitaire'!F:F,'Carnet Sanitaire'!E:E,$C$2)</f>
        <v>575</v>
      </c>
      <c r="F12" s="35"/>
      <c r="G12" s="35">
        <f>D12-E12-F12</f>
        <v>-75</v>
      </c>
      <c r="H12" s="14" t="str">
        <f>IF(E12+F12&lt;=D12,C12,"")</f>
        <v/>
      </c>
    </row>
    <row r="13" spans="2:8" x14ac:dyDescent="0.25">
      <c r="B13" s="36"/>
      <c r="C13" s="35">
        <v>701000413</v>
      </c>
      <c r="D13" s="35">
        <v>100</v>
      </c>
      <c r="E13" s="35">
        <f>-G12</f>
        <v>75</v>
      </c>
      <c r="F13" s="35"/>
      <c r="G13" s="35">
        <f>D13-E13-F13</f>
        <v>25</v>
      </c>
      <c r="H13" s="14">
        <f>IF(E13+F13&lt;=D13,C13,"")</f>
        <v>701000413</v>
      </c>
    </row>
    <row r="14" spans="2:8" x14ac:dyDescent="0.25">
      <c r="B14" s="36"/>
      <c r="C14" s="35">
        <v>703001096</v>
      </c>
      <c r="D14" s="35">
        <v>50</v>
      </c>
      <c r="E14" s="35">
        <f t="shared" ref="E14:E23" si="0">-G13</f>
        <v>-25</v>
      </c>
      <c r="F14" s="35"/>
      <c r="G14" s="35">
        <f t="shared" ref="G14:G23" si="1">D14-E14-F14</f>
        <v>75</v>
      </c>
      <c r="H14" s="14">
        <f t="shared" ref="H14:H23" si="2">IF(E14+F14&lt;=D14,C14,"")</f>
        <v>703001096</v>
      </c>
    </row>
    <row r="15" spans="2:8" x14ac:dyDescent="0.25">
      <c r="B15" s="36"/>
      <c r="C15" s="35"/>
      <c r="D15" s="35"/>
      <c r="E15" s="35">
        <f t="shared" si="0"/>
        <v>-75</v>
      </c>
      <c r="F15" s="35"/>
      <c r="G15" s="35">
        <f t="shared" si="1"/>
        <v>75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-75</v>
      </c>
      <c r="F16" s="35"/>
      <c r="G16" s="35">
        <f t="shared" si="1"/>
        <v>75</v>
      </c>
      <c r="H16" s="14">
        <f t="shared" si="2"/>
        <v>0</v>
      </c>
    </row>
    <row r="17" spans="2:8" x14ac:dyDescent="0.25">
      <c r="B17" s="81"/>
      <c r="C17" s="14"/>
      <c r="D17" s="14"/>
      <c r="E17" s="35">
        <f t="shared" si="0"/>
        <v>-75</v>
      </c>
      <c r="F17" s="35"/>
      <c r="G17" s="35">
        <f t="shared" si="1"/>
        <v>75</v>
      </c>
      <c r="H17" s="14">
        <f t="shared" si="2"/>
        <v>0</v>
      </c>
    </row>
    <row r="18" spans="2:8" x14ac:dyDescent="0.25">
      <c r="B18" s="81"/>
      <c r="C18" s="14"/>
      <c r="D18" s="14"/>
      <c r="E18" s="35">
        <f t="shared" si="0"/>
        <v>-75</v>
      </c>
      <c r="F18" s="35"/>
      <c r="G18" s="35">
        <f t="shared" si="1"/>
        <v>75</v>
      </c>
      <c r="H18" s="14">
        <f t="shared" si="2"/>
        <v>0</v>
      </c>
    </row>
    <row r="19" spans="2:8" x14ac:dyDescent="0.25">
      <c r="B19" s="81"/>
      <c r="C19" s="14"/>
      <c r="D19" s="14"/>
      <c r="E19" s="35">
        <f t="shared" si="0"/>
        <v>-75</v>
      </c>
      <c r="F19" s="35"/>
      <c r="G19" s="35">
        <f t="shared" si="1"/>
        <v>75</v>
      </c>
      <c r="H19" s="14">
        <f t="shared" si="2"/>
        <v>0</v>
      </c>
    </row>
    <row r="20" spans="2:8" x14ac:dyDescent="0.25">
      <c r="B20" s="81"/>
      <c r="C20" s="14"/>
      <c r="D20" s="14"/>
      <c r="E20" s="35">
        <f t="shared" si="0"/>
        <v>-75</v>
      </c>
      <c r="F20" s="35"/>
      <c r="G20" s="35">
        <f t="shared" si="1"/>
        <v>75</v>
      </c>
      <c r="H20" s="14">
        <f t="shared" si="2"/>
        <v>0</v>
      </c>
    </row>
    <row r="21" spans="2:8" x14ac:dyDescent="0.25">
      <c r="B21" s="81"/>
      <c r="C21" s="14"/>
      <c r="D21" s="14"/>
      <c r="E21" s="35">
        <f t="shared" si="0"/>
        <v>-75</v>
      </c>
      <c r="F21" s="35"/>
      <c r="G21" s="35">
        <f t="shared" si="1"/>
        <v>75</v>
      </c>
      <c r="H21" s="14">
        <f t="shared" si="2"/>
        <v>0</v>
      </c>
    </row>
    <row r="22" spans="2:8" x14ac:dyDescent="0.25">
      <c r="B22" s="81"/>
      <c r="C22" s="14"/>
      <c r="D22" s="14"/>
      <c r="E22" s="35">
        <f t="shared" si="0"/>
        <v>-75</v>
      </c>
      <c r="F22" s="35"/>
      <c r="G22" s="35">
        <f t="shared" si="1"/>
        <v>75</v>
      </c>
      <c r="H22" s="14">
        <f t="shared" si="2"/>
        <v>0</v>
      </c>
    </row>
    <row r="23" spans="2:8" x14ac:dyDescent="0.25">
      <c r="B23" s="81"/>
      <c r="C23" s="14"/>
      <c r="D23" s="14"/>
      <c r="E23" s="35">
        <f t="shared" si="0"/>
        <v>-75</v>
      </c>
      <c r="F23" s="35"/>
      <c r="G23" s="35">
        <f t="shared" si="1"/>
        <v>75</v>
      </c>
      <c r="H23" s="14">
        <f t="shared" si="2"/>
        <v>0</v>
      </c>
    </row>
    <row r="24" spans="2:8" x14ac:dyDescent="0.25">
      <c r="B24"/>
      <c r="C24"/>
      <c r="D24"/>
    </row>
    <row r="25" spans="2:8" x14ac:dyDescent="0.25">
      <c r="B25"/>
      <c r="C25"/>
      <c r="D25"/>
    </row>
    <row r="26" spans="2:8" x14ac:dyDescent="0.25">
      <c r="B26"/>
      <c r="C26"/>
      <c r="D26"/>
    </row>
    <row r="27" spans="2:8" x14ac:dyDescent="0.25">
      <c r="B27"/>
      <c r="C27"/>
      <c r="D27"/>
    </row>
    <row r="28" spans="2:8" x14ac:dyDescent="0.25">
      <c r="B28"/>
      <c r="C28"/>
      <c r="D28"/>
    </row>
    <row r="29" spans="2:8" x14ac:dyDescent="0.25">
      <c r="B29"/>
      <c r="C29"/>
      <c r="D29"/>
    </row>
    <row r="30" spans="2:8" x14ac:dyDescent="0.25">
      <c r="B30"/>
      <c r="C30"/>
      <c r="D30"/>
    </row>
    <row r="31" spans="2:8" x14ac:dyDescent="0.25">
      <c r="B31"/>
      <c r="C31"/>
      <c r="D31"/>
    </row>
    <row r="32" spans="2:8" x14ac:dyDescent="0.25">
      <c r="B32"/>
      <c r="C32"/>
      <c r="D32"/>
    </row>
    <row r="33" spans="5:5" customFormat="1" x14ac:dyDescent="0.25">
      <c r="E33" s="2"/>
    </row>
    <row r="34" spans="5:5" customFormat="1" x14ac:dyDescent="0.25">
      <c r="E34" s="2"/>
    </row>
    <row r="35" spans="5:5" customFormat="1" x14ac:dyDescent="0.25">
      <c r="E35" s="2"/>
    </row>
  </sheetData>
  <conditionalFormatting sqref="F11:H23">
    <cfRule type="cellIs" dxfId="65" priority="1" operator="equal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M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13" ht="22.5" customHeight="1" thickBot="1" x14ac:dyDescent="0.3">
      <c r="E1" s="2" t="s">
        <v>321</v>
      </c>
      <c r="F1">
        <f t="array" ref="F1">INDEX(H12:H23,MATCH(TRUE,H12:H23&lt;&gt;"",0))</f>
        <v>170200010</v>
      </c>
    </row>
    <row r="2" spans="2:13" ht="22.5" customHeight="1" thickTop="1" x14ac:dyDescent="0.25">
      <c r="B2" s="62" t="s">
        <v>306</v>
      </c>
      <c r="C2" s="72" t="s">
        <v>107</v>
      </c>
    </row>
    <row r="3" spans="2:13" ht="22.5" customHeight="1" x14ac:dyDescent="0.25">
      <c r="B3" s="64" t="s">
        <v>2</v>
      </c>
      <c r="C3" s="65">
        <v>0</v>
      </c>
    </row>
    <row r="4" spans="2:13" ht="22.5" customHeight="1" x14ac:dyDescent="0.25">
      <c r="B4" s="64" t="s">
        <v>3</v>
      </c>
      <c r="C4" s="65"/>
    </row>
    <row r="5" spans="2:13" ht="22.5" customHeight="1" x14ac:dyDescent="0.25">
      <c r="B5" s="64" t="s">
        <v>4</v>
      </c>
      <c r="C5" s="65"/>
    </row>
    <row r="6" spans="2:13" ht="22.5" customHeight="1" x14ac:dyDescent="0.25">
      <c r="B6" s="64" t="s">
        <v>10</v>
      </c>
      <c r="C6" s="65"/>
    </row>
    <row r="7" spans="2:13" x14ac:dyDescent="0.25">
      <c r="B7" s="64" t="s">
        <v>302</v>
      </c>
      <c r="C7" s="65"/>
    </row>
    <row r="8" spans="2:13" ht="15.75" thickBot="1" x14ac:dyDescent="0.3">
      <c r="B8" s="66"/>
      <c r="C8" s="67"/>
      <c r="J8" s="60"/>
      <c r="K8" s="60"/>
      <c r="L8" s="60"/>
      <c r="M8" s="60"/>
    </row>
    <row r="9" spans="2:13" ht="15.75" thickTop="1" x14ac:dyDescent="0.25">
      <c r="J9" s="60"/>
      <c r="K9" s="25"/>
      <c r="L9" s="60"/>
      <c r="M9" s="60"/>
    </row>
    <row r="10" spans="2:13" x14ac:dyDescent="0.25">
      <c r="J10" s="60"/>
      <c r="K10" s="60"/>
      <c r="L10" s="60"/>
      <c r="M10" s="60"/>
    </row>
    <row r="11" spans="2:13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  <c r="J11" s="60"/>
      <c r="K11" s="60"/>
      <c r="L11" s="60"/>
      <c r="M11" s="60"/>
    </row>
    <row r="12" spans="2:13" x14ac:dyDescent="0.25">
      <c r="B12" s="36"/>
      <c r="C12" s="76">
        <v>601000375</v>
      </c>
      <c r="D12" s="35">
        <v>100</v>
      </c>
      <c r="E12" s="35">
        <f>SUMIFS('Carnet Sanitaire'!F:F,'Carnet Sanitaire'!E:E,$C$2)</f>
        <v>376</v>
      </c>
      <c r="F12" s="35">
        <v>50</v>
      </c>
      <c r="G12" s="35">
        <f>D12-E12-F12</f>
        <v>-326</v>
      </c>
      <c r="H12" s="14" t="str">
        <f>IF(E12+F12&lt;=D12,C12,"")</f>
        <v/>
      </c>
      <c r="J12" s="60"/>
      <c r="K12" s="60"/>
      <c r="L12" s="60"/>
      <c r="M12" s="60"/>
    </row>
    <row r="13" spans="2:13" x14ac:dyDescent="0.25">
      <c r="B13" s="36">
        <v>42775</v>
      </c>
      <c r="C13" s="35">
        <v>170200010</v>
      </c>
      <c r="D13" s="35">
        <v>400</v>
      </c>
      <c r="E13" s="35">
        <f>-G12</f>
        <v>326</v>
      </c>
      <c r="F13" s="35"/>
      <c r="G13" s="35">
        <f>D13-E13-F13</f>
        <v>74</v>
      </c>
      <c r="H13" s="14">
        <f>IF(E13+F13&lt;=D13,C13,"")</f>
        <v>170200010</v>
      </c>
      <c r="J13" s="60"/>
      <c r="K13" s="60"/>
      <c r="L13" s="60"/>
      <c r="M13" s="60"/>
    </row>
    <row r="14" spans="2:13" x14ac:dyDescent="0.25">
      <c r="B14" s="36"/>
      <c r="C14" s="76"/>
      <c r="D14" s="35"/>
      <c r="E14" s="35">
        <f>-G13</f>
        <v>-74</v>
      </c>
      <c r="F14" s="35"/>
      <c r="G14" s="35">
        <f t="shared" ref="G14:G23" si="0">D14-E14-F14</f>
        <v>74</v>
      </c>
      <c r="H14" s="14">
        <f t="shared" ref="H14:H23" si="1">IF(E14+F14&lt;=D14,C14,"")</f>
        <v>0</v>
      </c>
      <c r="J14" s="60"/>
      <c r="K14" s="60"/>
      <c r="L14" s="60"/>
      <c r="M14" s="60"/>
    </row>
    <row r="15" spans="2:13" x14ac:dyDescent="0.25">
      <c r="B15" s="36"/>
      <c r="C15" s="76"/>
      <c r="D15" s="35"/>
      <c r="E15" s="35">
        <f t="shared" ref="E15:E23" si="2">-G14</f>
        <v>-74</v>
      </c>
      <c r="F15" s="35"/>
      <c r="G15" s="35">
        <f t="shared" si="0"/>
        <v>74</v>
      </c>
      <c r="H15" s="14">
        <f t="shared" si="1"/>
        <v>0</v>
      </c>
      <c r="J15" s="60"/>
      <c r="K15" s="60"/>
      <c r="L15" s="60"/>
      <c r="M15" s="60"/>
    </row>
    <row r="16" spans="2:13" x14ac:dyDescent="0.25">
      <c r="B16" s="36"/>
      <c r="C16" s="35"/>
      <c r="D16" s="35"/>
      <c r="E16" s="35">
        <f t="shared" si="2"/>
        <v>-74</v>
      </c>
      <c r="F16" s="35"/>
      <c r="G16" s="35">
        <f t="shared" si="0"/>
        <v>74</v>
      </c>
      <c r="H16" s="14">
        <f t="shared" si="1"/>
        <v>0</v>
      </c>
      <c r="J16" s="60"/>
      <c r="K16" s="60"/>
      <c r="L16" s="60"/>
      <c r="M16" s="60"/>
    </row>
    <row r="17" spans="2:13" x14ac:dyDescent="0.25">
      <c r="B17" s="81"/>
      <c r="C17" s="35"/>
      <c r="D17" s="35"/>
      <c r="E17" s="35">
        <f t="shared" si="2"/>
        <v>-74</v>
      </c>
      <c r="F17" s="35"/>
      <c r="G17" s="35">
        <f t="shared" si="0"/>
        <v>74</v>
      </c>
      <c r="H17" s="14">
        <f t="shared" si="1"/>
        <v>0</v>
      </c>
      <c r="J17" s="60"/>
      <c r="K17" s="60"/>
      <c r="L17" s="60"/>
      <c r="M17" s="60"/>
    </row>
    <row r="18" spans="2:13" x14ac:dyDescent="0.25">
      <c r="B18" s="81"/>
      <c r="C18" s="35"/>
      <c r="D18" s="35"/>
      <c r="E18" s="35">
        <f t="shared" si="2"/>
        <v>-74</v>
      </c>
      <c r="F18" s="35"/>
      <c r="G18" s="35">
        <f t="shared" si="0"/>
        <v>74</v>
      </c>
      <c r="H18" s="14">
        <f t="shared" si="1"/>
        <v>0</v>
      </c>
    </row>
    <row r="19" spans="2:13" x14ac:dyDescent="0.25">
      <c r="B19" s="81"/>
      <c r="C19" s="35"/>
      <c r="D19" s="35"/>
      <c r="E19" s="35">
        <f t="shared" si="2"/>
        <v>-74</v>
      </c>
      <c r="F19" s="35"/>
      <c r="G19" s="35">
        <f t="shared" si="0"/>
        <v>74</v>
      </c>
      <c r="H19" s="14">
        <f t="shared" si="1"/>
        <v>0</v>
      </c>
    </row>
    <row r="20" spans="2:13" x14ac:dyDescent="0.25">
      <c r="B20" s="81"/>
      <c r="C20" s="35"/>
      <c r="D20" s="35"/>
      <c r="E20" s="35">
        <f t="shared" si="2"/>
        <v>-74</v>
      </c>
      <c r="F20" s="35"/>
      <c r="G20" s="35">
        <f t="shared" si="0"/>
        <v>74</v>
      </c>
      <c r="H20" s="14">
        <f t="shared" si="1"/>
        <v>0</v>
      </c>
    </row>
    <row r="21" spans="2:13" x14ac:dyDescent="0.25">
      <c r="B21" s="81"/>
      <c r="C21" s="35"/>
      <c r="D21" s="35"/>
      <c r="E21" s="35">
        <f t="shared" si="2"/>
        <v>-74</v>
      </c>
      <c r="F21" s="35"/>
      <c r="G21" s="35">
        <f t="shared" si="0"/>
        <v>74</v>
      </c>
      <c r="H21" s="14">
        <f t="shared" si="1"/>
        <v>0</v>
      </c>
    </row>
    <row r="22" spans="2:13" x14ac:dyDescent="0.25">
      <c r="B22" s="81"/>
      <c r="C22" s="35"/>
      <c r="D22" s="35"/>
      <c r="E22" s="35">
        <f t="shared" si="2"/>
        <v>-74</v>
      </c>
      <c r="F22" s="35"/>
      <c r="G22" s="35">
        <f t="shared" si="0"/>
        <v>74</v>
      </c>
      <c r="H22" s="14">
        <f t="shared" si="1"/>
        <v>0</v>
      </c>
    </row>
    <row r="23" spans="2:13" x14ac:dyDescent="0.25">
      <c r="B23" s="81"/>
      <c r="C23" s="35"/>
      <c r="D23" s="35"/>
      <c r="E23" s="35">
        <f t="shared" si="2"/>
        <v>-74</v>
      </c>
      <c r="F23" s="35"/>
      <c r="G23" s="35">
        <f t="shared" si="0"/>
        <v>74</v>
      </c>
      <c r="H23" s="14">
        <f t="shared" si="1"/>
        <v>0</v>
      </c>
    </row>
    <row r="24" spans="2:13" x14ac:dyDescent="0.25">
      <c r="B24"/>
    </row>
    <row r="25" spans="2:13" x14ac:dyDescent="0.25">
      <c r="B25"/>
    </row>
    <row r="26" spans="2:13" x14ac:dyDescent="0.25">
      <c r="B26"/>
    </row>
    <row r="27" spans="2:13" x14ac:dyDescent="0.25">
      <c r="B27"/>
    </row>
    <row r="28" spans="2:13" x14ac:dyDescent="0.25">
      <c r="B28"/>
    </row>
    <row r="29" spans="2:13" x14ac:dyDescent="0.25">
      <c r="B29"/>
    </row>
    <row r="30" spans="2:13" x14ac:dyDescent="0.25">
      <c r="B30"/>
    </row>
    <row r="31" spans="2:13" x14ac:dyDescent="0.25">
      <c r="B31"/>
    </row>
    <row r="32" spans="2:13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G11:H23">
    <cfRule type="cellIs" dxfId="64" priority="1" operator="equal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601000472</v>
      </c>
    </row>
    <row r="2" spans="2:8" ht="22.5" customHeight="1" thickTop="1" x14ac:dyDescent="0.25">
      <c r="B2" s="62" t="s">
        <v>306</v>
      </c>
      <c r="C2" s="72" t="s">
        <v>119</v>
      </c>
    </row>
    <row r="3" spans="2:8" ht="22.5" customHeight="1" x14ac:dyDescent="0.25">
      <c r="B3" s="64" t="s">
        <v>2</v>
      </c>
      <c r="C3" s="65">
        <v>18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601000472</v>
      </c>
      <c r="D12" s="35">
        <v>2500</v>
      </c>
      <c r="E12" s="35">
        <f>SUMIFS('Carnet Sanitaire'!F:F,'Carnet Sanitaire'!E:E,$C$2)</f>
        <v>240</v>
      </c>
      <c r="F12" s="35">
        <v>50</v>
      </c>
      <c r="G12" s="35">
        <f>D12-E12-F12</f>
        <v>2210</v>
      </c>
      <c r="H12" s="14">
        <f>IF(E12+F12&lt;=D12,C12,"")</f>
        <v>601000472</v>
      </c>
    </row>
    <row r="13" spans="2:8" x14ac:dyDescent="0.25">
      <c r="B13" s="36">
        <v>42775</v>
      </c>
      <c r="C13" s="76">
        <v>701000413</v>
      </c>
      <c r="D13" s="35">
        <v>2500</v>
      </c>
      <c r="E13" s="35">
        <f>-G12</f>
        <v>-2210</v>
      </c>
      <c r="F13" s="35"/>
      <c r="G13" s="35">
        <f>D13-E13-F13</f>
        <v>4710</v>
      </c>
      <c r="H13" s="14">
        <f>IF(E13+F13&lt;=D13,C13,"")</f>
        <v>701000413</v>
      </c>
    </row>
    <row r="14" spans="2:8" x14ac:dyDescent="0.25">
      <c r="B14" s="36"/>
      <c r="C14" s="76"/>
      <c r="D14" s="35"/>
      <c r="E14" s="35">
        <f>-G13</f>
        <v>-4710</v>
      </c>
      <c r="F14" s="35"/>
      <c r="G14" s="35">
        <f t="shared" ref="G14:G23" si="0">D14-E14-F14</f>
        <v>4710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-4710</v>
      </c>
      <c r="F15" s="35"/>
      <c r="G15" s="35">
        <f t="shared" si="0"/>
        <v>4710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-4710</v>
      </c>
      <c r="F16" s="35"/>
      <c r="G16" s="35">
        <f t="shared" si="0"/>
        <v>4710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-4710</v>
      </c>
      <c r="F17" s="35"/>
      <c r="G17" s="35">
        <f t="shared" si="0"/>
        <v>4710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-4710</v>
      </c>
      <c r="F18" s="35"/>
      <c r="G18" s="35">
        <f t="shared" si="0"/>
        <v>4710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-4710</v>
      </c>
      <c r="F19" s="35"/>
      <c r="G19" s="35">
        <f t="shared" si="0"/>
        <v>4710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-4710</v>
      </c>
      <c r="F20" s="35"/>
      <c r="G20" s="35">
        <f t="shared" si="0"/>
        <v>4710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-4710</v>
      </c>
      <c r="F21" s="35"/>
      <c r="G21" s="35">
        <f t="shared" si="0"/>
        <v>4710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-4710</v>
      </c>
      <c r="F22" s="35"/>
      <c r="G22" s="35">
        <f t="shared" si="0"/>
        <v>4710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-4710</v>
      </c>
      <c r="F23" s="35"/>
      <c r="G23" s="35">
        <f t="shared" si="0"/>
        <v>4710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23">
    <cfRule type="cellIs" dxfId="63" priority="1" operator="equal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1:H35"/>
  <sheetViews>
    <sheetView workbookViewId="0">
      <selection activeCell="C35" sqref="C35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210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/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 t="shared" ref="E14:E23" si="0">-G13</f>
        <v>0</v>
      </c>
      <c r="F14" s="35"/>
      <c r="G14" s="35">
        <f t="shared" ref="G14:G23" si="1">D14-E14-F14</f>
        <v>0</v>
      </c>
      <c r="H14" s="14">
        <f t="shared" ref="H14:H23" si="2">IF(E14+F14&lt;=D14,C14,"")</f>
        <v>0</v>
      </c>
    </row>
    <row r="15" spans="2:8" x14ac:dyDescent="0.25">
      <c r="B15" s="36"/>
      <c r="C15" s="76"/>
      <c r="D15" s="35"/>
      <c r="E15" s="35">
        <f t="shared" si="0"/>
        <v>0</v>
      </c>
      <c r="F15" s="35"/>
      <c r="G15" s="35">
        <f t="shared" si="1"/>
        <v>0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0</v>
      </c>
      <c r="F16" s="35"/>
      <c r="G16" s="35">
        <f t="shared" si="1"/>
        <v>0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0</v>
      </c>
      <c r="F17" s="35"/>
      <c r="G17" s="35">
        <f t="shared" si="1"/>
        <v>0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0</v>
      </c>
      <c r="F18" s="35"/>
      <c r="G18" s="35">
        <f t="shared" si="1"/>
        <v>0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0</v>
      </c>
      <c r="F19" s="35"/>
      <c r="G19" s="35">
        <f t="shared" si="1"/>
        <v>0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0</v>
      </c>
      <c r="F20" s="35"/>
      <c r="G20" s="35">
        <f t="shared" si="1"/>
        <v>0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0</v>
      </c>
      <c r="F21" s="35"/>
      <c r="G21" s="35">
        <f t="shared" si="1"/>
        <v>0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0</v>
      </c>
      <c r="F22" s="35"/>
      <c r="G22" s="35">
        <f t="shared" si="1"/>
        <v>0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0</v>
      </c>
      <c r="F23" s="35"/>
      <c r="G23" s="35">
        <f t="shared" si="1"/>
        <v>0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62" priority="2" operator="equal">
      <formula>0</formula>
    </cfRule>
  </conditionalFormatting>
  <conditionalFormatting sqref="E11:H11">
    <cfRule type="cellIs" dxfId="61" priority="1" operator="equal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63" t="s">
        <v>232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612004832</v>
      </c>
      <c r="D12" s="35">
        <v>10</v>
      </c>
      <c r="E12" s="35">
        <f>SUMIFS('Carnet Sanitaire'!F:F,'Carnet Sanitaire'!E:E,$C$2)</f>
        <v>0</v>
      </c>
      <c r="F12" s="35">
        <v>50</v>
      </c>
      <c r="G12" s="35">
        <f>D12-E12-F12</f>
        <v>-40</v>
      </c>
      <c r="H12" s="14" t="str">
        <f>IF(E12+F12&lt;=D12,C12,"")</f>
        <v/>
      </c>
    </row>
    <row r="13" spans="2:8" x14ac:dyDescent="0.25">
      <c r="B13" s="36"/>
      <c r="C13" s="35"/>
      <c r="D13" s="35"/>
      <c r="E13" s="35">
        <f>-G12</f>
        <v>40</v>
      </c>
      <c r="F13" s="35"/>
      <c r="G13" s="35">
        <f>D13-E13-F13</f>
        <v>-40</v>
      </c>
      <c r="H13" s="14" t="str">
        <f>IF(E13+F13&lt;=D13,C13,"")</f>
        <v/>
      </c>
    </row>
    <row r="14" spans="2:8" x14ac:dyDescent="0.25">
      <c r="B14" s="36"/>
      <c r="C14" s="35"/>
      <c r="D14" s="35"/>
      <c r="E14" s="35">
        <f>-G13</f>
        <v>40</v>
      </c>
      <c r="F14" s="35"/>
      <c r="G14" s="35">
        <f t="shared" ref="G14:G23" si="0">D14-E14-F14</f>
        <v>-40</v>
      </c>
      <c r="H14" s="14" t="str">
        <f t="shared" ref="H14:H23" si="1">IF(E14+F14&lt;=D14,C14,"")</f>
        <v/>
      </c>
    </row>
    <row r="15" spans="2:8" x14ac:dyDescent="0.25">
      <c r="B15" s="36"/>
      <c r="C15" s="35"/>
      <c r="D15" s="35"/>
      <c r="E15" s="35">
        <f t="shared" ref="E15:E23" si="2">-G14</f>
        <v>40</v>
      </c>
      <c r="F15" s="35"/>
      <c r="G15" s="35">
        <f t="shared" si="0"/>
        <v>-40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40</v>
      </c>
      <c r="F16" s="35"/>
      <c r="G16" s="35">
        <f t="shared" si="0"/>
        <v>-40</v>
      </c>
      <c r="H16" s="14" t="str">
        <f t="shared" si="1"/>
        <v/>
      </c>
    </row>
    <row r="17" spans="2:8" x14ac:dyDescent="0.25">
      <c r="B17" s="81"/>
      <c r="C17" s="14"/>
      <c r="D17" s="14"/>
      <c r="E17" s="35">
        <f t="shared" si="2"/>
        <v>40</v>
      </c>
      <c r="F17" s="35"/>
      <c r="G17" s="35">
        <f t="shared" si="0"/>
        <v>-40</v>
      </c>
      <c r="H17" s="14" t="str">
        <f t="shared" si="1"/>
        <v/>
      </c>
    </row>
    <row r="18" spans="2:8" x14ac:dyDescent="0.25">
      <c r="B18" s="81"/>
      <c r="C18" s="14"/>
      <c r="D18" s="14"/>
      <c r="E18" s="35">
        <f t="shared" si="2"/>
        <v>40</v>
      </c>
      <c r="F18" s="35"/>
      <c r="G18" s="35">
        <f t="shared" si="0"/>
        <v>-40</v>
      </c>
      <c r="H18" s="14" t="str">
        <f t="shared" si="1"/>
        <v/>
      </c>
    </row>
    <row r="19" spans="2:8" x14ac:dyDescent="0.25">
      <c r="B19" s="81"/>
      <c r="C19" s="14"/>
      <c r="D19" s="14"/>
      <c r="E19" s="35">
        <f t="shared" si="2"/>
        <v>40</v>
      </c>
      <c r="F19" s="35"/>
      <c r="G19" s="35">
        <f t="shared" si="0"/>
        <v>-40</v>
      </c>
      <c r="H19" s="14" t="str">
        <f t="shared" si="1"/>
        <v/>
      </c>
    </row>
    <row r="20" spans="2:8" x14ac:dyDescent="0.25">
      <c r="B20" s="81"/>
      <c r="C20" s="14"/>
      <c r="D20" s="14"/>
      <c r="E20" s="35">
        <f t="shared" si="2"/>
        <v>40</v>
      </c>
      <c r="F20" s="35"/>
      <c r="G20" s="35">
        <f t="shared" si="0"/>
        <v>-40</v>
      </c>
      <c r="H20" s="14" t="str">
        <f t="shared" si="1"/>
        <v/>
      </c>
    </row>
    <row r="21" spans="2:8" x14ac:dyDescent="0.25">
      <c r="B21" s="81"/>
      <c r="C21" s="14"/>
      <c r="D21" s="14"/>
      <c r="E21" s="35">
        <f t="shared" si="2"/>
        <v>40</v>
      </c>
      <c r="F21" s="35"/>
      <c r="G21" s="35">
        <f t="shared" si="0"/>
        <v>-40</v>
      </c>
      <c r="H21" s="14" t="str">
        <f t="shared" si="1"/>
        <v/>
      </c>
    </row>
    <row r="22" spans="2:8" x14ac:dyDescent="0.25">
      <c r="B22" s="81"/>
      <c r="C22" s="14"/>
      <c r="D22" s="14"/>
      <c r="E22" s="35">
        <f t="shared" si="2"/>
        <v>40</v>
      </c>
      <c r="F22" s="35"/>
      <c r="G22" s="35">
        <f t="shared" si="0"/>
        <v>-40</v>
      </c>
      <c r="H22" s="14" t="str">
        <f t="shared" si="1"/>
        <v/>
      </c>
    </row>
    <row r="23" spans="2:8" x14ac:dyDescent="0.25">
      <c r="B23" s="81"/>
      <c r="C23" s="14"/>
      <c r="D23" s="14"/>
      <c r="E23" s="35">
        <f t="shared" si="2"/>
        <v>40</v>
      </c>
      <c r="F23" s="35"/>
      <c r="G23" s="35">
        <f t="shared" si="0"/>
        <v>-40</v>
      </c>
      <c r="H23" s="14" t="str">
        <f t="shared" si="1"/>
        <v/>
      </c>
    </row>
    <row r="24" spans="2:8" x14ac:dyDescent="0.25">
      <c r="B24"/>
      <c r="C24"/>
      <c r="D24"/>
    </row>
    <row r="25" spans="2:8" x14ac:dyDescent="0.25">
      <c r="B25"/>
      <c r="C25"/>
      <c r="D25"/>
    </row>
    <row r="26" spans="2:8" x14ac:dyDescent="0.25">
      <c r="B26"/>
      <c r="C26"/>
      <c r="D26"/>
    </row>
    <row r="27" spans="2:8" x14ac:dyDescent="0.25">
      <c r="B27"/>
      <c r="C27"/>
      <c r="D27"/>
    </row>
    <row r="28" spans="2:8" x14ac:dyDescent="0.25">
      <c r="B28"/>
      <c r="C28"/>
      <c r="D28"/>
    </row>
    <row r="29" spans="2:8" x14ac:dyDescent="0.25">
      <c r="B29"/>
      <c r="C29"/>
      <c r="D29"/>
    </row>
    <row r="30" spans="2:8" x14ac:dyDescent="0.25">
      <c r="B30"/>
      <c r="C30"/>
      <c r="D30"/>
    </row>
    <row r="31" spans="2:8" x14ac:dyDescent="0.25">
      <c r="B31"/>
      <c r="C31"/>
      <c r="D31"/>
    </row>
    <row r="32" spans="2:8" x14ac:dyDescent="0.25">
      <c r="B32"/>
      <c r="C32"/>
      <c r="D32"/>
    </row>
    <row r="33" spans="5:5" customFormat="1" x14ac:dyDescent="0.25">
      <c r="E33" s="2"/>
    </row>
    <row r="34" spans="5:5" customFormat="1" x14ac:dyDescent="0.25">
      <c r="E34" s="2"/>
    </row>
    <row r="35" spans="5:5" customFormat="1" x14ac:dyDescent="0.25">
      <c r="E35" s="2"/>
    </row>
  </sheetData>
  <conditionalFormatting sqref="F11:H23">
    <cfRule type="cellIs" dxfId="6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604001917</v>
      </c>
    </row>
    <row r="2" spans="2:8" ht="22.5" customHeight="1" thickTop="1" x14ac:dyDescent="0.25">
      <c r="B2" s="62" t="s">
        <v>306</v>
      </c>
      <c r="C2" s="72" t="s">
        <v>183</v>
      </c>
    </row>
    <row r="3" spans="2:8" ht="22.5" customHeight="1" x14ac:dyDescent="0.25">
      <c r="B3" s="64" t="s">
        <v>2</v>
      </c>
      <c r="C3" s="65">
        <v>60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 t="s">
        <v>26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318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603001700</v>
      </c>
      <c r="D12" s="35">
        <v>250</v>
      </c>
      <c r="E12" s="35">
        <f>SUMIFS('Carnet Sanitaire'!F:F,'Carnet Sanitaire'!E:E,$C$2)</f>
        <v>460</v>
      </c>
      <c r="F12" s="35">
        <v>20</v>
      </c>
      <c r="G12" s="35">
        <f>D12-E12-F12</f>
        <v>-230</v>
      </c>
      <c r="H12" s="14" t="str">
        <f>IF(E12+F12&lt;=D12,C12,"")</f>
        <v/>
      </c>
    </row>
    <row r="13" spans="2:8" x14ac:dyDescent="0.25">
      <c r="B13" s="36"/>
      <c r="C13" s="76">
        <v>604001917</v>
      </c>
      <c r="D13" s="35">
        <v>250</v>
      </c>
      <c r="E13" s="35">
        <f>-G12</f>
        <v>230</v>
      </c>
      <c r="F13" s="35"/>
      <c r="G13" s="35">
        <f>D13-E13-F13</f>
        <v>20</v>
      </c>
      <c r="H13" s="14">
        <f>IF(E13+F13&lt;=D13,C13,"")</f>
        <v>604001917</v>
      </c>
    </row>
    <row r="14" spans="2:8" x14ac:dyDescent="0.25">
      <c r="B14" s="36"/>
      <c r="C14" s="76">
        <v>701000511</v>
      </c>
      <c r="D14" s="35">
        <v>250</v>
      </c>
      <c r="E14" s="35">
        <f>-G13</f>
        <v>-20</v>
      </c>
      <c r="F14" s="35"/>
      <c r="G14" s="35">
        <f t="shared" ref="G14:G23" si="0">D14-E14-F14</f>
        <v>270</v>
      </c>
      <c r="H14" s="14">
        <f t="shared" ref="H14:H23" si="1">IF(E14+F14&lt;=D14,C14,"")</f>
        <v>701000511</v>
      </c>
    </row>
    <row r="15" spans="2:8" x14ac:dyDescent="0.25">
      <c r="B15" s="36"/>
      <c r="C15" s="76"/>
      <c r="D15" s="35"/>
      <c r="E15" s="35">
        <f t="shared" ref="E15:E23" si="2">-G14</f>
        <v>-270</v>
      </c>
      <c r="F15" s="35"/>
      <c r="G15" s="35">
        <f t="shared" si="0"/>
        <v>270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-270</v>
      </c>
      <c r="F16" s="35"/>
      <c r="G16" s="35">
        <f t="shared" si="0"/>
        <v>270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-270</v>
      </c>
      <c r="F17" s="35"/>
      <c r="G17" s="35">
        <f t="shared" si="0"/>
        <v>270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-270</v>
      </c>
      <c r="F18" s="35"/>
      <c r="G18" s="35">
        <f t="shared" si="0"/>
        <v>270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-270</v>
      </c>
      <c r="F19" s="35"/>
      <c r="G19" s="35">
        <f t="shared" si="0"/>
        <v>270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-270</v>
      </c>
      <c r="F20" s="35"/>
      <c r="G20" s="35">
        <f t="shared" si="0"/>
        <v>270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-270</v>
      </c>
      <c r="F21" s="35"/>
      <c r="G21" s="35">
        <f t="shared" si="0"/>
        <v>270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-270</v>
      </c>
      <c r="F22" s="35"/>
      <c r="G22" s="35">
        <f t="shared" si="0"/>
        <v>270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-270</v>
      </c>
      <c r="F23" s="35"/>
      <c r="G23" s="35">
        <f t="shared" si="0"/>
        <v>270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23">
    <cfRule type="cellIs" dxfId="59" priority="1" operator="equal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603001424</v>
      </c>
    </row>
    <row r="2" spans="2:8" ht="22.5" customHeight="1" thickTop="1" x14ac:dyDescent="0.25">
      <c r="B2" s="62" t="s">
        <v>306</v>
      </c>
      <c r="C2" s="72" t="s">
        <v>48</v>
      </c>
    </row>
    <row r="3" spans="2:8" ht="22.5" customHeight="1" x14ac:dyDescent="0.25">
      <c r="B3" s="64" t="s">
        <v>2</v>
      </c>
      <c r="C3" s="65">
        <v>0</v>
      </c>
    </row>
    <row r="4" spans="2:8" ht="22.5" customHeight="1" x14ac:dyDescent="0.25">
      <c r="B4" s="64" t="s">
        <v>3</v>
      </c>
      <c r="C4" s="65" t="s">
        <v>311</v>
      </c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 t="s">
        <v>312</v>
      </c>
    </row>
    <row r="7" spans="2:8" x14ac:dyDescent="0.25">
      <c r="B7" s="64" t="s">
        <v>302</v>
      </c>
      <c r="C7" s="65" t="s">
        <v>25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511004078</v>
      </c>
      <c r="D12" s="35">
        <v>100</v>
      </c>
      <c r="E12" s="35">
        <f>SUMIFS('Carnet Sanitaire'!F:F,'Carnet Sanitaire'!E:E,$C$2)</f>
        <v>358</v>
      </c>
      <c r="F12" s="35"/>
      <c r="G12" s="35">
        <f>D12-E12-F12</f>
        <v>-258</v>
      </c>
      <c r="H12" s="14" t="str">
        <f>IF(E12+F12&lt;=D12,C12,"")</f>
        <v/>
      </c>
    </row>
    <row r="13" spans="2:8" x14ac:dyDescent="0.25">
      <c r="B13" s="36"/>
      <c r="C13" s="76">
        <v>512004495</v>
      </c>
      <c r="D13" s="35">
        <v>100</v>
      </c>
      <c r="E13" s="35">
        <f>-G12</f>
        <v>258</v>
      </c>
      <c r="F13" s="35"/>
      <c r="G13" s="35">
        <f>D13-E13-F13</f>
        <v>-158</v>
      </c>
      <c r="H13" s="14" t="str">
        <f>IF(E13+F13&lt;=D13,C13,"")</f>
        <v/>
      </c>
    </row>
    <row r="14" spans="2:8" x14ac:dyDescent="0.25">
      <c r="B14" s="36"/>
      <c r="C14" s="76">
        <v>602001057</v>
      </c>
      <c r="D14" s="35">
        <v>100</v>
      </c>
      <c r="E14" s="35">
        <f>-G13</f>
        <v>158</v>
      </c>
      <c r="F14" s="35"/>
      <c r="G14" s="35">
        <f t="shared" ref="G14:G23" si="0">D14-E14-F14</f>
        <v>-58</v>
      </c>
      <c r="H14" s="14" t="str">
        <f t="shared" ref="H14:H23" si="1">IF(E14+F14&lt;=D14,C14,"")</f>
        <v/>
      </c>
    </row>
    <row r="15" spans="2:8" x14ac:dyDescent="0.25">
      <c r="B15" s="36"/>
      <c r="C15" s="76">
        <v>603001424</v>
      </c>
      <c r="D15" s="35">
        <v>100</v>
      </c>
      <c r="E15" s="35">
        <f t="shared" ref="E15:E23" si="2">-G14</f>
        <v>58</v>
      </c>
      <c r="F15" s="35"/>
      <c r="G15" s="35">
        <f t="shared" si="0"/>
        <v>42</v>
      </c>
      <c r="H15" s="14">
        <f t="shared" si="1"/>
        <v>603001424</v>
      </c>
    </row>
    <row r="16" spans="2:8" x14ac:dyDescent="0.25">
      <c r="B16" s="36"/>
      <c r="C16" s="35">
        <v>611004407</v>
      </c>
      <c r="D16" s="35">
        <v>100</v>
      </c>
      <c r="E16" s="35">
        <f t="shared" si="2"/>
        <v>-42</v>
      </c>
      <c r="F16" s="35"/>
      <c r="G16" s="35">
        <f t="shared" si="0"/>
        <v>142</v>
      </c>
      <c r="H16" s="14">
        <f t="shared" si="1"/>
        <v>611004407</v>
      </c>
    </row>
    <row r="17" spans="2:8" x14ac:dyDescent="0.25">
      <c r="B17" s="81"/>
      <c r="C17" s="35"/>
      <c r="D17" s="35"/>
      <c r="E17" s="35">
        <f t="shared" si="2"/>
        <v>-142</v>
      </c>
      <c r="F17" s="35"/>
      <c r="G17" s="35">
        <f t="shared" si="0"/>
        <v>142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-142</v>
      </c>
      <c r="F18" s="35"/>
      <c r="G18" s="35">
        <f t="shared" si="0"/>
        <v>142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-142</v>
      </c>
      <c r="F19" s="35"/>
      <c r="G19" s="35">
        <f t="shared" si="0"/>
        <v>142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-142</v>
      </c>
      <c r="F20" s="35"/>
      <c r="G20" s="35">
        <f t="shared" si="0"/>
        <v>142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-142</v>
      </c>
      <c r="F21" s="35"/>
      <c r="G21" s="35">
        <f t="shared" si="0"/>
        <v>142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-142</v>
      </c>
      <c r="F22" s="35"/>
      <c r="G22" s="35">
        <f t="shared" si="0"/>
        <v>142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-142</v>
      </c>
      <c r="F23" s="35"/>
      <c r="G23" s="35">
        <f t="shared" si="0"/>
        <v>142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23">
    <cfRule type="cellIs" dxfId="58" priority="1" operator="equal">
      <formula>0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324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57" priority="2" operator="equal">
      <formula>0</formula>
    </cfRule>
  </conditionalFormatting>
  <conditionalFormatting sqref="E11:H11">
    <cfRule type="cellIs" dxfId="56" priority="1" operator="equal">
      <formula>0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325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55" priority="2" operator="equal">
      <formula>0</formula>
    </cfRule>
  </conditionalFormatting>
  <conditionalFormatting sqref="E11:H11">
    <cfRule type="cellIs" dxfId="54" priority="1" operator="equal">
      <formula>0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1:H35"/>
  <sheetViews>
    <sheetView workbookViewId="0">
      <selection activeCell="J7" sqref="J7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170400110</v>
      </c>
    </row>
    <row r="2" spans="2:8" ht="22.5" customHeight="1" thickTop="1" x14ac:dyDescent="0.25">
      <c r="B2" s="62" t="s">
        <v>306</v>
      </c>
      <c r="C2" s="78" t="s">
        <v>337</v>
      </c>
    </row>
    <row r="3" spans="2:8" ht="22.5" customHeight="1" x14ac:dyDescent="0.25">
      <c r="B3" s="64" t="s">
        <v>2</v>
      </c>
      <c r="C3" s="65">
        <v>35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 t="s">
        <v>338</v>
      </c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>
        <v>42775</v>
      </c>
      <c r="C12" s="76">
        <v>170400110</v>
      </c>
      <c r="D12" s="35">
        <v>5000</v>
      </c>
      <c r="E12" s="35">
        <f>SUMIFS('Carnet Sanitaire'!F:F,'Carnet Sanitaire'!E:E,$C$2)</f>
        <v>2867.5</v>
      </c>
      <c r="F12" s="35"/>
      <c r="G12" s="35">
        <f>D12-E12-F12</f>
        <v>2132.5</v>
      </c>
      <c r="H12" s="14">
        <f>IF(E12+F12&lt;=D12,C12,"")</f>
        <v>170400110</v>
      </c>
    </row>
    <row r="13" spans="2:8" x14ac:dyDescent="0.25">
      <c r="B13" s="36"/>
      <c r="C13" s="76"/>
      <c r="D13" s="35"/>
      <c r="E13" s="35">
        <f>-G12</f>
        <v>-2132.5</v>
      </c>
      <c r="F13" s="35"/>
      <c r="G13" s="35">
        <f>D13-E13-F13</f>
        <v>2132.5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-2132.5</v>
      </c>
      <c r="F14" s="35"/>
      <c r="G14" s="35">
        <f t="shared" ref="G14:G23" si="0">D14-E14-F14</f>
        <v>2132.5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-2132.5</v>
      </c>
      <c r="F15" s="35"/>
      <c r="G15" s="35">
        <f t="shared" si="0"/>
        <v>2132.5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-2132.5</v>
      </c>
      <c r="F16" s="35"/>
      <c r="G16" s="35">
        <f t="shared" si="0"/>
        <v>2132.5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-2132.5</v>
      </c>
      <c r="F17" s="35"/>
      <c r="G17" s="35">
        <f t="shared" si="0"/>
        <v>2132.5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-2132.5</v>
      </c>
      <c r="F18" s="35"/>
      <c r="G18" s="35">
        <f t="shared" si="0"/>
        <v>2132.5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-2132.5</v>
      </c>
      <c r="F19" s="35"/>
      <c r="G19" s="35">
        <f t="shared" si="0"/>
        <v>2132.5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-2132.5</v>
      </c>
      <c r="F20" s="35"/>
      <c r="G20" s="35">
        <f t="shared" si="0"/>
        <v>2132.5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-2132.5</v>
      </c>
      <c r="F21" s="35"/>
      <c r="G21" s="35">
        <f t="shared" si="0"/>
        <v>2132.5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-2132.5</v>
      </c>
      <c r="F22" s="35"/>
      <c r="G22" s="35">
        <f t="shared" si="0"/>
        <v>2132.5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-2132.5</v>
      </c>
      <c r="F23" s="35"/>
      <c r="G23" s="35">
        <f t="shared" si="0"/>
        <v>2132.5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53" priority="2" operator="equal">
      <formula>0</formula>
    </cfRule>
  </conditionalFormatting>
  <conditionalFormatting sqref="E11:H11">
    <cfRule type="cellIs" dxfId="52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179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4</v>
      </c>
      <c r="F12" s="35"/>
      <c r="G12" s="35">
        <f>D12-E12-F12</f>
        <v>-4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4</v>
      </c>
      <c r="F13" s="35"/>
      <c r="G13" s="35">
        <f>D13-E13-F13</f>
        <v>-4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4</v>
      </c>
      <c r="F14" s="35"/>
      <c r="G14" s="35">
        <f t="shared" ref="G14:G23" si="0">D14-E14-F14</f>
        <v>-4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4</v>
      </c>
      <c r="F15" s="35"/>
      <c r="G15" s="35">
        <f t="shared" si="0"/>
        <v>-4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4</v>
      </c>
      <c r="F16" s="35"/>
      <c r="G16" s="35">
        <f t="shared" si="0"/>
        <v>-4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4</v>
      </c>
      <c r="F17" s="35"/>
      <c r="G17" s="35">
        <f t="shared" si="0"/>
        <v>-4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4</v>
      </c>
      <c r="F18" s="35"/>
      <c r="G18" s="35">
        <f t="shared" si="0"/>
        <v>-4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4</v>
      </c>
      <c r="F19" s="35"/>
      <c r="G19" s="35">
        <f t="shared" si="0"/>
        <v>-4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4</v>
      </c>
      <c r="F20" s="35"/>
      <c r="G20" s="35">
        <f t="shared" si="0"/>
        <v>-4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4</v>
      </c>
      <c r="F21" s="35"/>
      <c r="G21" s="35">
        <f t="shared" si="0"/>
        <v>-4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4</v>
      </c>
      <c r="F22" s="35"/>
      <c r="G22" s="35">
        <f t="shared" si="0"/>
        <v>-4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4</v>
      </c>
      <c r="F23" s="35"/>
      <c r="G23" s="35">
        <f t="shared" si="0"/>
        <v>-4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51" priority="2" operator="equal">
      <formula>0</formula>
    </cfRule>
  </conditionalFormatting>
  <conditionalFormatting sqref="E11:H11">
    <cfRule type="cellIs" dxfId="50" priority="1" operator="equal">
      <formula>0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174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49" priority="2" operator="equal">
      <formula>0</formula>
    </cfRule>
  </conditionalFormatting>
  <conditionalFormatting sqref="E11:H11">
    <cfRule type="cellIs" dxfId="48" priority="1" operator="equal">
      <formula>0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1:H35"/>
  <sheetViews>
    <sheetView workbookViewId="0">
      <selection activeCell="G14" sqref="G14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>INDEX(H12:H23,MATCH(TRUE,H12:H23&lt;&gt;"",0))</f>
        <v>#VALUE!</v>
      </c>
    </row>
    <row r="2" spans="2:8" ht="22.5" customHeight="1" thickTop="1" x14ac:dyDescent="0.25">
      <c r="B2" s="62" t="s">
        <v>306</v>
      </c>
      <c r="C2" s="78" t="s">
        <v>57</v>
      </c>
    </row>
    <row r="3" spans="2:8" ht="22.5" customHeight="1" x14ac:dyDescent="0.25">
      <c r="B3" s="64" t="s">
        <v>2</v>
      </c>
      <c r="C3" s="65">
        <v>3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87" t="s">
        <v>345</v>
      </c>
    </row>
    <row r="7" spans="2:8" x14ac:dyDescent="0.25">
      <c r="B7" s="64" t="s">
        <v>302</v>
      </c>
      <c r="C7" s="65" t="s">
        <v>26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C12" s="2">
        <v>701000175</v>
      </c>
      <c r="D12" s="2">
        <v>50</v>
      </c>
      <c r="E12" s="35">
        <f>SUMIFS('Carnet Sanitaire'!F:F,'Carnet Sanitaire'!E:E,$C$2)</f>
        <v>134</v>
      </c>
      <c r="F12" s="35"/>
      <c r="G12" s="35">
        <f>D13-E12-F12</f>
        <v>-84</v>
      </c>
      <c r="H12" s="14" t="str">
        <f>IF(E12+F12&lt;=D13,C13,"")</f>
        <v/>
      </c>
    </row>
    <row r="13" spans="2:8" x14ac:dyDescent="0.25">
      <c r="B13" s="36">
        <v>42986</v>
      </c>
      <c r="C13" s="76">
        <v>14821</v>
      </c>
      <c r="D13" s="35">
        <v>50</v>
      </c>
      <c r="E13" s="35">
        <f>-G12</f>
        <v>84</v>
      </c>
      <c r="F13" s="35"/>
      <c r="G13" s="35">
        <f>D14-E13-F13</f>
        <v>-34</v>
      </c>
      <c r="H13" s="14" t="str">
        <f t="shared" ref="H13:H23" si="0">IF(E13+F13&lt;=D14,C14,"")</f>
        <v/>
      </c>
    </row>
    <row r="14" spans="2:8" x14ac:dyDescent="0.25">
      <c r="B14" s="36">
        <v>43005</v>
      </c>
      <c r="C14" s="76">
        <v>709003606</v>
      </c>
      <c r="D14" s="35">
        <v>50</v>
      </c>
      <c r="E14" s="35">
        <f>-G13</f>
        <v>34</v>
      </c>
      <c r="F14" s="35"/>
      <c r="G14" s="35">
        <f t="shared" ref="G14:G15" si="1">D15-E14-F14</f>
        <v>-34</v>
      </c>
      <c r="H14" s="14" t="str">
        <f t="shared" si="0"/>
        <v/>
      </c>
    </row>
    <row r="15" spans="2:8" x14ac:dyDescent="0.25">
      <c r="B15" s="36"/>
      <c r="C15" s="76"/>
      <c r="D15" s="35"/>
      <c r="E15" s="35">
        <f t="shared" ref="E15:E23" si="2">-G14</f>
        <v>34</v>
      </c>
      <c r="F15" s="35"/>
      <c r="G15" s="35">
        <f t="shared" si="1"/>
        <v>-34</v>
      </c>
      <c r="H15" s="14" t="str">
        <f t="shared" si="0"/>
        <v/>
      </c>
    </row>
    <row r="16" spans="2:8" x14ac:dyDescent="0.25">
      <c r="B16" s="36"/>
      <c r="C16" s="35"/>
      <c r="D16" s="35"/>
      <c r="E16" s="35">
        <f t="shared" si="2"/>
        <v>34</v>
      </c>
      <c r="F16" s="35"/>
      <c r="G16" s="35">
        <f t="shared" ref="G16:G23" si="3">D16-E16-F16</f>
        <v>-34</v>
      </c>
      <c r="H16" s="14" t="str">
        <f t="shared" si="0"/>
        <v/>
      </c>
    </row>
    <row r="17" spans="2:8" x14ac:dyDescent="0.25">
      <c r="B17" s="81"/>
      <c r="C17" s="35"/>
      <c r="D17" s="35"/>
      <c r="E17" s="35">
        <f t="shared" si="2"/>
        <v>34</v>
      </c>
      <c r="F17" s="35"/>
      <c r="G17" s="35">
        <f t="shared" si="3"/>
        <v>-34</v>
      </c>
      <c r="H17" s="14" t="str">
        <f t="shared" si="0"/>
        <v/>
      </c>
    </row>
    <row r="18" spans="2:8" x14ac:dyDescent="0.25">
      <c r="B18" s="81"/>
      <c r="C18" s="35"/>
      <c r="D18" s="35"/>
      <c r="E18" s="35">
        <f t="shared" si="2"/>
        <v>34</v>
      </c>
      <c r="F18" s="35"/>
      <c r="G18" s="35">
        <f t="shared" si="3"/>
        <v>-34</v>
      </c>
      <c r="H18" s="14" t="str">
        <f t="shared" si="0"/>
        <v/>
      </c>
    </row>
    <row r="19" spans="2:8" x14ac:dyDescent="0.25">
      <c r="B19" s="81"/>
      <c r="C19" s="35"/>
      <c r="D19" s="35"/>
      <c r="E19" s="35">
        <f t="shared" si="2"/>
        <v>34</v>
      </c>
      <c r="F19" s="35"/>
      <c r="G19" s="35">
        <f t="shared" si="3"/>
        <v>-34</v>
      </c>
      <c r="H19" s="14" t="str">
        <f t="shared" si="0"/>
        <v/>
      </c>
    </row>
    <row r="20" spans="2:8" x14ac:dyDescent="0.25">
      <c r="B20" s="81"/>
      <c r="C20" s="35"/>
      <c r="D20" s="35"/>
      <c r="E20" s="35">
        <f t="shared" si="2"/>
        <v>34</v>
      </c>
      <c r="F20" s="35"/>
      <c r="G20" s="35">
        <f t="shared" si="3"/>
        <v>-34</v>
      </c>
      <c r="H20" s="14" t="str">
        <f t="shared" si="0"/>
        <v/>
      </c>
    </row>
    <row r="21" spans="2:8" x14ac:dyDescent="0.25">
      <c r="B21" s="81"/>
      <c r="C21" s="35"/>
      <c r="D21" s="35"/>
      <c r="E21" s="35">
        <f t="shared" si="2"/>
        <v>34</v>
      </c>
      <c r="F21" s="35"/>
      <c r="G21" s="35">
        <f t="shared" si="3"/>
        <v>-34</v>
      </c>
      <c r="H21" s="14" t="str">
        <f t="shared" si="0"/>
        <v/>
      </c>
    </row>
    <row r="22" spans="2:8" x14ac:dyDescent="0.25">
      <c r="B22" s="81"/>
      <c r="C22" s="35"/>
      <c r="D22" s="35"/>
      <c r="E22" s="35">
        <f t="shared" si="2"/>
        <v>34</v>
      </c>
      <c r="F22" s="35"/>
      <c r="G22" s="35">
        <f t="shared" si="3"/>
        <v>-34</v>
      </c>
      <c r="H22" s="14" t="str">
        <f t="shared" si="0"/>
        <v/>
      </c>
    </row>
    <row r="23" spans="2:8" x14ac:dyDescent="0.25">
      <c r="B23" s="81"/>
      <c r="C23" s="35"/>
      <c r="D23" s="35"/>
      <c r="E23" s="35">
        <f t="shared" si="2"/>
        <v>34</v>
      </c>
      <c r="F23" s="35"/>
      <c r="G23" s="35">
        <f t="shared" si="3"/>
        <v>-34</v>
      </c>
      <c r="H23" s="14" t="str">
        <f t="shared" si="0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47" priority="2" operator="equal">
      <formula>0</formula>
    </cfRule>
  </conditionalFormatting>
  <conditionalFormatting sqref="E11:H11">
    <cfRule type="cellIs" dxfId="46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203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242</v>
      </c>
      <c r="F12" s="35"/>
      <c r="G12" s="35">
        <f>D12-E12-F12</f>
        <v>-242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242</v>
      </c>
      <c r="F13" s="35"/>
      <c r="G13" s="35">
        <f>D13-E13-F13</f>
        <v>-242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242</v>
      </c>
      <c r="F14" s="35"/>
      <c r="G14" s="35">
        <f t="shared" ref="G14:G23" si="0">D14-E14-F14</f>
        <v>-242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242</v>
      </c>
      <c r="F15" s="35"/>
      <c r="G15" s="35">
        <f t="shared" si="0"/>
        <v>-242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242</v>
      </c>
      <c r="F16" s="35"/>
      <c r="G16" s="35">
        <f t="shared" si="0"/>
        <v>-242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242</v>
      </c>
      <c r="F17" s="35"/>
      <c r="G17" s="35">
        <f t="shared" si="0"/>
        <v>-242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242</v>
      </c>
      <c r="F18" s="35"/>
      <c r="G18" s="35">
        <f t="shared" si="0"/>
        <v>-242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242</v>
      </c>
      <c r="F19" s="35"/>
      <c r="G19" s="35">
        <f t="shared" si="0"/>
        <v>-242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242</v>
      </c>
      <c r="F20" s="35"/>
      <c r="G20" s="35">
        <f t="shared" si="0"/>
        <v>-242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242</v>
      </c>
      <c r="F21" s="35"/>
      <c r="G21" s="35">
        <f t="shared" si="0"/>
        <v>-242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242</v>
      </c>
      <c r="F22" s="35"/>
      <c r="G22" s="35">
        <f t="shared" si="0"/>
        <v>-242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242</v>
      </c>
      <c r="F23" s="35"/>
      <c r="G23" s="35">
        <f t="shared" si="0"/>
        <v>-242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45" priority="2" operator="equal">
      <formula>0</formula>
    </cfRule>
  </conditionalFormatting>
  <conditionalFormatting sqref="E11:H11">
    <cfRule type="cellIs" dxfId="44" priority="1" operator="equal">
      <formula>0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100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43</v>
      </c>
      <c r="F12" s="35"/>
      <c r="G12" s="35">
        <f>D12-E12-F12</f>
        <v>-43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43</v>
      </c>
      <c r="F13" s="35"/>
      <c r="G13" s="35">
        <f>D13-E13-F13</f>
        <v>-43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43</v>
      </c>
      <c r="F14" s="35"/>
      <c r="G14" s="35">
        <f t="shared" ref="G14:G23" si="0">D14-E14-F14</f>
        <v>-43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43</v>
      </c>
      <c r="F15" s="35"/>
      <c r="G15" s="35">
        <f t="shared" si="0"/>
        <v>-43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43</v>
      </c>
      <c r="F16" s="35"/>
      <c r="G16" s="35">
        <f t="shared" si="0"/>
        <v>-43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43</v>
      </c>
      <c r="F17" s="35"/>
      <c r="G17" s="35">
        <f t="shared" si="0"/>
        <v>-43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43</v>
      </c>
      <c r="F18" s="35"/>
      <c r="G18" s="35">
        <f t="shared" si="0"/>
        <v>-43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43</v>
      </c>
      <c r="F19" s="35"/>
      <c r="G19" s="35">
        <f t="shared" si="0"/>
        <v>-43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43</v>
      </c>
      <c r="F20" s="35"/>
      <c r="G20" s="35">
        <f t="shared" si="0"/>
        <v>-43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43</v>
      </c>
      <c r="F21" s="35"/>
      <c r="G21" s="35">
        <f t="shared" si="0"/>
        <v>-43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43</v>
      </c>
      <c r="F22" s="35"/>
      <c r="G22" s="35">
        <f t="shared" si="0"/>
        <v>-43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43</v>
      </c>
      <c r="F23" s="35"/>
      <c r="G23" s="35">
        <f t="shared" si="0"/>
        <v>-43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43" priority="2" operator="equal">
      <formula>0</formula>
    </cfRule>
  </conditionalFormatting>
  <conditionalFormatting sqref="E11:H11">
    <cfRule type="cellIs" dxfId="42" priority="1" operator="equal">
      <formula>0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250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100</v>
      </c>
      <c r="F12" s="35"/>
      <c r="G12" s="35">
        <f>D12-E12-F12</f>
        <v>-100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100</v>
      </c>
      <c r="F13" s="35"/>
      <c r="G13" s="35">
        <f>D13-E13-F13</f>
        <v>-100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100</v>
      </c>
      <c r="F14" s="35"/>
      <c r="G14" s="35">
        <f t="shared" ref="G14:G23" si="0">D14-E14-F14</f>
        <v>-100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100</v>
      </c>
      <c r="F15" s="35"/>
      <c r="G15" s="35">
        <f t="shared" si="0"/>
        <v>-100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100</v>
      </c>
      <c r="F16" s="35"/>
      <c r="G16" s="35">
        <f t="shared" si="0"/>
        <v>-100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100</v>
      </c>
      <c r="F17" s="35"/>
      <c r="G17" s="35">
        <f t="shared" si="0"/>
        <v>-100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100</v>
      </c>
      <c r="F18" s="35"/>
      <c r="G18" s="35">
        <f t="shared" si="0"/>
        <v>-100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100</v>
      </c>
      <c r="F19" s="35"/>
      <c r="G19" s="35">
        <f t="shared" si="0"/>
        <v>-100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100</v>
      </c>
      <c r="F20" s="35"/>
      <c r="G20" s="35">
        <f t="shared" si="0"/>
        <v>-100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100</v>
      </c>
      <c r="F21" s="35"/>
      <c r="G21" s="35">
        <f t="shared" si="0"/>
        <v>-100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100</v>
      </c>
      <c r="F22" s="35"/>
      <c r="G22" s="35">
        <f t="shared" si="0"/>
        <v>-100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100</v>
      </c>
      <c r="F23" s="35"/>
      <c r="G23" s="35">
        <f t="shared" si="0"/>
        <v>-100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41" priority="2" operator="equal">
      <formula>0</formula>
    </cfRule>
  </conditionalFormatting>
  <conditionalFormatting sqref="E11:H11">
    <cfRule type="cellIs" dxfId="40" priority="1" operator="equal">
      <formula>0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251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1</v>
      </c>
      <c r="F12" s="35"/>
      <c r="G12" s="35">
        <f>D12-E12-F12</f>
        <v>-1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1</v>
      </c>
      <c r="F13" s="35"/>
      <c r="G13" s="35">
        <f>D13-E13-F13</f>
        <v>-1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1</v>
      </c>
      <c r="F14" s="35"/>
      <c r="G14" s="35">
        <f t="shared" ref="G14:G23" si="0">D14-E14-F14</f>
        <v>-1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1</v>
      </c>
      <c r="F15" s="35"/>
      <c r="G15" s="35">
        <f t="shared" si="0"/>
        <v>-1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1</v>
      </c>
      <c r="F16" s="35"/>
      <c r="G16" s="35">
        <f t="shared" si="0"/>
        <v>-1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1</v>
      </c>
      <c r="F17" s="35"/>
      <c r="G17" s="35">
        <f t="shared" si="0"/>
        <v>-1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1</v>
      </c>
      <c r="F18" s="35"/>
      <c r="G18" s="35">
        <f t="shared" si="0"/>
        <v>-1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1</v>
      </c>
      <c r="F19" s="35"/>
      <c r="G19" s="35">
        <f t="shared" si="0"/>
        <v>-1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1</v>
      </c>
      <c r="F20" s="35"/>
      <c r="G20" s="35">
        <f t="shared" si="0"/>
        <v>-1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1</v>
      </c>
      <c r="F21" s="35"/>
      <c r="G21" s="35">
        <f t="shared" si="0"/>
        <v>-1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1</v>
      </c>
      <c r="F22" s="35"/>
      <c r="G22" s="35">
        <f t="shared" si="0"/>
        <v>-1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1</v>
      </c>
      <c r="F23" s="35"/>
      <c r="G23" s="35">
        <f t="shared" si="0"/>
        <v>-1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39" priority="2" operator="equal">
      <formula>0</formula>
    </cfRule>
  </conditionalFormatting>
  <conditionalFormatting sqref="E11:H11">
    <cfRule type="cellIs" dxfId="38" priority="1" operator="equal">
      <formula>0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2" width="17" style="2" customWidth="1"/>
    <col min="3" max="3" width="18.42578125" style="2" customWidth="1"/>
    <col min="4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604001917</v>
      </c>
    </row>
    <row r="2" spans="2:8" ht="22.5" customHeight="1" thickTop="1" x14ac:dyDescent="0.25">
      <c r="B2" s="62" t="s">
        <v>306</v>
      </c>
      <c r="C2" s="72" t="s">
        <v>54</v>
      </c>
      <c r="D2" s="2" t="s">
        <v>313</v>
      </c>
    </row>
    <row r="3" spans="2:8" ht="22.5" customHeight="1" x14ac:dyDescent="0.25">
      <c r="B3" s="64" t="s">
        <v>2</v>
      </c>
      <c r="C3" s="65" t="s">
        <v>314</v>
      </c>
      <c r="D3" s="2" t="s">
        <v>315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 t="s">
        <v>317</v>
      </c>
    </row>
    <row r="7" spans="2:8" x14ac:dyDescent="0.25">
      <c r="B7" s="64" t="s">
        <v>302</v>
      </c>
      <c r="C7" s="65" t="s">
        <v>316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512004553</v>
      </c>
      <c r="D12" s="35">
        <v>100</v>
      </c>
      <c r="E12" s="35">
        <f>SUMIFS('Carnet Sanitaire'!F:F,'Carnet Sanitaire'!E:E,$C$2)</f>
        <v>175</v>
      </c>
      <c r="F12" s="35"/>
      <c r="G12" s="35">
        <f>D12-E12-F12</f>
        <v>-75</v>
      </c>
      <c r="H12" s="14" t="str">
        <f>IF(E12+F12&lt;=D12,C12,"")</f>
        <v/>
      </c>
    </row>
    <row r="13" spans="2:8" x14ac:dyDescent="0.25">
      <c r="B13" s="36"/>
      <c r="C13" s="76">
        <v>604001917</v>
      </c>
      <c r="D13" s="35">
        <v>100</v>
      </c>
      <c r="E13" s="35">
        <f>-G12</f>
        <v>75</v>
      </c>
      <c r="F13" s="35"/>
      <c r="G13" s="35">
        <f>D13-E13-F13</f>
        <v>25</v>
      </c>
      <c r="H13" s="14">
        <f>IF(E13+F13&lt;=D13,C13,"")</f>
        <v>604001917</v>
      </c>
    </row>
    <row r="14" spans="2:8" x14ac:dyDescent="0.25">
      <c r="B14" s="36"/>
      <c r="C14" s="76">
        <v>701000511</v>
      </c>
      <c r="D14" s="35">
        <v>100</v>
      </c>
      <c r="E14" s="35">
        <f>-G13</f>
        <v>-25</v>
      </c>
      <c r="F14" s="35"/>
      <c r="G14" s="35">
        <f t="shared" ref="G14:G23" si="0">D14-E14-F14</f>
        <v>125</v>
      </c>
      <c r="H14" s="14">
        <f t="shared" ref="H14:H23" si="1">IF(E14+F14&lt;=D14,C14,"")</f>
        <v>701000511</v>
      </c>
    </row>
    <row r="15" spans="2:8" x14ac:dyDescent="0.25">
      <c r="B15" s="36"/>
      <c r="C15" s="76"/>
      <c r="D15" s="35"/>
      <c r="E15" s="35">
        <f t="shared" ref="E15:E23" si="2">-G14</f>
        <v>-125</v>
      </c>
      <c r="F15" s="35"/>
      <c r="G15" s="35">
        <f t="shared" si="0"/>
        <v>125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-125</v>
      </c>
      <c r="F16" s="35"/>
      <c r="G16" s="35">
        <f t="shared" si="0"/>
        <v>125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-125</v>
      </c>
      <c r="F17" s="35"/>
      <c r="G17" s="35">
        <f t="shared" si="0"/>
        <v>125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-125</v>
      </c>
      <c r="F18" s="35"/>
      <c r="G18" s="35">
        <f t="shared" si="0"/>
        <v>125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-125</v>
      </c>
      <c r="F19" s="35"/>
      <c r="G19" s="35">
        <f t="shared" si="0"/>
        <v>125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-125</v>
      </c>
      <c r="F20" s="35"/>
      <c r="G20" s="35">
        <f t="shared" si="0"/>
        <v>125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-125</v>
      </c>
      <c r="F21" s="35"/>
      <c r="G21" s="35">
        <f t="shared" si="0"/>
        <v>125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-125</v>
      </c>
      <c r="F22" s="35"/>
      <c r="G22" s="35">
        <f t="shared" si="0"/>
        <v>125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-125</v>
      </c>
      <c r="F23" s="35"/>
      <c r="G23" s="35">
        <f t="shared" si="0"/>
        <v>125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23">
    <cfRule type="cellIs" dxfId="37" priority="1" operator="equal">
      <formula>0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612004899</v>
      </c>
    </row>
    <row r="2" spans="2:8" ht="22.5" customHeight="1" thickTop="1" x14ac:dyDescent="0.25">
      <c r="B2" s="62" t="s">
        <v>306</v>
      </c>
      <c r="C2" s="72" t="s">
        <v>8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512004811</v>
      </c>
      <c r="D12" s="35">
        <v>6</v>
      </c>
      <c r="E12" s="35">
        <f>SUMIFS('Carnet Sanitaire'!F:F,'Carnet Sanitaire'!E:E,$C$2)</f>
        <v>15.799999999999999</v>
      </c>
      <c r="F12" s="35"/>
      <c r="G12" s="35">
        <f>D12-E12-F12</f>
        <v>-9.7999999999999989</v>
      </c>
      <c r="H12" s="14" t="str">
        <f>IF(E12+F12&lt;=D12,C12,"")</f>
        <v/>
      </c>
    </row>
    <row r="13" spans="2:8" x14ac:dyDescent="0.25">
      <c r="B13" s="36"/>
      <c r="C13" s="76">
        <v>612004899</v>
      </c>
      <c r="D13" s="35">
        <v>18</v>
      </c>
      <c r="E13" s="35">
        <f>-G12</f>
        <v>9.7999999999999989</v>
      </c>
      <c r="F13" s="35"/>
      <c r="G13" s="35">
        <f>D13-E13-F13</f>
        <v>8.2000000000000011</v>
      </c>
      <c r="H13" s="14">
        <f>IF(E13+F13&lt;=D13,C13,"")</f>
        <v>612004899</v>
      </c>
    </row>
    <row r="14" spans="2:8" x14ac:dyDescent="0.25">
      <c r="B14" s="36"/>
      <c r="C14" s="76">
        <v>612004941</v>
      </c>
      <c r="D14" s="35">
        <v>12</v>
      </c>
      <c r="E14" s="35">
        <f>-G13</f>
        <v>-8.2000000000000011</v>
      </c>
      <c r="F14" s="35"/>
      <c r="G14" s="35">
        <f t="shared" ref="G14:G23" si="0">D14-E14-F14</f>
        <v>20.200000000000003</v>
      </c>
      <c r="H14" s="14">
        <f t="shared" ref="H14:H23" si="1">IF(E14+F14&lt;=D14,C14,"")</f>
        <v>612004941</v>
      </c>
    </row>
    <row r="15" spans="2:8" x14ac:dyDescent="0.25">
      <c r="B15" s="36"/>
      <c r="C15" s="76">
        <v>611004726</v>
      </c>
      <c r="D15" s="35">
        <v>12</v>
      </c>
      <c r="E15" s="35">
        <f t="shared" ref="E15:E23" si="2">-G14</f>
        <v>-20.200000000000003</v>
      </c>
      <c r="F15" s="35"/>
      <c r="G15" s="35">
        <f t="shared" si="0"/>
        <v>32.200000000000003</v>
      </c>
      <c r="H15" s="14">
        <f t="shared" si="1"/>
        <v>611004726</v>
      </c>
    </row>
    <row r="16" spans="2:8" x14ac:dyDescent="0.25">
      <c r="B16" s="36"/>
      <c r="C16" s="35">
        <v>701000081</v>
      </c>
      <c r="D16" s="35">
        <v>6</v>
      </c>
      <c r="E16" s="35">
        <f t="shared" si="2"/>
        <v>-32.200000000000003</v>
      </c>
      <c r="F16" s="35"/>
      <c r="G16" s="35">
        <f t="shared" si="0"/>
        <v>38.200000000000003</v>
      </c>
      <c r="H16" s="14">
        <f t="shared" si="1"/>
        <v>701000081</v>
      </c>
    </row>
    <row r="17" spans="2:8" x14ac:dyDescent="0.25">
      <c r="B17" s="81"/>
      <c r="C17" s="35"/>
      <c r="D17" s="35"/>
      <c r="E17" s="35">
        <f t="shared" si="2"/>
        <v>-38.200000000000003</v>
      </c>
      <c r="F17" s="35"/>
      <c r="G17" s="35">
        <f t="shared" si="0"/>
        <v>38.200000000000003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-38.200000000000003</v>
      </c>
      <c r="F18" s="35"/>
      <c r="G18" s="35">
        <f t="shared" si="0"/>
        <v>38.200000000000003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-38.200000000000003</v>
      </c>
      <c r="F19" s="35"/>
      <c r="G19" s="35">
        <f t="shared" si="0"/>
        <v>38.200000000000003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-38.200000000000003</v>
      </c>
      <c r="F20" s="35"/>
      <c r="G20" s="35">
        <f t="shared" si="0"/>
        <v>38.200000000000003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-38.200000000000003</v>
      </c>
      <c r="F21" s="35"/>
      <c r="G21" s="35">
        <f t="shared" si="0"/>
        <v>38.200000000000003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-38.200000000000003</v>
      </c>
      <c r="F22" s="35"/>
      <c r="G22" s="35">
        <f t="shared" si="0"/>
        <v>38.200000000000003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-38.200000000000003</v>
      </c>
      <c r="F23" s="35"/>
      <c r="G23" s="35">
        <f t="shared" si="0"/>
        <v>38.200000000000003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F11:H23">
    <cfRule type="cellIs" dxfId="36" priority="1" operator="equal">
      <formula>0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176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35" priority="2" operator="equal">
      <formula>0</formula>
    </cfRule>
  </conditionalFormatting>
  <conditionalFormatting sqref="E11:H11">
    <cfRule type="cellIs" dxfId="34" priority="1" operator="equal">
      <formula>0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5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300</v>
      </c>
      <c r="F12" s="35"/>
      <c r="G12" s="35">
        <f>D12-E12-F12</f>
        <v>-300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300</v>
      </c>
      <c r="F13" s="35"/>
      <c r="G13" s="35">
        <f>D13-E13-F13</f>
        <v>-300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300</v>
      </c>
      <c r="F14" s="35"/>
      <c r="G14" s="35">
        <f t="shared" ref="G14:G23" si="0">D14-E14-F14</f>
        <v>-300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300</v>
      </c>
      <c r="F15" s="35"/>
      <c r="G15" s="35">
        <f t="shared" si="0"/>
        <v>-300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300</v>
      </c>
      <c r="F16" s="35"/>
      <c r="G16" s="35">
        <f t="shared" si="0"/>
        <v>-300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300</v>
      </c>
      <c r="F17" s="35"/>
      <c r="G17" s="35">
        <f t="shared" si="0"/>
        <v>-300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300</v>
      </c>
      <c r="F18" s="35"/>
      <c r="G18" s="35">
        <f t="shared" si="0"/>
        <v>-300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300</v>
      </c>
      <c r="F19" s="35"/>
      <c r="G19" s="35">
        <f t="shared" si="0"/>
        <v>-300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300</v>
      </c>
      <c r="F20" s="35"/>
      <c r="G20" s="35">
        <f t="shared" si="0"/>
        <v>-300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300</v>
      </c>
      <c r="F21" s="35"/>
      <c r="G21" s="35">
        <f t="shared" si="0"/>
        <v>-300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300</v>
      </c>
      <c r="F22" s="35"/>
      <c r="G22" s="35">
        <f t="shared" si="0"/>
        <v>-300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300</v>
      </c>
      <c r="F23" s="35"/>
      <c r="G23" s="35">
        <f t="shared" si="0"/>
        <v>-300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33" priority="2" operator="equal">
      <formula>0</formula>
    </cfRule>
  </conditionalFormatting>
  <conditionalFormatting sqref="E11:H11">
    <cfRule type="cellIs" dxfId="32" priority="1" operator="equal">
      <formula>0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B1:H35"/>
  <sheetViews>
    <sheetView workbookViewId="0">
      <selection activeCell="D13" sqref="D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609003643</v>
      </c>
    </row>
    <row r="2" spans="2:8" ht="22.5" customHeight="1" thickTop="1" x14ac:dyDescent="0.25">
      <c r="B2" s="62" t="s">
        <v>306</v>
      </c>
      <c r="C2" s="78" t="s">
        <v>213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609003643</v>
      </c>
      <c r="D12" s="35">
        <v>1000</v>
      </c>
      <c r="E12" s="35">
        <f>SUMIFS('Carnet Sanitaire'!F:F,'Carnet Sanitaire'!E:E,$C$2)</f>
        <v>69</v>
      </c>
      <c r="F12" s="35"/>
      <c r="G12" s="35">
        <f>D12-E12-F12</f>
        <v>931</v>
      </c>
      <c r="H12" s="14">
        <f>IF(E12+F12&lt;=D12,C12,"")</f>
        <v>609003643</v>
      </c>
    </row>
    <row r="13" spans="2:8" x14ac:dyDescent="0.25">
      <c r="B13" s="36"/>
      <c r="C13" s="76"/>
      <c r="D13" s="35"/>
      <c r="E13" s="35">
        <f>-G12</f>
        <v>-931</v>
      </c>
      <c r="F13" s="35"/>
      <c r="G13" s="35">
        <f>D13-E13-F13</f>
        <v>931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-931</v>
      </c>
      <c r="F14" s="35"/>
      <c r="G14" s="35">
        <f t="shared" ref="G14:G23" si="0">D14-E14-F14</f>
        <v>931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-931</v>
      </c>
      <c r="F15" s="35"/>
      <c r="G15" s="35">
        <f t="shared" si="0"/>
        <v>931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-931</v>
      </c>
      <c r="F16" s="35"/>
      <c r="G16" s="35">
        <f t="shared" si="0"/>
        <v>931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-931</v>
      </c>
      <c r="F17" s="35"/>
      <c r="G17" s="35">
        <f t="shared" si="0"/>
        <v>931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-931</v>
      </c>
      <c r="F18" s="35"/>
      <c r="G18" s="35">
        <f t="shared" si="0"/>
        <v>931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-931</v>
      </c>
      <c r="F19" s="35"/>
      <c r="G19" s="35">
        <f t="shared" si="0"/>
        <v>931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-931</v>
      </c>
      <c r="F20" s="35"/>
      <c r="G20" s="35">
        <f t="shared" si="0"/>
        <v>931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-931</v>
      </c>
      <c r="F21" s="35"/>
      <c r="G21" s="35">
        <f t="shared" si="0"/>
        <v>931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-931</v>
      </c>
      <c r="F22" s="35"/>
      <c r="G22" s="35">
        <f t="shared" si="0"/>
        <v>931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-931</v>
      </c>
      <c r="F23" s="35"/>
      <c r="G23" s="35">
        <f t="shared" si="0"/>
        <v>931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31" priority="2" operator="equal">
      <formula>0</formula>
    </cfRule>
  </conditionalFormatting>
  <conditionalFormatting sqref="E11:H11">
    <cfRule type="cellIs" dxfId="30" priority="1" operator="equal">
      <formula>0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170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252</v>
      </c>
      <c r="F12" s="35"/>
      <c r="G12" s="35">
        <f>D12-E12-F12</f>
        <v>-252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252</v>
      </c>
      <c r="F13" s="35"/>
      <c r="G13" s="35">
        <f>D13-E13-F13</f>
        <v>-252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252</v>
      </c>
      <c r="F14" s="35"/>
      <c r="G14" s="35">
        <f t="shared" ref="G14:G23" si="0">D14-E14-F14</f>
        <v>-252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252</v>
      </c>
      <c r="F15" s="35"/>
      <c r="G15" s="35">
        <f t="shared" si="0"/>
        <v>-252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252</v>
      </c>
      <c r="F16" s="35"/>
      <c r="G16" s="35">
        <f t="shared" si="0"/>
        <v>-252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252</v>
      </c>
      <c r="F17" s="35"/>
      <c r="G17" s="35">
        <f t="shared" si="0"/>
        <v>-252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252</v>
      </c>
      <c r="F18" s="35"/>
      <c r="G18" s="35">
        <f t="shared" si="0"/>
        <v>-252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252</v>
      </c>
      <c r="F19" s="35"/>
      <c r="G19" s="35">
        <f t="shared" si="0"/>
        <v>-252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252</v>
      </c>
      <c r="F20" s="35"/>
      <c r="G20" s="35">
        <f t="shared" si="0"/>
        <v>-252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252</v>
      </c>
      <c r="F21" s="35"/>
      <c r="G21" s="35">
        <f t="shared" si="0"/>
        <v>-252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252</v>
      </c>
      <c r="F22" s="35"/>
      <c r="G22" s="35">
        <f t="shared" si="0"/>
        <v>-252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252</v>
      </c>
      <c r="F23" s="35"/>
      <c r="G23" s="35">
        <f t="shared" si="0"/>
        <v>-252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29" priority="2" operator="equal">
      <formula>0</formula>
    </cfRule>
  </conditionalFormatting>
  <conditionalFormatting sqref="E11:H11">
    <cfRule type="cellIs" dxfId="28" priority="1" operator="equal">
      <formula>0</formula>
    </cfRule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173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27" priority="2" operator="equal">
      <formula>0</formula>
    </cfRule>
  </conditionalFormatting>
  <conditionalFormatting sqref="E11:H11">
    <cfRule type="cellIs" dxfId="26" priority="1" operator="equal">
      <formula>0</formula>
    </cfRule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272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30</v>
      </c>
      <c r="F12" s="35"/>
      <c r="G12" s="35">
        <f>D12-E12-F12</f>
        <v>-30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30</v>
      </c>
      <c r="F13" s="35"/>
      <c r="G13" s="35">
        <f>D13-E13-F13</f>
        <v>-30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30</v>
      </c>
      <c r="F14" s="35"/>
      <c r="G14" s="35">
        <f t="shared" ref="G14:G23" si="0">D14-E14-F14</f>
        <v>-30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30</v>
      </c>
      <c r="F15" s="35"/>
      <c r="G15" s="35">
        <f t="shared" si="0"/>
        <v>-30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30</v>
      </c>
      <c r="F16" s="35"/>
      <c r="G16" s="35">
        <f t="shared" si="0"/>
        <v>-30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30</v>
      </c>
      <c r="F17" s="35"/>
      <c r="G17" s="35">
        <f t="shared" si="0"/>
        <v>-30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30</v>
      </c>
      <c r="F18" s="35"/>
      <c r="G18" s="35">
        <f t="shared" si="0"/>
        <v>-30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30</v>
      </c>
      <c r="F19" s="35"/>
      <c r="G19" s="35">
        <f t="shared" si="0"/>
        <v>-30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30</v>
      </c>
      <c r="F20" s="35"/>
      <c r="G20" s="35">
        <f t="shared" si="0"/>
        <v>-30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30</v>
      </c>
      <c r="F21" s="35"/>
      <c r="G21" s="35">
        <f t="shared" si="0"/>
        <v>-30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30</v>
      </c>
      <c r="F22" s="35"/>
      <c r="G22" s="35">
        <f t="shared" si="0"/>
        <v>-30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30</v>
      </c>
      <c r="F23" s="35"/>
      <c r="G23" s="35">
        <f t="shared" si="0"/>
        <v>-30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25" priority="2" operator="equal">
      <formula>0</formula>
    </cfRule>
  </conditionalFormatting>
  <conditionalFormatting sqref="E11:H11">
    <cfRule type="cellIs" dxfId="24" priority="1" operator="equal">
      <formula>0</formula>
    </cfRule>
  </conditionalFormatting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B1:H35"/>
  <sheetViews>
    <sheetView workbookViewId="0">
      <selection activeCell="I13" sqref="I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84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419</v>
      </c>
      <c r="F12" s="35"/>
      <c r="G12" s="35">
        <f>D12-E12-F12</f>
        <v>-419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419</v>
      </c>
      <c r="F13" s="35"/>
      <c r="G13" s="35">
        <f>D13-E13-F13</f>
        <v>-419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419</v>
      </c>
      <c r="F14" s="35"/>
      <c r="G14" s="35">
        <f t="shared" ref="G14:G23" si="0">D14-E14-F14</f>
        <v>-419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419</v>
      </c>
      <c r="F15" s="35"/>
      <c r="G15" s="35">
        <f t="shared" si="0"/>
        <v>-419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419</v>
      </c>
      <c r="F16" s="35"/>
      <c r="G16" s="35">
        <f t="shared" si="0"/>
        <v>-419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419</v>
      </c>
      <c r="F17" s="35"/>
      <c r="G17" s="35">
        <f t="shared" si="0"/>
        <v>-419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419</v>
      </c>
      <c r="F18" s="35"/>
      <c r="G18" s="35">
        <f t="shared" si="0"/>
        <v>-419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419</v>
      </c>
      <c r="F19" s="35"/>
      <c r="G19" s="35">
        <f t="shared" si="0"/>
        <v>-419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419</v>
      </c>
      <c r="F20" s="35"/>
      <c r="G20" s="35">
        <f t="shared" si="0"/>
        <v>-419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419</v>
      </c>
      <c r="F21" s="35"/>
      <c r="G21" s="35">
        <f t="shared" si="0"/>
        <v>-419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419</v>
      </c>
      <c r="F22" s="35"/>
      <c r="G22" s="35">
        <f t="shared" si="0"/>
        <v>-419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419</v>
      </c>
      <c r="F23" s="35"/>
      <c r="G23" s="35">
        <f t="shared" si="0"/>
        <v>-419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23" priority="2" operator="equal">
      <formula>0</formula>
    </cfRule>
  </conditionalFormatting>
  <conditionalFormatting sqref="E11:H11">
    <cfRule type="cellIs" dxfId="22" priority="1" operator="equal">
      <formula>0</formula>
    </cfRule>
  </conditionalFormatting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B1:H35"/>
  <sheetViews>
    <sheetView workbookViewId="0">
      <selection activeCell="D12" sqref="D12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132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602000686</v>
      </c>
      <c r="D12" s="35"/>
      <c r="E12" s="35">
        <f>SUMIFS('Carnet Sanitaire'!F:F,'Carnet Sanitaire'!E:E,$C$2)</f>
        <v>160</v>
      </c>
      <c r="F12" s="35"/>
      <c r="G12" s="35">
        <f>D12-E12-F12</f>
        <v>-160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160</v>
      </c>
      <c r="F13" s="35"/>
      <c r="G13" s="35">
        <f>D13-E13-F13</f>
        <v>-160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>-G13</f>
        <v>160</v>
      </c>
      <c r="F14" s="35"/>
      <c r="G14" s="35">
        <f t="shared" ref="G14:G23" si="0">D14-E14-F14</f>
        <v>-160</v>
      </c>
      <c r="H14" s="14" t="str">
        <f t="shared" ref="H14:H23" si="1">IF(E14+F14&lt;=D14,C14,"")</f>
        <v/>
      </c>
    </row>
    <row r="15" spans="2:8" x14ac:dyDescent="0.25">
      <c r="B15" s="36"/>
      <c r="C15" s="76"/>
      <c r="D15" s="35"/>
      <c r="E15" s="35">
        <f t="shared" ref="E15:E23" si="2">-G14</f>
        <v>160</v>
      </c>
      <c r="F15" s="35"/>
      <c r="G15" s="35">
        <f t="shared" si="0"/>
        <v>-160</v>
      </c>
      <c r="H15" s="14" t="str">
        <f t="shared" si="1"/>
        <v/>
      </c>
    </row>
    <row r="16" spans="2:8" x14ac:dyDescent="0.25">
      <c r="B16" s="36"/>
      <c r="C16" s="35"/>
      <c r="D16" s="35"/>
      <c r="E16" s="35">
        <f t="shared" si="2"/>
        <v>160</v>
      </c>
      <c r="F16" s="35"/>
      <c r="G16" s="35">
        <f t="shared" si="0"/>
        <v>-160</v>
      </c>
      <c r="H16" s="14" t="str">
        <f t="shared" si="1"/>
        <v/>
      </c>
    </row>
    <row r="17" spans="2:8" x14ac:dyDescent="0.25">
      <c r="B17" s="81"/>
      <c r="C17" s="35"/>
      <c r="D17" s="35"/>
      <c r="E17" s="35">
        <f t="shared" si="2"/>
        <v>160</v>
      </c>
      <c r="F17" s="35"/>
      <c r="G17" s="35">
        <f t="shared" si="0"/>
        <v>-160</v>
      </c>
      <c r="H17" s="14" t="str">
        <f t="shared" si="1"/>
        <v/>
      </c>
    </row>
    <row r="18" spans="2:8" x14ac:dyDescent="0.25">
      <c r="B18" s="81"/>
      <c r="C18" s="35"/>
      <c r="D18" s="35"/>
      <c r="E18" s="35">
        <f t="shared" si="2"/>
        <v>160</v>
      </c>
      <c r="F18" s="35"/>
      <c r="G18" s="35">
        <f t="shared" si="0"/>
        <v>-160</v>
      </c>
      <c r="H18" s="14" t="str">
        <f t="shared" si="1"/>
        <v/>
      </c>
    </row>
    <row r="19" spans="2:8" x14ac:dyDescent="0.25">
      <c r="B19" s="81"/>
      <c r="C19" s="35"/>
      <c r="D19" s="35"/>
      <c r="E19" s="35">
        <f t="shared" si="2"/>
        <v>160</v>
      </c>
      <c r="F19" s="35"/>
      <c r="G19" s="35">
        <f t="shared" si="0"/>
        <v>-160</v>
      </c>
      <c r="H19" s="14" t="str">
        <f t="shared" si="1"/>
        <v/>
      </c>
    </row>
    <row r="20" spans="2:8" x14ac:dyDescent="0.25">
      <c r="B20" s="81"/>
      <c r="C20" s="35"/>
      <c r="D20" s="35"/>
      <c r="E20" s="35">
        <f t="shared" si="2"/>
        <v>160</v>
      </c>
      <c r="F20" s="35"/>
      <c r="G20" s="35">
        <f t="shared" si="0"/>
        <v>-160</v>
      </c>
      <c r="H20" s="14" t="str">
        <f t="shared" si="1"/>
        <v/>
      </c>
    </row>
    <row r="21" spans="2:8" x14ac:dyDescent="0.25">
      <c r="B21" s="81"/>
      <c r="C21" s="35"/>
      <c r="D21" s="35"/>
      <c r="E21" s="35">
        <f t="shared" si="2"/>
        <v>160</v>
      </c>
      <c r="F21" s="35"/>
      <c r="G21" s="35">
        <f t="shared" si="0"/>
        <v>-160</v>
      </c>
      <c r="H21" s="14" t="str">
        <f t="shared" si="1"/>
        <v/>
      </c>
    </row>
    <row r="22" spans="2:8" x14ac:dyDescent="0.25">
      <c r="B22" s="81"/>
      <c r="C22" s="35"/>
      <c r="D22" s="35"/>
      <c r="E22" s="35">
        <f t="shared" si="2"/>
        <v>160</v>
      </c>
      <c r="F22" s="35"/>
      <c r="G22" s="35">
        <f t="shared" si="0"/>
        <v>-160</v>
      </c>
      <c r="H22" s="14" t="str">
        <f t="shared" si="1"/>
        <v/>
      </c>
    </row>
    <row r="23" spans="2:8" x14ac:dyDescent="0.25">
      <c r="B23" s="81"/>
      <c r="C23" s="35"/>
      <c r="D23" s="35"/>
      <c r="E23" s="35">
        <f t="shared" si="2"/>
        <v>160</v>
      </c>
      <c r="F23" s="35"/>
      <c r="G23" s="35">
        <f t="shared" si="0"/>
        <v>-160</v>
      </c>
      <c r="H23" s="14" t="str">
        <f t="shared" si="1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21" priority="2" operator="equal">
      <formula>0</formula>
    </cfRule>
  </conditionalFormatting>
  <conditionalFormatting sqref="E11:H11">
    <cfRule type="cellIs" dxfId="2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B1:H35"/>
  <sheetViews>
    <sheetView workbookViewId="0">
      <selection activeCell="F8" sqref="F8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612005244</v>
      </c>
    </row>
    <row r="2" spans="2:8" ht="22.5" customHeight="1" thickTop="1" x14ac:dyDescent="0.25">
      <c r="B2" s="62" t="s">
        <v>306</v>
      </c>
      <c r="C2" s="78" t="s">
        <v>248</v>
      </c>
    </row>
    <row r="3" spans="2:8" ht="22.5" customHeight="1" x14ac:dyDescent="0.25">
      <c r="B3" s="64" t="s">
        <v>2</v>
      </c>
      <c r="C3" s="65">
        <v>0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612005244</v>
      </c>
      <c r="D12" s="35">
        <v>1000</v>
      </c>
      <c r="E12" s="35">
        <f>SUMIFS('Carnet Sanitaire'!F:F,'Carnet Sanitaire'!E:E,$C$2)</f>
        <v>0</v>
      </c>
      <c r="F12" s="35"/>
      <c r="G12" s="35">
        <f>D12-E12-F12</f>
        <v>1000</v>
      </c>
      <c r="H12" s="14">
        <f>IF(E12+F12&lt;=D12,C12,"")</f>
        <v>612005244</v>
      </c>
    </row>
    <row r="13" spans="2:8" x14ac:dyDescent="0.25">
      <c r="B13" s="36"/>
      <c r="C13" s="76"/>
      <c r="D13" s="35"/>
      <c r="E13" s="35">
        <f>-G12</f>
        <v>-1000</v>
      </c>
      <c r="F13" s="35"/>
      <c r="G13" s="35">
        <f>D13-E13-F13</f>
        <v>1000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-1000</v>
      </c>
      <c r="F14" s="35"/>
      <c r="G14" s="35">
        <f t="shared" ref="G14:G23" si="0">D14-E14-F14</f>
        <v>1000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-1000</v>
      </c>
      <c r="F15" s="35"/>
      <c r="G15" s="35">
        <f t="shared" si="0"/>
        <v>1000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-1000</v>
      </c>
      <c r="F16" s="35"/>
      <c r="G16" s="35">
        <f t="shared" si="0"/>
        <v>1000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-1000</v>
      </c>
      <c r="F17" s="35"/>
      <c r="G17" s="35">
        <f t="shared" si="0"/>
        <v>1000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-1000</v>
      </c>
      <c r="F18" s="35"/>
      <c r="G18" s="35">
        <f t="shared" si="0"/>
        <v>1000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-1000</v>
      </c>
      <c r="F19" s="35"/>
      <c r="G19" s="35">
        <f t="shared" si="0"/>
        <v>1000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-1000</v>
      </c>
      <c r="F20" s="35"/>
      <c r="G20" s="35">
        <f t="shared" si="0"/>
        <v>1000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-1000</v>
      </c>
      <c r="F21" s="35"/>
      <c r="G21" s="35">
        <f t="shared" si="0"/>
        <v>1000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-1000</v>
      </c>
      <c r="F22" s="35"/>
      <c r="G22" s="35">
        <f t="shared" si="0"/>
        <v>1000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-1000</v>
      </c>
      <c r="F23" s="35"/>
      <c r="G23" s="35">
        <f t="shared" si="0"/>
        <v>1000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19" priority="2" operator="equal">
      <formula>0</formula>
    </cfRule>
  </conditionalFormatting>
  <conditionalFormatting sqref="E11:H11">
    <cfRule type="cellIs" dxfId="18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B1:H35"/>
  <sheetViews>
    <sheetView workbookViewId="0">
      <selection activeCell="F8" sqref="F8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 t="e">
        <f t="array" ref="F1">INDEX(H12:H23,MATCH(TRUE,H12:H23&lt;&gt;"",0))</f>
        <v>#N/A</v>
      </c>
    </row>
    <row r="2" spans="2:8" ht="22.5" customHeight="1" thickTop="1" x14ac:dyDescent="0.25">
      <c r="B2" s="62" t="s">
        <v>306</v>
      </c>
      <c r="C2" s="78" t="s">
        <v>339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512004553</v>
      </c>
      <c r="D12" s="35"/>
      <c r="E12" s="35">
        <v>10</v>
      </c>
      <c r="F12" s="35"/>
      <c r="G12" s="35">
        <f>D12-E12-F12</f>
        <v>-10</v>
      </c>
      <c r="H12" s="14" t="str">
        <f>IF(E12+F12&lt;=D12,C12,"")</f>
        <v/>
      </c>
    </row>
    <row r="13" spans="2:8" x14ac:dyDescent="0.25">
      <c r="B13" s="36"/>
      <c r="C13" s="76"/>
      <c r="D13" s="35"/>
      <c r="E13" s="35">
        <f>-G12</f>
        <v>10</v>
      </c>
      <c r="F13" s="35"/>
      <c r="G13" s="35">
        <f>D13-E13-F13</f>
        <v>-10</v>
      </c>
      <c r="H13" s="14" t="str">
        <f>IF(E13+F13&lt;=D13,C13,"")</f>
        <v/>
      </c>
    </row>
    <row r="14" spans="2:8" x14ac:dyDescent="0.25">
      <c r="B14" s="36"/>
      <c r="C14" s="76"/>
      <c r="D14" s="35"/>
      <c r="E14" s="35">
        <f t="shared" ref="E14:E23" si="0">-G13</f>
        <v>10</v>
      </c>
      <c r="F14" s="35"/>
      <c r="G14" s="35">
        <f t="shared" ref="G14:G23" si="1">D14-E14-F14</f>
        <v>-10</v>
      </c>
      <c r="H14" s="14" t="str">
        <f t="shared" ref="H14:H23" si="2">IF(E14+F14&lt;=D14,C14,"")</f>
        <v/>
      </c>
    </row>
    <row r="15" spans="2:8" x14ac:dyDescent="0.25">
      <c r="B15" s="36"/>
      <c r="C15" s="76"/>
      <c r="D15" s="35"/>
      <c r="E15" s="35">
        <f t="shared" si="0"/>
        <v>10</v>
      </c>
      <c r="F15" s="35"/>
      <c r="G15" s="35">
        <f t="shared" si="1"/>
        <v>-10</v>
      </c>
      <c r="H15" s="14" t="str">
        <f t="shared" si="2"/>
        <v/>
      </c>
    </row>
    <row r="16" spans="2:8" x14ac:dyDescent="0.25">
      <c r="B16" s="36"/>
      <c r="C16" s="35"/>
      <c r="D16" s="35"/>
      <c r="E16" s="35">
        <f t="shared" si="0"/>
        <v>10</v>
      </c>
      <c r="F16" s="35"/>
      <c r="G16" s="35">
        <f t="shared" si="1"/>
        <v>-10</v>
      </c>
      <c r="H16" s="14" t="str">
        <f t="shared" si="2"/>
        <v/>
      </c>
    </row>
    <row r="17" spans="2:8" x14ac:dyDescent="0.25">
      <c r="B17" s="81"/>
      <c r="C17" s="35"/>
      <c r="D17" s="35"/>
      <c r="E17" s="35">
        <f t="shared" si="0"/>
        <v>10</v>
      </c>
      <c r="F17" s="35"/>
      <c r="G17" s="35">
        <f t="shared" si="1"/>
        <v>-10</v>
      </c>
      <c r="H17" s="14" t="str">
        <f t="shared" si="2"/>
        <v/>
      </c>
    </row>
    <row r="18" spans="2:8" x14ac:dyDescent="0.25">
      <c r="B18" s="81"/>
      <c r="C18" s="35"/>
      <c r="D18" s="35"/>
      <c r="E18" s="35">
        <f t="shared" si="0"/>
        <v>10</v>
      </c>
      <c r="F18" s="35"/>
      <c r="G18" s="35">
        <f t="shared" si="1"/>
        <v>-10</v>
      </c>
      <c r="H18" s="14" t="str">
        <f t="shared" si="2"/>
        <v/>
      </c>
    </row>
    <row r="19" spans="2:8" x14ac:dyDescent="0.25">
      <c r="B19" s="81"/>
      <c r="C19" s="35"/>
      <c r="D19" s="35"/>
      <c r="E19" s="35">
        <f t="shared" si="0"/>
        <v>10</v>
      </c>
      <c r="F19" s="35"/>
      <c r="G19" s="35">
        <f t="shared" si="1"/>
        <v>-10</v>
      </c>
      <c r="H19" s="14" t="str">
        <f t="shared" si="2"/>
        <v/>
      </c>
    </row>
    <row r="20" spans="2:8" x14ac:dyDescent="0.25">
      <c r="B20" s="81"/>
      <c r="C20" s="35"/>
      <c r="D20" s="35"/>
      <c r="E20" s="35">
        <f t="shared" si="0"/>
        <v>10</v>
      </c>
      <c r="F20" s="35"/>
      <c r="G20" s="35">
        <f t="shared" si="1"/>
        <v>-10</v>
      </c>
      <c r="H20" s="14" t="str">
        <f t="shared" si="2"/>
        <v/>
      </c>
    </row>
    <row r="21" spans="2:8" x14ac:dyDescent="0.25">
      <c r="B21" s="81"/>
      <c r="C21" s="35"/>
      <c r="D21" s="35"/>
      <c r="E21" s="35">
        <f t="shared" si="0"/>
        <v>10</v>
      </c>
      <c r="F21" s="35"/>
      <c r="G21" s="35">
        <f t="shared" si="1"/>
        <v>-10</v>
      </c>
      <c r="H21" s="14" t="str">
        <f t="shared" si="2"/>
        <v/>
      </c>
    </row>
    <row r="22" spans="2:8" x14ac:dyDescent="0.25">
      <c r="B22" s="81"/>
      <c r="C22" s="35"/>
      <c r="D22" s="35"/>
      <c r="E22" s="35">
        <f t="shared" si="0"/>
        <v>10</v>
      </c>
      <c r="F22" s="35"/>
      <c r="G22" s="35">
        <f t="shared" si="1"/>
        <v>-10</v>
      </c>
      <c r="H22" s="14" t="str">
        <f t="shared" si="2"/>
        <v/>
      </c>
    </row>
    <row r="23" spans="2:8" x14ac:dyDescent="0.25">
      <c r="B23" s="81"/>
      <c r="C23" s="35"/>
      <c r="D23" s="35"/>
      <c r="E23" s="35">
        <f t="shared" si="0"/>
        <v>10</v>
      </c>
      <c r="F23" s="35"/>
      <c r="G23" s="35">
        <f t="shared" si="1"/>
        <v>-10</v>
      </c>
      <c r="H23" s="14" t="str">
        <f t="shared" si="2"/>
        <v/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17" priority="2" operator="equal">
      <formula>0</formula>
    </cfRule>
  </conditionalFormatting>
  <conditionalFormatting sqref="E11:H11">
    <cfRule type="cellIs" dxfId="16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1:H35"/>
  <sheetViews>
    <sheetView workbookViewId="0">
      <selection activeCell="J25" sqref="J25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610004211</v>
      </c>
    </row>
    <row r="2" spans="2:8" ht="22.5" customHeight="1" thickTop="1" x14ac:dyDescent="0.25">
      <c r="B2" s="62" t="s">
        <v>306</v>
      </c>
      <c r="C2" s="78" t="s">
        <v>223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610004211</v>
      </c>
      <c r="D12" s="35">
        <v>2</v>
      </c>
      <c r="E12" s="35"/>
      <c r="F12" s="35"/>
      <c r="G12" s="35">
        <f>D12-E12-F12</f>
        <v>2</v>
      </c>
      <c r="H12" s="14">
        <f>IF(E12+F12&lt;=D12,C12,"")</f>
        <v>610004211</v>
      </c>
    </row>
    <row r="13" spans="2:8" x14ac:dyDescent="0.25">
      <c r="B13" s="36"/>
      <c r="C13" s="76">
        <v>612005061</v>
      </c>
      <c r="D13" s="35"/>
      <c r="E13" s="35">
        <f>-G12</f>
        <v>-2</v>
      </c>
      <c r="F13" s="35"/>
      <c r="G13" s="35">
        <f>D13-E13-F13</f>
        <v>2</v>
      </c>
      <c r="H13" s="14">
        <f>IF(E13+F13&lt;=D13,C13,"")</f>
        <v>612005061</v>
      </c>
    </row>
    <row r="14" spans="2:8" x14ac:dyDescent="0.25">
      <c r="B14" s="36"/>
      <c r="C14" s="76"/>
      <c r="D14" s="35"/>
      <c r="E14" s="35">
        <f t="shared" ref="E14:E23" si="0">-G13</f>
        <v>-2</v>
      </c>
      <c r="F14" s="35"/>
      <c r="G14" s="35">
        <f t="shared" ref="G14:G23" si="1">D14-E14-F14</f>
        <v>2</v>
      </c>
      <c r="H14" s="14">
        <f t="shared" ref="H14:H23" si="2">IF(E14+F14&lt;=D14,C14,"")</f>
        <v>0</v>
      </c>
    </row>
    <row r="15" spans="2:8" x14ac:dyDescent="0.25">
      <c r="B15" s="36"/>
      <c r="D15" s="35"/>
      <c r="E15" s="35">
        <f t="shared" si="0"/>
        <v>-2</v>
      </c>
      <c r="F15" s="35"/>
      <c r="G15" s="35">
        <f t="shared" si="1"/>
        <v>2</v>
      </c>
      <c r="H15" s="14">
        <f t="shared" si="2"/>
        <v>0</v>
      </c>
    </row>
    <row r="16" spans="2:8" x14ac:dyDescent="0.25">
      <c r="B16" s="36"/>
      <c r="C16" s="35"/>
      <c r="D16" s="35"/>
      <c r="E16" s="35">
        <f t="shared" si="0"/>
        <v>-2</v>
      </c>
      <c r="F16" s="35"/>
      <c r="G16" s="35">
        <f t="shared" si="1"/>
        <v>2</v>
      </c>
      <c r="H16" s="14">
        <f t="shared" si="2"/>
        <v>0</v>
      </c>
    </row>
    <row r="17" spans="2:8" x14ac:dyDescent="0.25">
      <c r="B17" s="81"/>
      <c r="C17" s="35"/>
      <c r="D17" s="35"/>
      <c r="E17" s="35">
        <f t="shared" si="0"/>
        <v>-2</v>
      </c>
      <c r="F17" s="35"/>
      <c r="G17" s="35">
        <f t="shared" si="1"/>
        <v>2</v>
      </c>
      <c r="H17" s="14">
        <f t="shared" si="2"/>
        <v>0</v>
      </c>
    </row>
    <row r="18" spans="2:8" x14ac:dyDescent="0.25">
      <c r="B18" s="81"/>
      <c r="C18" s="35"/>
      <c r="D18" s="35"/>
      <c r="E18" s="35">
        <f t="shared" si="0"/>
        <v>-2</v>
      </c>
      <c r="F18" s="35"/>
      <c r="G18" s="35">
        <f t="shared" si="1"/>
        <v>2</v>
      </c>
      <c r="H18" s="14">
        <f t="shared" si="2"/>
        <v>0</v>
      </c>
    </row>
    <row r="19" spans="2:8" x14ac:dyDescent="0.25">
      <c r="B19" s="81"/>
      <c r="C19" s="35"/>
      <c r="D19" s="35"/>
      <c r="E19" s="35">
        <f t="shared" si="0"/>
        <v>-2</v>
      </c>
      <c r="F19" s="35"/>
      <c r="G19" s="35">
        <f t="shared" si="1"/>
        <v>2</v>
      </c>
      <c r="H19" s="14">
        <f t="shared" si="2"/>
        <v>0</v>
      </c>
    </row>
    <row r="20" spans="2:8" x14ac:dyDescent="0.25">
      <c r="B20" s="81"/>
      <c r="C20" s="35"/>
      <c r="D20" s="35"/>
      <c r="E20" s="35">
        <f t="shared" si="0"/>
        <v>-2</v>
      </c>
      <c r="F20" s="35"/>
      <c r="G20" s="35">
        <f t="shared" si="1"/>
        <v>2</v>
      </c>
      <c r="H20" s="14">
        <f t="shared" si="2"/>
        <v>0</v>
      </c>
    </row>
    <row r="21" spans="2:8" x14ac:dyDescent="0.25">
      <c r="B21" s="81"/>
      <c r="C21" s="35"/>
      <c r="D21" s="35"/>
      <c r="E21" s="35">
        <f t="shared" si="0"/>
        <v>-2</v>
      </c>
      <c r="F21" s="35"/>
      <c r="G21" s="35">
        <f t="shared" si="1"/>
        <v>2</v>
      </c>
      <c r="H21" s="14">
        <f t="shared" si="2"/>
        <v>0</v>
      </c>
    </row>
    <row r="22" spans="2:8" x14ac:dyDescent="0.25">
      <c r="B22" s="81"/>
      <c r="C22" s="35"/>
      <c r="D22" s="35"/>
      <c r="E22" s="35">
        <f t="shared" si="0"/>
        <v>-2</v>
      </c>
      <c r="F22" s="35"/>
      <c r="G22" s="35">
        <f t="shared" si="1"/>
        <v>2</v>
      </c>
      <c r="H22" s="14">
        <f t="shared" si="2"/>
        <v>0</v>
      </c>
    </row>
    <row r="23" spans="2:8" x14ac:dyDescent="0.25">
      <c r="B23" s="81"/>
      <c r="C23" s="35"/>
      <c r="D23" s="35"/>
      <c r="E23" s="35">
        <f t="shared" si="0"/>
        <v>-2</v>
      </c>
      <c r="F23" s="35"/>
      <c r="G23" s="35">
        <f t="shared" si="1"/>
        <v>2</v>
      </c>
      <c r="H23" s="14">
        <f t="shared" si="2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15" priority="2" operator="equal">
      <formula>0</formula>
    </cfRule>
  </conditionalFormatting>
  <conditionalFormatting sqref="E11:H11">
    <cfRule type="cellIs" dxfId="14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B1:H35"/>
  <sheetViews>
    <sheetView workbookViewId="0">
      <selection activeCell="E5" sqref="E5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 t="s">
        <v>340</v>
      </c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13" priority="2" operator="equal">
      <formula>0</formula>
    </cfRule>
  </conditionalFormatting>
  <conditionalFormatting sqref="E11:H1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B1:H35"/>
  <sheetViews>
    <sheetView workbookViewId="0">
      <selection activeCell="E2" sqref="E2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170800205</v>
      </c>
    </row>
    <row r="2" spans="2:8" ht="22.5" customHeight="1" thickTop="1" x14ac:dyDescent="0.25">
      <c r="B2" s="62" t="s">
        <v>306</v>
      </c>
      <c r="C2" s="78" t="s">
        <v>343</v>
      </c>
    </row>
    <row r="3" spans="2:8" ht="22.5" customHeight="1" x14ac:dyDescent="0.25">
      <c r="B3" s="64" t="s">
        <v>2</v>
      </c>
      <c r="C3" s="65">
        <v>0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 t="s">
        <v>344</v>
      </c>
    </row>
    <row r="7" spans="2:8" x14ac:dyDescent="0.25">
      <c r="B7" s="64" t="s">
        <v>302</v>
      </c>
      <c r="C7" s="65" t="s">
        <v>26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>
        <v>42975</v>
      </c>
      <c r="C12" s="76">
        <v>708003260</v>
      </c>
      <c r="D12" s="35">
        <v>40</v>
      </c>
      <c r="E12" s="35">
        <f>SUMIFS('Carnet Sanitaire'!F:F,'Carnet Sanitaire'!E:E,$C$2)</f>
        <v>82</v>
      </c>
      <c r="F12" s="35"/>
      <c r="G12" s="35">
        <f>D12-E12-F12</f>
        <v>-42</v>
      </c>
      <c r="H12" s="14" t="str">
        <f>IF(E12+F12&lt;=D12,C12,"")</f>
        <v/>
      </c>
    </row>
    <row r="13" spans="2:8" x14ac:dyDescent="0.25">
      <c r="B13" s="36">
        <v>42977</v>
      </c>
      <c r="C13" s="76">
        <v>170800205</v>
      </c>
      <c r="D13" s="35">
        <v>80</v>
      </c>
      <c r="E13" s="35">
        <f>-G12</f>
        <v>42</v>
      </c>
      <c r="F13" s="35"/>
      <c r="G13" s="35">
        <f>D13-E13-F13</f>
        <v>38</v>
      </c>
      <c r="H13" s="14">
        <f>IF(E13+F13&lt;=D13,C13,"")</f>
        <v>170800205</v>
      </c>
    </row>
    <row r="14" spans="2:8" x14ac:dyDescent="0.25">
      <c r="B14" s="36"/>
      <c r="C14" s="76"/>
      <c r="D14" s="35"/>
      <c r="E14" s="35">
        <f>-G13</f>
        <v>-38</v>
      </c>
      <c r="F14" s="35"/>
      <c r="G14" s="35">
        <f t="shared" ref="G14:G23" si="0">D14-E14-F14</f>
        <v>38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-38</v>
      </c>
      <c r="F15" s="35"/>
      <c r="G15" s="35">
        <f t="shared" si="0"/>
        <v>38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-38</v>
      </c>
      <c r="F16" s="35"/>
      <c r="G16" s="35">
        <f t="shared" si="0"/>
        <v>38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-38</v>
      </c>
      <c r="F17" s="35"/>
      <c r="G17" s="35">
        <f t="shared" si="0"/>
        <v>38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-38</v>
      </c>
      <c r="F18" s="35"/>
      <c r="G18" s="35">
        <f t="shared" si="0"/>
        <v>38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-38</v>
      </c>
      <c r="F19" s="35"/>
      <c r="G19" s="35">
        <f t="shared" si="0"/>
        <v>38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-38</v>
      </c>
      <c r="F20" s="35"/>
      <c r="G20" s="35">
        <f t="shared" si="0"/>
        <v>38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-38</v>
      </c>
      <c r="F21" s="35"/>
      <c r="G21" s="35">
        <f t="shared" si="0"/>
        <v>38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-38</v>
      </c>
      <c r="F22" s="35"/>
      <c r="G22" s="35">
        <f t="shared" si="0"/>
        <v>38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-38</v>
      </c>
      <c r="F23" s="35"/>
      <c r="G23" s="35">
        <f t="shared" si="0"/>
        <v>38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11" priority="2" operator="equal">
      <formula>0</formula>
    </cfRule>
  </conditionalFormatting>
  <conditionalFormatting sqref="E11:H11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B1:H35"/>
  <sheetViews>
    <sheetView workbookViewId="0">
      <selection activeCell="D13" sqref="D13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709003530</v>
      </c>
    </row>
    <row r="2" spans="2:8" ht="22.5" customHeight="1" thickTop="1" x14ac:dyDescent="0.25">
      <c r="B2" s="62" t="s">
        <v>306</v>
      </c>
      <c r="C2" s="78" t="s">
        <v>347</v>
      </c>
    </row>
    <row r="3" spans="2:8" ht="22.5" customHeight="1" x14ac:dyDescent="0.25">
      <c r="B3" s="64" t="s">
        <v>2</v>
      </c>
      <c r="C3" s="65">
        <v>63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 t="s">
        <v>348</v>
      </c>
    </row>
    <row r="7" spans="2:8" x14ac:dyDescent="0.25">
      <c r="B7" s="64" t="s">
        <v>302</v>
      </c>
      <c r="C7" s="65" t="s">
        <v>265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>
        <v>42999</v>
      </c>
      <c r="C12" s="76">
        <v>709003530</v>
      </c>
      <c r="D12" s="35">
        <v>1000</v>
      </c>
      <c r="E12" s="35">
        <f>SUMIFS('Carnet Sanitaire'!F:F,'Carnet Sanitaire'!E:E,$C$2)</f>
        <v>150</v>
      </c>
      <c r="F12" s="35"/>
      <c r="G12" s="35">
        <f>D12-E12-F12</f>
        <v>850</v>
      </c>
      <c r="H12" s="14">
        <f>IF(E12+F12&lt;=D12,C12,"")</f>
        <v>709003530</v>
      </c>
    </row>
    <row r="13" spans="2:8" x14ac:dyDescent="0.25">
      <c r="B13" s="36"/>
      <c r="C13" s="76"/>
      <c r="D13" s="35"/>
      <c r="E13" s="35">
        <f>-G12</f>
        <v>-850</v>
      </c>
      <c r="F13" s="35"/>
      <c r="G13" s="35">
        <f>D13-E13-F13</f>
        <v>850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-850</v>
      </c>
      <c r="F14" s="35"/>
      <c r="G14" s="35">
        <f t="shared" ref="G14:G23" si="0">D14-E14-F14</f>
        <v>850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-850</v>
      </c>
      <c r="F15" s="35"/>
      <c r="G15" s="35">
        <f t="shared" si="0"/>
        <v>850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-850</v>
      </c>
      <c r="F16" s="35"/>
      <c r="G16" s="35">
        <f t="shared" si="0"/>
        <v>850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-850</v>
      </c>
      <c r="F17" s="35"/>
      <c r="G17" s="35">
        <f t="shared" si="0"/>
        <v>850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-850</v>
      </c>
      <c r="F18" s="35"/>
      <c r="G18" s="35">
        <f t="shared" si="0"/>
        <v>850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-850</v>
      </c>
      <c r="F19" s="35"/>
      <c r="G19" s="35">
        <f t="shared" si="0"/>
        <v>850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-850</v>
      </c>
      <c r="F20" s="35"/>
      <c r="G20" s="35">
        <f t="shared" si="0"/>
        <v>850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-850</v>
      </c>
      <c r="F21" s="35"/>
      <c r="G21" s="35">
        <f t="shared" si="0"/>
        <v>850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-850</v>
      </c>
      <c r="F22" s="35"/>
      <c r="G22" s="35">
        <f t="shared" si="0"/>
        <v>850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-850</v>
      </c>
      <c r="F23" s="35"/>
      <c r="G23" s="35">
        <f t="shared" si="0"/>
        <v>850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9" priority="2" operator="equal">
      <formula>0</formula>
    </cfRule>
  </conditionalFormatting>
  <conditionalFormatting sqref="E11:H11">
    <cfRule type="cellIs" dxfId="8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B1:H35"/>
  <sheetViews>
    <sheetView workbookViewId="0">
      <selection activeCell="F7" sqref="F7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610003965</v>
      </c>
    </row>
    <row r="2" spans="2:8" ht="22.5" customHeight="1" thickTop="1" x14ac:dyDescent="0.25">
      <c r="B2" s="62" t="s">
        <v>306</v>
      </c>
      <c r="C2" s="78" t="s">
        <v>51</v>
      </c>
    </row>
    <row r="3" spans="2:8" ht="22.5" customHeight="1" x14ac:dyDescent="0.25">
      <c r="B3" s="64" t="s">
        <v>2</v>
      </c>
      <c r="C3" s="65">
        <v>64</v>
      </c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87" t="s">
        <v>346</v>
      </c>
    </row>
    <row r="7" spans="2:8" x14ac:dyDescent="0.25">
      <c r="B7" s="64" t="s">
        <v>302</v>
      </c>
      <c r="C7" s="65" t="s">
        <v>26</v>
      </c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>
        <v>512004343</v>
      </c>
      <c r="D12" s="35"/>
      <c r="E12" s="35">
        <f>SUMIFS('Carnet Sanitaire'!F:F,'Carnet Sanitaire'!E:E,$C$2)</f>
        <v>475</v>
      </c>
      <c r="F12" s="35"/>
      <c r="G12" s="35">
        <f>D12-E12-F12</f>
        <v>-475</v>
      </c>
      <c r="H12" s="14" t="str">
        <f>IF(E12+F12&lt;=D12,C12,"")</f>
        <v/>
      </c>
    </row>
    <row r="13" spans="2:8" x14ac:dyDescent="0.25">
      <c r="B13" s="36"/>
      <c r="C13" s="76">
        <v>608003399</v>
      </c>
      <c r="D13" s="35">
        <v>250</v>
      </c>
      <c r="E13" s="35">
        <f>-G12</f>
        <v>475</v>
      </c>
      <c r="F13" s="35"/>
      <c r="G13" s="35">
        <f>D13-E13-F13</f>
        <v>-225</v>
      </c>
      <c r="H13" s="14" t="str">
        <f>IF(E13+F13&lt;=D13,C13,"")</f>
        <v/>
      </c>
    </row>
    <row r="14" spans="2:8" x14ac:dyDescent="0.25">
      <c r="B14" s="36"/>
      <c r="C14" s="76">
        <v>610003965</v>
      </c>
      <c r="D14" s="35">
        <v>250</v>
      </c>
      <c r="E14" s="35">
        <f>-G13</f>
        <v>225</v>
      </c>
      <c r="F14" s="35"/>
      <c r="G14" s="35">
        <f t="shared" ref="G14:G23" si="0">D14-E14-F14</f>
        <v>25</v>
      </c>
      <c r="H14" s="14">
        <f t="shared" ref="H14:H23" si="1">IF(E14+F14&lt;=D14,C14,"")</f>
        <v>610003965</v>
      </c>
    </row>
    <row r="15" spans="2:8" x14ac:dyDescent="0.25">
      <c r="B15" s="36">
        <v>42999</v>
      </c>
      <c r="C15" s="76">
        <v>709003530</v>
      </c>
      <c r="D15" s="35">
        <v>250</v>
      </c>
      <c r="E15" s="35">
        <f t="shared" ref="E15:E23" si="2">-G14</f>
        <v>-25</v>
      </c>
      <c r="F15" s="35"/>
      <c r="G15" s="35">
        <f t="shared" si="0"/>
        <v>275</v>
      </c>
      <c r="H15" s="14">
        <f t="shared" si="1"/>
        <v>709003530</v>
      </c>
    </row>
    <row r="16" spans="2:8" x14ac:dyDescent="0.25">
      <c r="B16" s="36"/>
      <c r="C16" s="35"/>
      <c r="D16" s="35"/>
      <c r="E16" s="35">
        <f t="shared" si="2"/>
        <v>-275</v>
      </c>
      <c r="F16" s="35"/>
      <c r="G16" s="35">
        <f t="shared" si="0"/>
        <v>275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-275</v>
      </c>
      <c r="F17" s="35"/>
      <c r="G17" s="35">
        <f t="shared" si="0"/>
        <v>275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-275</v>
      </c>
      <c r="F18" s="35"/>
      <c r="G18" s="35">
        <f t="shared" si="0"/>
        <v>275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-275</v>
      </c>
      <c r="F19" s="35"/>
      <c r="G19" s="35">
        <f t="shared" si="0"/>
        <v>275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-275</v>
      </c>
      <c r="F20" s="35"/>
      <c r="G20" s="35">
        <f t="shared" si="0"/>
        <v>275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-275</v>
      </c>
      <c r="F21" s="35"/>
      <c r="G21" s="35">
        <f t="shared" si="0"/>
        <v>275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-275</v>
      </c>
      <c r="F22" s="35"/>
      <c r="G22" s="35">
        <f t="shared" si="0"/>
        <v>275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-275</v>
      </c>
      <c r="F23" s="35"/>
      <c r="G23" s="35">
        <f t="shared" si="0"/>
        <v>275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7" priority="2" operator="equal">
      <formula>0</formula>
    </cfRule>
  </conditionalFormatting>
  <conditionalFormatting sqref="E11:H11">
    <cfRule type="cellIs" dxfId="6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B1:H35"/>
  <sheetViews>
    <sheetView workbookViewId="0">
      <selection activeCell="H12" sqref="H12"/>
    </sheetView>
  </sheetViews>
  <sheetFormatPr baseColWidth="10" defaultRowHeight="15" x14ac:dyDescent="0.25"/>
  <cols>
    <col min="1" max="1" width="6.28515625" customWidth="1"/>
    <col min="2" max="4" width="17" style="2" customWidth="1"/>
    <col min="5" max="5" width="20.140625" style="2" bestFit="1" customWidth="1"/>
  </cols>
  <sheetData>
    <row r="1" spans="2:8" ht="22.5" customHeight="1" thickBot="1" x14ac:dyDescent="0.3">
      <c r="E1" s="2" t="s">
        <v>321</v>
      </c>
      <c r="F1" s="75">
        <f t="array" ref="F1">INDEX(H12:H23,MATCH(TRUE,H12:H23&lt;&gt;"",0))</f>
        <v>0</v>
      </c>
    </row>
    <row r="2" spans="2:8" ht="22.5" customHeight="1" thickTop="1" x14ac:dyDescent="0.25">
      <c r="B2" s="62" t="s">
        <v>306</v>
      </c>
      <c r="C2" s="78"/>
    </row>
    <row r="3" spans="2:8" ht="22.5" customHeight="1" x14ac:dyDescent="0.25">
      <c r="B3" s="64" t="s">
        <v>2</v>
      </c>
      <c r="C3" s="65"/>
    </row>
    <row r="4" spans="2:8" ht="22.5" customHeight="1" x14ac:dyDescent="0.25">
      <c r="B4" s="64" t="s">
        <v>3</v>
      </c>
      <c r="C4" s="65"/>
    </row>
    <row r="5" spans="2:8" ht="22.5" customHeight="1" x14ac:dyDescent="0.25">
      <c r="B5" s="64" t="s">
        <v>4</v>
      </c>
      <c r="C5" s="65"/>
    </row>
    <row r="6" spans="2:8" ht="22.5" customHeight="1" x14ac:dyDescent="0.25">
      <c r="B6" s="64" t="s">
        <v>10</v>
      </c>
      <c r="C6" s="65"/>
    </row>
    <row r="7" spans="2:8" x14ac:dyDescent="0.25">
      <c r="B7" s="64" t="s">
        <v>302</v>
      </c>
      <c r="C7" s="65"/>
    </row>
    <row r="8" spans="2:8" ht="15.75" thickBot="1" x14ac:dyDescent="0.3">
      <c r="B8" s="66"/>
      <c r="C8" s="67"/>
    </row>
    <row r="9" spans="2:8" ht="15.75" thickTop="1" x14ac:dyDescent="0.25"/>
    <row r="11" spans="2:8" x14ac:dyDescent="0.25">
      <c r="B11" s="35" t="s">
        <v>303</v>
      </c>
      <c r="C11" s="35" t="s">
        <v>304</v>
      </c>
      <c r="D11" s="35" t="s">
        <v>305</v>
      </c>
      <c r="E11" s="35" t="s">
        <v>307</v>
      </c>
      <c r="F11" s="35" t="s">
        <v>319</v>
      </c>
      <c r="G11" s="35" t="s">
        <v>320</v>
      </c>
      <c r="H11" s="14"/>
    </row>
    <row r="12" spans="2:8" x14ac:dyDescent="0.25">
      <c r="B12" s="36"/>
      <c r="C12" s="76"/>
      <c r="D12" s="35"/>
      <c r="E12" s="35">
        <f>SUMIFS('Carnet Sanitaire'!F:F,'Carnet Sanitaire'!E:E,$C$2)</f>
        <v>0</v>
      </c>
      <c r="F12" s="35"/>
      <c r="G12" s="35">
        <f>D12-E12-F12</f>
        <v>0</v>
      </c>
      <c r="H12" s="14">
        <f>IF(E12+F12&lt;=D12,C12,"")</f>
        <v>0</v>
      </c>
    </row>
    <row r="13" spans="2:8" x14ac:dyDescent="0.25">
      <c r="B13" s="36"/>
      <c r="C13" s="76"/>
      <c r="D13" s="35"/>
      <c r="E13" s="35">
        <f>-G12</f>
        <v>0</v>
      </c>
      <c r="F13" s="35"/>
      <c r="G13" s="35">
        <f>D13-E13-F13</f>
        <v>0</v>
      </c>
      <c r="H13" s="14">
        <f>IF(E13+F13&lt;=D13,C13,"")</f>
        <v>0</v>
      </c>
    </row>
    <row r="14" spans="2:8" x14ac:dyDescent="0.25">
      <c r="B14" s="36"/>
      <c r="C14" s="76"/>
      <c r="D14" s="35"/>
      <c r="E14" s="35">
        <f>-G13</f>
        <v>0</v>
      </c>
      <c r="F14" s="35"/>
      <c r="G14" s="35">
        <f t="shared" ref="G14:G23" si="0">D14-E14-F14</f>
        <v>0</v>
      </c>
      <c r="H14" s="14">
        <f t="shared" ref="H14:H23" si="1">IF(E14+F14&lt;=D14,C14,"")</f>
        <v>0</v>
      </c>
    </row>
    <row r="15" spans="2:8" x14ac:dyDescent="0.25">
      <c r="B15" s="36"/>
      <c r="C15" s="76"/>
      <c r="D15" s="35"/>
      <c r="E15" s="35">
        <f t="shared" ref="E15:E23" si="2">-G14</f>
        <v>0</v>
      </c>
      <c r="F15" s="35"/>
      <c r="G15" s="35">
        <f t="shared" si="0"/>
        <v>0</v>
      </c>
      <c r="H15" s="14">
        <f t="shared" si="1"/>
        <v>0</v>
      </c>
    </row>
    <row r="16" spans="2:8" x14ac:dyDescent="0.25">
      <c r="B16" s="36"/>
      <c r="C16" s="35"/>
      <c r="D16" s="35"/>
      <c r="E16" s="35">
        <f t="shared" si="2"/>
        <v>0</v>
      </c>
      <c r="F16" s="35"/>
      <c r="G16" s="35">
        <f t="shared" si="0"/>
        <v>0</v>
      </c>
      <c r="H16" s="14">
        <f t="shared" si="1"/>
        <v>0</v>
      </c>
    </row>
    <row r="17" spans="2:8" x14ac:dyDescent="0.25">
      <c r="B17" s="81"/>
      <c r="C17" s="35"/>
      <c r="D17" s="35"/>
      <c r="E17" s="35">
        <f t="shared" si="2"/>
        <v>0</v>
      </c>
      <c r="F17" s="35"/>
      <c r="G17" s="35">
        <f t="shared" si="0"/>
        <v>0</v>
      </c>
      <c r="H17" s="14">
        <f t="shared" si="1"/>
        <v>0</v>
      </c>
    </row>
    <row r="18" spans="2:8" x14ac:dyDescent="0.25">
      <c r="B18" s="81"/>
      <c r="C18" s="35"/>
      <c r="D18" s="35"/>
      <c r="E18" s="35">
        <f t="shared" si="2"/>
        <v>0</v>
      </c>
      <c r="F18" s="35"/>
      <c r="G18" s="35">
        <f t="shared" si="0"/>
        <v>0</v>
      </c>
      <c r="H18" s="14">
        <f t="shared" si="1"/>
        <v>0</v>
      </c>
    </row>
    <row r="19" spans="2:8" x14ac:dyDescent="0.25">
      <c r="B19" s="81"/>
      <c r="C19" s="35"/>
      <c r="D19" s="35"/>
      <c r="E19" s="35">
        <f t="shared" si="2"/>
        <v>0</v>
      </c>
      <c r="F19" s="35"/>
      <c r="G19" s="35">
        <f t="shared" si="0"/>
        <v>0</v>
      </c>
      <c r="H19" s="14">
        <f t="shared" si="1"/>
        <v>0</v>
      </c>
    </row>
    <row r="20" spans="2:8" x14ac:dyDescent="0.25">
      <c r="B20" s="81"/>
      <c r="C20" s="35"/>
      <c r="D20" s="35"/>
      <c r="E20" s="35">
        <f t="shared" si="2"/>
        <v>0</v>
      </c>
      <c r="F20" s="35"/>
      <c r="G20" s="35">
        <f t="shared" si="0"/>
        <v>0</v>
      </c>
      <c r="H20" s="14">
        <f t="shared" si="1"/>
        <v>0</v>
      </c>
    </row>
    <row r="21" spans="2:8" x14ac:dyDescent="0.25">
      <c r="B21" s="81"/>
      <c r="C21" s="35"/>
      <c r="D21" s="35"/>
      <c r="E21" s="35">
        <f t="shared" si="2"/>
        <v>0</v>
      </c>
      <c r="F21" s="35"/>
      <c r="G21" s="35">
        <f t="shared" si="0"/>
        <v>0</v>
      </c>
      <c r="H21" s="14">
        <f t="shared" si="1"/>
        <v>0</v>
      </c>
    </row>
    <row r="22" spans="2:8" x14ac:dyDescent="0.25">
      <c r="B22" s="81"/>
      <c r="C22" s="35"/>
      <c r="D22" s="35"/>
      <c r="E22" s="35">
        <f t="shared" si="2"/>
        <v>0</v>
      </c>
      <c r="F22" s="35"/>
      <c r="G22" s="35">
        <f t="shared" si="0"/>
        <v>0</v>
      </c>
      <c r="H22" s="14">
        <f t="shared" si="1"/>
        <v>0</v>
      </c>
    </row>
    <row r="23" spans="2:8" x14ac:dyDescent="0.25">
      <c r="B23" s="81"/>
      <c r="C23" s="35"/>
      <c r="D23" s="35"/>
      <c r="E23" s="35">
        <f t="shared" si="2"/>
        <v>0</v>
      </c>
      <c r="F23" s="35"/>
      <c r="G23" s="35">
        <f t="shared" si="0"/>
        <v>0</v>
      </c>
      <c r="H23" s="14">
        <f t="shared" si="1"/>
        <v>0</v>
      </c>
    </row>
    <row r="24" spans="2:8" x14ac:dyDescent="0.25">
      <c r="B24"/>
    </row>
    <row r="25" spans="2:8" x14ac:dyDescent="0.25">
      <c r="B25"/>
    </row>
    <row r="26" spans="2:8" x14ac:dyDescent="0.25">
      <c r="B26"/>
      <c r="E26" s="77"/>
    </row>
    <row r="27" spans="2:8" x14ac:dyDescent="0.25">
      <c r="B27"/>
    </row>
    <row r="28" spans="2:8" x14ac:dyDescent="0.25">
      <c r="B28"/>
    </row>
    <row r="29" spans="2:8" x14ac:dyDescent="0.25">
      <c r="B29"/>
    </row>
    <row r="30" spans="2:8" x14ac:dyDescent="0.25">
      <c r="B30"/>
    </row>
    <row r="31" spans="2:8" x14ac:dyDescent="0.25">
      <c r="B31"/>
    </row>
    <row r="32" spans="2:8" x14ac:dyDescent="0.25">
      <c r="B32"/>
    </row>
    <row r="33" spans="3:5" customFormat="1" x14ac:dyDescent="0.25">
      <c r="C33" s="2"/>
      <c r="D33" s="2"/>
      <c r="E33" s="2"/>
    </row>
    <row r="34" spans="3:5" customFormat="1" x14ac:dyDescent="0.25">
      <c r="C34" s="2"/>
      <c r="D34" s="2"/>
      <c r="E34" s="2"/>
    </row>
    <row r="35" spans="3:5" customFormat="1" x14ac:dyDescent="0.25">
      <c r="C35" s="2"/>
      <c r="D35" s="2"/>
      <c r="E35" s="2"/>
    </row>
  </sheetData>
  <conditionalFormatting sqref="E12:H23">
    <cfRule type="cellIs" dxfId="5" priority="2" operator="equal">
      <formula>0</formula>
    </cfRule>
  </conditionalFormatting>
  <conditionalFormatting sqref="E11:H11">
    <cfRule type="cellIs" dxfId="4" priority="1" operator="equal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"/>
  <sheetViews>
    <sheetView workbookViewId="0">
      <selection activeCell="C8" sqref="C8"/>
    </sheetView>
  </sheetViews>
  <sheetFormatPr baseColWidth="10" defaultRowHeight="15" x14ac:dyDescent="0.25"/>
  <cols>
    <col min="1" max="1" width="16.42578125" bestFit="1" customWidth="1"/>
  </cols>
  <sheetData>
    <row r="1" spans="1:3" x14ac:dyDescent="0.25">
      <c r="A1" t="s">
        <v>253</v>
      </c>
      <c r="B1" s="1">
        <v>42736</v>
      </c>
      <c r="C1" s="1">
        <v>43100</v>
      </c>
    </row>
    <row r="3" spans="1:3" x14ac:dyDescent="0.25">
      <c r="A3" t="s">
        <v>254</v>
      </c>
    </row>
    <row r="4" spans="1:3" x14ac:dyDescent="0.25">
      <c r="A4" t="s">
        <v>255</v>
      </c>
      <c r="B4" t="s">
        <v>258</v>
      </c>
      <c r="C4">
        <f>COUNTIFS(Cheptel!J:J,B4)</f>
        <v>436</v>
      </c>
    </row>
    <row r="5" spans="1:3" x14ac:dyDescent="0.25">
      <c r="A5" t="s">
        <v>256</v>
      </c>
      <c r="B5" t="s">
        <v>259</v>
      </c>
    </row>
    <row r="6" spans="1:3" x14ac:dyDescent="0.25">
      <c r="A6" t="s">
        <v>257</v>
      </c>
      <c r="B6" t="s">
        <v>260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00"/>
  <sheetViews>
    <sheetView showGridLines="0" zoomScaleNormal="100" workbookViewId="0"/>
  </sheetViews>
  <sheetFormatPr baseColWidth="10" defaultRowHeight="15" x14ac:dyDescent="0.25"/>
  <cols>
    <col min="2" max="2" width="7.140625" customWidth="1"/>
    <col min="3" max="10" width="16.7109375" customWidth="1"/>
    <col min="11" max="11" width="22.85546875" customWidth="1"/>
  </cols>
  <sheetData>
    <row r="1" spans="1:12" x14ac:dyDescent="0.25">
      <c r="A1" s="17" t="s">
        <v>0</v>
      </c>
      <c r="B1" s="42"/>
      <c r="C1" s="36" t="s">
        <v>148</v>
      </c>
      <c r="D1" s="35" t="s">
        <v>154</v>
      </c>
      <c r="E1" s="35" t="s">
        <v>157</v>
      </c>
      <c r="F1" s="35" t="s">
        <v>158</v>
      </c>
      <c r="G1" s="35" t="s">
        <v>159</v>
      </c>
      <c r="H1" s="35" t="s">
        <v>160</v>
      </c>
      <c r="I1" s="35" t="s">
        <v>153</v>
      </c>
      <c r="J1" s="35" t="s">
        <v>1</v>
      </c>
      <c r="K1" s="43"/>
      <c r="L1" s="43"/>
    </row>
    <row r="2" spans="1:12" x14ac:dyDescent="0.25">
      <c r="A2" s="14">
        <v>3895</v>
      </c>
      <c r="B2" s="43"/>
      <c r="C2" s="3">
        <v>42650</v>
      </c>
      <c r="D2" s="2" t="s">
        <v>150</v>
      </c>
      <c r="E2" s="2" t="s">
        <v>156</v>
      </c>
      <c r="F2" s="2">
        <v>38</v>
      </c>
      <c r="G2" s="2">
        <v>38</v>
      </c>
      <c r="H2" s="2">
        <v>38</v>
      </c>
      <c r="I2" s="3"/>
      <c r="J2" s="2"/>
      <c r="K2" s="43"/>
      <c r="L2" s="43"/>
    </row>
    <row r="3" spans="1:12" s="43" customFormat="1" ht="40.5" customHeight="1" x14ac:dyDescent="0.25"/>
    <row r="4" spans="1:12" x14ac:dyDescent="0.25">
      <c r="A4" s="43"/>
      <c r="B4" s="43"/>
      <c r="C4" s="50" t="s">
        <v>161</v>
      </c>
      <c r="D4" s="14" t="s">
        <v>146</v>
      </c>
      <c r="E4" s="35" t="s">
        <v>164</v>
      </c>
      <c r="F4" s="14" t="s">
        <v>147</v>
      </c>
      <c r="G4" s="43"/>
      <c r="H4" s="43"/>
      <c r="I4" s="43"/>
      <c r="J4" s="43"/>
      <c r="K4" s="43"/>
      <c r="L4" s="43"/>
    </row>
    <row r="5" spans="1:12" x14ac:dyDescent="0.25">
      <c r="A5" s="43"/>
      <c r="B5" s="43"/>
      <c r="C5" s="32"/>
      <c r="E5" s="2"/>
      <c r="F5" s="1"/>
      <c r="G5" s="43"/>
      <c r="H5" s="43"/>
      <c r="I5" s="43"/>
      <c r="J5" s="43"/>
      <c r="K5" s="43"/>
      <c r="L5" s="43"/>
    </row>
    <row r="6" spans="1:12" x14ac:dyDescent="0.25">
      <c r="A6" s="43"/>
      <c r="B6" s="43"/>
      <c r="C6" s="32"/>
      <c r="F6" s="1"/>
      <c r="G6" s="43"/>
      <c r="H6" s="43"/>
      <c r="I6" s="43"/>
      <c r="J6" s="43"/>
      <c r="K6" s="43"/>
      <c r="L6" s="43"/>
    </row>
    <row r="7" spans="1:12" x14ac:dyDescent="0.25">
      <c r="A7" s="43"/>
      <c r="B7" s="43"/>
      <c r="G7" s="43"/>
      <c r="H7" s="43"/>
      <c r="I7" s="43"/>
      <c r="J7" s="43"/>
      <c r="K7" s="43"/>
      <c r="L7" s="43"/>
    </row>
    <row r="8" spans="1:12" x14ac:dyDescent="0.25">
      <c r="A8" s="43"/>
      <c r="B8" s="43"/>
      <c r="G8" s="43"/>
      <c r="H8" s="43"/>
      <c r="I8" s="43"/>
      <c r="J8" s="43"/>
      <c r="K8" s="43"/>
      <c r="L8" s="43"/>
    </row>
    <row r="9" spans="1:12" x14ac:dyDescent="0.25">
      <c r="A9" s="43"/>
      <c r="B9" s="43"/>
      <c r="G9" s="43"/>
      <c r="H9" s="43"/>
      <c r="I9" s="43"/>
      <c r="J9" s="43"/>
      <c r="K9" s="43"/>
      <c r="L9" s="43"/>
    </row>
    <row r="10" spans="1:12" x14ac:dyDescent="0.25">
      <c r="A10" s="43"/>
      <c r="B10" s="43"/>
      <c r="G10" s="43"/>
      <c r="H10" s="43"/>
      <c r="I10" s="43"/>
      <c r="J10" s="43"/>
      <c r="K10" s="43"/>
      <c r="L10" s="43"/>
    </row>
    <row r="11" spans="1:12" x14ac:dyDescent="0.25">
      <c r="A11" s="43"/>
      <c r="B11" s="43"/>
      <c r="G11" s="43"/>
      <c r="H11" s="43"/>
      <c r="I11" s="43"/>
      <c r="J11" s="43"/>
      <c r="K11" s="43"/>
      <c r="L11" s="43"/>
    </row>
    <row r="12" spans="1:12" x14ac:dyDescent="0.25">
      <c r="A12" s="43"/>
      <c r="B12" s="43"/>
      <c r="G12" s="43"/>
      <c r="H12" s="43"/>
      <c r="I12" s="43"/>
      <c r="J12" s="43"/>
      <c r="K12" s="43"/>
      <c r="L12" s="43"/>
    </row>
    <row r="13" spans="1:12" x14ac:dyDescent="0.25">
      <c r="A13" s="43"/>
      <c r="B13" s="43"/>
      <c r="G13" s="43"/>
      <c r="H13" s="43"/>
      <c r="I13" s="43"/>
      <c r="J13" s="43"/>
      <c r="K13" s="43"/>
      <c r="L13" s="43"/>
    </row>
    <row r="14" spans="1:12" x14ac:dyDescent="0.25">
      <c r="A14" s="43"/>
      <c r="B14" s="43"/>
      <c r="G14" s="43"/>
      <c r="H14" s="43"/>
      <c r="I14" s="43"/>
      <c r="J14" s="43"/>
      <c r="K14" s="43"/>
      <c r="L14" s="43"/>
    </row>
    <row r="15" spans="1:12" x14ac:dyDescent="0.25">
      <c r="A15" s="43"/>
      <c r="B15" s="43"/>
      <c r="G15" s="43"/>
      <c r="H15" s="43"/>
      <c r="I15" s="43"/>
      <c r="J15" s="43"/>
      <c r="K15" s="43"/>
      <c r="L15" s="43"/>
    </row>
    <row r="16" spans="1:12" x14ac:dyDescent="0.25">
      <c r="A16" s="43"/>
      <c r="B16" s="43"/>
      <c r="G16" s="43"/>
      <c r="H16" s="43"/>
      <c r="I16" s="43"/>
      <c r="J16" s="43"/>
      <c r="K16" s="43"/>
      <c r="L16" s="43"/>
    </row>
    <row r="17" spans="1:12" x14ac:dyDescent="0.25">
      <c r="A17" s="43"/>
      <c r="B17" s="43"/>
      <c r="G17" s="43"/>
      <c r="H17" s="43"/>
      <c r="I17" s="43"/>
      <c r="J17" s="43"/>
      <c r="K17" s="43"/>
      <c r="L17" s="43"/>
    </row>
    <row r="18" spans="1:12" x14ac:dyDescent="0.25">
      <c r="A18" s="43"/>
      <c r="B18" s="43"/>
      <c r="G18" s="43"/>
      <c r="H18" s="43"/>
      <c r="I18" s="43"/>
      <c r="J18" s="43"/>
      <c r="K18" s="43"/>
      <c r="L18" s="43"/>
    </row>
    <row r="19" spans="1:12" x14ac:dyDescent="0.25">
      <c r="A19" s="43"/>
      <c r="B19" s="43"/>
      <c r="G19" s="43"/>
      <c r="H19" s="43"/>
      <c r="I19" s="43"/>
      <c r="J19" s="43"/>
      <c r="K19" s="43"/>
      <c r="L19" s="43"/>
    </row>
    <row r="20" spans="1:12" x14ac:dyDescent="0.25">
      <c r="A20" s="43"/>
      <c r="B20" s="43"/>
      <c r="G20" s="43"/>
      <c r="H20" s="43"/>
      <c r="I20" s="43"/>
      <c r="J20" s="43"/>
      <c r="K20" s="43"/>
      <c r="L20" s="43"/>
    </row>
    <row r="21" spans="1:12" x14ac:dyDescent="0.25">
      <c r="A21" s="43"/>
      <c r="B21" s="43"/>
      <c r="G21" s="43"/>
      <c r="H21" s="43"/>
      <c r="I21" s="43"/>
      <c r="J21" s="43"/>
      <c r="K21" s="43"/>
      <c r="L21" s="43"/>
    </row>
    <row r="22" spans="1:12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</row>
    <row r="23" spans="1:12" x14ac:dyDescent="0.25">
      <c r="A23" s="43"/>
      <c r="B23" s="43"/>
      <c r="C23" s="40" t="s">
        <v>13</v>
      </c>
      <c r="D23" s="40" t="s">
        <v>14</v>
      </c>
      <c r="E23" s="40" t="s">
        <v>15</v>
      </c>
      <c r="F23" s="41" t="s">
        <v>9</v>
      </c>
      <c r="G23" s="40" t="s">
        <v>16</v>
      </c>
      <c r="H23" s="41" t="s">
        <v>17</v>
      </c>
      <c r="I23" s="41" t="s">
        <v>11</v>
      </c>
      <c r="J23" s="40" t="s">
        <v>12</v>
      </c>
      <c r="K23" s="41" t="s">
        <v>18</v>
      </c>
      <c r="L23" s="43"/>
    </row>
    <row r="24" spans="1:12" x14ac:dyDescent="0.25">
      <c r="A24" s="43"/>
      <c r="B24" s="43"/>
      <c r="C24" s="3"/>
      <c r="D24" s="3"/>
      <c r="E24" s="1"/>
      <c r="G24" s="2"/>
      <c r="H24" s="18"/>
      <c r="I24" s="2"/>
      <c r="J24" s="1"/>
      <c r="L24" s="43"/>
    </row>
    <row r="25" spans="1:12" x14ac:dyDescent="0.25">
      <c r="A25" s="43"/>
      <c r="B25" s="43"/>
      <c r="C25" s="3"/>
      <c r="D25" s="3"/>
      <c r="E25" s="1"/>
      <c r="G25" s="2"/>
      <c r="H25" s="18"/>
      <c r="I25" s="2"/>
      <c r="J25" s="1"/>
      <c r="L25" s="43"/>
    </row>
    <row r="26" spans="1:12" x14ac:dyDescent="0.25">
      <c r="A26" s="43"/>
      <c r="B26" s="43"/>
      <c r="C26" s="3"/>
      <c r="D26" s="3"/>
      <c r="E26" s="1"/>
      <c r="G26" s="2"/>
      <c r="H26" s="18"/>
      <c r="I26" s="2"/>
      <c r="J26" s="1"/>
      <c r="L26" s="43"/>
    </row>
    <row r="27" spans="1:12" x14ac:dyDescent="0.25">
      <c r="A27" s="43"/>
      <c r="B27" s="43"/>
      <c r="C27" s="3"/>
      <c r="D27" s="3"/>
      <c r="E27" s="1"/>
      <c r="G27" s="2"/>
      <c r="H27" s="18"/>
      <c r="I27" s="2"/>
      <c r="J27" s="1"/>
      <c r="L27" s="43"/>
    </row>
    <row r="28" spans="1:12" x14ac:dyDescent="0.25">
      <c r="A28" s="43"/>
      <c r="B28" s="43"/>
      <c r="C28" s="3"/>
      <c r="D28" s="3"/>
      <c r="E28" s="1"/>
      <c r="G28" s="2"/>
      <c r="H28" s="18"/>
      <c r="I28" s="2"/>
      <c r="J28" s="1"/>
      <c r="L28" s="43"/>
    </row>
    <row r="29" spans="1:12" x14ac:dyDescent="0.25">
      <c r="A29" s="43"/>
      <c r="B29" s="43"/>
      <c r="C29" s="3"/>
      <c r="D29" s="3"/>
      <c r="E29" s="1"/>
      <c r="G29" s="2"/>
      <c r="H29" s="18"/>
      <c r="I29" s="2"/>
      <c r="J29" s="1"/>
      <c r="L29" s="43"/>
    </row>
    <row r="30" spans="1:12" x14ac:dyDescent="0.25">
      <c r="A30" s="43"/>
      <c r="B30" s="43"/>
      <c r="C30" s="3"/>
      <c r="D30" s="3"/>
      <c r="E30" s="1"/>
      <c r="G30" s="44"/>
      <c r="H30" s="18"/>
      <c r="I30" s="2"/>
      <c r="J30" s="1"/>
      <c r="L30" s="43"/>
    </row>
    <row r="31" spans="1:12" x14ac:dyDescent="0.25">
      <c r="A31" s="43"/>
      <c r="B31" s="43"/>
      <c r="C31" s="3"/>
      <c r="D31" s="3"/>
      <c r="E31" s="1"/>
      <c r="G31" s="44"/>
      <c r="H31" s="18"/>
      <c r="I31" s="2"/>
      <c r="J31" s="1"/>
      <c r="L31" s="43"/>
    </row>
    <row r="32" spans="1:12" x14ac:dyDescent="0.25">
      <c r="A32" s="43"/>
      <c r="B32" s="43"/>
      <c r="C32" s="3"/>
      <c r="D32" s="3"/>
      <c r="E32" s="1"/>
      <c r="G32" s="44"/>
      <c r="H32" s="18"/>
      <c r="I32" s="2"/>
      <c r="J32" s="1"/>
      <c r="L32" s="43"/>
    </row>
    <row r="33" spans="1:12" x14ac:dyDescent="0.25">
      <c r="A33" s="43"/>
      <c r="B33" s="43"/>
      <c r="C33" s="3"/>
      <c r="D33" s="3"/>
      <c r="E33" s="1"/>
      <c r="G33" s="44"/>
      <c r="H33" s="18"/>
      <c r="I33" s="2"/>
      <c r="J33" s="1"/>
      <c r="L33" s="43"/>
    </row>
    <row r="34" spans="1:12" x14ac:dyDescent="0.25">
      <c r="A34" s="43"/>
      <c r="B34" s="43"/>
      <c r="C34" s="3"/>
      <c r="D34" s="3"/>
      <c r="E34" s="1"/>
      <c r="G34" s="44"/>
      <c r="H34" s="18"/>
      <c r="I34" s="2"/>
      <c r="J34" s="1"/>
      <c r="L34" s="43"/>
    </row>
    <row r="35" spans="1:12" x14ac:dyDescent="0.25">
      <c r="A35" s="43"/>
      <c r="B35" s="43"/>
      <c r="C35" s="3"/>
      <c r="D35" s="3"/>
      <c r="E35" s="1"/>
      <c r="G35" s="44"/>
      <c r="H35" s="18"/>
      <c r="I35" s="2"/>
      <c r="J35" s="1"/>
      <c r="L35" s="43"/>
    </row>
    <row r="36" spans="1:12" x14ac:dyDescent="0.25">
      <c r="A36" s="43"/>
      <c r="B36" s="43"/>
      <c r="L36" s="43"/>
    </row>
    <row r="37" spans="1:12" x14ac:dyDescent="0.25">
      <c r="A37" s="43"/>
      <c r="B37" s="43"/>
      <c r="L37" s="43"/>
    </row>
    <row r="38" spans="1:12" x14ac:dyDescent="0.25">
      <c r="A38" s="43"/>
      <c r="B38" s="43"/>
      <c r="L38" s="43"/>
    </row>
    <row r="39" spans="1:12" x14ac:dyDescent="0.25">
      <c r="A39" s="43"/>
      <c r="B39" s="43"/>
      <c r="L39" s="43"/>
    </row>
    <row r="40" spans="1:12" x14ac:dyDescent="0.25">
      <c r="A40" s="43"/>
      <c r="B40" s="43"/>
      <c r="L40" s="43"/>
    </row>
    <row r="41" spans="1:12" x14ac:dyDescent="0.25">
      <c r="A41" s="43"/>
      <c r="B41" s="43"/>
      <c r="L41" s="43"/>
    </row>
    <row r="42" spans="1:12" x14ac:dyDescent="0.25">
      <c r="A42" s="43"/>
      <c r="B42" s="43"/>
      <c r="L42" s="43"/>
    </row>
    <row r="43" spans="1:12" x14ac:dyDescent="0.25">
      <c r="A43" s="43"/>
      <c r="B43" s="43"/>
      <c r="L43" s="43"/>
    </row>
    <row r="44" spans="1:12" x14ac:dyDescent="0.25">
      <c r="A44" s="43"/>
      <c r="B44" s="43"/>
      <c r="L44" s="43"/>
    </row>
    <row r="45" spans="1:12" x14ac:dyDescent="0.25">
      <c r="A45" s="43"/>
      <c r="B45" s="43"/>
      <c r="L45" s="43"/>
    </row>
    <row r="46" spans="1:12" x14ac:dyDescent="0.25">
      <c r="A46" s="43"/>
      <c r="B46" s="43"/>
      <c r="L46" s="43"/>
    </row>
    <row r="47" spans="1:12" x14ac:dyDescent="0.25">
      <c r="A47" s="43"/>
      <c r="B47" s="43"/>
      <c r="L47" s="43"/>
    </row>
    <row r="48" spans="1:12" x14ac:dyDescent="0.25">
      <c r="A48" s="43"/>
      <c r="B48" s="43"/>
      <c r="L48" s="43"/>
    </row>
    <row r="49" spans="1:12" x14ac:dyDescent="0.25">
      <c r="A49" s="43"/>
      <c r="B49" s="43"/>
      <c r="L49" s="43"/>
    </row>
    <row r="50" spans="1:12" x14ac:dyDescent="0.25">
      <c r="A50" s="43"/>
      <c r="B50" s="43"/>
      <c r="L50" s="43"/>
    </row>
    <row r="51" spans="1:12" x14ac:dyDescent="0.25">
      <c r="A51" s="43"/>
      <c r="B51" s="43"/>
      <c r="L51" s="43"/>
    </row>
    <row r="52" spans="1:12" x14ac:dyDescent="0.25">
      <c r="A52" s="43"/>
      <c r="B52" s="43"/>
      <c r="L52" s="43"/>
    </row>
    <row r="53" spans="1:12" x14ac:dyDescent="0.25">
      <c r="A53" s="43"/>
      <c r="B53" s="43"/>
      <c r="L53" s="43"/>
    </row>
    <row r="54" spans="1:12" x14ac:dyDescent="0.25">
      <c r="A54" s="43"/>
      <c r="B54" s="43"/>
      <c r="L54" s="43"/>
    </row>
    <row r="55" spans="1:12" x14ac:dyDescent="0.25">
      <c r="A55" s="43"/>
      <c r="B55" s="43"/>
      <c r="L55" s="43"/>
    </row>
    <row r="56" spans="1:12" x14ac:dyDescent="0.25">
      <c r="A56" s="43"/>
      <c r="B56" s="43"/>
      <c r="L56" s="43"/>
    </row>
    <row r="57" spans="1:12" x14ac:dyDescent="0.25">
      <c r="A57" s="43"/>
      <c r="B57" s="43"/>
      <c r="L57" s="43"/>
    </row>
    <row r="58" spans="1:12" x14ac:dyDescent="0.25">
      <c r="A58" s="43"/>
      <c r="B58" s="43"/>
      <c r="L58" s="43"/>
    </row>
    <row r="59" spans="1:12" x14ac:dyDescent="0.25">
      <c r="A59" s="43"/>
      <c r="B59" s="43"/>
      <c r="L59" s="43"/>
    </row>
    <row r="60" spans="1:12" x14ac:dyDescent="0.25">
      <c r="A60" s="43"/>
      <c r="B60" s="43"/>
      <c r="L60" s="43"/>
    </row>
    <row r="61" spans="1:12" x14ac:dyDescent="0.25">
      <c r="A61" s="43"/>
      <c r="B61" s="43"/>
      <c r="L61" s="43"/>
    </row>
    <row r="62" spans="1:12" x14ac:dyDescent="0.25">
      <c r="A62" s="43"/>
      <c r="B62" s="43"/>
      <c r="L62" s="43"/>
    </row>
    <row r="63" spans="1:12" x14ac:dyDescent="0.25">
      <c r="A63" s="43"/>
      <c r="B63" s="43"/>
      <c r="L63" s="43"/>
    </row>
    <row r="64" spans="1:12" x14ac:dyDescent="0.25">
      <c r="A64" s="43"/>
      <c r="B64" s="43"/>
      <c r="L64" s="43"/>
    </row>
    <row r="65" spans="1:12" x14ac:dyDescent="0.25">
      <c r="A65" s="43"/>
      <c r="B65" s="43"/>
      <c r="L65" s="43"/>
    </row>
    <row r="66" spans="1:12" x14ac:dyDescent="0.25">
      <c r="A66" s="43"/>
      <c r="B66" s="43"/>
      <c r="L66" s="43"/>
    </row>
    <row r="67" spans="1:12" x14ac:dyDescent="0.25">
      <c r="A67" s="43"/>
      <c r="B67" s="43"/>
      <c r="L67" s="43"/>
    </row>
    <row r="68" spans="1:12" x14ac:dyDescent="0.25">
      <c r="A68" s="43"/>
      <c r="B68" s="43"/>
      <c r="L68" s="43"/>
    </row>
    <row r="69" spans="1:12" x14ac:dyDescent="0.25">
      <c r="A69" s="43"/>
      <c r="B69" s="43"/>
      <c r="L69" s="43"/>
    </row>
    <row r="70" spans="1:12" x14ac:dyDescent="0.25">
      <c r="A70" s="43"/>
      <c r="B70" s="43"/>
      <c r="L70" s="43"/>
    </row>
    <row r="71" spans="1:12" x14ac:dyDescent="0.25">
      <c r="A71" s="43"/>
      <c r="B71" s="43"/>
      <c r="L71" s="43"/>
    </row>
    <row r="72" spans="1:12" x14ac:dyDescent="0.25">
      <c r="A72" s="43"/>
      <c r="B72" s="43"/>
      <c r="L72" s="43"/>
    </row>
    <row r="73" spans="1:12" x14ac:dyDescent="0.25">
      <c r="A73" s="43"/>
      <c r="B73" s="43"/>
      <c r="L73" s="43"/>
    </row>
    <row r="74" spans="1:12" x14ac:dyDescent="0.25">
      <c r="A74" s="43"/>
      <c r="B74" s="43"/>
      <c r="L74" s="43"/>
    </row>
    <row r="75" spans="1:12" x14ac:dyDescent="0.25">
      <c r="A75" s="43"/>
      <c r="B75" s="43"/>
      <c r="L75" s="43"/>
    </row>
    <row r="76" spans="1:12" x14ac:dyDescent="0.25">
      <c r="A76" s="43"/>
      <c r="B76" s="43"/>
      <c r="L76" s="43"/>
    </row>
    <row r="77" spans="1:12" x14ac:dyDescent="0.25">
      <c r="A77" s="43"/>
      <c r="B77" s="43"/>
      <c r="L77" s="43"/>
    </row>
    <row r="78" spans="1:12" x14ac:dyDescent="0.25">
      <c r="A78" s="43"/>
      <c r="B78" s="43"/>
      <c r="L78" s="43"/>
    </row>
    <row r="79" spans="1:12" x14ac:dyDescent="0.25">
      <c r="A79" s="43"/>
      <c r="B79" s="43"/>
      <c r="L79" s="43"/>
    </row>
    <row r="80" spans="1:12" x14ac:dyDescent="0.25">
      <c r="A80" s="43"/>
      <c r="B80" s="43"/>
      <c r="L80" s="43"/>
    </row>
    <row r="81" spans="1:12" x14ac:dyDescent="0.25">
      <c r="A81" s="43"/>
      <c r="B81" s="43"/>
      <c r="L81" s="43"/>
    </row>
    <row r="82" spans="1:12" x14ac:dyDescent="0.25">
      <c r="A82" s="43"/>
      <c r="B82" s="43"/>
      <c r="L82" s="43"/>
    </row>
    <row r="83" spans="1:12" x14ac:dyDescent="0.25">
      <c r="A83" s="43"/>
      <c r="B83" s="43"/>
      <c r="L83" s="43"/>
    </row>
    <row r="84" spans="1:12" x14ac:dyDescent="0.25">
      <c r="A84" s="43"/>
      <c r="B84" s="43"/>
      <c r="L84" s="43"/>
    </row>
    <row r="85" spans="1:12" x14ac:dyDescent="0.25">
      <c r="A85" s="43"/>
      <c r="B85" s="43"/>
      <c r="L85" s="43"/>
    </row>
    <row r="86" spans="1:12" x14ac:dyDescent="0.25">
      <c r="A86" s="43"/>
      <c r="B86" s="43"/>
      <c r="L86" s="43"/>
    </row>
    <row r="87" spans="1:12" x14ac:dyDescent="0.25">
      <c r="A87" s="43"/>
      <c r="B87" s="43"/>
      <c r="L87" s="43"/>
    </row>
    <row r="88" spans="1:12" x14ac:dyDescent="0.25">
      <c r="A88" s="43"/>
      <c r="B88" s="43"/>
      <c r="L88" s="43"/>
    </row>
    <row r="89" spans="1:12" x14ac:dyDescent="0.25">
      <c r="A89" s="43"/>
      <c r="B89" s="43"/>
      <c r="L89" s="43"/>
    </row>
    <row r="90" spans="1:12" x14ac:dyDescent="0.25">
      <c r="A90" s="43"/>
      <c r="B90" s="43"/>
      <c r="L90" s="43"/>
    </row>
    <row r="91" spans="1:12" x14ac:dyDescent="0.25">
      <c r="A91" s="43"/>
      <c r="B91" s="43"/>
      <c r="L91" s="43"/>
    </row>
    <row r="92" spans="1:12" x14ac:dyDescent="0.25">
      <c r="A92" s="43"/>
      <c r="B92" s="43"/>
      <c r="L92" s="43"/>
    </row>
    <row r="93" spans="1:12" x14ac:dyDescent="0.25">
      <c r="A93" s="43"/>
      <c r="B93" s="43"/>
      <c r="L93" s="43"/>
    </row>
    <row r="94" spans="1:12" x14ac:dyDescent="0.25">
      <c r="A94" s="43"/>
      <c r="B94" s="43"/>
      <c r="L94" s="43"/>
    </row>
    <row r="95" spans="1:12" x14ac:dyDescent="0.25">
      <c r="A95" s="43"/>
      <c r="B95" s="43"/>
      <c r="L95" s="43"/>
    </row>
    <row r="96" spans="1:12" x14ac:dyDescent="0.25">
      <c r="A96" s="43"/>
      <c r="B96" s="43"/>
      <c r="L96" s="43"/>
    </row>
    <row r="97" spans="1:12" x14ac:dyDescent="0.25">
      <c r="A97" s="43"/>
      <c r="B97" s="43"/>
      <c r="L97" s="43"/>
    </row>
    <row r="98" spans="1:12" x14ac:dyDescent="0.25">
      <c r="A98" s="43"/>
      <c r="B98" s="43"/>
      <c r="L98" s="43"/>
    </row>
    <row r="99" spans="1:12" x14ac:dyDescent="0.25">
      <c r="A99" s="43"/>
      <c r="B99" s="43"/>
      <c r="L99" s="43"/>
    </row>
    <row r="100" spans="1:12" x14ac:dyDescent="0.25">
      <c r="A100" s="43"/>
      <c r="B100" s="43"/>
      <c r="L100" s="43"/>
    </row>
  </sheetData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Données!$F$2:$F$3</xm:f>
          </x14:formula1>
          <xm:sqref>I23</xm:sqref>
        </x14:dataValidation>
        <x14:dataValidation type="list" allowBlank="1" showInputMessage="1" showErrorMessage="1">
          <x14:formula1>
            <xm:f>Données!$C$2:$C$6</xm:f>
          </x14:formula1>
          <xm:sqref>H23</xm:sqref>
        </x14:dataValidation>
        <x14:dataValidation type="list" allowBlank="1" showInputMessage="1" showErrorMessage="1">
          <x14:formula1>
            <xm:f>Données!$A$2:$A$21</xm:f>
          </x14:formula1>
          <xm:sqref>E23</xm:sqref>
        </x14:dataValidation>
        <x14:dataValidation type="list" allowBlank="1" showInputMessage="1" showErrorMessage="1">
          <x14:formula1>
            <xm:f>Données!$H$2:$H$3</xm:f>
          </x14:formula1>
          <xm:sqref>E4</xm:sqref>
        </x14:dataValidation>
        <x14:dataValidation type="list" allowBlank="1" showInputMessage="1" showErrorMessage="1">
          <x14:formula1>
            <xm:f>'Prod Sanit'!$A$2:$A$249</xm:f>
          </x14:formula1>
          <xm:sqref>F23</xm:sqref>
        </x14:dataValidation>
        <x14:dataValidation type="list" allowBlank="1" showInputMessage="1" showErrorMessage="1">
          <x14:formula1>
            <xm:f>Cheptel!$A:$A</xm:f>
          </x14:formula1>
          <xm:sqref>A2:B2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7"/>
  <sheetViews>
    <sheetView workbookViewId="0">
      <selection activeCell="M19" sqref="M19"/>
    </sheetView>
  </sheetViews>
  <sheetFormatPr baseColWidth="10" defaultRowHeight="15" x14ac:dyDescent="0.25"/>
  <sheetData>
    <row r="1" spans="1:6" x14ac:dyDescent="0.25">
      <c r="A1" t="s">
        <v>286</v>
      </c>
      <c r="B1" t="s">
        <v>287</v>
      </c>
      <c r="C1" t="s">
        <v>288</v>
      </c>
      <c r="D1" t="s">
        <v>289</v>
      </c>
      <c r="E1" t="s">
        <v>290</v>
      </c>
      <c r="F1" t="s">
        <v>291</v>
      </c>
    </row>
    <row r="2" spans="1:6" x14ac:dyDescent="0.25">
      <c r="A2">
        <v>3873</v>
      </c>
      <c r="B2">
        <v>2091</v>
      </c>
      <c r="C2">
        <v>3919</v>
      </c>
      <c r="D2">
        <v>3893</v>
      </c>
      <c r="E2">
        <v>3916</v>
      </c>
      <c r="F2">
        <v>3876</v>
      </c>
    </row>
    <row r="3" spans="1:6" x14ac:dyDescent="0.25">
      <c r="A3">
        <v>3890</v>
      </c>
      <c r="B3">
        <v>2092</v>
      </c>
      <c r="C3">
        <v>3920</v>
      </c>
      <c r="D3">
        <v>3906</v>
      </c>
      <c r="E3">
        <v>3917</v>
      </c>
      <c r="F3">
        <v>3877</v>
      </c>
    </row>
    <row r="4" spans="1:6" x14ac:dyDescent="0.25">
      <c r="A4">
        <v>3891</v>
      </c>
      <c r="B4">
        <v>3872</v>
      </c>
      <c r="C4">
        <v>3928</v>
      </c>
      <c r="D4">
        <v>3907</v>
      </c>
      <c r="E4">
        <v>3921</v>
      </c>
      <c r="F4">
        <v>3881</v>
      </c>
    </row>
    <row r="5" spans="1:6" x14ac:dyDescent="0.25">
      <c r="A5">
        <v>3894</v>
      </c>
      <c r="B5">
        <v>3874</v>
      </c>
      <c r="C5">
        <v>3929</v>
      </c>
      <c r="D5">
        <v>3910</v>
      </c>
      <c r="E5">
        <v>3922</v>
      </c>
      <c r="F5">
        <v>3884</v>
      </c>
    </row>
    <row r="6" spans="1:6" x14ac:dyDescent="0.25">
      <c r="A6">
        <v>3896</v>
      </c>
      <c r="B6">
        <v>3875</v>
      </c>
      <c r="C6">
        <v>3930</v>
      </c>
      <c r="D6">
        <v>3911</v>
      </c>
      <c r="E6">
        <v>3923</v>
      </c>
      <c r="F6">
        <v>3888</v>
      </c>
    </row>
    <row r="7" spans="1:6" x14ac:dyDescent="0.25">
      <c r="A7">
        <v>3897</v>
      </c>
      <c r="B7">
        <v>3878</v>
      </c>
      <c r="C7">
        <v>3931</v>
      </c>
      <c r="D7">
        <v>3912</v>
      </c>
      <c r="E7">
        <v>3924</v>
      </c>
    </row>
    <row r="8" spans="1:6" x14ac:dyDescent="0.25">
      <c r="A8">
        <v>3898</v>
      </c>
      <c r="B8">
        <v>3879</v>
      </c>
      <c r="C8">
        <v>3932</v>
      </c>
      <c r="D8">
        <v>3913</v>
      </c>
      <c r="E8">
        <v>3925</v>
      </c>
    </row>
    <row r="9" spans="1:6" x14ac:dyDescent="0.25">
      <c r="A9">
        <v>3899</v>
      </c>
      <c r="B9">
        <v>3880</v>
      </c>
      <c r="C9">
        <v>3933</v>
      </c>
      <c r="D9">
        <v>3914</v>
      </c>
      <c r="E9">
        <v>3926</v>
      </c>
    </row>
    <row r="10" spans="1:6" x14ac:dyDescent="0.25">
      <c r="A10">
        <v>3900</v>
      </c>
      <c r="B10">
        <v>3882</v>
      </c>
      <c r="C10">
        <v>3934</v>
      </c>
      <c r="D10">
        <v>3918</v>
      </c>
      <c r="E10">
        <v>3927</v>
      </c>
    </row>
    <row r="11" spans="1:6" x14ac:dyDescent="0.25">
      <c r="A11">
        <v>3901</v>
      </c>
      <c r="B11">
        <v>3883</v>
      </c>
      <c r="C11">
        <v>3935</v>
      </c>
    </row>
    <row r="12" spans="1:6" x14ac:dyDescent="0.25">
      <c r="A12">
        <v>3902</v>
      </c>
      <c r="B12">
        <v>3885</v>
      </c>
    </row>
    <row r="13" spans="1:6" x14ac:dyDescent="0.25">
      <c r="A13">
        <v>3903</v>
      </c>
      <c r="B13">
        <v>3886</v>
      </c>
    </row>
    <row r="14" spans="1:6" x14ac:dyDescent="0.25">
      <c r="A14">
        <v>3904</v>
      </c>
      <c r="B14">
        <v>3887</v>
      </c>
    </row>
    <row r="15" spans="1:6" x14ac:dyDescent="0.25">
      <c r="A15">
        <v>3905</v>
      </c>
      <c r="B15">
        <v>3889</v>
      </c>
    </row>
    <row r="16" spans="1:6" x14ac:dyDescent="0.25">
      <c r="A16">
        <v>3908</v>
      </c>
      <c r="B16">
        <v>3892</v>
      </c>
    </row>
    <row r="17" spans="1:2" x14ac:dyDescent="0.25">
      <c r="A17">
        <v>3909</v>
      </c>
      <c r="B17">
        <v>3895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83"/>
  <sheetViews>
    <sheetView workbookViewId="0">
      <selection activeCell="D40" sqref="D40"/>
    </sheetView>
  </sheetViews>
  <sheetFormatPr baseColWidth="10" defaultRowHeight="15" x14ac:dyDescent="0.25"/>
  <cols>
    <col min="1" max="1" width="11.42578125" style="17"/>
    <col min="2" max="2" width="13.7109375" style="32" customWidth="1"/>
    <col min="4" max="4" width="11.42578125" style="2"/>
    <col min="5" max="5" width="14.85546875" customWidth="1"/>
  </cols>
  <sheetData>
    <row r="1" spans="1:6" x14ac:dyDescent="0.25">
      <c r="A1" s="17" t="s">
        <v>0</v>
      </c>
      <c r="B1" s="32" t="s">
        <v>161</v>
      </c>
      <c r="C1" t="s">
        <v>146</v>
      </c>
      <c r="D1" s="2" t="s">
        <v>164</v>
      </c>
      <c r="E1" t="s">
        <v>147</v>
      </c>
    </row>
    <row r="2" spans="1:6" x14ac:dyDescent="0.25">
      <c r="E2" s="1" t="str">
        <f t="shared" ref="E2:E33" si="0">IF(B2="","",B2+291)</f>
        <v/>
      </c>
      <c r="F2" s="1"/>
    </row>
    <row r="3" spans="1:6" x14ac:dyDescent="0.25">
      <c r="E3" s="1" t="str">
        <f t="shared" si="0"/>
        <v/>
      </c>
    </row>
    <row r="4" spans="1:6" x14ac:dyDescent="0.25">
      <c r="E4" s="1" t="str">
        <f t="shared" si="0"/>
        <v/>
      </c>
    </row>
    <row r="5" spans="1:6" x14ac:dyDescent="0.25">
      <c r="E5" s="1" t="str">
        <f t="shared" si="0"/>
        <v/>
      </c>
    </row>
    <row r="6" spans="1:6" x14ac:dyDescent="0.25">
      <c r="E6" s="1" t="str">
        <f t="shared" si="0"/>
        <v/>
      </c>
    </row>
    <row r="7" spans="1:6" x14ac:dyDescent="0.25">
      <c r="E7" s="1" t="str">
        <f t="shared" si="0"/>
        <v/>
      </c>
    </row>
    <row r="8" spans="1:6" x14ac:dyDescent="0.25">
      <c r="E8" s="1" t="str">
        <f t="shared" si="0"/>
        <v/>
      </c>
    </row>
    <row r="9" spans="1:6" x14ac:dyDescent="0.25">
      <c r="E9" s="1" t="str">
        <f t="shared" si="0"/>
        <v/>
      </c>
    </row>
    <row r="10" spans="1:6" x14ac:dyDescent="0.25">
      <c r="E10" s="1" t="str">
        <f t="shared" si="0"/>
        <v/>
      </c>
    </row>
    <row r="11" spans="1:6" x14ac:dyDescent="0.25">
      <c r="E11" s="1" t="str">
        <f t="shared" si="0"/>
        <v/>
      </c>
    </row>
    <row r="12" spans="1:6" x14ac:dyDescent="0.25">
      <c r="E12" s="1" t="str">
        <f t="shared" si="0"/>
        <v/>
      </c>
    </row>
    <row r="13" spans="1:6" x14ac:dyDescent="0.25">
      <c r="E13" s="1" t="str">
        <f t="shared" si="0"/>
        <v/>
      </c>
    </row>
    <row r="14" spans="1:6" x14ac:dyDescent="0.25">
      <c r="E14" s="1" t="str">
        <f t="shared" si="0"/>
        <v/>
      </c>
    </row>
    <row r="15" spans="1:6" x14ac:dyDescent="0.25">
      <c r="E15" s="1" t="str">
        <f t="shared" si="0"/>
        <v/>
      </c>
    </row>
    <row r="16" spans="1:6" x14ac:dyDescent="0.25">
      <c r="E16" s="1" t="str">
        <f t="shared" si="0"/>
        <v/>
      </c>
    </row>
    <row r="17" spans="5:5" x14ac:dyDescent="0.25">
      <c r="E17" s="1" t="str">
        <f t="shared" si="0"/>
        <v/>
      </c>
    </row>
    <row r="18" spans="5:5" x14ac:dyDescent="0.25">
      <c r="E18" s="1" t="str">
        <f t="shared" si="0"/>
        <v/>
      </c>
    </row>
    <row r="19" spans="5:5" x14ac:dyDescent="0.25">
      <c r="E19" s="1" t="str">
        <f t="shared" si="0"/>
        <v/>
      </c>
    </row>
    <row r="20" spans="5:5" x14ac:dyDescent="0.25">
      <c r="E20" s="1" t="str">
        <f t="shared" si="0"/>
        <v/>
      </c>
    </row>
    <row r="21" spans="5:5" x14ac:dyDescent="0.25">
      <c r="E21" s="1" t="str">
        <f t="shared" si="0"/>
        <v/>
      </c>
    </row>
    <row r="22" spans="5:5" x14ac:dyDescent="0.25">
      <c r="E22" s="1" t="str">
        <f t="shared" si="0"/>
        <v/>
      </c>
    </row>
    <row r="23" spans="5:5" x14ac:dyDescent="0.25">
      <c r="E23" s="1" t="str">
        <f t="shared" si="0"/>
        <v/>
      </c>
    </row>
    <row r="24" spans="5:5" x14ac:dyDescent="0.25">
      <c r="E24" s="1" t="str">
        <f t="shared" si="0"/>
        <v/>
      </c>
    </row>
    <row r="25" spans="5:5" x14ac:dyDescent="0.25">
      <c r="E25" s="1" t="str">
        <f t="shared" si="0"/>
        <v/>
      </c>
    </row>
    <row r="26" spans="5:5" x14ac:dyDescent="0.25">
      <c r="E26" s="1" t="str">
        <f t="shared" si="0"/>
        <v/>
      </c>
    </row>
    <row r="27" spans="5:5" x14ac:dyDescent="0.25">
      <c r="E27" s="1" t="str">
        <f t="shared" si="0"/>
        <v/>
      </c>
    </row>
    <row r="28" spans="5:5" x14ac:dyDescent="0.25">
      <c r="E28" s="1" t="str">
        <f t="shared" si="0"/>
        <v/>
      </c>
    </row>
    <row r="29" spans="5:5" x14ac:dyDescent="0.25">
      <c r="E29" s="1" t="str">
        <f t="shared" si="0"/>
        <v/>
      </c>
    </row>
    <row r="30" spans="5:5" x14ac:dyDescent="0.25">
      <c r="E30" s="1" t="str">
        <f t="shared" si="0"/>
        <v/>
      </c>
    </row>
    <row r="31" spans="5:5" x14ac:dyDescent="0.25">
      <c r="E31" s="1" t="str">
        <f t="shared" si="0"/>
        <v/>
      </c>
    </row>
    <row r="32" spans="5:5" x14ac:dyDescent="0.25">
      <c r="E32" s="1" t="str">
        <f t="shared" si="0"/>
        <v/>
      </c>
    </row>
    <row r="33" spans="5:5" x14ac:dyDescent="0.25">
      <c r="E33" s="1" t="str">
        <f t="shared" si="0"/>
        <v/>
      </c>
    </row>
    <row r="34" spans="5:5" x14ac:dyDescent="0.25">
      <c r="E34" s="1" t="str">
        <f t="shared" ref="E34:E65" si="1">IF(B34="","",B34+291)</f>
        <v/>
      </c>
    </row>
    <row r="35" spans="5:5" x14ac:dyDescent="0.25">
      <c r="E35" s="1" t="str">
        <f t="shared" si="1"/>
        <v/>
      </c>
    </row>
    <row r="36" spans="5:5" x14ac:dyDescent="0.25">
      <c r="E36" s="1" t="str">
        <f t="shared" si="1"/>
        <v/>
      </c>
    </row>
    <row r="37" spans="5:5" x14ac:dyDescent="0.25">
      <c r="E37" s="1" t="str">
        <f t="shared" si="1"/>
        <v/>
      </c>
    </row>
    <row r="38" spans="5:5" x14ac:dyDescent="0.25">
      <c r="E38" s="1" t="str">
        <f t="shared" si="1"/>
        <v/>
      </c>
    </row>
    <row r="39" spans="5:5" x14ac:dyDescent="0.25">
      <c r="E39" s="1" t="str">
        <f t="shared" si="1"/>
        <v/>
      </c>
    </row>
    <row r="40" spans="5:5" x14ac:dyDescent="0.25">
      <c r="E40" s="1" t="str">
        <f t="shared" si="1"/>
        <v/>
      </c>
    </row>
    <row r="41" spans="5:5" x14ac:dyDescent="0.25">
      <c r="E41" s="1" t="str">
        <f t="shared" si="1"/>
        <v/>
      </c>
    </row>
    <row r="42" spans="5:5" x14ac:dyDescent="0.25">
      <c r="E42" s="1" t="str">
        <f t="shared" si="1"/>
        <v/>
      </c>
    </row>
    <row r="43" spans="5:5" x14ac:dyDescent="0.25">
      <c r="E43" s="1" t="str">
        <f t="shared" si="1"/>
        <v/>
      </c>
    </row>
    <row r="44" spans="5:5" x14ac:dyDescent="0.25">
      <c r="E44" s="1" t="str">
        <f t="shared" si="1"/>
        <v/>
      </c>
    </row>
    <row r="45" spans="5:5" x14ac:dyDescent="0.25">
      <c r="E45" s="1" t="str">
        <f t="shared" si="1"/>
        <v/>
      </c>
    </row>
    <row r="46" spans="5:5" x14ac:dyDescent="0.25">
      <c r="E46" s="1" t="str">
        <f t="shared" si="1"/>
        <v/>
      </c>
    </row>
    <row r="47" spans="5:5" x14ac:dyDescent="0.25">
      <c r="E47" s="1" t="str">
        <f t="shared" si="1"/>
        <v/>
      </c>
    </row>
    <row r="48" spans="5:5" x14ac:dyDescent="0.25">
      <c r="E48" s="1" t="str">
        <f t="shared" si="1"/>
        <v/>
      </c>
    </row>
    <row r="49" spans="5:5" x14ac:dyDescent="0.25">
      <c r="E49" s="1" t="str">
        <f t="shared" si="1"/>
        <v/>
      </c>
    </row>
    <row r="50" spans="5:5" x14ac:dyDescent="0.25">
      <c r="E50" s="1" t="str">
        <f t="shared" si="1"/>
        <v/>
      </c>
    </row>
    <row r="51" spans="5:5" x14ac:dyDescent="0.25">
      <c r="E51" s="1" t="str">
        <f t="shared" si="1"/>
        <v/>
      </c>
    </row>
    <row r="52" spans="5:5" x14ac:dyDescent="0.25">
      <c r="E52" s="1" t="str">
        <f t="shared" si="1"/>
        <v/>
      </c>
    </row>
    <row r="53" spans="5:5" x14ac:dyDescent="0.25">
      <c r="E53" s="1" t="str">
        <f t="shared" si="1"/>
        <v/>
      </c>
    </row>
    <row r="54" spans="5:5" x14ac:dyDescent="0.25">
      <c r="E54" s="1" t="str">
        <f t="shared" si="1"/>
        <v/>
      </c>
    </row>
    <row r="55" spans="5:5" x14ac:dyDescent="0.25">
      <c r="E55" s="1" t="str">
        <f t="shared" si="1"/>
        <v/>
      </c>
    </row>
    <row r="56" spans="5:5" x14ac:dyDescent="0.25">
      <c r="E56" s="1" t="str">
        <f t="shared" si="1"/>
        <v/>
      </c>
    </row>
    <row r="57" spans="5:5" x14ac:dyDescent="0.25">
      <c r="E57" s="1" t="str">
        <f t="shared" si="1"/>
        <v/>
      </c>
    </row>
    <row r="58" spans="5:5" x14ac:dyDescent="0.25">
      <c r="E58" s="1" t="str">
        <f t="shared" si="1"/>
        <v/>
      </c>
    </row>
    <row r="59" spans="5:5" x14ac:dyDescent="0.25">
      <c r="E59" s="1" t="str">
        <f t="shared" si="1"/>
        <v/>
      </c>
    </row>
    <row r="60" spans="5:5" x14ac:dyDescent="0.25">
      <c r="E60" s="1" t="str">
        <f t="shared" si="1"/>
        <v/>
      </c>
    </row>
    <row r="61" spans="5:5" x14ac:dyDescent="0.25">
      <c r="E61" s="1" t="str">
        <f t="shared" si="1"/>
        <v/>
      </c>
    </row>
    <row r="62" spans="5:5" x14ac:dyDescent="0.25">
      <c r="E62" s="1" t="str">
        <f t="shared" si="1"/>
        <v/>
      </c>
    </row>
    <row r="63" spans="5:5" x14ac:dyDescent="0.25">
      <c r="E63" s="1" t="str">
        <f t="shared" si="1"/>
        <v/>
      </c>
    </row>
    <row r="64" spans="5:5" x14ac:dyDescent="0.25">
      <c r="E64" s="1" t="str">
        <f t="shared" si="1"/>
        <v/>
      </c>
    </row>
    <row r="65" spans="5:5" x14ac:dyDescent="0.25">
      <c r="E65" s="1" t="str">
        <f t="shared" si="1"/>
        <v/>
      </c>
    </row>
    <row r="66" spans="5:5" x14ac:dyDescent="0.25">
      <c r="E66" s="1" t="str">
        <f t="shared" ref="E66:E97" si="2">IF(B66="","",B66+291)</f>
        <v/>
      </c>
    </row>
    <row r="67" spans="5:5" x14ac:dyDescent="0.25">
      <c r="E67" s="1" t="str">
        <f t="shared" si="2"/>
        <v/>
      </c>
    </row>
    <row r="68" spans="5:5" x14ac:dyDescent="0.25">
      <c r="E68" s="1" t="str">
        <f t="shared" si="2"/>
        <v/>
      </c>
    </row>
    <row r="69" spans="5:5" x14ac:dyDescent="0.25">
      <c r="E69" s="1" t="str">
        <f t="shared" si="2"/>
        <v/>
      </c>
    </row>
    <row r="70" spans="5:5" x14ac:dyDescent="0.25">
      <c r="E70" s="1" t="str">
        <f t="shared" si="2"/>
        <v/>
      </c>
    </row>
    <row r="71" spans="5:5" x14ac:dyDescent="0.25">
      <c r="E71" s="1" t="str">
        <f t="shared" si="2"/>
        <v/>
      </c>
    </row>
    <row r="72" spans="5:5" x14ac:dyDescent="0.25">
      <c r="E72" s="1" t="str">
        <f t="shared" si="2"/>
        <v/>
      </c>
    </row>
    <row r="73" spans="5:5" x14ac:dyDescent="0.25">
      <c r="E73" s="1" t="str">
        <f t="shared" si="2"/>
        <v/>
      </c>
    </row>
    <row r="74" spans="5:5" x14ac:dyDescent="0.25">
      <c r="E74" s="1" t="str">
        <f t="shared" si="2"/>
        <v/>
      </c>
    </row>
    <row r="75" spans="5:5" x14ac:dyDescent="0.25">
      <c r="E75" s="1" t="str">
        <f t="shared" si="2"/>
        <v/>
      </c>
    </row>
    <row r="76" spans="5:5" x14ac:dyDescent="0.25">
      <c r="E76" s="1" t="str">
        <f t="shared" si="2"/>
        <v/>
      </c>
    </row>
    <row r="77" spans="5:5" x14ac:dyDescent="0.25">
      <c r="E77" s="1" t="str">
        <f t="shared" si="2"/>
        <v/>
      </c>
    </row>
    <row r="78" spans="5:5" x14ac:dyDescent="0.25">
      <c r="E78" s="1" t="str">
        <f t="shared" si="2"/>
        <v/>
      </c>
    </row>
    <row r="79" spans="5:5" x14ac:dyDescent="0.25">
      <c r="E79" s="1" t="str">
        <f t="shared" si="2"/>
        <v/>
      </c>
    </row>
    <row r="80" spans="5:5" x14ac:dyDescent="0.25">
      <c r="E80" s="1" t="str">
        <f t="shared" si="2"/>
        <v/>
      </c>
    </row>
    <row r="81" spans="5:5" x14ac:dyDescent="0.25">
      <c r="E81" s="1" t="str">
        <f t="shared" si="2"/>
        <v/>
      </c>
    </row>
    <row r="82" spans="5:5" x14ac:dyDescent="0.25">
      <c r="E82" s="1" t="str">
        <f t="shared" si="2"/>
        <v/>
      </c>
    </row>
    <row r="83" spans="5:5" x14ac:dyDescent="0.25">
      <c r="E83" s="1" t="str">
        <f t="shared" si="2"/>
        <v/>
      </c>
    </row>
    <row r="84" spans="5:5" x14ac:dyDescent="0.25">
      <c r="E84" s="1" t="str">
        <f t="shared" si="2"/>
        <v/>
      </c>
    </row>
    <row r="85" spans="5:5" x14ac:dyDescent="0.25">
      <c r="E85" s="1" t="str">
        <f t="shared" si="2"/>
        <v/>
      </c>
    </row>
    <row r="86" spans="5:5" x14ac:dyDescent="0.25">
      <c r="E86" s="1" t="str">
        <f t="shared" si="2"/>
        <v/>
      </c>
    </row>
    <row r="87" spans="5:5" x14ac:dyDescent="0.25">
      <c r="E87" s="1" t="str">
        <f t="shared" si="2"/>
        <v/>
      </c>
    </row>
    <row r="88" spans="5:5" x14ac:dyDescent="0.25">
      <c r="E88" s="1" t="str">
        <f t="shared" si="2"/>
        <v/>
      </c>
    </row>
    <row r="89" spans="5:5" x14ac:dyDescent="0.25">
      <c r="E89" s="1" t="str">
        <f t="shared" si="2"/>
        <v/>
      </c>
    </row>
    <row r="90" spans="5:5" x14ac:dyDescent="0.25">
      <c r="E90" s="1" t="str">
        <f t="shared" si="2"/>
        <v/>
      </c>
    </row>
    <row r="91" spans="5:5" x14ac:dyDescent="0.25">
      <c r="E91" s="1" t="str">
        <f t="shared" si="2"/>
        <v/>
      </c>
    </row>
    <row r="92" spans="5:5" x14ac:dyDescent="0.25">
      <c r="E92" s="1" t="str">
        <f t="shared" si="2"/>
        <v/>
      </c>
    </row>
    <row r="93" spans="5:5" x14ac:dyDescent="0.25">
      <c r="E93" s="1" t="str">
        <f t="shared" si="2"/>
        <v/>
      </c>
    </row>
    <row r="94" spans="5:5" x14ac:dyDescent="0.25">
      <c r="E94" s="1" t="str">
        <f t="shared" si="2"/>
        <v/>
      </c>
    </row>
    <row r="95" spans="5:5" x14ac:dyDescent="0.25">
      <c r="E95" s="1" t="str">
        <f t="shared" si="2"/>
        <v/>
      </c>
    </row>
    <row r="96" spans="5:5" x14ac:dyDescent="0.25">
      <c r="E96" s="1" t="str">
        <f t="shared" si="2"/>
        <v/>
      </c>
    </row>
    <row r="97" spans="5:5" x14ac:dyDescent="0.25">
      <c r="E97" s="1" t="str">
        <f t="shared" si="2"/>
        <v/>
      </c>
    </row>
    <row r="98" spans="5:5" x14ac:dyDescent="0.25">
      <c r="E98" s="1" t="str">
        <f t="shared" ref="E98:E129" si="3">IF(B98="","",B98+291)</f>
        <v/>
      </c>
    </row>
    <row r="99" spans="5:5" x14ac:dyDescent="0.25">
      <c r="E99" s="1" t="str">
        <f t="shared" si="3"/>
        <v/>
      </c>
    </row>
    <row r="100" spans="5:5" x14ac:dyDescent="0.25">
      <c r="E100" s="1" t="str">
        <f t="shared" si="3"/>
        <v/>
      </c>
    </row>
    <row r="101" spans="5:5" x14ac:dyDescent="0.25">
      <c r="E101" s="1" t="str">
        <f t="shared" si="3"/>
        <v/>
      </c>
    </row>
    <row r="102" spans="5:5" x14ac:dyDescent="0.25">
      <c r="E102" s="1" t="str">
        <f t="shared" si="3"/>
        <v/>
      </c>
    </row>
    <row r="103" spans="5:5" x14ac:dyDescent="0.25">
      <c r="E103" s="1" t="str">
        <f t="shared" si="3"/>
        <v/>
      </c>
    </row>
    <row r="104" spans="5:5" x14ac:dyDescent="0.25">
      <c r="E104" s="1" t="str">
        <f t="shared" si="3"/>
        <v/>
      </c>
    </row>
    <row r="105" spans="5:5" x14ac:dyDescent="0.25">
      <c r="E105" s="1" t="str">
        <f t="shared" si="3"/>
        <v/>
      </c>
    </row>
    <row r="106" spans="5:5" x14ac:dyDescent="0.25">
      <c r="E106" s="1" t="str">
        <f t="shared" si="3"/>
        <v/>
      </c>
    </row>
    <row r="107" spans="5:5" x14ac:dyDescent="0.25">
      <c r="E107" s="1" t="str">
        <f t="shared" si="3"/>
        <v/>
      </c>
    </row>
    <row r="108" spans="5:5" x14ac:dyDescent="0.25">
      <c r="E108" s="1" t="str">
        <f t="shared" si="3"/>
        <v/>
      </c>
    </row>
    <row r="109" spans="5:5" x14ac:dyDescent="0.25">
      <c r="E109" s="1" t="str">
        <f t="shared" si="3"/>
        <v/>
      </c>
    </row>
    <row r="110" spans="5:5" x14ac:dyDescent="0.25">
      <c r="E110" s="1" t="str">
        <f t="shared" si="3"/>
        <v/>
      </c>
    </row>
    <row r="111" spans="5:5" x14ac:dyDescent="0.25">
      <c r="E111" s="1" t="str">
        <f t="shared" si="3"/>
        <v/>
      </c>
    </row>
    <row r="112" spans="5:5" x14ac:dyDescent="0.25">
      <c r="E112" s="1" t="str">
        <f t="shared" si="3"/>
        <v/>
      </c>
    </row>
    <row r="113" spans="5:5" x14ac:dyDescent="0.25">
      <c r="E113" s="1" t="str">
        <f t="shared" si="3"/>
        <v/>
      </c>
    </row>
    <row r="114" spans="5:5" x14ac:dyDescent="0.25">
      <c r="E114" s="1" t="str">
        <f t="shared" si="3"/>
        <v/>
      </c>
    </row>
    <row r="115" spans="5:5" x14ac:dyDescent="0.25">
      <c r="E115" s="1" t="str">
        <f t="shared" si="3"/>
        <v/>
      </c>
    </row>
    <row r="116" spans="5:5" x14ac:dyDescent="0.25">
      <c r="E116" s="1" t="str">
        <f t="shared" si="3"/>
        <v/>
      </c>
    </row>
    <row r="117" spans="5:5" x14ac:dyDescent="0.25">
      <c r="E117" s="1" t="str">
        <f t="shared" si="3"/>
        <v/>
      </c>
    </row>
    <row r="118" spans="5:5" x14ac:dyDescent="0.25">
      <c r="E118" s="1" t="str">
        <f t="shared" si="3"/>
        <v/>
      </c>
    </row>
    <row r="119" spans="5:5" x14ac:dyDescent="0.25">
      <c r="E119" s="1" t="str">
        <f t="shared" si="3"/>
        <v/>
      </c>
    </row>
    <row r="120" spans="5:5" x14ac:dyDescent="0.25">
      <c r="E120" s="1" t="str">
        <f t="shared" si="3"/>
        <v/>
      </c>
    </row>
    <row r="121" spans="5:5" x14ac:dyDescent="0.25">
      <c r="E121" s="1" t="str">
        <f t="shared" si="3"/>
        <v/>
      </c>
    </row>
    <row r="122" spans="5:5" x14ac:dyDescent="0.25">
      <c r="E122" s="1" t="str">
        <f t="shared" si="3"/>
        <v/>
      </c>
    </row>
    <row r="123" spans="5:5" x14ac:dyDescent="0.25">
      <c r="E123" s="1" t="str">
        <f t="shared" si="3"/>
        <v/>
      </c>
    </row>
    <row r="124" spans="5:5" x14ac:dyDescent="0.25">
      <c r="E124" s="1" t="str">
        <f t="shared" si="3"/>
        <v/>
      </c>
    </row>
    <row r="125" spans="5:5" x14ac:dyDescent="0.25">
      <c r="E125" s="1" t="str">
        <f t="shared" si="3"/>
        <v/>
      </c>
    </row>
    <row r="126" spans="5:5" x14ac:dyDescent="0.25">
      <c r="E126" s="1" t="str">
        <f t="shared" si="3"/>
        <v/>
      </c>
    </row>
    <row r="127" spans="5:5" x14ac:dyDescent="0.25">
      <c r="E127" s="1" t="str">
        <f t="shared" si="3"/>
        <v/>
      </c>
    </row>
    <row r="128" spans="5:5" x14ac:dyDescent="0.25">
      <c r="E128" s="1" t="str">
        <f t="shared" si="3"/>
        <v/>
      </c>
    </row>
    <row r="129" spans="5:5" x14ac:dyDescent="0.25">
      <c r="E129" s="1" t="str">
        <f t="shared" si="3"/>
        <v/>
      </c>
    </row>
    <row r="130" spans="5:5" x14ac:dyDescent="0.25">
      <c r="E130" s="1" t="str">
        <f t="shared" ref="E130:E161" si="4">IF(B130="","",B130+291)</f>
        <v/>
      </c>
    </row>
    <row r="131" spans="5:5" x14ac:dyDescent="0.25">
      <c r="E131" s="1" t="str">
        <f t="shared" si="4"/>
        <v/>
      </c>
    </row>
    <row r="132" spans="5:5" x14ac:dyDescent="0.25">
      <c r="E132" s="1" t="str">
        <f t="shared" si="4"/>
        <v/>
      </c>
    </row>
    <row r="133" spans="5:5" x14ac:dyDescent="0.25">
      <c r="E133" s="1" t="str">
        <f t="shared" si="4"/>
        <v/>
      </c>
    </row>
    <row r="134" spans="5:5" x14ac:dyDescent="0.25">
      <c r="E134" s="1" t="str">
        <f t="shared" si="4"/>
        <v/>
      </c>
    </row>
    <row r="135" spans="5:5" x14ac:dyDescent="0.25">
      <c r="E135" s="1" t="str">
        <f t="shared" si="4"/>
        <v/>
      </c>
    </row>
    <row r="136" spans="5:5" x14ac:dyDescent="0.25">
      <c r="E136" s="1" t="str">
        <f t="shared" si="4"/>
        <v/>
      </c>
    </row>
    <row r="137" spans="5:5" x14ac:dyDescent="0.25">
      <c r="E137" s="1" t="str">
        <f t="shared" si="4"/>
        <v/>
      </c>
    </row>
    <row r="138" spans="5:5" x14ac:dyDescent="0.25">
      <c r="E138" s="1" t="str">
        <f t="shared" si="4"/>
        <v/>
      </c>
    </row>
    <row r="139" spans="5:5" x14ac:dyDescent="0.25">
      <c r="E139" s="1" t="str">
        <f t="shared" si="4"/>
        <v/>
      </c>
    </row>
    <row r="140" spans="5:5" x14ac:dyDescent="0.25">
      <c r="E140" s="1" t="str">
        <f t="shared" si="4"/>
        <v/>
      </c>
    </row>
    <row r="141" spans="5:5" x14ac:dyDescent="0.25">
      <c r="E141" s="1" t="str">
        <f t="shared" si="4"/>
        <v/>
      </c>
    </row>
    <row r="142" spans="5:5" x14ac:dyDescent="0.25">
      <c r="E142" s="1" t="str">
        <f t="shared" si="4"/>
        <v/>
      </c>
    </row>
    <row r="143" spans="5:5" x14ac:dyDescent="0.25">
      <c r="E143" s="1" t="str">
        <f t="shared" si="4"/>
        <v/>
      </c>
    </row>
    <row r="144" spans="5:5" x14ac:dyDescent="0.25">
      <c r="E144" s="1" t="str">
        <f t="shared" si="4"/>
        <v/>
      </c>
    </row>
    <row r="145" spans="5:5" x14ac:dyDescent="0.25">
      <c r="E145" s="1" t="str">
        <f t="shared" si="4"/>
        <v/>
      </c>
    </row>
    <row r="146" spans="5:5" x14ac:dyDescent="0.25">
      <c r="E146" s="1" t="str">
        <f t="shared" si="4"/>
        <v/>
      </c>
    </row>
    <row r="147" spans="5:5" x14ac:dyDescent="0.25">
      <c r="E147" s="1" t="str">
        <f t="shared" si="4"/>
        <v/>
      </c>
    </row>
    <row r="148" spans="5:5" x14ac:dyDescent="0.25">
      <c r="E148" s="1" t="str">
        <f t="shared" si="4"/>
        <v/>
      </c>
    </row>
    <row r="149" spans="5:5" x14ac:dyDescent="0.25">
      <c r="E149" s="1" t="str">
        <f t="shared" si="4"/>
        <v/>
      </c>
    </row>
    <row r="150" spans="5:5" x14ac:dyDescent="0.25">
      <c r="E150" s="1" t="str">
        <f t="shared" si="4"/>
        <v/>
      </c>
    </row>
    <row r="151" spans="5:5" x14ac:dyDescent="0.25">
      <c r="E151" s="1" t="str">
        <f t="shared" si="4"/>
        <v/>
      </c>
    </row>
    <row r="152" spans="5:5" x14ac:dyDescent="0.25">
      <c r="E152" s="1" t="str">
        <f t="shared" si="4"/>
        <v/>
      </c>
    </row>
    <row r="153" spans="5:5" x14ac:dyDescent="0.25">
      <c r="E153" s="1" t="str">
        <f t="shared" si="4"/>
        <v/>
      </c>
    </row>
    <row r="154" spans="5:5" x14ac:dyDescent="0.25">
      <c r="E154" s="1" t="str">
        <f t="shared" si="4"/>
        <v/>
      </c>
    </row>
    <row r="155" spans="5:5" x14ac:dyDescent="0.25">
      <c r="E155" s="1" t="str">
        <f t="shared" si="4"/>
        <v/>
      </c>
    </row>
    <row r="156" spans="5:5" x14ac:dyDescent="0.25">
      <c r="E156" s="1" t="str">
        <f t="shared" si="4"/>
        <v/>
      </c>
    </row>
    <row r="157" spans="5:5" x14ac:dyDescent="0.25">
      <c r="E157" s="1" t="str">
        <f t="shared" si="4"/>
        <v/>
      </c>
    </row>
    <row r="158" spans="5:5" x14ac:dyDescent="0.25">
      <c r="E158" s="1" t="str">
        <f t="shared" si="4"/>
        <v/>
      </c>
    </row>
    <row r="159" spans="5:5" x14ac:dyDescent="0.25">
      <c r="E159" s="1" t="str">
        <f t="shared" si="4"/>
        <v/>
      </c>
    </row>
    <row r="160" spans="5:5" x14ac:dyDescent="0.25">
      <c r="E160" s="1" t="str">
        <f t="shared" si="4"/>
        <v/>
      </c>
    </row>
    <row r="161" spans="5:5" x14ac:dyDescent="0.25">
      <c r="E161" s="1" t="str">
        <f t="shared" si="4"/>
        <v/>
      </c>
    </row>
    <row r="162" spans="5:5" x14ac:dyDescent="0.25">
      <c r="E162" s="1" t="str">
        <f t="shared" ref="E162:E183" si="5">IF(B162="","",B162+291)</f>
        <v/>
      </c>
    </row>
    <row r="163" spans="5:5" x14ac:dyDescent="0.25">
      <c r="E163" s="1" t="str">
        <f t="shared" si="5"/>
        <v/>
      </c>
    </row>
    <row r="164" spans="5:5" x14ac:dyDescent="0.25">
      <c r="E164" s="1" t="str">
        <f t="shared" si="5"/>
        <v/>
      </c>
    </row>
    <row r="165" spans="5:5" x14ac:dyDescent="0.25">
      <c r="E165" s="1" t="str">
        <f t="shared" si="5"/>
        <v/>
      </c>
    </row>
    <row r="166" spans="5:5" x14ac:dyDescent="0.25">
      <c r="E166" s="1" t="str">
        <f t="shared" si="5"/>
        <v/>
      </c>
    </row>
    <row r="167" spans="5:5" x14ac:dyDescent="0.25">
      <c r="E167" s="1" t="str">
        <f t="shared" si="5"/>
        <v/>
      </c>
    </row>
    <row r="168" spans="5:5" x14ac:dyDescent="0.25">
      <c r="E168" s="1" t="str">
        <f t="shared" si="5"/>
        <v/>
      </c>
    </row>
    <row r="169" spans="5:5" x14ac:dyDescent="0.25">
      <c r="E169" s="1" t="str">
        <f t="shared" si="5"/>
        <v/>
      </c>
    </row>
    <row r="170" spans="5:5" x14ac:dyDescent="0.25">
      <c r="E170" s="1" t="str">
        <f t="shared" si="5"/>
        <v/>
      </c>
    </row>
    <row r="171" spans="5:5" x14ac:dyDescent="0.25">
      <c r="E171" s="1" t="str">
        <f t="shared" si="5"/>
        <v/>
      </c>
    </row>
    <row r="172" spans="5:5" x14ac:dyDescent="0.25">
      <c r="E172" s="1" t="str">
        <f t="shared" si="5"/>
        <v/>
      </c>
    </row>
    <row r="173" spans="5:5" x14ac:dyDescent="0.25">
      <c r="E173" s="1" t="str">
        <f t="shared" si="5"/>
        <v/>
      </c>
    </row>
    <row r="174" spans="5:5" x14ac:dyDescent="0.25">
      <c r="E174" s="1" t="str">
        <f t="shared" si="5"/>
        <v/>
      </c>
    </row>
    <row r="175" spans="5:5" x14ac:dyDescent="0.25">
      <c r="E175" s="1" t="str">
        <f t="shared" si="5"/>
        <v/>
      </c>
    </row>
    <row r="176" spans="5:5" x14ac:dyDescent="0.25">
      <c r="E176" s="1" t="str">
        <f t="shared" si="5"/>
        <v/>
      </c>
    </row>
    <row r="177" spans="5:5" x14ac:dyDescent="0.25">
      <c r="E177" s="1" t="str">
        <f t="shared" si="5"/>
        <v/>
      </c>
    </row>
    <row r="178" spans="5:5" x14ac:dyDescent="0.25">
      <c r="E178" s="1" t="str">
        <f t="shared" si="5"/>
        <v/>
      </c>
    </row>
    <row r="179" spans="5:5" x14ac:dyDescent="0.25">
      <c r="E179" s="1" t="str">
        <f t="shared" si="5"/>
        <v/>
      </c>
    </row>
    <row r="180" spans="5:5" x14ac:dyDescent="0.25">
      <c r="E180" s="1" t="str">
        <f t="shared" si="5"/>
        <v/>
      </c>
    </row>
    <row r="181" spans="5:5" x14ac:dyDescent="0.25">
      <c r="E181" s="1" t="str">
        <f t="shared" si="5"/>
        <v/>
      </c>
    </row>
    <row r="182" spans="5:5" x14ac:dyDescent="0.25">
      <c r="E182" s="1" t="str">
        <f t="shared" si="5"/>
        <v/>
      </c>
    </row>
    <row r="183" spans="5:5" x14ac:dyDescent="0.25">
      <c r="E183" s="1" t="str">
        <f t="shared" si="5"/>
        <v/>
      </c>
    </row>
  </sheetData>
  <sortState ref="A2:E199">
    <sortCondition ref="B2:B199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Données!$H$2:$H$3</xm:f>
          </x14:formula1>
          <xm:sqref>D1:D1048576</xm:sqref>
        </x14:dataValidation>
        <x14:dataValidation type="list" allowBlank="1" showInputMessage="1" showErrorMessage="1">
          <x14:formula1>
            <xm:f>Cheptel!$A:$A</xm:f>
          </x14:formula1>
          <xm:sqref>A1:A1048576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8"/>
  <sheetViews>
    <sheetView workbookViewId="0">
      <selection activeCell="A2" sqref="A2"/>
    </sheetView>
  </sheetViews>
  <sheetFormatPr baseColWidth="10" defaultRowHeight="15" x14ac:dyDescent="0.25"/>
  <cols>
    <col min="1" max="1" width="11.7109375" customWidth="1"/>
    <col min="2" max="2" width="14.5703125" style="2" customWidth="1"/>
    <col min="3" max="4" width="11.42578125" style="2"/>
    <col min="5" max="5" width="12.7109375" style="2" bestFit="1" customWidth="1"/>
  </cols>
  <sheetData>
    <row r="1" spans="1:5" ht="15.75" thickBot="1" x14ac:dyDescent="0.3">
      <c r="A1" s="2" t="s">
        <v>0</v>
      </c>
      <c r="B1" s="34" t="s">
        <v>161</v>
      </c>
      <c r="C1" s="35" t="s">
        <v>146</v>
      </c>
      <c r="D1" s="35" t="s">
        <v>164</v>
      </c>
      <c r="E1" s="35" t="s">
        <v>147</v>
      </c>
    </row>
    <row r="2" spans="1:5" ht="16.5" thickTop="1" thickBot="1" x14ac:dyDescent="0.3">
      <c r="A2" s="33">
        <v>9292</v>
      </c>
      <c r="B2" s="32">
        <v>42413</v>
      </c>
      <c r="C2" t="s">
        <v>155</v>
      </c>
      <c r="D2" s="2" t="s">
        <v>163</v>
      </c>
      <c r="E2" s="1">
        <v>42704</v>
      </c>
    </row>
    <row r="3" spans="1:5" ht="15.75" thickTop="1" x14ac:dyDescent="0.25">
      <c r="B3" s="32"/>
      <c r="C3"/>
      <c r="E3" s="1"/>
    </row>
    <row r="4" spans="1:5" x14ac:dyDescent="0.25">
      <c r="B4" s="32"/>
      <c r="C4"/>
      <c r="E4" s="1"/>
    </row>
    <row r="5" spans="1:5" x14ac:dyDescent="0.25">
      <c r="B5" s="25"/>
      <c r="C5" s="25"/>
      <c r="D5" s="25"/>
      <c r="E5" s="25"/>
    </row>
    <row r="6" spans="1:5" x14ac:dyDescent="0.25">
      <c r="B6" s="25"/>
      <c r="C6" s="25"/>
      <c r="D6" s="25"/>
      <c r="E6" s="25"/>
    </row>
    <row r="7" spans="1:5" x14ac:dyDescent="0.25">
      <c r="B7" s="25"/>
      <c r="C7" s="25"/>
      <c r="D7" s="25"/>
      <c r="E7" s="25"/>
    </row>
    <row r="8" spans="1:5" x14ac:dyDescent="0.25">
      <c r="B8" s="25"/>
      <c r="C8" s="25"/>
      <c r="D8" s="25"/>
      <c r="E8" s="25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Données!$H$2:$H$3</xm:f>
          </x14:formula1>
          <xm:sqref>D1</xm:sqref>
        </x14:dataValidation>
        <x14:dataValidation type="list" allowBlank="1" showInputMessage="1" showErrorMessage="1">
          <x14:formula1>
            <xm:f>IA!$A:$A</xm:f>
          </x14:formula1>
          <xm:sqref>A2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4"/>
  <sheetViews>
    <sheetView topLeftCell="A43" workbookViewId="0">
      <selection activeCell="F60" sqref="F59:F60"/>
    </sheetView>
  </sheetViews>
  <sheetFormatPr baseColWidth="10" defaultRowHeight="15" x14ac:dyDescent="0.25"/>
  <cols>
    <col min="1" max="1" width="20.7109375" bestFit="1" customWidth="1"/>
    <col min="2" max="2" width="3.85546875" customWidth="1"/>
    <col min="3" max="3" width="10.28515625" customWidth="1"/>
    <col min="4" max="4" width="15.28515625" bestFit="1" customWidth="1"/>
    <col min="5" max="5" width="4" customWidth="1"/>
    <col min="10" max="10" width="30.42578125" bestFit="1" customWidth="1"/>
    <col min="11" max="11" width="14" customWidth="1"/>
  </cols>
  <sheetData>
    <row r="1" spans="1:11" x14ac:dyDescent="0.25">
      <c r="A1" s="4" t="s">
        <v>15</v>
      </c>
      <c r="C1" s="7" t="s">
        <v>24</v>
      </c>
      <c r="D1" s="8"/>
      <c r="F1" s="13" t="s">
        <v>11</v>
      </c>
      <c r="H1" s="47" t="s">
        <v>164</v>
      </c>
      <c r="J1" s="79"/>
    </row>
    <row r="2" spans="1:11" x14ac:dyDescent="0.25">
      <c r="A2" s="5" t="s">
        <v>19</v>
      </c>
      <c r="C2" s="9" t="s">
        <v>25</v>
      </c>
      <c r="D2" s="10" t="s">
        <v>29</v>
      </c>
      <c r="F2" s="5" t="s">
        <v>35</v>
      </c>
      <c r="H2" s="48" t="s">
        <v>162</v>
      </c>
      <c r="J2" s="80" t="s">
        <v>69</v>
      </c>
      <c r="K2">
        <f>REPROSTENOL!$F$1</f>
        <v>610004211</v>
      </c>
    </row>
    <row r="3" spans="1:11" x14ac:dyDescent="0.25">
      <c r="A3" s="5" t="s">
        <v>20</v>
      </c>
      <c r="C3" s="9" t="s">
        <v>26</v>
      </c>
      <c r="D3" s="10" t="s">
        <v>30</v>
      </c>
      <c r="F3" s="6" t="s">
        <v>36</v>
      </c>
      <c r="H3" s="49" t="s">
        <v>163</v>
      </c>
      <c r="J3" s="80" t="s">
        <v>175</v>
      </c>
      <c r="K3">
        <f>ANCCESOL!$F$1</f>
        <v>12932</v>
      </c>
    </row>
    <row r="4" spans="1:11" x14ac:dyDescent="0.25">
      <c r="A4" s="5" t="s">
        <v>21</v>
      </c>
      <c r="C4" s="9" t="s">
        <v>27</v>
      </c>
      <c r="D4" s="10" t="s">
        <v>31</v>
      </c>
      <c r="F4" s="83" t="s">
        <v>326</v>
      </c>
      <c r="J4" s="80" t="s">
        <v>240</v>
      </c>
      <c r="K4">
        <f>REPROSTENOL!$F$1</f>
        <v>610004211</v>
      </c>
    </row>
    <row r="5" spans="1:11" x14ac:dyDescent="0.25">
      <c r="A5" s="5" t="s">
        <v>22</v>
      </c>
      <c r="C5" s="9" t="s">
        <v>28</v>
      </c>
      <c r="D5" s="10" t="s">
        <v>32</v>
      </c>
      <c r="J5" s="80" t="s">
        <v>270</v>
      </c>
      <c r="K5">
        <f>ASMYAN!$F$1</f>
        <v>612005171</v>
      </c>
    </row>
    <row r="6" spans="1:11" x14ac:dyDescent="0.25">
      <c r="A6" s="5" t="s">
        <v>45</v>
      </c>
      <c r="C6" s="11" t="s">
        <v>33</v>
      </c>
      <c r="D6" s="12" t="s">
        <v>34</v>
      </c>
      <c r="J6" s="80" t="s">
        <v>117</v>
      </c>
      <c r="K6">
        <f>REPROSTENOL!$F$5</f>
        <v>0</v>
      </c>
    </row>
    <row r="7" spans="1:11" x14ac:dyDescent="0.25">
      <c r="A7" s="5" t="s">
        <v>23</v>
      </c>
      <c r="J7" s="80" t="s">
        <v>53</v>
      </c>
      <c r="K7">
        <f>'BAYCOX BOVIS'!$F$1</f>
        <v>612004941</v>
      </c>
    </row>
    <row r="8" spans="1:11" x14ac:dyDescent="0.25">
      <c r="A8" s="5"/>
      <c r="J8" s="80" t="s">
        <v>144</v>
      </c>
      <c r="K8">
        <f>BESORTYL!$F$1</f>
        <v>122690</v>
      </c>
    </row>
    <row r="9" spans="1:11" x14ac:dyDescent="0.25">
      <c r="A9" s="5"/>
      <c r="J9" s="80" t="s">
        <v>97</v>
      </c>
      <c r="K9">
        <f>CENTRAUREO!$F$1</f>
        <v>0</v>
      </c>
    </row>
    <row r="10" spans="1:11" x14ac:dyDescent="0.25">
      <c r="A10" s="5"/>
      <c r="J10" s="80" t="s">
        <v>191</v>
      </c>
      <c r="K10">
        <f>BORGAL!$F$1</f>
        <v>0</v>
      </c>
    </row>
    <row r="11" spans="1:11" x14ac:dyDescent="0.25">
      <c r="A11" s="5"/>
      <c r="J11" s="80" t="s">
        <v>322</v>
      </c>
      <c r="K11" t="e">
        <f>BOVELA!$F$1</f>
        <v>#N/A</v>
      </c>
    </row>
    <row r="12" spans="1:11" x14ac:dyDescent="0.25">
      <c r="A12" s="5"/>
      <c r="J12" s="80" t="s">
        <v>229</v>
      </c>
      <c r="K12">
        <f>'BOVILIS BOVIGRIP'!$F$1</f>
        <v>701000413</v>
      </c>
    </row>
    <row r="13" spans="1:11" x14ac:dyDescent="0.25">
      <c r="A13" s="5"/>
      <c r="J13" s="79" t="s">
        <v>107</v>
      </c>
      <c r="K13">
        <f>BRAVOXIN!$F$1</f>
        <v>170200010</v>
      </c>
    </row>
    <row r="14" spans="1:11" x14ac:dyDescent="0.25">
      <c r="A14" s="5"/>
      <c r="J14" s="14" t="s">
        <v>6</v>
      </c>
      <c r="K14" t="e">
        <v>#REF!</v>
      </c>
    </row>
    <row r="15" spans="1:11" x14ac:dyDescent="0.25">
      <c r="A15" s="5"/>
      <c r="J15" s="80" t="s">
        <v>323</v>
      </c>
      <c r="K15">
        <f>'BUTOX PO'!$F$1</f>
        <v>601000472</v>
      </c>
    </row>
    <row r="16" spans="1:11" x14ac:dyDescent="0.25">
      <c r="A16" s="5"/>
      <c r="J16" s="80" t="s">
        <v>330</v>
      </c>
      <c r="K16">
        <v>13660</v>
      </c>
    </row>
    <row r="17" spans="1:11" x14ac:dyDescent="0.25">
      <c r="A17" s="5"/>
      <c r="J17" s="14" t="s">
        <v>210</v>
      </c>
      <c r="K17">
        <f>BRAVOXIN!$F$1</f>
        <v>170200010</v>
      </c>
    </row>
    <row r="18" spans="1:11" x14ac:dyDescent="0.25">
      <c r="A18" s="5"/>
      <c r="J18" s="14" t="s">
        <v>123</v>
      </c>
      <c r="K18">
        <f>BRAVOXIN!$F$1</f>
        <v>170200010</v>
      </c>
    </row>
    <row r="19" spans="1:11" x14ac:dyDescent="0.25">
      <c r="A19" s="5"/>
      <c r="J19" s="14" t="s">
        <v>205</v>
      </c>
      <c r="K19">
        <f>BRAVOXIN!$F$1</f>
        <v>170200010</v>
      </c>
    </row>
    <row r="20" spans="1:11" x14ac:dyDescent="0.25">
      <c r="A20" s="5"/>
      <c r="J20" s="80" t="s">
        <v>232</v>
      </c>
      <c r="K20" t="e">
        <f>COLIBOLUS!$F$1</f>
        <v>#N/A</v>
      </c>
    </row>
    <row r="21" spans="1:11" x14ac:dyDescent="0.25">
      <c r="A21" s="6"/>
      <c r="J21" s="14" t="s">
        <v>64</v>
      </c>
      <c r="K21">
        <f>BRAVOXIN!$F$1</f>
        <v>170200010</v>
      </c>
    </row>
    <row r="22" spans="1:11" x14ac:dyDescent="0.25">
      <c r="J22" s="80" t="s">
        <v>183</v>
      </c>
      <c r="K22">
        <f>CORTEXILINE!$F$1</f>
        <v>604001917</v>
      </c>
    </row>
    <row r="23" spans="1:11" x14ac:dyDescent="0.25">
      <c r="J23" s="80" t="s">
        <v>48</v>
      </c>
      <c r="K23">
        <f>'COVEXIN 10'!$F$1</f>
        <v>603001424</v>
      </c>
    </row>
    <row r="24" spans="1:11" ht="15.75" thickBot="1" x14ac:dyDescent="0.3">
      <c r="J24" s="80" t="s">
        <v>324</v>
      </c>
      <c r="K24">
        <f>'CYDECTINE PO'!$F$1</f>
        <v>0</v>
      </c>
    </row>
    <row r="25" spans="1:11" ht="16.5" thickTop="1" thickBot="1" x14ac:dyDescent="0.3">
      <c r="A25" s="89" t="s">
        <v>165</v>
      </c>
      <c r="B25" s="90"/>
      <c r="C25" s="90"/>
      <c r="D25" s="91"/>
      <c r="J25" s="80" t="s">
        <v>325</v>
      </c>
      <c r="K25" t="e">
        <v>#REF!</v>
      </c>
    </row>
    <row r="26" spans="1:11" ht="15.75" thickTop="1" x14ac:dyDescent="0.25">
      <c r="A26" s="85"/>
      <c r="B26" s="85"/>
      <c r="C26" s="85"/>
      <c r="D26" s="85"/>
      <c r="J26" s="80" t="s">
        <v>337</v>
      </c>
      <c r="K26">
        <f>'DECTOMAX POUR ON'!$F$1</f>
        <v>170400110</v>
      </c>
    </row>
    <row r="27" spans="1:11" x14ac:dyDescent="0.25">
      <c r="A27" t="s">
        <v>166</v>
      </c>
      <c r="J27" s="80" t="s">
        <v>179</v>
      </c>
      <c r="K27" t="e">
        <f>DEXAFORT!$F$1</f>
        <v>#N/A</v>
      </c>
    </row>
    <row r="28" spans="1:11" x14ac:dyDescent="0.25">
      <c r="J28" s="80" t="s">
        <v>174</v>
      </c>
      <c r="K28">
        <f>DEXALONE!$F$1</f>
        <v>0</v>
      </c>
    </row>
    <row r="29" spans="1:11" x14ac:dyDescent="0.25">
      <c r="J29" s="80" t="s">
        <v>329</v>
      </c>
      <c r="K29">
        <v>13660</v>
      </c>
    </row>
    <row r="30" spans="1:11" x14ac:dyDescent="0.25">
      <c r="J30" s="80" t="s">
        <v>57</v>
      </c>
      <c r="K30" t="e">
        <f>DIURISONE!$F$1</f>
        <v>#VALUE!</v>
      </c>
    </row>
    <row r="31" spans="1:11" x14ac:dyDescent="0.25">
      <c r="J31" s="80" t="s">
        <v>203</v>
      </c>
      <c r="K31" t="e">
        <v>#REF!</v>
      </c>
    </row>
    <row r="32" spans="1:11" x14ac:dyDescent="0.25">
      <c r="J32" s="80" t="s">
        <v>100</v>
      </c>
      <c r="K32" t="e">
        <f>DRAXXIN!$F$1</f>
        <v>#N/A</v>
      </c>
    </row>
    <row r="33" spans="10:11" x14ac:dyDescent="0.25">
      <c r="J33" s="80" t="s">
        <v>250</v>
      </c>
      <c r="K33" t="e">
        <f>DYSPEPTIL!$F$1</f>
        <v>#N/A</v>
      </c>
    </row>
    <row r="34" spans="10:11" x14ac:dyDescent="0.25">
      <c r="J34" s="80" t="s">
        <v>327</v>
      </c>
      <c r="K34">
        <f>PAROFOR!$F$1</f>
        <v>612005244</v>
      </c>
    </row>
    <row r="35" spans="10:11" x14ac:dyDescent="0.25">
      <c r="J35" s="80" t="s">
        <v>251</v>
      </c>
      <c r="K35" t="e">
        <f>GASTROGARD!$F$1</f>
        <v>#N/A</v>
      </c>
    </row>
    <row r="36" spans="10:11" x14ac:dyDescent="0.25">
      <c r="J36" s="80" t="s">
        <v>54</v>
      </c>
      <c r="K36">
        <f>GENIXINE!$F$1</f>
        <v>604001917</v>
      </c>
    </row>
    <row r="37" spans="10:11" x14ac:dyDescent="0.25">
      <c r="J37" s="14" t="s">
        <v>141</v>
      </c>
    </row>
    <row r="38" spans="10:11" x14ac:dyDescent="0.25">
      <c r="J38" s="80" t="s">
        <v>8</v>
      </c>
      <c r="K38">
        <f>HEMODIARH!$F$1</f>
        <v>612004899</v>
      </c>
    </row>
    <row r="39" spans="10:11" x14ac:dyDescent="0.25">
      <c r="J39" s="80" t="s">
        <v>176</v>
      </c>
      <c r="K39">
        <f>HISTABIOSONE!$F$1</f>
        <v>0</v>
      </c>
    </row>
    <row r="40" spans="10:11" x14ac:dyDescent="0.25">
      <c r="J40" s="80" t="s">
        <v>5</v>
      </c>
      <c r="K40" t="e">
        <f>HISTACLINE!$F$1</f>
        <v>#N/A</v>
      </c>
    </row>
    <row r="41" spans="10:11" x14ac:dyDescent="0.25">
      <c r="J41" s="80" t="s">
        <v>213</v>
      </c>
      <c r="K41">
        <f>IVOMEC!$F$1</f>
        <v>609003643</v>
      </c>
    </row>
    <row r="42" spans="10:11" x14ac:dyDescent="0.25">
      <c r="J42" s="80" t="s">
        <v>170</v>
      </c>
      <c r="K42" t="e">
        <f>'LINCO SPECTIN'!$F$1</f>
        <v>#N/A</v>
      </c>
    </row>
    <row r="43" spans="10:11" x14ac:dyDescent="0.25">
      <c r="J43" s="80" t="s">
        <v>173</v>
      </c>
      <c r="K43">
        <f>MARBOCYL!$F$1</f>
        <v>0</v>
      </c>
    </row>
    <row r="44" spans="10:11" x14ac:dyDescent="0.25">
      <c r="J44" s="80" t="s">
        <v>272</v>
      </c>
      <c r="K44" t="e">
        <f>MULTIBIO!$F$1</f>
        <v>#N/A</v>
      </c>
    </row>
    <row r="45" spans="10:11" x14ac:dyDescent="0.25">
      <c r="J45" s="80" t="s">
        <v>84</v>
      </c>
      <c r="K45" t="e">
        <f>NEMISOL!$F$1</f>
        <v>#N/A</v>
      </c>
    </row>
    <row r="46" spans="10:11" x14ac:dyDescent="0.25">
      <c r="J46" s="14" t="s">
        <v>132</v>
      </c>
      <c r="K46" t="e">
        <f>ORNIPURAL!$F$1</f>
        <v>#N/A</v>
      </c>
    </row>
    <row r="47" spans="10:11" x14ac:dyDescent="0.25">
      <c r="J47" s="14" t="s">
        <v>331</v>
      </c>
      <c r="K47">
        <v>13660</v>
      </c>
    </row>
    <row r="48" spans="10:11" x14ac:dyDescent="0.25">
      <c r="J48" s="14" t="s">
        <v>244</v>
      </c>
      <c r="K48">
        <f>HEMODIARH!$F$1</f>
        <v>612004899</v>
      </c>
    </row>
    <row r="49" spans="10:11" x14ac:dyDescent="0.25">
      <c r="J49" s="14" t="s">
        <v>246</v>
      </c>
      <c r="K49">
        <f>HEMODIARH!$F$1</f>
        <v>612004899</v>
      </c>
    </row>
    <row r="50" spans="10:11" x14ac:dyDescent="0.25">
      <c r="J50" s="14" t="s">
        <v>248</v>
      </c>
      <c r="K50">
        <f>HEMODIARH!$F$1</f>
        <v>612004899</v>
      </c>
    </row>
    <row r="51" spans="10:11" x14ac:dyDescent="0.25">
      <c r="J51" s="14" t="s">
        <v>59</v>
      </c>
      <c r="K51">
        <f>HEMODIARH!$F$1</f>
        <v>612004899</v>
      </c>
    </row>
    <row r="52" spans="10:11" x14ac:dyDescent="0.25">
      <c r="J52" s="14" t="s">
        <v>235</v>
      </c>
      <c r="K52">
        <f>HEMODIARH!$F$1</f>
        <v>612004899</v>
      </c>
    </row>
    <row r="53" spans="10:11" x14ac:dyDescent="0.25">
      <c r="J53" s="14" t="s">
        <v>75</v>
      </c>
      <c r="K53">
        <f>HEMODIARH!$F$1</f>
        <v>612004899</v>
      </c>
    </row>
    <row r="54" spans="10:11" x14ac:dyDescent="0.25">
      <c r="J54" s="14" t="s">
        <v>223</v>
      </c>
      <c r="K54">
        <f>HEMODIARH!$F$1</f>
        <v>612004899</v>
      </c>
    </row>
    <row r="55" spans="10:11" x14ac:dyDescent="0.25">
      <c r="J55" s="14" t="s">
        <v>7</v>
      </c>
      <c r="K55">
        <f>HEMODIARH!$F$1</f>
        <v>612004899</v>
      </c>
    </row>
    <row r="56" spans="10:11" x14ac:dyDescent="0.25">
      <c r="J56" s="14" t="s">
        <v>105</v>
      </c>
      <c r="K56">
        <f>HEMODIARH!$F$1</f>
        <v>612004899</v>
      </c>
    </row>
    <row r="57" spans="10:11" x14ac:dyDescent="0.25">
      <c r="J57" s="14" t="s">
        <v>50</v>
      </c>
      <c r="K57">
        <f>HEMODIARH!$F$1</f>
        <v>612004899</v>
      </c>
    </row>
    <row r="58" spans="10:11" x14ac:dyDescent="0.25">
      <c r="J58" s="14" t="s">
        <v>343</v>
      </c>
      <c r="K58">
        <f>ROTAVEC!$F$1</f>
        <v>170800205</v>
      </c>
    </row>
    <row r="59" spans="10:11" x14ac:dyDescent="0.25">
      <c r="J59" s="14" t="s">
        <v>208</v>
      </c>
      <c r="K59">
        <f>HEMODIARH!$F$1</f>
        <v>612004899</v>
      </c>
    </row>
    <row r="60" spans="10:11" x14ac:dyDescent="0.25">
      <c r="J60" s="14" t="s">
        <v>128</v>
      </c>
      <c r="K60">
        <f>HEMODIARH!$F$1</f>
        <v>612004899</v>
      </c>
    </row>
    <row r="61" spans="10:11" x14ac:dyDescent="0.25">
      <c r="J61" s="14" t="s">
        <v>66</v>
      </c>
      <c r="K61">
        <f>HEMODIARH!$F$1</f>
        <v>612004899</v>
      </c>
    </row>
    <row r="62" spans="10:11" x14ac:dyDescent="0.25">
      <c r="J62" s="14" t="s">
        <v>71</v>
      </c>
      <c r="K62">
        <f>HEMODIARH!$F$1</f>
        <v>612004899</v>
      </c>
    </row>
    <row r="63" spans="10:11" x14ac:dyDescent="0.25">
      <c r="J63" s="14" t="s">
        <v>51</v>
      </c>
      <c r="K63">
        <f>HEMODIARH!$F$1</f>
        <v>612004899</v>
      </c>
    </row>
    <row r="64" spans="10:11" x14ac:dyDescent="0.25">
      <c r="J64" s="14" t="s">
        <v>242</v>
      </c>
      <c r="K64">
        <f>HEMODIARH!$F$1</f>
        <v>612004899</v>
      </c>
    </row>
    <row r="65" spans="10:11" x14ac:dyDescent="0.25">
      <c r="J65" s="14" t="s">
        <v>263</v>
      </c>
      <c r="K65">
        <f>HEMODIARH!$F$1</f>
        <v>612004899</v>
      </c>
    </row>
    <row r="66" spans="10:11" x14ac:dyDescent="0.25">
      <c r="J66" s="14" t="s">
        <v>216</v>
      </c>
      <c r="K66">
        <f>HEMODIARH!$F$1</f>
        <v>612004899</v>
      </c>
    </row>
    <row r="67" spans="10:11" x14ac:dyDescent="0.25">
      <c r="J67" s="14" t="s">
        <v>125</v>
      </c>
      <c r="K67">
        <f>HEMODIARH!$F$1</f>
        <v>612004899</v>
      </c>
    </row>
    <row r="68" spans="10:11" x14ac:dyDescent="0.25">
      <c r="J68" s="14" t="s">
        <v>266</v>
      </c>
      <c r="K68">
        <f>HEMODIARH!$F$1</f>
        <v>612004899</v>
      </c>
    </row>
    <row r="69" spans="10:11" x14ac:dyDescent="0.25">
      <c r="J69" s="14" t="s">
        <v>328</v>
      </c>
      <c r="K69">
        <v>13660</v>
      </c>
    </row>
    <row r="70" spans="10:11" x14ac:dyDescent="0.25">
      <c r="J70" s="14" t="s">
        <v>86</v>
      </c>
      <c r="K70">
        <f>HEMODIARH!$F$1</f>
        <v>612004899</v>
      </c>
    </row>
    <row r="71" spans="10:11" x14ac:dyDescent="0.25">
      <c r="J71" s="14" t="s">
        <v>219</v>
      </c>
      <c r="K71">
        <f>HEMODIARH!$F$1</f>
        <v>612004899</v>
      </c>
    </row>
    <row r="72" spans="10:11" x14ac:dyDescent="0.25">
      <c r="J72" s="83" t="s">
        <v>341</v>
      </c>
      <c r="K72" t="e">
        <f>[1]DUPHACYCLINE!$F$1</f>
        <v>#REF!</v>
      </c>
    </row>
    <row r="73" spans="10:11" x14ac:dyDescent="0.25">
      <c r="J73" s="83" t="s">
        <v>342</v>
      </c>
      <c r="K73" t="e">
        <f>[2]RUMITONYL!$F$1</f>
        <v>#REF!</v>
      </c>
    </row>
    <row r="74" spans="10:11" x14ac:dyDescent="0.25">
      <c r="J74" s="88" t="s">
        <v>347</v>
      </c>
      <c r="K74">
        <f>TOLTRANIL!$F$1</f>
        <v>709003530</v>
      </c>
    </row>
  </sheetData>
  <mergeCells count="1">
    <mergeCell ref="A25:D25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52</vt:i4>
      </vt:variant>
      <vt:variant>
        <vt:lpstr>Plages nommées</vt:lpstr>
      </vt:variant>
      <vt:variant>
        <vt:i4>79</vt:i4>
      </vt:variant>
    </vt:vector>
  </HeadingPairs>
  <TitlesOfParts>
    <vt:vector size="131" baseType="lpstr">
      <vt:lpstr>Cheptel</vt:lpstr>
      <vt:lpstr>Prod Sanit</vt:lpstr>
      <vt:lpstr>Carnet Sanitaire</vt:lpstr>
      <vt:lpstr>ANCCESOL</vt:lpstr>
      <vt:lpstr>APRALAN</vt:lpstr>
      <vt:lpstr>ASMYAN</vt:lpstr>
      <vt:lpstr>ASPIRINE 50</vt:lpstr>
      <vt:lpstr>BAYCOX BOVIS</vt:lpstr>
      <vt:lpstr>BESORTYL</vt:lpstr>
      <vt:lpstr>BORGAL</vt:lpstr>
      <vt:lpstr>BOVELA</vt:lpstr>
      <vt:lpstr>BOVILIS BOVIGRIP</vt:lpstr>
      <vt:lpstr>BRAVOXIN</vt:lpstr>
      <vt:lpstr>BUTOX PO</vt:lpstr>
      <vt:lpstr>CENTRAUREO</vt:lpstr>
      <vt:lpstr>COLIBOLUS</vt:lpstr>
      <vt:lpstr>CORTEXILINE</vt:lpstr>
      <vt:lpstr>COVEXIN 10</vt:lpstr>
      <vt:lpstr>CYDECTINE PO</vt:lpstr>
      <vt:lpstr>CYDECTINE TRICLAMOX PO</vt:lpstr>
      <vt:lpstr>DECTOMAX POUR ON</vt:lpstr>
      <vt:lpstr>DEXAFORT</vt:lpstr>
      <vt:lpstr>DEXALONE</vt:lpstr>
      <vt:lpstr>DIURISONE</vt:lpstr>
      <vt:lpstr>DOVENIX 25%</vt:lpstr>
      <vt:lpstr>DRAXXIN</vt:lpstr>
      <vt:lpstr>DYSPEPTIL</vt:lpstr>
      <vt:lpstr>GASTROGARD</vt:lpstr>
      <vt:lpstr>GENIXINE</vt:lpstr>
      <vt:lpstr>HEMODIARH</vt:lpstr>
      <vt:lpstr>HISTABIOSONE</vt:lpstr>
      <vt:lpstr>HISTACLINE</vt:lpstr>
      <vt:lpstr>IVOMEC</vt:lpstr>
      <vt:lpstr>LINCO SPECTIN</vt:lpstr>
      <vt:lpstr>MARBOCYL</vt:lpstr>
      <vt:lpstr>MULTIBIO</vt:lpstr>
      <vt:lpstr>NEMISOL</vt:lpstr>
      <vt:lpstr>ORNIPURAL</vt:lpstr>
      <vt:lpstr>PAROFOR</vt:lpstr>
      <vt:lpstr>PEN HISTA STREP</vt:lpstr>
      <vt:lpstr>REPROSTENOL</vt:lpstr>
      <vt:lpstr>RISPOVAL 3RS BVD P13</vt:lpstr>
      <vt:lpstr>ROTAVEC</vt:lpstr>
      <vt:lpstr>TOLTRANIL</vt:lpstr>
      <vt:lpstr>SHOTAPEN</vt:lpstr>
      <vt:lpstr>MODELE</vt:lpstr>
      <vt:lpstr>Inventaire</vt:lpstr>
      <vt:lpstr>Feuil3</vt:lpstr>
      <vt:lpstr>Cases 2017</vt:lpstr>
      <vt:lpstr>IA</vt:lpstr>
      <vt:lpstr>IA2</vt:lpstr>
      <vt:lpstr>Données</vt:lpstr>
      <vt:lpstr>Feuil3!Criteres</vt:lpstr>
      <vt:lpstr>'IA2'!Criteres</vt:lpstr>
      <vt:lpstr>'DECTOMAX POUR ON'!Date_Fin_TTT</vt:lpstr>
      <vt:lpstr>MODELE!Date_Fin_TTT</vt:lpstr>
      <vt:lpstr>ORNIPURAL!Date_Fin_TTT</vt:lpstr>
      <vt:lpstr>PAROFOR!Date_Fin_TTT</vt:lpstr>
      <vt:lpstr>'PEN HISTA STREP'!Date_Fin_TTT</vt:lpstr>
      <vt:lpstr>'RISPOVAL 3RS BVD P13'!Date_Fin_TTT</vt:lpstr>
      <vt:lpstr>ROTAVEC!Date_Fin_TTT</vt:lpstr>
      <vt:lpstr>SHOTAPEN!Date_Fin_TTT</vt:lpstr>
      <vt:lpstr>TOLTRANIL!Date_Fin_TTT</vt:lpstr>
      <vt:lpstr>Date_Fin_TTT</vt:lpstr>
      <vt:lpstr>'DECTOMAX POUR ON'!DateDébut_TTT</vt:lpstr>
      <vt:lpstr>MODELE!DateDébut_TTT</vt:lpstr>
      <vt:lpstr>ORNIPURAL!DateDébut_TTT</vt:lpstr>
      <vt:lpstr>PAROFOR!DateDébut_TTT</vt:lpstr>
      <vt:lpstr>'PEN HISTA STREP'!DateDébut_TTT</vt:lpstr>
      <vt:lpstr>'RISPOVAL 3RS BVD P13'!DateDébut_TTT</vt:lpstr>
      <vt:lpstr>ROTAVEC!DateDébut_TTT</vt:lpstr>
      <vt:lpstr>SHOTAPEN!DateDébut_TTT</vt:lpstr>
      <vt:lpstr>TOLTRANIL!DateDébut_TTT</vt:lpstr>
      <vt:lpstr>DateDébut_TTT</vt:lpstr>
      <vt:lpstr>Feuil3!Extraire</vt:lpstr>
      <vt:lpstr>'IA2'!Extraire</vt:lpstr>
      <vt:lpstr>'Carnet Sanitaire'!Impression_des_titres</vt:lpstr>
      <vt:lpstr>Monte</vt:lpstr>
      <vt:lpstr>'DECTOMAX POUR ON'!n°_Ordonnance</vt:lpstr>
      <vt:lpstr>MODELE!n°_Ordonnance</vt:lpstr>
      <vt:lpstr>ORNIPURAL!n°_Ordonnance</vt:lpstr>
      <vt:lpstr>PAROFOR!n°_Ordonnance</vt:lpstr>
      <vt:lpstr>'PEN HISTA STREP'!n°_Ordonnance</vt:lpstr>
      <vt:lpstr>'RISPOVAL 3RS BVD P13'!n°_Ordonnance</vt:lpstr>
      <vt:lpstr>ROTAVEC!n°_Ordonnance</vt:lpstr>
      <vt:lpstr>SHOTAPEN!n°_Ordonnance</vt:lpstr>
      <vt:lpstr>TOLTRANIL!n°_Ordonnance</vt:lpstr>
      <vt:lpstr>n°_Ordonnance</vt:lpstr>
      <vt:lpstr>'DECTOMAX POUR ON'!n°_travail</vt:lpstr>
      <vt:lpstr>MODELE!n°_travail</vt:lpstr>
      <vt:lpstr>ORNIPURAL!n°_travail</vt:lpstr>
      <vt:lpstr>PAROFOR!n°_travail</vt:lpstr>
      <vt:lpstr>'PEN HISTA STREP'!n°_travail</vt:lpstr>
      <vt:lpstr>'RISPOVAL 3RS BVD P13'!n°_travail</vt:lpstr>
      <vt:lpstr>ROTAVEC!n°_travail</vt:lpstr>
      <vt:lpstr>SHOTAPEN!n°_travail</vt:lpstr>
      <vt:lpstr>TOLTRANIL!n°_travail</vt:lpstr>
      <vt:lpstr>n°_travail</vt:lpstr>
      <vt:lpstr>Nom</vt:lpstr>
      <vt:lpstr>'DECTOMAX POUR ON'!Produit</vt:lpstr>
      <vt:lpstr>MODELE!Produit</vt:lpstr>
      <vt:lpstr>ORNIPURAL!Produit</vt:lpstr>
      <vt:lpstr>PAROFOR!Produit</vt:lpstr>
      <vt:lpstr>'PEN HISTA STREP'!Produit</vt:lpstr>
      <vt:lpstr>'RISPOVAL 3RS BVD P13'!Produit</vt:lpstr>
      <vt:lpstr>ROTAVEC!Produit</vt:lpstr>
      <vt:lpstr>SHOTAPEN!Produit</vt:lpstr>
      <vt:lpstr>TOLTRANIL!Produit</vt:lpstr>
      <vt:lpstr>Produit</vt:lpstr>
      <vt:lpstr>'DECTOMAX POUR ON'!Remarques</vt:lpstr>
      <vt:lpstr>MODELE!Remarques</vt:lpstr>
      <vt:lpstr>ORNIPURAL!Remarques</vt:lpstr>
      <vt:lpstr>PAROFOR!Remarques</vt:lpstr>
      <vt:lpstr>'PEN HISTA STREP'!Remarques</vt:lpstr>
      <vt:lpstr>'RISPOVAL 3RS BVD P13'!Remarques</vt:lpstr>
      <vt:lpstr>ROTAVEC!Remarques</vt:lpstr>
      <vt:lpstr>SHOTAPEN!Remarques</vt:lpstr>
      <vt:lpstr>TOLTRANIL!Remarques</vt:lpstr>
      <vt:lpstr>Remarques</vt:lpstr>
      <vt:lpstr>'DECTOMAX POUR ON'!Voie_Admi.</vt:lpstr>
      <vt:lpstr>MODELE!Voie_Admi.</vt:lpstr>
      <vt:lpstr>ORNIPURAL!Voie_Admi.</vt:lpstr>
      <vt:lpstr>PAROFOR!Voie_Admi.</vt:lpstr>
      <vt:lpstr>'PEN HISTA STREP'!Voie_Admi.</vt:lpstr>
      <vt:lpstr>'RISPOVAL 3RS BVD P13'!Voie_Admi.</vt:lpstr>
      <vt:lpstr>ROTAVEC!Voie_Admi.</vt:lpstr>
      <vt:lpstr>SHOTAPEN!Voie_Admi.</vt:lpstr>
      <vt:lpstr>TOLTRANIL!Voie_Admi.</vt:lpstr>
      <vt:lpstr>Voie_Admi.</vt:lpstr>
      <vt:lpstr>'Carnet Sanitaire'!Zone_d_impression</vt:lpstr>
      <vt:lpstr>'Prod Sanit'!Zone_d_impression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2017-05-15T05:52:15Z</cp:lastPrinted>
  <dcterms:created xsi:type="dcterms:W3CDTF">2016-01-05T20:28:47Z</dcterms:created>
  <dcterms:modified xsi:type="dcterms:W3CDTF">2017-10-11T15:50:59Z</dcterms:modified>
</cp:coreProperties>
</file>