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 codeName="{A93C3448-2578-E12B-C58C-25EFAD1D314E}"/>
  <workbookPr filterPrivacy="1" codeName="ThisWorkbook" hidePivotFieldList="1"/>
  <xr:revisionPtr revIDLastSave="0" documentId="13_ncr:80001_{4CC34904-D399-4FC7-8193-CF94A9F4A960}" xr6:coauthVersionLast="34" xr6:coauthVersionMax="34" xr10:uidLastSave="{00000000-0000-0000-0000-000000000000}"/>
  <bookViews>
    <workbookView xWindow="0" yWindow="0" windowWidth="19200" windowHeight="5800" tabRatio="916" firstSheet="2" activeTab="2" xr2:uid="{57B58F33-F232-4E4E-80BB-0882AC254CE4}"/>
  </bookViews>
  <sheets>
    <sheet name="FormXLProTblList" sheetId="14" state="veryHidden" r:id="rId1"/>
    <sheet name="wksListBoxRowSource" sheetId="15" state="veryHidden" r:id="rId2"/>
    <sheet name="BDD VENTES" sheetId="11" r:id="rId3"/>
  </sheets>
  <definedNames>
    <definedName name="_2018">#REF!</definedName>
    <definedName name="_2019">#REF!</definedName>
    <definedName name="_2020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8">#REF!</definedName>
    <definedName name="Abréviation_pour_facturation">#REF!</definedName>
    <definedName name="Adresse">#REF!</definedName>
    <definedName name="adresse_1">#REF!</definedName>
    <definedName name="affichage_stock_final">#REF!</definedName>
    <definedName name="affichage_stock_initial">#REF!</definedName>
    <definedName name="affinage">#REF!</definedName>
    <definedName name="affinage_1">#REF!</definedName>
    <definedName name="AFFINAGE_BDD">#REF!</definedName>
    <definedName name="affinage_bdd_ventes">'BDD VENTES'!$F$1</definedName>
    <definedName name="affinage_fromage_vendu">#REF!</definedName>
    <definedName name="affinage_nombre">#REF!</definedName>
    <definedName name="affinage_poids">#REF!</definedName>
    <definedName name="affinage_stock">#REF!</definedName>
    <definedName name="AGREMENT">#REF!</definedName>
    <definedName name="AGREMENT_ESTIVE">#REF!</definedName>
    <definedName name="ajustement_invent_poids">#REF!</definedName>
    <definedName name="Ajustement_inventaire">#REF!</definedName>
    <definedName name="ajustement_inventaire_nombre">#REF!</definedName>
    <definedName name="Année_de_début_de_pile">#REF!</definedName>
    <definedName name="Année_pile_ouverte">#REF!</definedName>
    <definedName name="annéée_reference">#REF!</definedName>
    <definedName name="AOP">#REF!</definedName>
    <definedName name="Associé_1">#REF!</definedName>
    <definedName name="Associé_2">#REF!</definedName>
    <definedName name="Associé_3">#REF!</definedName>
    <definedName name="auto_conso_nombre">#REF!</definedName>
    <definedName name="auto_conso_poids">#REF!</definedName>
    <definedName name="bal_bals_factures_transport">#REF!</definedName>
    <definedName name="bal_bas_bdd_fromages">#REF!</definedName>
    <definedName name="bal_bas_bdd_producteur">#REF!</definedName>
    <definedName name="bal_bas_bdd_producteurs">#REF!</definedName>
    <definedName name="bal_bas_bl_aff_auto">#REF!</definedName>
    <definedName name="bal_bas_entree_stocks">#REF!</definedName>
    <definedName name="bal_bas_fac_pro_saloir">#REF!</definedName>
    <definedName name="bal_bas_mvt_stocks">L1048576C3</definedName>
    <definedName name="bal_bas_pile">#REF!</definedName>
    <definedName name="bal_bas_stock">#REF!</definedName>
    <definedName name="balise">#REF!</definedName>
    <definedName name="balise_bas">'BDD VENTES'!$S$1048386</definedName>
    <definedName name="balise_bas_n°factureclient">'BDD VENTES'!$S$1047883</definedName>
    <definedName name="balise_label">#REF!</definedName>
    <definedName name="balise_mouchard">#REF!</definedName>
    <definedName name="Base_facturation_affinage">#REF!</definedName>
    <definedName name="Base_facturation_vente_co.">#REF!</definedName>
    <definedName name="bbdp_taille">#REF!</definedName>
    <definedName name="bdd_bl_clients_bal_bas">#REF!</definedName>
    <definedName name="bdd_blclients_annee_mois">#REF!</definedName>
    <definedName name="BDD_FAC_CLIENTS_BAL">#REF!</definedName>
    <definedName name="bdd_fac_mois">'BDD VENTES'!$AD$2</definedName>
    <definedName name="BDD_VENTE_concatener_année_mois_client">'BDD VENTES'!$R$1</definedName>
    <definedName name="bdd_ventes_DLUO">#REF!</definedName>
    <definedName name="bddbl_client">#REF!</definedName>
    <definedName name="bddbl_client_nom_transporteur">#REF!</definedName>
    <definedName name="bddbl_clients_date_exp">#REF!</definedName>
    <definedName name="bddbl_clients_eligibilite">#REF!</definedName>
    <definedName name="bddbl_date">#REF!</definedName>
    <definedName name="bddbl_elig">#REF!</definedName>
    <definedName name="bddbl_elig_client">#REF!</definedName>
    <definedName name="bddbl_N°">#REF!</definedName>
    <definedName name="bddbl_N°fact">#REF!</definedName>
    <definedName name="bddbl_path">#REF!</definedName>
    <definedName name="bddbl_poids_livraison">#REF!</definedName>
    <definedName name="bddbl_tansporteur">#REF!</definedName>
    <definedName name="bddblc_annee_mois">#REF!</definedName>
    <definedName name="bddblc_frais_charge_client">#REF!</definedName>
    <definedName name="bddblclients_cout_transport">#REF!</definedName>
    <definedName name="bddfac_bal_bas">#REF!</definedName>
    <definedName name="bddfac_date">#REF!</definedName>
    <definedName name="bddfac_lien_facture_papier">#REF!</definedName>
    <definedName name="bddfac_montantHT">#REF!</definedName>
    <definedName name="bddfac_producteur">#REF!</definedName>
    <definedName name="bddfacclient_N°facture">#REF!</definedName>
    <definedName name="bddfacclients_annee_facturation">'BDD VENTES'!$AC$2</definedName>
    <definedName name="bddfacturesclient_n°facture">#REF!</definedName>
    <definedName name="bddfacturesclients_annee">#REF!</definedName>
    <definedName name="bddfacturesclients_client">#REF!</definedName>
    <definedName name="bddfacturesclients_concat_annee_mois">'BDD VENTES'!$AE$2</definedName>
    <definedName name="bddfacturesclients_date_facture">#REF!</definedName>
    <definedName name="bddfacturesclients_mois">#REF!</definedName>
    <definedName name="bddfacturesclients_montantht">#REF!</definedName>
    <definedName name="bddfacturesclients_montantttc">#REF!</definedName>
    <definedName name="bddfacturesclients_transport_HT">#REF!</definedName>
    <definedName name="bddv_balise_bas">#REF!</definedName>
    <definedName name="bddventes_annee">Tableau2[[#Headers],[année bl]]</definedName>
    <definedName name="bddventes_année_bl">'BDD VENTES'!$N$1</definedName>
    <definedName name="BDDVENTES_DLUO">'BDD VENTES'!#REF!</definedName>
    <definedName name="bddventes_mois">'BDD VENTES'!$O$1</definedName>
    <definedName name="bddventes_N°_facture_client">'BDD VENTES'!$S$1</definedName>
    <definedName name="bddventes_N°facture_client">Tableau2[[#Headers],[N° facture client]]</definedName>
    <definedName name="bdl_client">#REF!</definedName>
    <definedName name="bdl_Date">#REF!</definedName>
    <definedName name="bdl_N°BL">#REF!</definedName>
    <definedName name="BIC">#REF!</definedName>
    <definedName name="BIO">#REF!</definedName>
    <definedName name="BL_à_compléter">#REF!</definedName>
    <definedName name="BL_associés">#REF!</definedName>
    <definedName name="bl_balise_date_exp">#REF!</definedName>
    <definedName name="bl_c_date_exp">#REF!</definedName>
    <definedName name="bl_date_expedition">#REF!</definedName>
    <definedName name="bl_designation">#REF!</definedName>
    <definedName name="bl_espace_saisie">#REF!</definedName>
    <definedName name="BL_plage_cid">#REF!</definedName>
    <definedName name="BL_plage_csg">#REF!</definedName>
    <definedName name="bl_prix_total">#REF!</definedName>
    <definedName name="bl_prix_unitaire">#REF!</definedName>
    <definedName name="bl_quantite">#REF!</definedName>
    <definedName name="bl_taille">#REF!</definedName>
    <definedName name="blconso_balise_conso">#REF!</definedName>
    <definedName name="blconso_conso">#REF!</definedName>
    <definedName name="blconso_puht">#REF!</definedName>
    <definedName name="blconso_qte">#REF!</definedName>
    <definedName name="blconso_unite">#REF!</definedName>
    <definedName name="bord_haut_gauche">#REF!</definedName>
    <definedName name="chemin_facture_client">#REF!</definedName>
    <definedName name="choix_entreprises">OFFSET(l_entreprises,MATCH(#REF!&amp;"*",l_entreprises,0)-1,,COUNTIF(l_entreprises,#REF!&amp;"*"))</definedName>
    <definedName name="CIVILITE">#REF!</definedName>
    <definedName name="Clé">#REF!</definedName>
    <definedName name="Clé_RIB">#REF!</definedName>
    <definedName name="client_reservation">#REF!</definedName>
    <definedName name="Code_banque">#REF!</definedName>
    <definedName name="Code_guichet">#REF!</definedName>
    <definedName name="Code_postal">#REF!</definedName>
    <definedName name="codif_N°quartet_producteur_mois_année_client">'BDD VENTES'!$X$1</definedName>
    <definedName name="colonne_lots">#REF!</definedName>
    <definedName name="colonne_type_fromage">#REF!</definedName>
    <definedName name="commentaires">#REF!</definedName>
    <definedName name="Commune">#REF!</definedName>
    <definedName name="Commune_2">#REF!</definedName>
    <definedName name="Commune_de_transformation_en_estive">#REF!</definedName>
    <definedName name="compteur_premiere_ligne">#REF!</definedName>
    <definedName name="Concat_année_mois">'BDD VENTES'!$P$1</definedName>
    <definedName name="Concat_année_mois_n°facture">'BDD VENTES'!$Q$1</definedName>
    <definedName name="concat_type_affinage">#REF!</definedName>
    <definedName name="Concatener_Eligibilite_à_la_facturation_en_cours_client">'BDD VENTES'!$U$1</definedName>
    <definedName name="Concatener_lot_producteur">#REF!</definedName>
    <definedName name="Concatener_producteur_date_de_facture">#REF!</definedName>
    <definedName name="Concatener_Producteur_Mois_année_client">'BDD VENTES'!$V$1</definedName>
    <definedName name="Concatener_producteur_N°_de_pile">#REF!</definedName>
    <definedName name="Consommable__prestation">#REF!</definedName>
    <definedName name="Consommable_acheté">#REF!</definedName>
    <definedName name="CONSOMMABLES">#REF!</definedName>
    <definedName name="CORNER">L4C13</definedName>
    <definedName name="Coût_à_la_charge_du_client">#REF!</definedName>
    <definedName name="Cout_transport">#REF!</definedName>
    <definedName name="Cout_transport_total">#REF!</definedName>
    <definedName name="Date">#REF!</definedName>
    <definedName name="Date_de_fabrication">#REF!</definedName>
    <definedName name="Date_de_facture">#REF!</definedName>
    <definedName name="Date_de_la_facture">#REF!</definedName>
    <definedName name="Date_de_paiement">#REF!</definedName>
    <definedName name="Date_de_règlement">#REF!</definedName>
    <definedName name="Date_début_de_pile">#REF!</definedName>
    <definedName name="Date_du_BL">'BDD VENTES'!$A$1</definedName>
    <definedName name="Date_entrée_de_stock">#REF!</definedName>
    <definedName name="date_expedition_ventes">'BDD VENTES'!$B$1</definedName>
    <definedName name="Date_facture">#REF!</definedName>
    <definedName name="Date_fin_de_pile">#REF!</definedName>
    <definedName name="Date_mouvement">#REF!</definedName>
    <definedName name="date_mvt_stock">#REF!</definedName>
    <definedName name="Date_prochaine_échéance">#REF!</definedName>
    <definedName name="date_production">#REF!</definedName>
    <definedName name="delai_paiment">#REF!</definedName>
    <definedName name="Description_échéance">#REF!</definedName>
    <definedName name="Designation">#REF!</definedName>
    <definedName name="dlc_1">#REF!</definedName>
    <definedName name="DLUO">#REF!</definedName>
    <definedName name="Domiciliation">#REF!</definedName>
    <definedName name="duree_affinage">OFFSET(#REF!,1,0,COUNTA(#REF!)-1,1)</definedName>
    <definedName name="eligibilite">Tableau2[[#Headers],[Eligibilite à la facturation recap CLIENT en cours]]</definedName>
    <definedName name="Eligibilite_à_la_facturation_en_cours">'BDD VENTES'!$T$1</definedName>
    <definedName name="Eligibilite_facturation_affinage">#REF!</definedName>
    <definedName name="Eligibilite_facturation_vente_co.">#REF!</definedName>
    <definedName name="Eligibilité_facture">#REF!</definedName>
    <definedName name="Eligibilité_facture_autoconso">#REF!</definedName>
    <definedName name="Eligibilité_facture_saloir_par_producteur">'BDD VENTES'!#REF!</definedName>
    <definedName name="Eligibilité_fin_de_pile">#REF!</definedName>
    <definedName name="eMail">#REF!</definedName>
    <definedName name="Emetteur_de_la_facture">#REF!</definedName>
    <definedName name="Entrée_1">#REF!</definedName>
    <definedName name="Entrée_10">#REF!</definedName>
    <definedName name="Entrée_11">#REF!</definedName>
    <definedName name="Entrée_12">#REF!</definedName>
    <definedName name="Entrée_13">#REF!</definedName>
    <definedName name="Entrée_14">#REF!</definedName>
    <definedName name="Entrée_15">#REF!</definedName>
    <definedName name="Entrée_16">#REF!</definedName>
    <definedName name="Entrée_17">#REF!</definedName>
    <definedName name="Entrée_18">#REF!</definedName>
    <definedName name="Entrée_19">#REF!</definedName>
    <definedName name="Entrée_2">#REF!</definedName>
    <definedName name="Entrée_20">#REF!</definedName>
    <definedName name="Entrée_3">#REF!</definedName>
    <definedName name="Entrée_4">#REF!</definedName>
    <definedName name="Entrée_5">#REF!</definedName>
    <definedName name="Entrée_6">#REF!</definedName>
    <definedName name="Entrée_7">#REF!</definedName>
    <definedName name="Entrée_8">#REF!</definedName>
    <definedName name="Entrée_9">#REF!</definedName>
    <definedName name="es_date_entree">#REF!</definedName>
    <definedName name="es_pieces">#REF!</definedName>
    <definedName name="es_taille">#REF!</definedName>
    <definedName name="etiquette">#REF!</definedName>
    <definedName name="etiquette_balise_bas">#REF!</definedName>
    <definedName name="etiquette_csd">#REF!</definedName>
    <definedName name="etiquette_village">#REF!</definedName>
    <definedName name="fac_c_taille">#REF!</definedName>
    <definedName name="fac_pl_produc">#REF!</definedName>
    <definedName name="fac_taille">#REF!</definedName>
    <definedName name="facclient_date">#REF!</definedName>
    <definedName name="facclient_nom_du_client">#REF!</definedName>
    <definedName name="facclient_papier_N°">#REF!</definedName>
    <definedName name="facture_client_affinage">#REF!</definedName>
    <definedName name="facture_client_balisebas_saisie">#REF!</definedName>
    <definedName name="facture_client_cid">#REF!</definedName>
    <definedName name="facture_client_conditions_transport">#REF!</definedName>
    <definedName name="facture_client_csg">#REF!</definedName>
    <definedName name="facture_client_date_exp">#REF!</definedName>
    <definedName name="facture_client_montantHT">#REF!</definedName>
    <definedName name="facture_client_montantTTC">#REF!</definedName>
    <definedName name="facture_client_plagesaisie_cout_transport">#REF!</definedName>
    <definedName name="facture_client_PUHT">#REF!</definedName>
    <definedName name="facture_client_quantite">#REF!</definedName>
    <definedName name="facture_client_transpor_balise_bas">#REF!</definedName>
    <definedName name="facture_client_transpor_cid">#REF!</definedName>
    <definedName name="facture_client_transport_date_expe">#REF!</definedName>
    <definedName name="facture_client_transport_intitule">#REF!</definedName>
    <definedName name="facture_client_transport_pht">#REF!</definedName>
    <definedName name="facture_client_transporteur">#REF!</definedName>
    <definedName name="facture_client_transportHT">#REF!</definedName>
    <definedName name="facture_client_transportTTC">#REF!</definedName>
    <definedName name="facture_client_type">#REF!</definedName>
    <definedName name="facture_conso_bdd_facture">#REF!</definedName>
    <definedName name="facture_montantHT">#REF!</definedName>
    <definedName name="facture_plage_cid">#REF!</definedName>
    <definedName name="facture_plage_csg">#REF!</definedName>
    <definedName name="factureclient_transport_csg">#REF!</definedName>
    <definedName name="faiseur_1">#REF!</definedName>
    <definedName name="Form_Feuil10_Tableau4_N">3</definedName>
    <definedName name="Form_Feuil11_Tableau35_N">2</definedName>
    <definedName name="Form_Feuil16_N">3</definedName>
    <definedName name="Form_Feuil16_Tableau3_N">4</definedName>
    <definedName name="Form_Feuil16_Tableau6_N">5</definedName>
    <definedName name="Form_Feuil2_Tableau2_N">2</definedName>
    <definedName name="Form_Feuil20_Tableau1110_N">2</definedName>
    <definedName name="Form_Feuil3_Tableau3_N">3</definedName>
    <definedName name="Form_Feuil4_Tableau8_N">21</definedName>
    <definedName name="Form_Feuil5_Tableau1_N">10</definedName>
    <definedName name="Form_Feuil7_Tableau11_N">4</definedName>
    <definedName name="Gestion_des_stocks">#REF!</definedName>
    <definedName name="IBAN">#REF!</definedName>
    <definedName name="IDOKI">#REF!</definedName>
    <definedName name="l_entreprises">OFFSET(#REF!,1,0,COUNTA(#REF!)-1,1)</definedName>
    <definedName name="Lieu_de_transformation_en_estive">#REF!</definedName>
    <definedName name="ligne_test_année_affichage">#REF!</definedName>
    <definedName name="ligne_test_verouillage">#REF!</definedName>
    <definedName name="liste_dynamique_entreprises">OFFSET(l_entreprises,MATCH(#REF!&amp;"*",l_entreprises,0)-1,,COUNTIF(l_entreprises,#REF!&amp;"*"))</definedName>
    <definedName name="liste_en_tetes_années">#REF!</definedName>
    <definedName name="liste_entreprises">#REF!</definedName>
    <definedName name="liste_paysans">#REF!</definedName>
    <definedName name="liste_producteurs">OFFSET(#REF!,1,0,COUNTA(#REF!)-1,1)</definedName>
    <definedName name="lot_1">#REF!</definedName>
    <definedName name="Mail">#REF!</definedName>
    <definedName name="max_par_producteur_par_année_par_mois">'BDD VENTES'!$Y$1</definedName>
    <definedName name="Montant_transport_HT">#REF!</definedName>
    <definedName name="Montant_transport_TTC">#REF!</definedName>
    <definedName name="MONTANT_TTC">#REF!</definedName>
    <definedName name="Montants">#REF!</definedName>
    <definedName name="MOUCHARD">#REF!</definedName>
    <definedName name="Moyen_de_paiement">#REF!</definedName>
    <definedName name="moyens_de_paiment">#REF!</definedName>
    <definedName name="N°_commande">#REF!</definedName>
    <definedName name="N°_de_document__N°BL">'BDD VENTES'!#REF!</definedName>
    <definedName name="N°_de_facture">#REF!</definedName>
    <definedName name="N°_de_votre_facture_pour_laquelle_nous_avons_perçu_les_sommes">#REF!</definedName>
    <definedName name="N°_EDE">#REF!</definedName>
    <definedName name="N°_facture">#REF!</definedName>
    <definedName name="N°_FACTURE_TRANSPORTEUR">#REF!</definedName>
    <definedName name="N°_FACTURE_VENTE_CO">#REF!</definedName>
    <definedName name="N°_Lot">#REF!</definedName>
    <definedName name="N°_lot_sortant">#REF!</definedName>
    <definedName name="N°_organnisme_certificateur_en_BIO">#REF!</definedName>
    <definedName name="N°_pile">#REF!</definedName>
    <definedName name="N°_quartet_producteur_mois_année_client">'BDD VENTES'!$W$1</definedName>
    <definedName name="N°_TVA_INTRA">#REF!</definedName>
    <definedName name="N°agrement">#REF!</definedName>
    <definedName name="N°AGREMENT_ESTIVE">#REF!</definedName>
    <definedName name="N°EDE">#REF!</definedName>
    <definedName name="N°FACTURE_AFFINAGE">#REF!</definedName>
    <definedName name="N°facture_client">#REF!</definedName>
    <definedName name="n°facture_par_producteur">#REF!</definedName>
    <definedName name="n°facture_vente_co">#REF!</definedName>
    <definedName name="n°lot_sortant">#REF!</definedName>
    <definedName name="N°LOT_VENTE_CLIENT">'BDD VENTES'!$G$1</definedName>
    <definedName name="N°SIRET">#REF!</definedName>
    <definedName name="nb_Tableauventes">#REF!</definedName>
    <definedName name="nfa_aujourdhui">#REF!</definedName>
    <definedName name="nfa_Producteur">#REF!</definedName>
    <definedName name="Nom">#REF!</definedName>
    <definedName name="NOM_CLIENT">#REF!</definedName>
    <definedName name="Nom_du_client">'BDD VENTES'!$C$1</definedName>
    <definedName name="Nom_du_client_ayant_réservé">#REF!</definedName>
    <definedName name="nom_exploitation">OFFSET(#REF!,1,0,COUNTA(#REF!)-1,1)</definedName>
    <definedName name="nom_organnisme_certificateur_BIO">#REF!</definedName>
    <definedName name="Nom_producteur">#REF!</definedName>
    <definedName name="Nom_tableau_max">#REF!</definedName>
    <definedName name="Nombre_de_cartons">#REF!</definedName>
    <definedName name="Nombre_de_fromages">#REF!</definedName>
    <definedName name="Nombre_de_griles">#REF!</definedName>
    <definedName name="Nombre_de_grilles">#REF!</definedName>
    <definedName name="nombre_fromages_bl">#REF!</definedName>
    <definedName name="Nouveau_N°_de_commande">#REF!</definedName>
    <definedName name="nouveau_num_BL">#REF!</definedName>
    <definedName name="Numéro_de_compte">#REF!</definedName>
    <definedName name="Numéro_de_lot">#REF!</definedName>
    <definedName name="nv_Lot">#REF!</definedName>
    <definedName name="nv_Nombre">#REF!</definedName>
    <definedName name="nv_Producteur">#REF!</definedName>
    <definedName name="nv_Type_fromage">#REF!</definedName>
    <definedName name="nvbal_Affinage">#REF!</definedName>
    <definedName name="nvbal_Kg">#REF!</definedName>
    <definedName name="nvbal_Lot">#REF!</definedName>
    <definedName name="nvbal_nombre">#REF!</definedName>
    <definedName name="nvbal_Producteur">#REF!</definedName>
    <definedName name="nvbal_Type_fromage">#REF!</definedName>
    <definedName name="nvf_nbval">#REF!</definedName>
    <definedName name="Paysan">#REF!</definedName>
    <definedName name="Pièces">'BDD VENTES'!$J$1</definedName>
    <definedName name="Pile">#REF!</definedName>
    <definedName name="pivot_2018">#REF!</definedName>
    <definedName name="pivot_2019">#REF!</definedName>
    <definedName name="pivot_2020">#REF!</definedName>
    <definedName name="pivot_2021">#REF!</definedName>
    <definedName name="pivot_2022">#REF!</definedName>
    <definedName name="pivot_2023">#REF!</definedName>
    <definedName name="pivot_fractio_parts_so">#REF!</definedName>
    <definedName name="pivot_selection_type_de_producteur">#REF!</definedName>
    <definedName name="plage_date_fab">#REF!</definedName>
    <definedName name="plage_Prix_proposés">#REF!</definedName>
    <definedName name="plage_QuantitésKg">#REF!</definedName>
    <definedName name="plage_saisie_vente">#REF!</definedName>
    <definedName name="plage_Ventes">#REF!</definedName>
    <definedName name="Poids">'BDD VENTES'!$I$1</definedName>
    <definedName name="Prix_confirmé_HT">'BDD VENTES'!$K$1</definedName>
    <definedName name="PRIX_GRILLE_AUTOCONSO">#REF!</definedName>
    <definedName name="PRIX_HT">#REF!</definedName>
    <definedName name="Prix_HT_au_kg">#REF!</definedName>
    <definedName name="prix_ht_total_conso">#REF!</definedName>
    <definedName name="Prix_proposé_affinage">#REF!</definedName>
    <definedName name="Prix_proposé_vente_co.">#REF!</definedName>
    <definedName name="Prix_total">#REF!</definedName>
    <definedName name="Prix_unitaire">#REF!</definedName>
    <definedName name="prix_unitaire__€_HT_kg">#REF!</definedName>
    <definedName name="prix_vente_HT_par_defaut">#REF!</definedName>
    <definedName name="prix_vente_ttc_par_defaut">#REF!</definedName>
    <definedName name="producteur">#REF!</definedName>
    <definedName name="Producteur_auto_conso">#REF!</definedName>
    <definedName name="producteur_bdd_ventes">'BDD VENTES'!$D$1</definedName>
    <definedName name="producteur_nombre">#REF!</definedName>
    <definedName name="producteur_pile">#REF!</definedName>
    <definedName name="producteur_poids">#REF!</definedName>
    <definedName name="proespects_tel">#REF!</definedName>
    <definedName name="prospect_nom_commercial">#REF!</definedName>
    <definedName name="prospect_pays">#REF!</definedName>
    <definedName name="prospects_adresse">#REF!</definedName>
    <definedName name="prospects_balise">#REF!</definedName>
    <definedName name="prospects_code_postal">#REF!</definedName>
    <definedName name="prospects_fonction">#REF!</definedName>
    <definedName name="prospects_mail">#REF!</definedName>
    <definedName name="prospects_nom">#REF!</definedName>
    <definedName name="prospects_prenom">#REF!</definedName>
    <definedName name="prospects_statut">#REF!</definedName>
    <definedName name="prospects_ville">#REF!</definedName>
    <definedName name="pu_affinage">#REF!</definedName>
    <definedName name="PU_FAC">#REF!</definedName>
    <definedName name="PUHT">#REF!</definedName>
    <definedName name="puu_vente_collective">#REF!</definedName>
    <definedName name="qualite_fromage">#REF!</definedName>
    <definedName name="Quantité">#REF!</definedName>
    <definedName name="Quantité__en_kg">#REF!</definedName>
    <definedName name="quantité_conso">#REF!</definedName>
    <definedName name="quantite_mouvement_kg">#REF!</definedName>
    <definedName name="relai_nom_transporteur">#REF!</definedName>
    <definedName name="SIRET">#REF!</definedName>
    <definedName name="somme_poids_commande">#REF!</definedName>
    <definedName name="Statut">#REF!</definedName>
    <definedName name="statut_bdd_producteurs">#REF!</definedName>
    <definedName name="Statut_facture">#REF!</definedName>
    <definedName name="Stock_affinagenombre">#REF!</definedName>
    <definedName name="Stock_physique_vente_co._Nombre">#REF!</definedName>
    <definedName name="Stocks">#REF!</definedName>
    <definedName name="tableaux_parts_sociales">#REF!</definedName>
    <definedName name="Taille_des_tomes">#REF!</definedName>
    <definedName name="tarte">#REF!</definedName>
    <definedName name="tarte2">#REF!</definedName>
    <definedName name="tarte3">#REF!</definedName>
    <definedName name="tcEligibFactureMensProdClient">'BDD VENTES'!$Z$1</definedName>
    <definedName name="Tel_1">#REF!</definedName>
    <definedName name="Tel_2">#REF!</definedName>
    <definedName name="Tel1_">#REF!</definedName>
    <definedName name="Tel2_">#REF!</definedName>
    <definedName name="template_etiquette">#REF!</definedName>
    <definedName name="titre_facture">'BDD VENTES'!#REF!</definedName>
    <definedName name="titre_transp">#REF!</definedName>
    <definedName name="total_HT_cumule">'BDD VENTES'!$L:$L</definedName>
    <definedName name="total_TTC_cumule">'BDD VENTES'!$O:$O</definedName>
    <definedName name="TRANSFORMATION_EN_ESTIVE">#REF!</definedName>
    <definedName name="transp_balise_bas">#REF!</definedName>
    <definedName name="Transporteur">#REF!</definedName>
    <definedName name="transporteurs">#REF!</definedName>
    <definedName name="TVA_CONSOMMABLES">#REF!</definedName>
    <definedName name="TVA_FROMAGE">#REF!</definedName>
    <definedName name="TVA_TRANSPORT">#REF!</definedName>
    <definedName name="type_de_fromage">#REF!</definedName>
    <definedName name="TYPE_FROMAGE">#REF!</definedName>
    <definedName name="Type_fromage_affinage">#REF!</definedName>
    <definedName name="type_fromage_ventes">'BDD VENTES'!$E$1</definedName>
    <definedName name="Unité">#REF!</definedName>
    <definedName name="UNITE_BDD_CONSO">#REF!</definedName>
    <definedName name="v_Affinage">'BDD VENTES'!$F:$F</definedName>
    <definedName name="v_bal_stock_final">#REF!</definedName>
    <definedName name="v_bal_stock_initial">#REF!</definedName>
    <definedName name="v_bal_taille_mouvement">#REF!</definedName>
    <definedName name="v_Client">'BDD VENTES'!$C:$C</definedName>
    <definedName name="v_conc_prod_tye_affinage">'BDD VENTES'!$M:$M</definedName>
    <definedName name="v_Date_commande">'BDD VENTES'!$A:$A</definedName>
    <definedName name="v_Date_expedition">'BDD VENTES'!$B:$B</definedName>
    <definedName name="v_Facture">'BDD VENTES'!#REF!</definedName>
    <definedName name="v_N°_lot">'BDD VENTES'!$G:$G</definedName>
    <definedName name="v_N°BL">'BDD VENTES'!#REF!</definedName>
    <definedName name="v_Pièces">'BDD VENTES'!$J:$J</definedName>
    <definedName name="v_Poids">'BDD VENTES'!$I:$I</definedName>
    <definedName name="v_Prix_confirmé">'BDD VENTES'!$K:$K</definedName>
    <definedName name="v_Producteur">'BDD VENTES'!$D:$D</definedName>
    <definedName name="v_Taille">'BDD VENTES'!$H:$H</definedName>
    <definedName name="v_type_document">'BDD VENTES'!#REF!</definedName>
    <definedName name="v_Type_fromage">'BDD VENTES'!$E:$E</definedName>
    <definedName name="vente_co._nombre">#REF!</definedName>
    <definedName name="vente_co._poids">#REF!</definedName>
    <definedName name="vente_co.stock_reserve_nombre">#REF!</definedName>
    <definedName name="vente_co.stock_reserve_poids">#REF!</definedName>
    <definedName name="VENTE_nombre">#REF!</definedName>
    <definedName name="VENTE_poids">#REF!</definedName>
    <definedName name="vv_bal_bl">'BDD VENTES'!#REF!</definedName>
    <definedName name="vv_bal_producteur">'BDD VENTES'!$D$1047812</definedName>
    <definedName name="vv_type_fromage">'BDD VENTES'!$E$1047812</definedName>
    <definedName name="vvbal_Facture">'BDD VENTES'!#REF!</definedName>
    <definedName name="vvbal_producteur">'BDD VENTES'!$D$1047823</definedName>
    <definedName name="zone_saisie_mvmt_stock">#REF!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2" i="11" l="1"/>
  <c r="U2" i="11" s="1"/>
  <c r="AB2" i="11"/>
  <c r="AE2" i="11"/>
  <c r="Y2" i="11" l="1"/>
  <c r="Y3" i="11"/>
  <c r="Y4" i="11"/>
  <c r="Y5" i="11"/>
  <c r="Y6" i="11"/>
  <c r="Y7" i="11"/>
  <c r="L7" i="11" l="1"/>
  <c r="M7" i="11"/>
  <c r="N7" i="11"/>
  <c r="O7" i="11"/>
  <c r="L6" i="11"/>
  <c r="M6" i="11"/>
  <c r="N6" i="11"/>
  <c r="O6" i="11"/>
  <c r="L5" i="11"/>
  <c r="M5" i="11"/>
  <c r="N5" i="11"/>
  <c r="O5" i="11"/>
  <c r="L4" i="11"/>
  <c r="M4" i="11"/>
  <c r="N4" i="11"/>
  <c r="O4" i="11"/>
  <c r="L3" i="11"/>
  <c r="M3" i="11"/>
  <c r="N3" i="11"/>
  <c r="O3" i="11"/>
  <c r="N2" i="11"/>
  <c r="R3" i="11" l="1"/>
  <c r="R4" i="11"/>
  <c r="R5" i="11"/>
  <c r="R6" i="11"/>
  <c r="R7" i="11"/>
  <c r="V5" i="11"/>
  <c r="V4" i="11"/>
  <c r="V7" i="11"/>
  <c r="P7" i="11"/>
  <c r="V3" i="11"/>
  <c r="P5" i="11"/>
  <c r="V6" i="11"/>
  <c r="Q7" i="11"/>
  <c r="Q6" i="11"/>
  <c r="P6" i="11"/>
  <c r="P3" i="11"/>
  <c r="Q5" i="11"/>
  <c r="Q4" i="11"/>
  <c r="P4" i="11"/>
  <c r="Q3" i="11"/>
  <c r="Z3" i="11" l="1"/>
  <c r="T3" i="11"/>
  <c r="U3" i="11" s="1"/>
  <c r="Z6" i="11"/>
  <c r="T6" i="11"/>
  <c r="U6" i="11" s="1"/>
  <c r="Z4" i="11"/>
  <c r="T4" i="11"/>
  <c r="U4" i="11" s="1"/>
  <c r="Z5" i="11"/>
  <c r="T5" i="11"/>
  <c r="U5" i="11" s="1"/>
  <c r="Z7" i="11"/>
  <c r="T7" i="11"/>
  <c r="U7" i="11" s="1"/>
  <c r="L2" i="11"/>
  <c r="M2" i="11"/>
  <c r="O2" i="11"/>
  <c r="R2" i="11" s="1"/>
  <c r="V2" i="11" l="1"/>
  <c r="Q2" i="11"/>
  <c r="Z2" i="11" s="1"/>
  <c r="P2" i="11"/>
</calcChain>
</file>

<file path=xl/sharedStrings.xml><?xml version="1.0" encoding="utf-8"?>
<sst xmlns="http://schemas.openxmlformats.org/spreadsheetml/2006/main" count="129" uniqueCount="97">
  <si>
    <t>FERMENT</t>
  </si>
  <si>
    <t>Nom du client</t>
  </si>
  <si>
    <t>Crémier du nord</t>
  </si>
  <si>
    <t>Le Fromage d'or</t>
  </si>
  <si>
    <t>TblName</t>
  </si>
  <si>
    <t>TblWksCodeName</t>
  </si>
  <si>
    <t>TblSettings</t>
  </si>
  <si>
    <t>Tableau2</t>
  </si>
  <si>
    <t>Feuil2</t>
  </si>
  <si>
    <t>Type de fromage</t>
  </si>
  <si>
    <t>Tableau1</t>
  </si>
  <si>
    <t>Feuil5</t>
  </si>
  <si>
    <t>ESTIVE</t>
  </si>
  <si>
    <t>TYPE FROMAGE</t>
  </si>
  <si>
    <t>FERMIER</t>
  </si>
  <si>
    <t>AFFINAGE</t>
  </si>
  <si>
    <t>3-6 mois</t>
  </si>
  <si>
    <t>6-9 mois</t>
  </si>
  <si>
    <t>&gt;9 mois</t>
  </si>
  <si>
    <t>Affinage</t>
  </si>
  <si>
    <t>Tableau6</t>
  </si>
  <si>
    <t>Feuil16</t>
  </si>
  <si>
    <t>1677721501FTT000002550005247900203200TDMYT                                                  01401100TTTTFTFFFF02MALAUFFFT00000000F</t>
  </si>
  <si>
    <t>1677721501FTT000002550005247900303200FDMYT                                                  01401100TTTTFTFFFF02MALAUFFFT00000000F</t>
  </si>
  <si>
    <t>Type fromage-affinage</t>
  </si>
  <si>
    <t>Prix HT au kg</t>
  </si>
  <si>
    <t>Prix TTC au kg</t>
  </si>
  <si>
    <t>Tableau3</t>
  </si>
  <si>
    <t>1677721501FTT000002550005247900403200FDMYT                                                  01401100TTTTFTFFFF02MALAUFFFT00000000F</t>
  </si>
  <si>
    <t>TVA FROMAGE</t>
  </si>
  <si>
    <t>1677721501FTT000002550005247900003200FDMYT                                                  01401100TTTTFTFFFF02MALAUFFFT00000000F</t>
  </si>
  <si>
    <t>TVA TRANSPORT</t>
  </si>
  <si>
    <t>Tableau4</t>
  </si>
  <si>
    <t>Feuil10</t>
  </si>
  <si>
    <t>CONSOMMABLES</t>
  </si>
  <si>
    <t>CARTONS</t>
  </si>
  <si>
    <t>PRESURE</t>
  </si>
  <si>
    <t>AUTRE</t>
  </si>
  <si>
    <t>PRIX HT</t>
  </si>
  <si>
    <t>TVA Consommables</t>
  </si>
  <si>
    <t>Poids</t>
  </si>
  <si>
    <t>Producteur</t>
  </si>
  <si>
    <t>TOTAL HT</t>
  </si>
  <si>
    <t>Tableau11</t>
  </si>
  <si>
    <t>Feuil7</t>
  </si>
  <si>
    <t>1677721501FTT000002550005247900603200FDMYT                                                  01401100TTTTFTFFFF02MALAUFFFT00000000F</t>
  </si>
  <si>
    <t>Tableau8</t>
  </si>
  <si>
    <t>Feuil4</t>
  </si>
  <si>
    <t>1677721501FTT000002550005247900703200FDMYT                                                  01401100TTTTFTFFFF02MALAUFFFT00000000F</t>
  </si>
  <si>
    <t>Tableau1110</t>
  </si>
  <si>
    <t>Feuil20</t>
  </si>
  <si>
    <t>1677721501FTT000002550005247900803200FDMYT                                                  01401100TTTTFTFFFF02MALAUFFFT00000000F</t>
  </si>
  <si>
    <t>N° Lot</t>
  </si>
  <si>
    <t>Date expédition</t>
  </si>
  <si>
    <t>Pièces</t>
  </si>
  <si>
    <t>Prix confirmé HT</t>
  </si>
  <si>
    <t>concatener prod_type_affinage</t>
  </si>
  <si>
    <t>Taille des fromages</t>
  </si>
  <si>
    <t>Taille des tomes</t>
  </si>
  <si>
    <t>Date du BL</t>
  </si>
  <si>
    <t>année bl</t>
  </si>
  <si>
    <t>mois bl</t>
  </si>
  <si>
    <t>concatener année-mois-client</t>
  </si>
  <si>
    <t>N° facture client</t>
  </si>
  <si>
    <t>Références années et mois pr factures client</t>
  </si>
  <si>
    <t>Concat année_mois</t>
  </si>
  <si>
    <t>concatener</t>
  </si>
  <si>
    <t>Concatener Eligibilite à la facturation en cours-client</t>
  </si>
  <si>
    <t>Petits</t>
  </si>
  <si>
    <t>Grands</t>
  </si>
  <si>
    <t>Concat année_mois_N°facture</t>
  </si>
  <si>
    <t>1677721501FFF000002550005247900103200TDMYT                                                  01401100TTTFTTFFFF02MALAUFFFT00000000F</t>
  </si>
  <si>
    <t>Unité</t>
  </si>
  <si>
    <t>Litre</t>
  </si>
  <si>
    <t>Grille auto-conso</t>
  </si>
  <si>
    <t>Grille</t>
  </si>
  <si>
    <t>ESTIVE3-6 mois</t>
  </si>
  <si>
    <t>ESTIVE6-9 mois</t>
  </si>
  <si>
    <t>ESTIVE&gt;9 mois</t>
  </si>
  <si>
    <t>FERMIER3-6 mois</t>
  </si>
  <si>
    <t>FERMIER6-9 mois</t>
  </si>
  <si>
    <t>FERMIER&gt;9 mois</t>
  </si>
  <si>
    <t>1677721501FTT000002550005247900503200TDMYT                                                  01401100TTTFTTFFFF02MALAUFFFT00000000F</t>
  </si>
  <si>
    <t>18-01-03</t>
  </si>
  <si>
    <t>août</t>
  </si>
  <si>
    <t>18-02-03</t>
  </si>
  <si>
    <t>18-03-04</t>
  </si>
  <si>
    <t>N° quartet_producteur_mois_année_client</t>
  </si>
  <si>
    <t>codif N°tquartet_producteur_mois_année_client</t>
  </si>
  <si>
    <t>max par producteur</t>
  </si>
  <si>
    <t>Concatener Producteur-Mois_année_client</t>
  </si>
  <si>
    <t>Eligibilite à la facturation recap CLIENT en cours</t>
  </si>
  <si>
    <t>Eligibilite FacturationDirecteProducteurClient</t>
  </si>
  <si>
    <t>Durand</t>
  </si>
  <si>
    <t>Ager.</t>
  </si>
  <si>
    <t>Etxe.</t>
  </si>
  <si>
    <t>Zubi.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</si>
</sst>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169" formatCode="#,##0&quot; kg&quot;"/>
    <numFmt numFmtId="172" formatCode="#,##0.00\ &quot;€&quot;"/>
    <numFmt numFmtId="183" formatCode="m/d/yyyy"/>
    <numFmt numFmtId="185" formatCode="000"/>
    <numFmt numFmtId="192" formatCode="&quot;RECAP &quot;0000"/>
  </numFmts>
  <fonts count="1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entury Gothic"/>
      <family val="2"/>
    </font>
    <font>
      <sz val="11"/>
      <color theme="0"/>
      <name val="Calibri"/>
      <family val="2"/>
      <scheme val="minor"/>
    </font>
    <font>
      <sz val="10"/>
      <name val="Verdana"/>
      <family val="2"/>
    </font>
    <font>
      <u/>
      <sz val="10"/>
      <color indexed="12"/>
      <name val="Verdana"/>
      <family val="2"/>
    </font>
    <font>
      <sz val="11"/>
      <name val="Calibri"/>
      <family val="2"/>
      <scheme val="minor"/>
    </font>
    <font>
      <sz val="8"/>
      <name val="Verdana"/>
      <family val="2"/>
    </font>
    <font>
      <sz val="10"/>
      <name val="Arial"/>
      <family val="2"/>
    </font>
    <font>
      <u/>
      <sz val="11"/>
      <color theme="10"/>
      <name val="Calibri"/>
      <family val="2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theme="1"/>
      </top>
      <bottom/>
      <diagonal/>
    </border>
  </borders>
  <cellStyleXfs count="8">
    <xf numFmtId="0" fontId="0" fillId="0" borderId="0"/>
    <xf numFmtId="0" fontId="4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7" fillId="0" borderId="0"/>
    <xf numFmtId="0" fontId="8" fillId="0" borderId="0"/>
    <xf numFmtId="0" fontId="9" fillId="0" borderId="0" applyNumberFormat="0" applyFill="0" applyBorder="0" applyAlignment="0" applyProtection="0">
      <alignment vertical="top"/>
      <protection locked="0"/>
    </xf>
    <xf numFmtId="0" fontId="10" fillId="0" borderId="1" applyAlignment="0">
      <alignment horizontal="center" vertical="center" wrapText="1"/>
    </xf>
    <xf numFmtId="0" fontId="10" fillId="0" borderId="0">
      <alignment vertical="center" wrapText="1"/>
    </xf>
  </cellStyleXfs>
  <cellXfs count="53">
    <xf numFmtId="0" fontId="0" fillId="0" borderId="0" xfId="0"/>
    <xf numFmtId="0" fontId="0" fillId="0" borderId="0" xfId="0" applyFill="1" applyAlignment="1" applyProtection="1">
      <alignment horizontal="right" vertical="center" wrapText="1"/>
      <protection locked="0"/>
    </xf>
    <xf numFmtId="0" fontId="0" fillId="0" borderId="0" xfId="0" applyNumberFormat="1" applyFill="1" applyAlignment="1" applyProtection="1">
      <alignment horizontal="right" vertical="center" wrapText="1"/>
      <protection locked="0"/>
    </xf>
    <xf numFmtId="169" fontId="0" fillId="0" borderId="0" xfId="0" applyNumberFormat="1" applyFill="1" applyAlignment="1" applyProtection="1">
      <alignment horizontal="right" vertical="center" wrapText="1"/>
      <protection locked="0"/>
    </xf>
    <xf numFmtId="172" fontId="0" fillId="0" borderId="0" xfId="0" applyNumberFormat="1" applyFill="1" applyAlignment="1" applyProtection="1">
      <alignment horizontal="right" vertical="center" wrapText="1"/>
      <protection locked="0"/>
    </xf>
    <xf numFmtId="0" fontId="0" fillId="0" borderId="0" xfId="0" applyFill="1" applyAlignment="1">
      <alignment horizontal="right" vertical="center" wrapText="1"/>
    </xf>
    <xf numFmtId="0" fontId="0" fillId="0" borderId="0" xfId="0" applyFill="1" applyAlignment="1">
      <alignment horizontal="right"/>
    </xf>
    <xf numFmtId="0" fontId="0" fillId="0" borderId="0" xfId="0" applyFill="1" applyAlignment="1" applyProtection="1">
      <alignment horizontal="right"/>
      <protection locked="0"/>
    </xf>
    <xf numFmtId="14" fontId="0" fillId="0" borderId="0" xfId="0" applyNumberFormat="1" applyFill="1" applyAlignment="1" applyProtection="1">
      <alignment horizontal="right" vertical="center" wrapText="1"/>
      <protection locked="0"/>
    </xf>
    <xf numFmtId="172" fontId="0" fillId="0" borderId="0" xfId="0" applyNumberFormat="1" applyFill="1" applyAlignment="1">
      <alignment horizontal="right"/>
    </xf>
    <xf numFmtId="0" fontId="3" fillId="3" borderId="0" xfId="0" applyFont="1" applyFill="1"/>
    <xf numFmtId="14" fontId="6" fillId="3" borderId="0" xfId="0" applyNumberFormat="1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6" fillId="3" borderId="0" xfId="0" applyFont="1" applyFill="1" applyAlignment="1">
      <alignment vertical="center"/>
    </xf>
    <xf numFmtId="0" fontId="0" fillId="0" borderId="0" xfId="0" applyFill="1" applyAlignment="1">
      <alignment horizontal="right" wrapText="1"/>
    </xf>
    <xf numFmtId="14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/>
    </xf>
    <xf numFmtId="169" fontId="1" fillId="0" borderId="2" xfId="0" applyNumberFormat="1" applyFont="1" applyFill="1" applyBorder="1" applyAlignment="1">
      <alignment horizontal="center" vertical="center" wrapText="1"/>
    </xf>
    <xf numFmtId="172" fontId="1" fillId="0" borderId="2" xfId="0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192" fontId="0" fillId="0" borderId="0" xfId="0" applyNumberFormat="1" applyFill="1" applyAlignment="1">
      <alignment horizontal="center" vertical="center"/>
    </xf>
    <xf numFmtId="192" fontId="0" fillId="0" borderId="0" xfId="0" applyNumberFormat="1" applyFill="1" applyAlignment="1" applyProtection="1">
      <alignment horizontal="right"/>
      <protection locked="0"/>
    </xf>
    <xf numFmtId="172" fontId="0" fillId="2" borderId="0" xfId="0" applyNumberFormat="1" applyFont="1" applyFill="1" applyAlignment="1" applyProtection="1">
      <alignment horizontal="right" vertical="center" wrapText="1"/>
      <protection locked="0"/>
    </xf>
    <xf numFmtId="172" fontId="11" fillId="2" borderId="0" xfId="0" applyNumberFormat="1" applyFont="1" applyFill="1" applyAlignment="1">
      <alignment horizontal="right" vertical="center" wrapText="1"/>
    </xf>
    <xf numFmtId="0" fontId="11" fillId="2" borderId="0" xfId="0" applyFont="1" applyFill="1" applyAlignment="1">
      <alignment horizontal="right" vertical="center" wrapText="1"/>
    </xf>
    <xf numFmtId="0" fontId="11" fillId="2" borderId="0" xfId="0" applyFont="1" applyFill="1" applyAlignment="1" applyProtection="1">
      <alignment horizontal="right" vertical="center" wrapText="1"/>
      <protection locked="0"/>
    </xf>
    <xf numFmtId="0" fontId="0" fillId="2" borderId="0" xfId="0" applyFill="1" applyAlignment="1">
      <alignment horizontal="right"/>
    </xf>
    <xf numFmtId="14" fontId="2" fillId="2" borderId="0" xfId="0" applyNumberFormat="1" applyFont="1" applyFill="1" applyAlignment="1" applyProtection="1">
      <alignment horizontal="right" vertical="center" wrapText="1"/>
      <protection locked="0"/>
    </xf>
    <xf numFmtId="14" fontId="0" fillId="2" borderId="0" xfId="0" applyNumberFormat="1" applyFont="1" applyFill="1" applyAlignment="1" applyProtection="1">
      <alignment horizontal="right" vertical="center" wrapText="1"/>
      <protection locked="0"/>
    </xf>
    <xf numFmtId="14" fontId="0" fillId="2" borderId="0" xfId="0" applyNumberFormat="1" applyFont="1" applyFill="1" applyAlignment="1">
      <alignment horizontal="right" vertical="center" wrapText="1"/>
    </xf>
    <xf numFmtId="0" fontId="0" fillId="2" borderId="0" xfId="0" applyFont="1" applyFill="1" applyAlignment="1">
      <alignment horizontal="right" vertical="center" wrapText="1"/>
    </xf>
    <xf numFmtId="0" fontId="0" fillId="2" borderId="0" xfId="0" applyFont="1" applyFill="1" applyAlignment="1" applyProtection="1">
      <alignment horizontal="right" vertical="center" wrapText="1"/>
      <protection locked="0"/>
    </xf>
    <xf numFmtId="0" fontId="0" fillId="2" borderId="0" xfId="0" applyNumberFormat="1" applyFont="1" applyFill="1" applyAlignment="1" applyProtection="1">
      <alignment horizontal="right" vertical="center" wrapText="1"/>
      <protection locked="0"/>
    </xf>
    <xf numFmtId="169" fontId="0" fillId="2" borderId="0" xfId="0" applyNumberFormat="1" applyFont="1" applyFill="1" applyAlignment="1" applyProtection="1">
      <alignment horizontal="right" vertical="center" wrapText="1"/>
      <protection locked="0"/>
    </xf>
    <xf numFmtId="185" fontId="11" fillId="2" borderId="0" xfId="0" applyNumberFormat="1" applyFont="1" applyFill="1" applyAlignment="1">
      <alignment horizontal="right" vertical="center" wrapText="1"/>
    </xf>
    <xf numFmtId="14" fontId="2" fillId="0" borderId="0" xfId="0" applyNumberFormat="1" applyFont="1" applyFill="1" applyAlignment="1" applyProtection="1">
      <alignment horizontal="right" vertical="center" wrapText="1"/>
      <protection locked="0"/>
    </xf>
    <xf numFmtId="14" fontId="0" fillId="0" borderId="0" xfId="0" applyNumberFormat="1" applyFont="1" applyFill="1" applyAlignment="1" applyProtection="1">
      <alignment horizontal="right" vertical="center" wrapText="1"/>
      <protection locked="0"/>
    </xf>
    <xf numFmtId="183" fontId="0" fillId="0" borderId="0" xfId="0" applyNumberFormat="1" applyFont="1" applyFill="1" applyAlignment="1">
      <alignment horizontal="right" vertical="center" wrapText="1"/>
    </xf>
    <xf numFmtId="0" fontId="0" fillId="0" borderId="0" xfId="0" applyFont="1" applyFill="1" applyAlignment="1">
      <alignment horizontal="right" vertical="center" wrapText="1"/>
    </xf>
    <xf numFmtId="0" fontId="0" fillId="0" borderId="0" xfId="0" applyFont="1" applyFill="1" applyAlignment="1" applyProtection="1">
      <alignment horizontal="right" vertical="center" wrapText="1"/>
      <protection locked="0"/>
    </xf>
    <xf numFmtId="0" fontId="0" fillId="0" borderId="0" xfId="0" applyNumberFormat="1" applyFont="1" applyFill="1" applyAlignment="1" applyProtection="1">
      <alignment horizontal="right" vertical="center" wrapText="1"/>
      <protection locked="0"/>
    </xf>
    <xf numFmtId="169" fontId="0" fillId="0" borderId="0" xfId="0" applyNumberFormat="1" applyFont="1" applyFill="1" applyAlignment="1" applyProtection="1">
      <alignment horizontal="right" vertical="center" wrapText="1"/>
      <protection locked="0"/>
    </xf>
    <xf numFmtId="172" fontId="0" fillId="0" borderId="0" xfId="0" applyNumberFormat="1" applyFont="1" applyFill="1" applyAlignment="1" applyProtection="1">
      <alignment horizontal="right" vertical="center" wrapText="1"/>
      <protection locked="0"/>
    </xf>
    <xf numFmtId="172" fontId="11" fillId="0" borderId="0" xfId="0" applyNumberFormat="1" applyFont="1" applyFill="1" applyAlignment="1">
      <alignment horizontal="right" vertical="center" wrapText="1"/>
    </xf>
    <xf numFmtId="0" fontId="11" fillId="0" borderId="0" xfId="0" applyFont="1" applyFill="1" applyAlignment="1">
      <alignment horizontal="right" vertical="center" wrapText="1"/>
    </xf>
    <xf numFmtId="0" fontId="11" fillId="0" borderId="0" xfId="0" applyFont="1" applyFill="1" applyAlignment="1" applyProtection="1">
      <alignment horizontal="right" vertical="center" wrapText="1"/>
      <protection locked="0"/>
    </xf>
    <xf numFmtId="192" fontId="0" fillId="0" borderId="0" xfId="0" applyNumberFormat="1" applyFont="1" applyFill="1" applyAlignment="1" applyProtection="1">
      <alignment horizontal="right" vertical="center" wrapText="1"/>
      <protection locked="0"/>
    </xf>
    <xf numFmtId="185" fontId="11" fillId="0" borderId="0" xfId="0" applyNumberFormat="1" applyFont="1" applyFill="1" applyAlignment="1">
      <alignment horizontal="right" vertical="center" wrapText="1"/>
    </xf>
    <xf numFmtId="0" fontId="11" fillId="0" borderId="0" xfId="0" applyNumberFormat="1" applyFont="1" applyFill="1" applyAlignment="1">
      <alignment horizontal="right" vertical="center" wrapText="1"/>
    </xf>
    <xf numFmtId="0" fontId="0" fillId="0" borderId="0" xfId="0" applyNumberFormat="1" applyFont="1" applyFill="1" applyAlignment="1">
      <alignment horizontal="right" vertical="center" wrapText="1"/>
    </xf>
    <xf numFmtId="0" fontId="3" fillId="3" borderId="0" xfId="0" applyFont="1" applyFill="1" applyAlignment="1">
      <alignment horizontal="center"/>
    </xf>
  </cellXfs>
  <cellStyles count="8">
    <cellStyle name="Lien hypertexte 2" xfId="2" xr:uid="{00000000-0005-0000-0000-000031000000}"/>
    <cellStyle name="Lien hypertexte 3" xfId="5" xr:uid="{B13394E8-3DEE-4144-8016-E55E8A5978CA}"/>
    <cellStyle name="Normal" xfId="0" builtinId="0"/>
    <cellStyle name="Normal 2" xfId="1" xr:uid="{00000000-0005-0000-0000-000032000000}"/>
    <cellStyle name="Normal 2 2" xfId="4" xr:uid="{767E04FC-CCA2-4383-BDEC-F5C303C30A8B}"/>
    <cellStyle name="Normal 3" xfId="3" xr:uid="{00000000-0005-0000-0000-000033000000}"/>
    <cellStyle name="Style 1" xfId="6" xr:uid="{8F1D81EE-AABB-457C-A661-2670D5787B68}"/>
    <cellStyle name="Style 2" xfId="7" xr:uid="{E9DAB63B-850F-4E37-8F0C-C8B334415470}"/>
  </cellStyles>
  <dxfs count="3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2" formatCode="&quot;RECAP &quot;0000"/>
      <fill>
        <patternFill patternType="none">
          <fgColor theme="0" tint="-0.14999847407452621"/>
          <bgColor auto="1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9" formatCode="#,##0&quot; kg&quot;"/>
      <fill>
        <patternFill patternType="none">
          <fgColor theme="0" tint="-0.14999847407452621"/>
          <bgColor auto="1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theme="0" tint="-0.14999847407452621"/>
          <bgColor auto="1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theme="0" tint="-0.14999847407452621"/>
          <bgColor auto="1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0" tint="-0.14999847407452621"/>
          <bgColor auto="1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0" tint="-0.14999847407452621"/>
          <bgColor auto="1"/>
        </patternFill>
      </fill>
      <alignment horizontal="right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  <numFmt numFmtId="19" formatCode="dd/mm/yyyy"/>
      <fill>
        <patternFill patternType="none">
          <fgColor theme="0" tint="-0.14999847407452621"/>
          <bgColor auto="1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theme="0" tint="-0.14999847407452621"/>
          <bgColor auto="1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85" formatCode="000"/>
      <fill>
        <patternFill patternType="none">
          <fgColor indexed="64"/>
          <bgColor auto="1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72" formatCode="#,##0.00\ &quot;€&quot;"/>
      <fill>
        <patternFill patternType="none">
          <fgColor indexed="64"/>
          <bgColor auto="1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72" formatCode="#,##0.00\ &quot;€&quot;"/>
      <fill>
        <patternFill patternType="none">
          <fgColor theme="0" tint="-0.14999847407452621"/>
          <bgColor auto="1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theme="0" tint="-0.14999847407452621"/>
          <bgColor auto="1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0" tint="-0.14999847407452621"/>
          <bgColor auto="1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83" formatCode="m/d/yyyy"/>
      <fill>
        <patternFill patternType="none">
          <fgColor theme="0" tint="-0.14999847407452621"/>
          <bgColor auto="1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theme="0" tint="-0.14999847407452621"/>
          <bgColor auto="1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0" tint="-0.14999847407452621"/>
          <bgColor auto="1"/>
        </patternFill>
      </fill>
      <alignment horizontal="right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ill>
        <patternFill patternType="solid">
          <fgColor theme="9" tint="0.79998168889431442"/>
          <bgColor theme="9" tint="0.79998168889431442"/>
        </patternFill>
      </fill>
    </dxf>
    <dxf>
      <fill>
        <patternFill patternType="solid">
          <fgColor theme="9" tint="0.79998168889431442"/>
          <bgColor theme="9" tint="0.79998168889431442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9"/>
        </top>
      </border>
    </dxf>
    <dxf>
      <font>
        <color theme="0"/>
      </font>
      <fill>
        <patternFill patternType="solid">
          <fgColor theme="1"/>
          <bgColor theme="1"/>
        </patternFill>
      </fill>
    </dxf>
    <dxf>
      <font>
        <color theme="1"/>
      </font>
      <border>
        <left style="thin">
          <color theme="9" tint="0.39997558519241921"/>
        </left>
        <right style="thin">
          <color theme="9" tint="0.39997558519241921"/>
        </right>
        <top style="thin">
          <color theme="9" tint="0.39997558519241921"/>
        </top>
        <bottom style="thin">
          <color theme="9" tint="0.39997558519241921"/>
        </bottom>
        <horizontal style="thin">
          <color theme="9" tint="0.39997558519241921"/>
        </horizontal>
      </border>
    </dxf>
    <dxf>
      <fill>
        <patternFill>
          <fgColor theme="6" tint="0.79998168889431442"/>
        </patternFill>
      </fill>
    </dxf>
    <dxf>
      <fill>
        <patternFill>
          <fgColor theme="9" tint="0.79998168889431442"/>
        </patternFill>
      </fill>
    </dxf>
    <dxf>
      <fill>
        <patternFill>
          <bgColor theme="9" tint="0.39994506668294322"/>
        </patternFill>
      </fill>
    </dxf>
  </dxfs>
  <tableStyles count="2" defaultTableStyle="TableStyleMedium7 2" defaultPivotStyle="PivotStyleLight16">
    <tableStyle name="Style de tableau 1" pivot="0" count="3" xr9:uid="{2558E2A1-DF91-4BE6-8C8E-D9599C5F4FC5}">
      <tableStyleElement type="wholeTable" dxfId="37"/>
      <tableStyleElement type="firstRowStripe" dxfId="36"/>
      <tableStyleElement type="secondRowStripe" dxfId="35"/>
    </tableStyle>
    <tableStyle name="TableStyleMedium7 2" pivot="0" count="7" xr9:uid="{161FBE1A-9E4A-4331-819A-FF86A5AF2235}">
      <tableStyleElement type="wholeTable" dxfId="34"/>
      <tableStyleElement type="headerRow" dxfId="33"/>
      <tableStyleElement type="totalRow" dxfId="32"/>
      <tableStyleElement type="firstColumn" dxfId="31"/>
      <tableStyleElement type="lastColumn" dxfId="30"/>
      <tableStyleElement type="firstRowStripe" dxfId="29"/>
      <tableStyleElement type="firstColumnStripe" dxfId="28"/>
    </tableStyle>
  </tableStyles>
  <colors>
    <mruColors>
      <color rgb="FF55DE42"/>
      <color rgb="FFFFD85D"/>
      <color rgb="FF006600"/>
      <color rgb="FF76B531"/>
      <color rgb="FFFF99FF"/>
      <color rgb="FF996633"/>
      <color rgb="FF672C94"/>
      <color rgb="FF547DC8"/>
      <color rgb="FF1560B3"/>
      <color rgb="FFC9A4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0</xdr:col>
      <xdr:colOff>1454150</xdr:colOff>
      <xdr:row>0</xdr:row>
      <xdr:rowOff>371475</xdr:rowOff>
    </xdr:to>
    <xdr:sp macro="[0]!onglet_MENU" textlink="">
      <xdr:nvSpPr>
        <xdr:cNvPr id="2" name="Rectangle : en biseau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SpPr/>
      </xdr:nvSpPr>
      <xdr:spPr>
        <a:xfrm>
          <a:off x="0" y="0"/>
          <a:ext cx="1419225" cy="371475"/>
        </a:xfrm>
        <a:prstGeom prst="bevel">
          <a:avLst/>
        </a:prstGeom>
        <a:solidFill>
          <a:schemeClr val="accent6">
            <a:lumMod val="20000"/>
            <a:lumOff val="80000"/>
          </a:schemeClr>
        </a:solidFill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l"/>
          <a:r>
            <a:rPr lang="fr-FR" sz="1200" b="1">
              <a:solidFill>
                <a:sysClr val="windowText" lastClr="000000"/>
              </a:solidFill>
            </a:rPr>
            <a:t>Retour</a:t>
          </a:r>
          <a:r>
            <a:rPr lang="fr-FR" sz="1200" b="1" baseline="0">
              <a:solidFill>
                <a:sysClr val="windowText" lastClr="000000"/>
              </a:solidFill>
            </a:rPr>
            <a:t> menu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5F0AF7F-9933-488F-AD0B-4443C1D59EC3}" name="Tableau2" displayName="Tableau2" ref="A1:Z7" totalsRowShown="0" headerRowDxfId="27" dataDxfId="26">
  <autoFilter ref="A1:Z7" xr:uid="{41541FA7-98D7-42CF-BAD3-098109EEE05D}"/>
  <tableColumns count="26">
    <tableColumn id="6" xr3:uid="{DB13695F-C1D1-4CE5-A8F5-A9D7E7127443}" name="Date du BL" dataDxfId="9"/>
    <tableColumn id="7" xr3:uid="{4D2B8F81-590A-4402-830B-7BCE92F02A86}" name="Date expédition" dataDxfId="25"/>
    <tableColumn id="8" xr3:uid="{7E42AF8C-5206-4627-B4A9-24DAF3A01E9F}" name="Nom du client" dataDxfId="24"/>
    <tableColumn id="9" xr3:uid="{C7DC98AE-31EE-47FC-8CF5-1B4AADF7A8DC}" name="Producteur" dataDxfId="23"/>
    <tableColumn id="10" xr3:uid="{B6B97ADC-41BE-4BE0-9154-FC2101394EDE}" name="Type de fromage" dataDxfId="8"/>
    <tableColumn id="11" xr3:uid="{EC866CEA-3C6E-4D40-A84A-66A3E502A30A}" name="Affinage" dataDxfId="7"/>
    <tableColumn id="12" xr3:uid="{7FAE6633-5E8C-48C9-A5DA-BE882A7B02D4}" name="N° Lot" dataDxfId="6"/>
    <tableColumn id="13" xr3:uid="{D8A43B0E-4B80-49FE-960C-98C7FAF4B317}" name="Taille des tomes" dataDxfId="5"/>
    <tableColumn id="14" xr3:uid="{E821D706-4923-47E8-A48E-AE0AA154D930}" name="Poids" dataDxfId="4"/>
    <tableColumn id="15" xr3:uid="{727F76AF-2B74-472C-9422-8BE3B0BC2668}" name="Pièces" dataDxfId="22"/>
    <tableColumn id="16" xr3:uid="{C7B2DD7E-7E6C-41E0-A257-AD9FF5E6341D}" name="Prix confirmé HT" dataDxfId="21"/>
    <tableColumn id="17" xr3:uid="{475F9966-E33E-4583-8BD6-A902FAA1D040}" name="TOTAL HT" dataDxfId="20">
      <calculatedColumnFormula>'BDD VENTES'!$K2*'BDD VENTES'!$I2</calculatedColumnFormula>
    </tableColumn>
    <tableColumn id="18" xr3:uid="{C98A1FDB-5A40-4C4F-A496-97F618AF36B3}" name="concatener prod_type_affinage" dataDxfId="19">
      <calculatedColumnFormula>CONCATENATE('BDD VENTES'!$D2,'BDD VENTES'!$E2,'BDD VENTES'!$F2)</calculatedColumnFormula>
    </tableColumn>
    <tableColumn id="19" xr3:uid="{E35EC637-5C02-49BA-BF1E-4A608B858FFF}" name="année bl" dataDxfId="18">
      <calculatedColumnFormula>TEXT(Tableau2[[#This Row],[Date du BL]],"aaaa")</calculatedColumnFormula>
    </tableColumn>
    <tableColumn id="20" xr3:uid="{216B4282-1909-4844-BE7A-330F0F5DBF56}" name="mois bl" dataDxfId="17">
      <calculatedColumnFormula>TEXT(Tableau2[[#This Row],[Date du BL]],"mmmm")</calculatedColumnFormula>
    </tableColumn>
    <tableColumn id="23" xr3:uid="{903B1773-49F6-4888-881E-08BD55BC06BF}" name="Concat année_mois" dataDxfId="16">
      <calculatedColumnFormula>CONCATENATE(Tableau2[[#This Row],[année bl]],Tableau2[[#This Row],[mois bl]])</calculatedColumnFormula>
    </tableColumn>
    <tableColumn id="25" xr3:uid="{C5AB06FA-C617-4E76-A3F1-A4E67FF60F7C}" name="Concat année_mois_N°facture" dataDxfId="15">
      <calculatedColumnFormula>CONCATENATE(Tableau2[[#This Row],[année bl]],Tableau2[[#This Row],[mois bl]],Tableau2[[#This Row],[N° facture client]])</calculatedColumnFormula>
    </tableColumn>
    <tableColumn id="21" xr3:uid="{30A1A568-FA76-40D7-8589-1ACF2E97D89E}" name="concatener année-mois-client" dataDxfId="3">
      <calculatedColumnFormula>CONCATENATE(Tableau2[[#This Row],[année bl]],Tableau2[[#This Row],[mois bl]],Tableau2[[#This Row],[Nom du client]])</calculatedColumnFormula>
    </tableColumn>
    <tableColumn id="22" xr3:uid="{97E0DDE2-4304-4FAD-850B-5AB338B0F91D}" name="N° facture client" dataDxfId="2"/>
    <tableColumn id="24" xr3:uid="{50FD4C5A-A832-4DA0-9BC5-C8D67C4838D0}" name="Eligibilite à la facturation recap CLIENT en cours" dataDxfId="1">
      <calculatedColumnFormula>IF(Tableau2[[#This Row],[N° facture client]]&lt;&gt;"","FACTURE",IF(Tableau2[[#This Row],[Concat année_mois_N°facture]]=bddfacturesclients_concat_annee_mois,"A facturer",""))</calculatedColumnFormula>
    </tableColumn>
    <tableColumn id="26" xr3:uid="{88AEBBC1-A62E-4E95-8E2D-0B1B44FF13C8}" name="Concatener Eligibilite à la facturation en cours-client" dataDxfId="0">
      <calculatedColumnFormula>IF(Tableau2[[#This Row],[Eligibilite à la facturation recap CLIENT en cours]]="","",Tableau2[[#This Row],[Eligibilite à la facturation recap CLIENT en cours]]&amp;Tableau2[[#This Row],[Nom du client]])</calculatedColumnFormula>
    </tableColumn>
    <tableColumn id="28" xr3:uid="{E741FB6B-87AC-4571-8F56-4044139B7A16}" name="Concatener Producteur-Mois_année_client" dataDxfId="14">
      <calculatedColumnFormula>IF(Tableau2[[#This Row],[mois bl]]="","",IF(Tableau2[[#This Row],[Producteur]]="","",CONCATENATE(Tableau2[[#This Row],[Producteur]],Tableau2[[#This Row],[mois bl]],Tableau2[[#This Row],[année bl]],Tableau2[[#This Row],[Nom du client]])))</calculatedColumnFormula>
    </tableColumn>
    <tableColumn id="30" xr3:uid="{AA82310C-7826-42E9-9980-7D9806E34098}" name="N° quartet_producteur_mois_année_client" dataDxfId="13"/>
    <tableColumn id="29" xr3:uid="{1E31961E-A525-4460-85CA-683F37E76111}" name="codif N°tquartet_producteur_mois_année_client" dataDxfId="12"/>
    <tableColumn id="31" xr3:uid="{1AADA417-DB75-4CC6-9833-1FF48C3BE188}" name="max par producteur" dataDxfId="11">
      <calculatedColumnFormula>_xlfn.MAXIFS(Tableau2[N° quartet_producteur_mois_année_client],Tableau2[Producteur],Tableau2[[#This Row],[Producteur]])</calculatedColumnFormula>
    </tableColumn>
    <tableColumn id="32" xr3:uid="{8E117DD1-DD8C-4382-8792-70E93AD3FA45}" name="Eligibilite FacturationDirecteProducteurClient" dataDxfId="10">
      <calculatedColumnFormula>IF(Tableau2[[#This Row],[N° quartet_producteur_mois_année_client]]&lt;&gt;"","FACTURE",IF(Tableau2[[#This Row],[Concat année_mois_N°facture]]=bddfacturesclients_concat_annee_mois,"eligible facture mensuelle directe prod-client",""))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rgbClr val="006600"/>
        </a:solidFill>
      </a:spPr>
      <a:bodyPr vertOverflow="clip" horzOverflow="clip" rtlCol="0" anchor="t"/>
      <a:lstStyle>
        <a:defPPr algn="ctr">
          <a:defRPr sz="800" b="1">
            <a:solidFill>
              <a:schemeClr val="bg1"/>
            </a:solidFill>
          </a:defRPr>
        </a:defPPr>
      </a:lstStyle>
      <a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a:style>
    </a:sp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DB206A-2B20-40D1-81C4-17A5056B72E0}">
  <sheetPr codeName="Feuil14"/>
  <dimension ref="A1:C11"/>
  <sheetViews>
    <sheetView workbookViewId="0"/>
  </sheetViews>
  <sheetFormatPr baseColWidth="10" defaultRowHeight="14.5" x14ac:dyDescent="0.35"/>
  <sheetData>
    <row r="1" spans="1:3" x14ac:dyDescent="0.35">
      <c r="A1" t="s">
        <v>4</v>
      </c>
      <c r="B1" t="s">
        <v>5</v>
      </c>
      <c r="C1" t="s">
        <v>6</v>
      </c>
    </row>
    <row r="2" spans="1:3" x14ac:dyDescent="0.35">
      <c r="A2" t="s">
        <v>7</v>
      </c>
      <c r="B2" t="s">
        <v>8</v>
      </c>
      <c r="C2" t="s">
        <v>30</v>
      </c>
    </row>
    <row r="3" spans="1:3" x14ac:dyDescent="0.35">
      <c r="A3" t="s">
        <v>10</v>
      </c>
      <c r="B3" t="s">
        <v>11</v>
      </c>
      <c r="C3" t="s">
        <v>71</v>
      </c>
    </row>
    <row r="4" spans="1:3" x14ac:dyDescent="0.35">
      <c r="A4" t="s">
        <v>20</v>
      </c>
      <c r="B4" t="s">
        <v>21</v>
      </c>
      <c r="C4" t="s">
        <v>22</v>
      </c>
    </row>
    <row r="5" spans="1:3" x14ac:dyDescent="0.35">
      <c r="B5" t="s">
        <v>21</v>
      </c>
      <c r="C5" t="s">
        <v>23</v>
      </c>
    </row>
    <row r="6" spans="1:3" x14ac:dyDescent="0.35">
      <c r="A6" t="s">
        <v>27</v>
      </c>
      <c r="B6" t="s">
        <v>21</v>
      </c>
      <c r="C6" t="s">
        <v>28</v>
      </c>
    </row>
    <row r="7" spans="1:3" x14ac:dyDescent="0.35">
      <c r="A7" t="s">
        <v>32</v>
      </c>
      <c r="B7" t="s">
        <v>33</v>
      </c>
      <c r="C7" t="s">
        <v>82</v>
      </c>
    </row>
    <row r="8" spans="1:3" x14ac:dyDescent="0.35">
      <c r="A8" t="s">
        <v>43</v>
      </c>
      <c r="B8" t="s">
        <v>44</v>
      </c>
      <c r="C8" t="s">
        <v>45</v>
      </c>
    </row>
    <row r="9" spans="1:3" x14ac:dyDescent="0.35">
      <c r="A9" t="s">
        <v>46</v>
      </c>
      <c r="B9" t="s">
        <v>47</v>
      </c>
      <c r="C9" t="s">
        <v>48</v>
      </c>
    </row>
    <row r="10" spans="1:3" x14ac:dyDescent="0.35">
      <c r="A10" t="s">
        <v>49</v>
      </c>
      <c r="B10" t="s">
        <v>50</v>
      </c>
      <c r="C10" t="s">
        <v>51</v>
      </c>
    </row>
    <row r="11" spans="1:3" x14ac:dyDescent="0.35">
      <c r="A11" t="s">
        <v>43</v>
      </c>
      <c r="B11" t="s">
        <v>50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99A419-43AD-4EB6-BD57-4255C504005C}">
  <sheetPr codeName="Feuil15"/>
  <dimension ref="A1:L13"/>
  <sheetViews>
    <sheetView workbookViewId="0"/>
  </sheetViews>
  <sheetFormatPr baseColWidth="10" defaultRowHeight="14.5" x14ac:dyDescent="0.35"/>
  <sheetData>
    <row r="1" spans="1:12" x14ac:dyDescent="0.35">
      <c r="A1" t="s">
        <v>13</v>
      </c>
      <c r="B1" t="s">
        <v>15</v>
      </c>
      <c r="C1" t="s">
        <v>24</v>
      </c>
      <c r="D1" t="s">
        <v>25</v>
      </c>
      <c r="E1" t="s">
        <v>29</v>
      </c>
      <c r="F1" t="s">
        <v>26</v>
      </c>
      <c r="G1" t="s">
        <v>31</v>
      </c>
      <c r="H1" t="s">
        <v>34</v>
      </c>
      <c r="I1" t="s">
        <v>72</v>
      </c>
      <c r="J1" t="s">
        <v>38</v>
      </c>
      <c r="K1" t="s">
        <v>39</v>
      </c>
      <c r="L1" t="s">
        <v>57</v>
      </c>
    </row>
    <row r="2" spans="1:12" x14ac:dyDescent="0.35">
      <c r="A2" t="s">
        <v>12</v>
      </c>
      <c r="B2" t="s">
        <v>16</v>
      </c>
      <c r="C2" t="s">
        <v>76</v>
      </c>
      <c r="D2">
        <v>12</v>
      </c>
      <c r="E2">
        <v>5.5E-2</v>
      </c>
      <c r="F2">
        <v>12.66</v>
      </c>
      <c r="G2">
        <v>0.2</v>
      </c>
      <c r="H2" t="s">
        <v>35</v>
      </c>
      <c r="I2" t="s">
        <v>72</v>
      </c>
      <c r="J2">
        <v>1</v>
      </c>
      <c r="K2">
        <v>0.2</v>
      </c>
      <c r="L2" t="s">
        <v>68</v>
      </c>
    </row>
    <row r="3" spans="1:12" x14ac:dyDescent="0.35">
      <c r="A3" t="s">
        <v>14</v>
      </c>
      <c r="B3" t="s">
        <v>17</v>
      </c>
      <c r="C3" t="s">
        <v>77</v>
      </c>
      <c r="D3">
        <v>13</v>
      </c>
      <c r="F3">
        <v>13.715</v>
      </c>
      <c r="H3" t="s">
        <v>36</v>
      </c>
      <c r="I3" t="s">
        <v>73</v>
      </c>
      <c r="J3">
        <v>12</v>
      </c>
      <c r="K3">
        <v>0.2</v>
      </c>
      <c r="L3" t="s">
        <v>69</v>
      </c>
    </row>
    <row r="4" spans="1:12" x14ac:dyDescent="0.35">
      <c r="B4" t="s">
        <v>18</v>
      </c>
      <c r="C4" t="s">
        <v>78</v>
      </c>
      <c r="D4">
        <v>14</v>
      </c>
      <c r="F4">
        <v>14.77</v>
      </c>
      <c r="H4" t="s">
        <v>0</v>
      </c>
      <c r="I4" t="s">
        <v>72</v>
      </c>
      <c r="J4">
        <v>2</v>
      </c>
      <c r="K4">
        <v>0.2</v>
      </c>
    </row>
    <row r="5" spans="1:12" x14ac:dyDescent="0.35">
      <c r="C5" t="s">
        <v>79</v>
      </c>
      <c r="D5">
        <v>14</v>
      </c>
      <c r="F5">
        <v>14.77</v>
      </c>
      <c r="H5" t="s">
        <v>37</v>
      </c>
      <c r="K5">
        <v>0.2</v>
      </c>
    </row>
    <row r="6" spans="1:12" x14ac:dyDescent="0.35">
      <c r="C6" t="s">
        <v>80</v>
      </c>
      <c r="D6">
        <v>15</v>
      </c>
      <c r="F6">
        <v>15.824999999999999</v>
      </c>
      <c r="H6" t="s">
        <v>74</v>
      </c>
      <c r="I6" t="s">
        <v>75</v>
      </c>
      <c r="J6">
        <v>13</v>
      </c>
    </row>
    <row r="7" spans="1:12" x14ac:dyDescent="0.35">
      <c r="C7" t="s">
        <v>81</v>
      </c>
      <c r="D7">
        <v>16</v>
      </c>
      <c r="F7">
        <v>16.88</v>
      </c>
    </row>
    <row r="8" spans="1:12" x14ac:dyDescent="0.35">
      <c r="C8" t="s">
        <v>12</v>
      </c>
      <c r="F8">
        <v>0</v>
      </c>
    </row>
    <row r="9" spans="1:12" x14ac:dyDescent="0.35">
      <c r="C9" t="s">
        <v>12</v>
      </c>
      <c r="F9">
        <v>0</v>
      </c>
    </row>
    <row r="10" spans="1:12" x14ac:dyDescent="0.35">
      <c r="C10" t="s">
        <v>12</v>
      </c>
      <c r="F10">
        <v>0</v>
      </c>
    </row>
    <row r="11" spans="1:12" x14ac:dyDescent="0.35">
      <c r="C11" t="s">
        <v>12</v>
      </c>
      <c r="F11">
        <v>0</v>
      </c>
    </row>
    <row r="12" spans="1:12" x14ac:dyDescent="0.35">
      <c r="C12" t="s">
        <v>12</v>
      </c>
      <c r="F12">
        <v>0</v>
      </c>
    </row>
    <row r="13" spans="1:12" x14ac:dyDescent="0.35">
      <c r="C13" t="s">
        <v>12</v>
      </c>
      <c r="F13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AB6AAA-9F72-43EB-B98D-128354144C5C}">
  <sheetPr codeName="wksBddVentes">
    <tabColor theme="1"/>
  </sheetPr>
  <dimension ref="A1:AE7"/>
  <sheetViews>
    <sheetView tabSelected="1" topLeftCell="X1" workbookViewId="0">
      <selection activeCell="E13" sqref="E13"/>
    </sheetView>
  </sheetViews>
  <sheetFormatPr baseColWidth="10" defaultColWidth="11.453125" defaultRowHeight="14.5" x14ac:dyDescent="0.35"/>
  <cols>
    <col min="1" max="1" width="22.26953125" style="8" customWidth="1"/>
    <col min="2" max="2" width="17.453125" style="8" customWidth="1"/>
    <col min="3" max="4" width="16.26953125" style="5" customWidth="1"/>
    <col min="5" max="6" width="25.81640625" style="1" customWidth="1"/>
    <col min="7" max="8" width="23.54296875" style="2" customWidth="1"/>
    <col min="9" max="9" width="27.54296875" style="3" customWidth="1"/>
    <col min="10" max="10" width="19.1796875" style="1" customWidth="1"/>
    <col min="11" max="11" width="19.1796875" style="4" customWidth="1"/>
    <col min="12" max="12" width="11.453125" style="9" customWidth="1"/>
    <col min="13" max="13" width="30.81640625" style="6" customWidth="1"/>
    <col min="14" max="16" width="12.1796875" style="6" customWidth="1"/>
    <col min="17" max="17" width="28.26953125" style="6" customWidth="1"/>
    <col min="18" max="18" width="39.453125" style="7" customWidth="1"/>
    <col min="19" max="19" width="21.7265625" style="23" bestFit="1" customWidth="1"/>
    <col min="20" max="20" width="49.54296875" style="6" customWidth="1"/>
    <col min="21" max="21" width="38.7265625" style="6" customWidth="1"/>
    <col min="22" max="22" width="33.54296875" style="6" customWidth="1"/>
    <col min="23" max="23" width="26.453125" style="6" bestFit="1" customWidth="1"/>
    <col min="24" max="24" width="26.54296875" style="6" bestFit="1" customWidth="1"/>
    <col min="25" max="25" width="18.453125" style="14" customWidth="1"/>
    <col min="26" max="26" width="38.1796875" style="6" bestFit="1" customWidth="1"/>
    <col min="27" max="27" width="11.453125" style="6"/>
    <col min="28" max="28" width="33.453125" style="6" bestFit="1" customWidth="1"/>
    <col min="29" max="16384" width="11.453125" style="6"/>
  </cols>
  <sheetData>
    <row r="1" spans="1:31" s="20" customFormat="1" ht="103.5" customHeight="1" x14ac:dyDescent="0.35">
      <c r="A1" s="15" t="s">
        <v>59</v>
      </c>
      <c r="B1" s="15" t="s">
        <v>53</v>
      </c>
      <c r="C1" s="16" t="s">
        <v>1</v>
      </c>
      <c r="D1" s="16" t="s">
        <v>41</v>
      </c>
      <c r="E1" s="16" t="s">
        <v>9</v>
      </c>
      <c r="F1" s="16" t="s">
        <v>19</v>
      </c>
      <c r="G1" s="17" t="s">
        <v>52</v>
      </c>
      <c r="H1" s="17" t="s">
        <v>58</v>
      </c>
      <c r="I1" s="18" t="s">
        <v>40</v>
      </c>
      <c r="J1" s="16" t="s">
        <v>54</v>
      </c>
      <c r="K1" s="19" t="s">
        <v>55</v>
      </c>
      <c r="L1" s="19" t="s">
        <v>42</v>
      </c>
      <c r="M1" s="16" t="s">
        <v>56</v>
      </c>
      <c r="N1" s="20" t="s">
        <v>60</v>
      </c>
      <c r="O1" s="20" t="s">
        <v>61</v>
      </c>
      <c r="P1" s="20" t="s">
        <v>65</v>
      </c>
      <c r="Q1" s="20" t="s">
        <v>70</v>
      </c>
      <c r="R1" s="20" t="s">
        <v>62</v>
      </c>
      <c r="S1" s="22" t="s">
        <v>63</v>
      </c>
      <c r="T1" s="20" t="s">
        <v>91</v>
      </c>
      <c r="U1" s="20" t="s">
        <v>67</v>
      </c>
      <c r="V1" s="21" t="s">
        <v>90</v>
      </c>
      <c r="W1" s="21" t="s">
        <v>87</v>
      </c>
      <c r="X1" s="21" t="s">
        <v>88</v>
      </c>
      <c r="Y1" s="21" t="s">
        <v>89</v>
      </c>
      <c r="Z1" s="21" t="s">
        <v>92</v>
      </c>
      <c r="AB1" s="52" t="s">
        <v>64</v>
      </c>
      <c r="AC1" s="52"/>
      <c r="AD1" s="52"/>
      <c r="AE1" s="10" t="s">
        <v>66</v>
      </c>
    </row>
    <row r="2" spans="1:31" s="28" customFormat="1" x14ac:dyDescent="0.35">
      <c r="A2" s="29">
        <v>43258</v>
      </c>
      <c r="B2" s="30">
        <v>43259</v>
      </c>
      <c r="C2" s="31" t="s">
        <v>3</v>
      </c>
      <c r="D2" s="32" t="s">
        <v>93</v>
      </c>
      <c r="E2" s="33" t="s">
        <v>12</v>
      </c>
      <c r="F2" s="33" t="s">
        <v>18</v>
      </c>
      <c r="G2" s="34"/>
      <c r="H2" s="34"/>
      <c r="I2" s="35">
        <v>2</v>
      </c>
      <c r="J2" s="34"/>
      <c r="K2" s="24">
        <v>14</v>
      </c>
      <c r="L2" s="25">
        <f>'BDD VENTES'!$K2*'BDD VENTES'!$I2</f>
        <v>28</v>
      </c>
      <c r="M2" s="26" t="str">
        <f>CONCATENATE('BDD VENTES'!$D2,'BDD VENTES'!$E2,'BDD VENTES'!$F2)</f>
        <v>DurandESTIVE&gt;9 mois</v>
      </c>
      <c r="N2" s="26" t="str">
        <f>TEXT(Tableau2[[#This Row],[Date du BL]],"aaaa")</f>
        <v>2018</v>
      </c>
      <c r="O2" s="26" t="str">
        <f>TEXT(Tableau2[[#This Row],[Date du BL]],"mmmm")</f>
        <v>juin</v>
      </c>
      <c r="P2" s="26" t="str">
        <f>CONCATENATE(Tableau2[[#This Row],[année bl]],Tableau2[[#This Row],[mois bl]])</f>
        <v>2018juin</v>
      </c>
      <c r="Q2" s="26" t="str">
        <f>CONCATENATE(Tableau2[[#This Row],[année bl]],Tableau2[[#This Row],[mois bl]],Tableau2[[#This Row],[N° facture client]])</f>
        <v>2018juin0</v>
      </c>
      <c r="R2" s="27" t="str">
        <f>CONCATENATE(Tableau2[[#This Row],[année bl]],Tableau2[[#This Row],[mois bl]],Tableau2[[#This Row],[Nom du client]])</f>
        <v>2018juinLe Fromage d'or</v>
      </c>
      <c r="S2" s="48">
        <v>0</v>
      </c>
      <c r="T2" s="46" t="str">
        <f>IF(Tableau2[[#This Row],[N° facture client]]&lt;&gt;"","FACTURE",IF(Tableau2[[#This Row],[Concat année_mois_N°facture]]=bddfacturesclients_concat_annee_mois,"A facturer",""))</f>
        <v>FACTURE</v>
      </c>
      <c r="U2" s="46" t="str">
        <f>IF(Tableau2[[#This Row],[Eligibilite à la facturation recap CLIENT en cours]]="","",Tableau2[[#This Row],[Eligibilite à la facturation recap CLIENT en cours]]&amp;Tableau2[[#This Row],[Nom du client]])</f>
        <v>FACTURELe Fromage d'or</v>
      </c>
      <c r="V2" s="50" t="str">
        <f>IF(Tableau2[[#This Row],[mois bl]]="","",IF(Tableau2[[#This Row],[Producteur]]="","",CONCATENATE(Tableau2[[#This Row],[Producteur]],Tableau2[[#This Row],[mois bl]],Tableau2[[#This Row],[année bl]],Tableau2[[#This Row],[Nom du client]])))</f>
        <v>Durandjuin2018Le Fromage d'or</v>
      </c>
      <c r="W2" s="36"/>
      <c r="X2" s="26"/>
      <c r="Y2" s="26">
        <f>_xlfn.MAXIFS(Tableau2[N° quartet_producteur_mois_année_client],Tableau2[Producteur],Tableau2[[#This Row],[Producteur]])</f>
        <v>0</v>
      </c>
      <c r="Z2" s="51" t="str">
        <f>IF(Tableau2[[#This Row],[N° quartet_producteur_mois_année_client]]&lt;&gt;"","FACTURE",IF(Tableau2[[#This Row],[Concat année_mois_N°facture]]=bddfacturesclients_concat_annee_mois,"eligible facture mensuelle directe prod-client",""))</f>
        <v/>
      </c>
      <c r="AB2" s="11">
        <f ca="1">TODAY()</f>
        <v>43327</v>
      </c>
      <c r="AC2" s="12">
        <v>2018</v>
      </c>
      <c r="AD2" s="12" t="s">
        <v>84</v>
      </c>
      <c r="AE2" s="13" t="str">
        <f>CONCATENATE(bddfacclients_annee_facturation,bdd_fac_mois)</f>
        <v>2018août</v>
      </c>
    </row>
    <row r="3" spans="1:31" x14ac:dyDescent="0.35">
      <c r="A3" s="37">
        <v>43313</v>
      </c>
      <c r="B3" s="38">
        <v>43315</v>
      </c>
      <c r="C3" s="39" t="s">
        <v>2</v>
      </c>
      <c r="D3" s="40" t="s">
        <v>94</v>
      </c>
      <c r="E3" s="41" t="s">
        <v>14</v>
      </c>
      <c r="F3" s="41" t="s">
        <v>18</v>
      </c>
      <c r="G3" s="42" t="s">
        <v>83</v>
      </c>
      <c r="H3" s="42"/>
      <c r="I3" s="43">
        <v>12</v>
      </c>
      <c r="J3" s="42">
        <v>11</v>
      </c>
      <c r="K3" s="44">
        <v>16</v>
      </c>
      <c r="L3" s="45">
        <f>'BDD VENTES'!$K3*'BDD VENTES'!$I3</f>
        <v>192</v>
      </c>
      <c r="M3" s="46" t="str">
        <f>CONCATENATE('BDD VENTES'!$D3,'BDD VENTES'!$E3,'BDD VENTES'!$F3)</f>
        <v>Ager.FERMIER&gt;9 mois</v>
      </c>
      <c r="N3" s="46" t="str">
        <f>TEXT(Tableau2[[#This Row],[Date du BL]],"aaaa")</f>
        <v>2018</v>
      </c>
      <c r="O3" s="46" t="str">
        <f>TEXT(Tableau2[[#This Row],[Date du BL]],"mmmm")</f>
        <v>août</v>
      </c>
      <c r="P3" s="46" t="str">
        <f>CONCATENATE(Tableau2[[#This Row],[année bl]],Tableau2[[#This Row],[mois bl]])</f>
        <v>2018août</v>
      </c>
      <c r="Q3" s="46" t="str">
        <f>CONCATENATE(Tableau2[[#This Row],[année bl]],Tableau2[[#This Row],[mois bl]],Tableau2[[#This Row],[N° facture client]])</f>
        <v>2018août</v>
      </c>
      <c r="R3" s="47" t="str">
        <f>CONCATENATE(Tableau2[[#This Row],[année bl]],Tableau2[[#This Row],[mois bl]],Tableau2[[#This Row],[Nom du client]])</f>
        <v>2018aoûtCrémier du nord</v>
      </c>
      <c r="S3" s="48"/>
      <c r="T3" s="46" t="str">
        <f>IF(Tableau2[[#This Row],[N° facture client]]&lt;&gt;"","FACTURE",IF(Tableau2[[#This Row],[Concat année_mois_N°facture]]=bddfacturesclients_concat_annee_mois,"A facturer",""))</f>
        <v>A facturer</v>
      </c>
      <c r="U3" s="46" t="str">
        <f>IF(Tableau2[[#This Row],[Eligibilite à la facturation recap CLIENT en cours]]="","",Tableau2[[#This Row],[Eligibilite à la facturation recap CLIENT en cours]]&amp;Tableau2[[#This Row],[Nom du client]])</f>
        <v>A facturerCrémier du nord</v>
      </c>
      <c r="V3" s="50" t="str">
        <f>IF(Tableau2[[#This Row],[mois bl]]="","",IF(Tableau2[[#This Row],[Producteur]]="","",CONCATENATE(Tableau2[[#This Row],[Producteur]],Tableau2[[#This Row],[mois bl]],Tableau2[[#This Row],[année bl]],Tableau2[[#This Row],[Nom du client]])))</f>
        <v>Ager.août2018Crémier du nord</v>
      </c>
      <c r="W3" s="49">
        <v>1</v>
      </c>
      <c r="X3" s="50"/>
      <c r="Y3" s="46">
        <f>_xlfn.MAXIFS(Tableau2[N° quartet_producteur_mois_année_client],Tableau2[Producteur],Tableau2[[#This Row],[Producteur]])</f>
        <v>1</v>
      </c>
      <c r="Z3" s="51" t="str">
        <f>IF(Tableau2[[#This Row],[N° quartet_producteur_mois_année_client]]&lt;&gt;"","FACTURE",IF(Tableau2[[#This Row],[Concat année_mois_N°facture]]=bddfacturesclients_concat_annee_mois,"eligible facture mensuelle directe prod-client",""))</f>
        <v>FACTURE</v>
      </c>
    </row>
    <row r="4" spans="1:31" x14ac:dyDescent="0.35">
      <c r="A4" s="37">
        <v>43313</v>
      </c>
      <c r="B4" s="38">
        <v>43315</v>
      </c>
      <c r="C4" s="39" t="s">
        <v>2</v>
      </c>
      <c r="D4" s="40" t="s">
        <v>95</v>
      </c>
      <c r="E4" s="41" t="s">
        <v>14</v>
      </c>
      <c r="F4" s="41" t="s">
        <v>17</v>
      </c>
      <c r="G4" s="42" t="s">
        <v>85</v>
      </c>
      <c r="H4" s="42"/>
      <c r="I4" s="43">
        <v>3</v>
      </c>
      <c r="J4" s="42">
        <v>2</v>
      </c>
      <c r="K4" s="44">
        <v>15</v>
      </c>
      <c r="L4" s="45">
        <f>'BDD VENTES'!$K4*'BDD VENTES'!$I4</f>
        <v>45</v>
      </c>
      <c r="M4" s="46" t="str">
        <f>CONCATENATE('BDD VENTES'!$D4,'BDD VENTES'!$E4,'BDD VENTES'!$F4)</f>
        <v>Etxe.FERMIER6-9 mois</v>
      </c>
      <c r="N4" s="46" t="str">
        <f>TEXT(Tableau2[[#This Row],[Date du BL]],"aaaa")</f>
        <v>2018</v>
      </c>
      <c r="O4" s="46" t="str">
        <f>TEXT(Tableau2[[#This Row],[Date du BL]],"mmmm")</f>
        <v>août</v>
      </c>
      <c r="P4" s="46" t="str">
        <f>CONCATENATE(Tableau2[[#This Row],[année bl]],Tableau2[[#This Row],[mois bl]])</f>
        <v>2018août</v>
      </c>
      <c r="Q4" s="46" t="str">
        <f>CONCATENATE(Tableau2[[#This Row],[année bl]],Tableau2[[#This Row],[mois bl]],Tableau2[[#This Row],[N° facture client]])</f>
        <v>2018août</v>
      </c>
      <c r="R4" s="47" t="str">
        <f>CONCATENATE(Tableau2[[#This Row],[année bl]],Tableau2[[#This Row],[mois bl]],Tableau2[[#This Row],[Nom du client]])</f>
        <v>2018aoûtCrémier du nord</v>
      </c>
      <c r="S4" s="48"/>
      <c r="T4" s="46" t="str">
        <f>IF(Tableau2[[#This Row],[N° facture client]]&lt;&gt;"","FACTURE",IF(Tableau2[[#This Row],[Concat année_mois_N°facture]]=bddfacturesclients_concat_annee_mois,"A facturer",""))</f>
        <v>A facturer</v>
      </c>
      <c r="U4" s="46" t="str">
        <f>IF(Tableau2[[#This Row],[Eligibilite à la facturation recap CLIENT en cours]]="","",Tableau2[[#This Row],[Eligibilite à la facturation recap CLIENT en cours]]&amp;Tableau2[[#This Row],[Nom du client]])</f>
        <v>A facturerCrémier du nord</v>
      </c>
      <c r="V4" s="50" t="str">
        <f>IF(Tableau2[[#This Row],[mois bl]]="","",IF(Tableau2[[#This Row],[Producteur]]="","",CONCATENATE(Tableau2[[#This Row],[Producteur]],Tableau2[[#This Row],[mois bl]],Tableau2[[#This Row],[année bl]],Tableau2[[#This Row],[Nom du client]])))</f>
        <v>Etxe.août2018Crémier du nord</v>
      </c>
      <c r="W4" s="49"/>
      <c r="X4" s="50"/>
      <c r="Y4" s="46">
        <f>_xlfn.MAXIFS(Tableau2[N° quartet_producteur_mois_année_client],Tableau2[Producteur],Tableau2[[#This Row],[Producteur]])</f>
        <v>0</v>
      </c>
      <c r="Z4" s="51" t="str">
        <f>IF(Tableau2[[#This Row],[N° quartet_producteur_mois_année_client]]&lt;&gt;"","FACTURE",IF(Tableau2[[#This Row],[Concat année_mois_N°facture]]=bddfacturesclients_concat_annee_mois,"eligible facture mensuelle directe prod-client",""))</f>
        <v>eligible facture mensuelle directe prod-client</v>
      </c>
    </row>
    <row r="5" spans="1:31" x14ac:dyDescent="0.35">
      <c r="A5" s="37">
        <v>43320</v>
      </c>
      <c r="B5" s="38">
        <v>43321</v>
      </c>
      <c r="C5" s="39" t="s">
        <v>3</v>
      </c>
      <c r="D5" s="40" t="s">
        <v>94</v>
      </c>
      <c r="E5" s="41" t="s">
        <v>14</v>
      </c>
      <c r="F5" s="41" t="s">
        <v>18</v>
      </c>
      <c r="G5" s="42" t="s">
        <v>83</v>
      </c>
      <c r="H5" s="42"/>
      <c r="I5" s="43">
        <v>4</v>
      </c>
      <c r="J5" s="42">
        <v>2</v>
      </c>
      <c r="K5" s="44">
        <v>16</v>
      </c>
      <c r="L5" s="45">
        <f>'BDD VENTES'!$K5*'BDD VENTES'!$I5</f>
        <v>64</v>
      </c>
      <c r="M5" s="46" t="str">
        <f>CONCATENATE('BDD VENTES'!$D5,'BDD VENTES'!$E5,'BDD VENTES'!$F5)</f>
        <v>Ager.FERMIER&gt;9 mois</v>
      </c>
      <c r="N5" s="46" t="str">
        <f>TEXT(Tableau2[[#This Row],[Date du BL]],"aaaa")</f>
        <v>2018</v>
      </c>
      <c r="O5" s="46" t="str">
        <f>TEXT(Tableau2[[#This Row],[Date du BL]],"mmmm")</f>
        <v>août</v>
      </c>
      <c r="P5" s="46" t="str">
        <f>CONCATENATE(Tableau2[[#This Row],[année bl]],Tableau2[[#This Row],[mois bl]])</f>
        <v>2018août</v>
      </c>
      <c r="Q5" s="46" t="str">
        <f>CONCATENATE(Tableau2[[#This Row],[année bl]],Tableau2[[#This Row],[mois bl]],Tableau2[[#This Row],[N° facture client]])</f>
        <v>2018août</v>
      </c>
      <c r="R5" s="47" t="str">
        <f>CONCATENATE(Tableau2[[#This Row],[année bl]],Tableau2[[#This Row],[mois bl]],Tableau2[[#This Row],[Nom du client]])</f>
        <v>2018aoûtLe Fromage d'or</v>
      </c>
      <c r="S5" s="48"/>
      <c r="T5" s="46" t="str">
        <f>IF(Tableau2[[#This Row],[N° facture client]]&lt;&gt;"","FACTURE",IF(Tableau2[[#This Row],[Concat année_mois_N°facture]]=bddfacturesclients_concat_annee_mois,"A facturer",""))</f>
        <v>A facturer</v>
      </c>
      <c r="U5" s="46" t="str">
        <f>IF(Tableau2[[#This Row],[Eligibilite à la facturation recap CLIENT en cours]]="","",Tableau2[[#This Row],[Eligibilite à la facturation recap CLIENT en cours]]&amp;Tableau2[[#This Row],[Nom du client]])</f>
        <v>A facturerLe Fromage d'or</v>
      </c>
      <c r="V5" s="50" t="str">
        <f>IF(Tableau2[[#This Row],[mois bl]]="","",IF(Tableau2[[#This Row],[Producteur]]="","",CONCATENATE(Tableau2[[#This Row],[Producteur]],Tableau2[[#This Row],[mois bl]],Tableau2[[#This Row],[année bl]],Tableau2[[#This Row],[Nom du client]])))</f>
        <v>Ager.août2018Le Fromage d'or</v>
      </c>
      <c r="W5" s="49"/>
      <c r="X5" s="50"/>
      <c r="Y5" s="46">
        <f>_xlfn.MAXIFS(Tableau2[N° quartet_producteur_mois_année_client],Tableau2[Producteur],Tableau2[[#This Row],[Producteur]])</f>
        <v>1</v>
      </c>
      <c r="Z5" s="51" t="str">
        <f>IF(Tableau2[[#This Row],[N° quartet_producteur_mois_année_client]]&lt;&gt;"","FACTURE",IF(Tableau2[[#This Row],[Concat année_mois_N°facture]]=bddfacturesclients_concat_annee_mois,"eligible facture mensuelle directe prod-client",""))</f>
        <v>eligible facture mensuelle directe prod-client</v>
      </c>
    </row>
    <row r="6" spans="1:31" x14ac:dyDescent="0.35">
      <c r="A6" s="37">
        <v>43320</v>
      </c>
      <c r="B6" s="38">
        <v>43321</v>
      </c>
      <c r="C6" s="39" t="s">
        <v>3</v>
      </c>
      <c r="D6" s="40" t="s">
        <v>96</v>
      </c>
      <c r="E6" s="41" t="s">
        <v>14</v>
      </c>
      <c r="F6" s="41" t="s">
        <v>16</v>
      </c>
      <c r="G6" s="42" t="s">
        <v>86</v>
      </c>
      <c r="H6" s="42"/>
      <c r="I6" s="43">
        <v>5</v>
      </c>
      <c r="J6" s="42">
        <v>3</v>
      </c>
      <c r="K6" s="44">
        <v>14</v>
      </c>
      <c r="L6" s="45">
        <f>'BDD VENTES'!$K6*'BDD VENTES'!$I6</f>
        <v>70</v>
      </c>
      <c r="M6" s="46" t="str">
        <f>CONCATENATE('BDD VENTES'!$D6,'BDD VENTES'!$E6,'BDD VENTES'!$F6)</f>
        <v>Zubi.FERMIER3-6 mois</v>
      </c>
      <c r="N6" s="46" t="str">
        <f>TEXT(Tableau2[[#This Row],[Date du BL]],"aaaa")</f>
        <v>2018</v>
      </c>
      <c r="O6" s="46" t="str">
        <f>TEXT(Tableau2[[#This Row],[Date du BL]],"mmmm")</f>
        <v>août</v>
      </c>
      <c r="P6" s="46" t="str">
        <f>CONCATENATE(Tableau2[[#This Row],[année bl]],Tableau2[[#This Row],[mois bl]])</f>
        <v>2018août</v>
      </c>
      <c r="Q6" s="46" t="str">
        <f>CONCATENATE(Tableau2[[#This Row],[année bl]],Tableau2[[#This Row],[mois bl]],Tableau2[[#This Row],[N° facture client]])</f>
        <v>2018août</v>
      </c>
      <c r="R6" s="47" t="str">
        <f>CONCATENATE(Tableau2[[#This Row],[année bl]],Tableau2[[#This Row],[mois bl]],Tableau2[[#This Row],[Nom du client]])</f>
        <v>2018aoûtLe Fromage d'or</v>
      </c>
      <c r="S6" s="48"/>
      <c r="T6" s="46" t="str">
        <f>IF(Tableau2[[#This Row],[N° facture client]]&lt;&gt;"","FACTURE",IF(Tableau2[[#This Row],[Concat année_mois_N°facture]]=bddfacturesclients_concat_annee_mois,"A facturer",""))</f>
        <v>A facturer</v>
      </c>
      <c r="U6" s="46" t="str">
        <f>IF(Tableau2[[#This Row],[Eligibilite à la facturation recap CLIENT en cours]]="","",Tableau2[[#This Row],[Eligibilite à la facturation recap CLIENT en cours]]&amp;Tableau2[[#This Row],[Nom du client]])</f>
        <v>A facturerLe Fromage d'or</v>
      </c>
      <c r="V6" s="50" t="str">
        <f>IF(Tableau2[[#This Row],[mois bl]]="","",IF(Tableau2[[#This Row],[Producteur]]="","",CONCATENATE(Tableau2[[#This Row],[Producteur]],Tableau2[[#This Row],[mois bl]],Tableau2[[#This Row],[année bl]],Tableau2[[#This Row],[Nom du client]])))</f>
        <v>Zubi.août2018Le Fromage d'or</v>
      </c>
      <c r="W6" s="49"/>
      <c r="X6" s="50"/>
      <c r="Y6" s="46">
        <f>_xlfn.MAXIFS(Tableau2[N° quartet_producteur_mois_année_client],Tableau2[Producteur],Tableau2[[#This Row],[Producteur]])</f>
        <v>0</v>
      </c>
      <c r="Z6" s="51" t="str">
        <f>IF(Tableau2[[#This Row],[N° quartet_producteur_mois_année_client]]&lt;&gt;"","FACTURE",IF(Tableau2[[#This Row],[Concat année_mois_N°facture]]=bddfacturesclients_concat_annee_mois,"eligible facture mensuelle directe prod-client",""))</f>
        <v>eligible facture mensuelle directe prod-client</v>
      </c>
    </row>
    <row r="7" spans="1:31" x14ac:dyDescent="0.35">
      <c r="A7" s="37">
        <v>43328</v>
      </c>
      <c r="B7" s="38">
        <v>43329</v>
      </c>
      <c r="C7" s="39" t="s">
        <v>2</v>
      </c>
      <c r="D7" s="40" t="s">
        <v>94</v>
      </c>
      <c r="E7" s="41" t="s">
        <v>14</v>
      </c>
      <c r="F7" s="41" t="s">
        <v>18</v>
      </c>
      <c r="G7" s="42" t="s">
        <v>83</v>
      </c>
      <c r="H7" s="42"/>
      <c r="I7" s="43">
        <v>7</v>
      </c>
      <c r="J7" s="42">
        <v>4</v>
      </c>
      <c r="K7" s="44">
        <v>16</v>
      </c>
      <c r="L7" s="45">
        <f>'BDD VENTES'!$K7*'BDD VENTES'!$I7</f>
        <v>112</v>
      </c>
      <c r="M7" s="46" t="str">
        <f>CONCATENATE('BDD VENTES'!$D7,'BDD VENTES'!$E7,'BDD VENTES'!$F7)</f>
        <v>Ager.FERMIER&gt;9 mois</v>
      </c>
      <c r="N7" s="46" t="str">
        <f>TEXT(Tableau2[[#This Row],[Date du BL]],"aaaa")</f>
        <v>2018</v>
      </c>
      <c r="O7" s="46" t="str">
        <f>TEXT(Tableau2[[#This Row],[Date du BL]],"mmmm")</f>
        <v>août</v>
      </c>
      <c r="P7" s="46" t="str">
        <f>CONCATENATE(Tableau2[[#This Row],[année bl]],Tableau2[[#This Row],[mois bl]])</f>
        <v>2018août</v>
      </c>
      <c r="Q7" s="46" t="str">
        <f>CONCATENATE(Tableau2[[#This Row],[année bl]],Tableau2[[#This Row],[mois bl]],Tableau2[[#This Row],[N° facture client]])</f>
        <v>2018août</v>
      </c>
      <c r="R7" s="47" t="str">
        <f>CONCATENATE(Tableau2[[#This Row],[année bl]],Tableau2[[#This Row],[mois bl]],Tableau2[[#This Row],[Nom du client]])</f>
        <v>2018aoûtCrémier du nord</v>
      </c>
      <c r="S7" s="48"/>
      <c r="T7" s="46" t="str">
        <f>IF(Tableau2[[#This Row],[N° facture client]]&lt;&gt;"","FACTURE",IF(Tableau2[[#This Row],[Concat année_mois_N°facture]]=bddfacturesclients_concat_annee_mois,"A facturer",""))</f>
        <v>A facturer</v>
      </c>
      <c r="U7" s="46" t="str">
        <f>IF(Tableau2[[#This Row],[Eligibilite à la facturation recap CLIENT en cours]]="","",Tableau2[[#This Row],[Eligibilite à la facturation recap CLIENT en cours]]&amp;Tableau2[[#This Row],[Nom du client]])</f>
        <v>A facturerCrémier du nord</v>
      </c>
      <c r="V7" s="50" t="str">
        <f>IF(Tableau2[[#This Row],[mois bl]]="","",IF(Tableau2[[#This Row],[Producteur]]="","",CONCATENATE(Tableau2[[#This Row],[Producteur]],Tableau2[[#This Row],[mois bl]],Tableau2[[#This Row],[année bl]],Tableau2[[#This Row],[Nom du client]])))</f>
        <v>Ager.août2018Crémier du nord</v>
      </c>
      <c r="W7" s="49"/>
      <c r="X7" s="50"/>
      <c r="Y7" s="46">
        <f>_xlfn.MAXIFS(Tableau2[N° quartet_producteur_mois_année_client],Tableau2[Producteur],Tableau2[[#This Row],[Producteur]])</f>
        <v>1</v>
      </c>
      <c r="Z7" s="51" t="str">
        <f>IF(Tableau2[[#This Row],[N° quartet_producteur_mois_année_client]]&lt;&gt;"","FACTURE",IF(Tableau2[[#This Row],[Concat année_mois_N°facture]]=bddfacturesclients_concat_annee_mois,"eligible facture mensuelle directe prod-client",""))</f>
        <v>eligible facture mensuelle directe prod-client</v>
      </c>
    </row>
  </sheetData>
  <sheetProtection insertRows="0" deleteRows="0" sort="0" autoFilter="0" pivotTables="0"/>
  <mergeCells count="1">
    <mergeCell ref="AB1:AD1"/>
  </mergeCells>
  <dataValidations count="1">
    <dataValidation type="list" allowBlank="1" showInputMessage="1" showErrorMessage="1" sqref="C2:C7" xr:uid="{20A8408B-D155-4F84-B417-61DA829964F2}">
      <formula1>NOM_CLIENT</formula1>
    </dataValidation>
  </dataValidations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48</vt:i4>
      </vt:variant>
    </vt:vector>
  </HeadingPairs>
  <TitlesOfParts>
    <vt:vector size="49" baseType="lpstr">
      <vt:lpstr>BDD VENTES</vt:lpstr>
      <vt:lpstr>affinage_bdd_ventes</vt:lpstr>
      <vt:lpstr>balise_bas</vt:lpstr>
      <vt:lpstr>balise_bas_n°factureclient</vt:lpstr>
      <vt:lpstr>bdd_fac_mois</vt:lpstr>
      <vt:lpstr>BDD_VENTE_concatener_année_mois_client</vt:lpstr>
      <vt:lpstr>bddfacclients_annee_facturation</vt:lpstr>
      <vt:lpstr>bddfacturesclients_concat_annee_mois</vt:lpstr>
      <vt:lpstr>bddventes_annee</vt:lpstr>
      <vt:lpstr>bddventes_année_bl</vt:lpstr>
      <vt:lpstr>bddventes_mois</vt:lpstr>
      <vt:lpstr>bddventes_N°_facture_client</vt:lpstr>
      <vt:lpstr>bddventes_N°facture_client</vt:lpstr>
      <vt:lpstr>codif_N°quartet_producteur_mois_année_client</vt:lpstr>
      <vt:lpstr>Concat_année_mois</vt:lpstr>
      <vt:lpstr>Concat_année_mois_n°facture</vt:lpstr>
      <vt:lpstr>Concatener_Eligibilite_à_la_facturation_en_cours_client</vt:lpstr>
      <vt:lpstr>Concatener_Producteur_Mois_année_client</vt:lpstr>
      <vt:lpstr>Date_du_BL</vt:lpstr>
      <vt:lpstr>date_expedition_ventes</vt:lpstr>
      <vt:lpstr>eligibilite</vt:lpstr>
      <vt:lpstr>Eligibilite_à_la_facturation_en_cours</vt:lpstr>
      <vt:lpstr>max_par_producteur_par_année_par_mois</vt:lpstr>
      <vt:lpstr>N°_quartet_producteur_mois_année_client</vt:lpstr>
      <vt:lpstr>N°LOT_VENTE_CLIENT</vt:lpstr>
      <vt:lpstr>Nom_du_client</vt:lpstr>
      <vt:lpstr>Pièces</vt:lpstr>
      <vt:lpstr>Poids</vt:lpstr>
      <vt:lpstr>Prix_confirmé_HT</vt:lpstr>
      <vt:lpstr>producteur_bdd_ventes</vt:lpstr>
      <vt:lpstr>tcEligibFactureMensProdClient</vt:lpstr>
      <vt:lpstr>total_HT_cumule</vt:lpstr>
      <vt:lpstr>total_TTC_cumule</vt:lpstr>
      <vt:lpstr>type_fromage_ventes</vt:lpstr>
      <vt:lpstr>v_Affinage</vt:lpstr>
      <vt:lpstr>v_Client</vt:lpstr>
      <vt:lpstr>v_conc_prod_tye_affinage</vt:lpstr>
      <vt:lpstr>v_Date_commande</vt:lpstr>
      <vt:lpstr>v_Date_expedition</vt:lpstr>
      <vt:lpstr>v_N°_lot</vt:lpstr>
      <vt:lpstr>v_Pièces</vt:lpstr>
      <vt:lpstr>v_Poids</vt:lpstr>
      <vt:lpstr>v_Prix_confirmé</vt:lpstr>
      <vt:lpstr>v_Producteur</vt:lpstr>
      <vt:lpstr>v_Taille</vt:lpstr>
      <vt:lpstr>v_Type_fromage</vt:lpstr>
      <vt:lpstr>vv_bal_producteur</vt:lpstr>
      <vt:lpstr>vv_type_fromage</vt:lpstr>
      <vt:lpstr>vvbal_producteur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2018-08-15T18:16:26Z</dcterms:modified>
</cp:coreProperties>
</file>