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workbookProtection workbookPassword="B68C" lockStructure="1"/>
  <bookViews>
    <workbookView xWindow="16485" yWindow="30" windowWidth="10770" windowHeight="12465" tabRatio="781"/>
  </bookViews>
  <sheets>
    <sheet name="Janvier 2018" sheetId="12" r:id="rId1"/>
    <sheet name="Février 2018" sheetId="11" r:id="rId2"/>
    <sheet name="Mars 2018" sheetId="10" r:id="rId3"/>
    <sheet name="Avril 2018" sheetId="9" r:id="rId4"/>
    <sheet name="Mai 2018" sheetId="8" r:id="rId5"/>
    <sheet name="Juin 2018" sheetId="7" r:id="rId6"/>
    <sheet name="Juillet 2018" sheetId="1" r:id="rId7"/>
    <sheet name="Août 2018" sheetId="2" r:id="rId8"/>
    <sheet name="Septembre 2018" sheetId="3" r:id="rId9"/>
    <sheet name="Octobre 2018" sheetId="4" r:id="rId10"/>
    <sheet name="Novembre 2018" sheetId="5" r:id="rId11"/>
    <sheet name="Décembre 2018" sheetId="6" r:id="rId12"/>
    <sheet name="Michèle SCHUH" sheetId="15" r:id="rId13"/>
    <sheet name="Graphiques" sheetId="13" r:id="rId14"/>
    <sheet name="Données" sheetId="14" r:id="rId15"/>
  </sheets>
  <functionGroups builtInGroupCount="17"/>
  <definedNames>
    <definedName name="_2sites">Données!$R$3:$R$90</definedName>
    <definedName name="_3T">Données!$M$3:$M$40</definedName>
    <definedName name="Accomp">Données!$T$3:$T$7</definedName>
    <definedName name="Bischwiller">Données!$L$3:$L$53</definedName>
    <definedName name="ÉquipeBodel">Données!$E$31:$E$34</definedName>
    <definedName name="ÉquipeÉglantines">Données!$I$31:$I$35</definedName>
    <definedName name="ÉquipeLauriers">Données!$G$31:$G$36</definedName>
    <definedName name="ÉquipeMimosas">Données!$H$31:$H$35</definedName>
    <definedName name="ÉquipeParc">Données!$C$31:$C$36</definedName>
    <definedName name="ÉquipeStuber">Données!$B$31:$B$37</definedName>
    <definedName name="Foyers">Données!$Q$3:$Q$9</definedName>
    <definedName name="Heures">Données!$N$3:$N$15</definedName>
    <definedName name="Lieux">Données!$U$3:$U$6</definedName>
    <definedName name="Motif">Données!$O$3:$O$19</definedName>
    <definedName name="SCHUH">Données!$P$3:$P$19</definedName>
  </definedNames>
  <calcPr calcId="144525"/>
</workbook>
</file>

<file path=xl/calcChain.xml><?xml version="1.0" encoding="utf-8"?>
<calcChain xmlns="http://schemas.openxmlformats.org/spreadsheetml/2006/main">
  <c r="G91" i="13" l="1"/>
  <c r="H91" i="13"/>
  <c r="I91" i="13"/>
  <c r="J91" i="13"/>
  <c r="G92" i="13"/>
  <c r="H92" i="13"/>
  <c r="I92" i="13"/>
  <c r="J92" i="13"/>
  <c r="G93" i="13"/>
  <c r="H93" i="13"/>
  <c r="I93" i="13"/>
  <c r="J93" i="13"/>
  <c r="G94" i="13"/>
  <c r="H94" i="13"/>
  <c r="I94" i="13"/>
  <c r="J94" i="13"/>
  <c r="G95" i="13"/>
  <c r="H95" i="13"/>
  <c r="I95" i="13"/>
  <c r="J95" i="13"/>
  <c r="G96" i="13"/>
  <c r="H96" i="13"/>
  <c r="I96" i="13"/>
  <c r="J96" i="13"/>
  <c r="G97" i="13"/>
  <c r="H97" i="13"/>
  <c r="I97" i="13"/>
  <c r="J97" i="13"/>
  <c r="G98" i="13"/>
  <c r="H98" i="13"/>
  <c r="I98" i="13"/>
  <c r="J98" i="13"/>
  <c r="G99" i="13"/>
  <c r="H99" i="13"/>
  <c r="I99" i="13"/>
  <c r="J99" i="13"/>
  <c r="G100" i="13"/>
  <c r="H100" i="13"/>
  <c r="I100" i="13"/>
  <c r="J100" i="13"/>
  <c r="G101" i="13"/>
  <c r="H101" i="13"/>
  <c r="I101" i="13"/>
  <c r="J101" i="13"/>
  <c r="G102" i="13"/>
  <c r="H102" i="13"/>
  <c r="I102" i="13"/>
  <c r="J102" i="13"/>
  <c r="G103" i="13"/>
  <c r="H103" i="13"/>
  <c r="I103" i="13"/>
  <c r="J103" i="13"/>
  <c r="G104" i="13"/>
  <c r="H104" i="13"/>
  <c r="I104" i="13"/>
  <c r="J104" i="13"/>
  <c r="G105" i="13"/>
  <c r="H105" i="13"/>
  <c r="I105" i="13"/>
  <c r="J105" i="13"/>
  <c r="G106" i="13"/>
  <c r="H106" i="13"/>
  <c r="I106" i="13"/>
  <c r="J106" i="13"/>
  <c r="G107" i="13"/>
  <c r="H107" i="13"/>
  <c r="I107" i="13"/>
  <c r="J107" i="13"/>
  <c r="G108" i="13"/>
  <c r="H108" i="13"/>
  <c r="I108" i="13"/>
  <c r="J108" i="13"/>
  <c r="G109" i="13"/>
  <c r="H109" i="13"/>
  <c r="I109" i="13"/>
  <c r="J109" i="13"/>
  <c r="G110" i="13"/>
  <c r="H110" i="13"/>
  <c r="I110" i="13"/>
  <c r="J110" i="13"/>
  <c r="G111" i="13"/>
  <c r="H111" i="13"/>
  <c r="I111" i="13"/>
  <c r="J111" i="13"/>
  <c r="G112" i="13"/>
  <c r="H112" i="13"/>
  <c r="I112" i="13"/>
  <c r="J112" i="13"/>
  <c r="G113" i="13"/>
  <c r="H113" i="13"/>
  <c r="I113" i="13"/>
  <c r="J113" i="13"/>
  <c r="G114" i="13"/>
  <c r="H114" i="13"/>
  <c r="I114" i="13"/>
  <c r="J114" i="13"/>
  <c r="G115" i="13"/>
  <c r="H115" i="13"/>
  <c r="I115" i="13"/>
  <c r="J115" i="13"/>
  <c r="G116" i="13"/>
  <c r="H116" i="13"/>
  <c r="I116" i="13"/>
  <c r="J116" i="13"/>
  <c r="G117" i="13"/>
  <c r="H117" i="13"/>
  <c r="I117" i="13"/>
  <c r="J117" i="13"/>
  <c r="G118" i="13"/>
  <c r="H118" i="13"/>
  <c r="I118" i="13"/>
  <c r="J118" i="13"/>
  <c r="G119" i="13"/>
  <c r="H119" i="13"/>
  <c r="I119" i="13"/>
  <c r="J119" i="13"/>
  <c r="G120" i="13"/>
  <c r="H120" i="13"/>
  <c r="I120" i="13"/>
  <c r="J120" i="13"/>
  <c r="G121" i="13"/>
  <c r="H121" i="13"/>
  <c r="I121" i="13"/>
  <c r="J121" i="13"/>
  <c r="G122" i="13"/>
  <c r="H122" i="13"/>
  <c r="I122" i="13"/>
  <c r="J122" i="13"/>
  <c r="G123" i="13"/>
  <c r="H123" i="13"/>
  <c r="I123" i="13"/>
  <c r="J123" i="13"/>
  <c r="G124" i="13"/>
  <c r="H124" i="13"/>
  <c r="I124" i="13"/>
  <c r="J124" i="13"/>
  <c r="G125" i="13"/>
  <c r="H125" i="13"/>
  <c r="I125" i="13"/>
  <c r="J125" i="13"/>
  <c r="G126" i="13"/>
  <c r="H126" i="13"/>
  <c r="I126" i="13"/>
  <c r="J126" i="13"/>
  <c r="G127" i="13"/>
  <c r="H127" i="13"/>
  <c r="I127" i="13"/>
  <c r="J127" i="13"/>
  <c r="G128" i="13"/>
  <c r="H128" i="13"/>
  <c r="I128" i="13"/>
  <c r="J128" i="13"/>
  <c r="G129" i="13"/>
  <c r="H129" i="13"/>
  <c r="I129" i="13"/>
  <c r="J129" i="13"/>
  <c r="G130" i="13"/>
  <c r="H130" i="13"/>
  <c r="I130" i="13"/>
  <c r="J130" i="13"/>
  <c r="J90" i="13"/>
  <c r="I90" i="13"/>
  <c r="H90" i="13"/>
  <c r="G90" i="13"/>
  <c r="J37" i="13"/>
  <c r="J38" i="13"/>
  <c r="J39" i="13"/>
  <c r="J40" i="13"/>
  <c r="J41" i="13"/>
  <c r="J42" i="13"/>
  <c r="J43" i="13"/>
  <c r="J44" i="13"/>
  <c r="J45" i="13"/>
  <c r="J46" i="13"/>
  <c r="J47" i="13"/>
  <c r="J48" i="13"/>
  <c r="J49" i="13"/>
  <c r="J50" i="13"/>
  <c r="J51" i="13"/>
  <c r="J52" i="13"/>
  <c r="J53" i="13"/>
  <c r="J54" i="13"/>
  <c r="J55" i="13"/>
  <c r="J56" i="13"/>
  <c r="J57" i="13"/>
  <c r="J58" i="13"/>
  <c r="J59" i="13"/>
  <c r="J60" i="13"/>
  <c r="J61" i="13"/>
  <c r="J62" i="13"/>
  <c r="J63" i="13"/>
  <c r="J64" i="13"/>
  <c r="J65" i="13"/>
  <c r="J66" i="13"/>
  <c r="J67" i="13"/>
  <c r="J68" i="13"/>
  <c r="J69" i="13"/>
  <c r="J70" i="13"/>
  <c r="J71" i="13"/>
  <c r="J72" i="13"/>
  <c r="J73" i="13"/>
  <c r="J74" i="13"/>
  <c r="J75" i="13"/>
  <c r="J76" i="13"/>
  <c r="J77" i="13"/>
  <c r="J78" i="13"/>
  <c r="J79" i="13"/>
  <c r="J80" i="13"/>
  <c r="J81" i="13"/>
  <c r="J82" i="13"/>
  <c r="J83" i="13"/>
  <c r="J84" i="13"/>
  <c r="J85" i="13"/>
  <c r="J36" i="13"/>
  <c r="H37" i="13"/>
  <c r="H38" i="13"/>
  <c r="H39" i="13"/>
  <c r="H40" i="13"/>
  <c r="H41" i="13"/>
  <c r="H42" i="13"/>
  <c r="H43" i="13"/>
  <c r="H44" i="13"/>
  <c r="H45" i="13"/>
  <c r="H46" i="13"/>
  <c r="H47" i="13"/>
  <c r="H48" i="13"/>
  <c r="H49" i="13"/>
  <c r="H50" i="13"/>
  <c r="H51" i="13"/>
  <c r="H52" i="13"/>
  <c r="H53" i="13"/>
  <c r="H54" i="13"/>
  <c r="H55" i="13"/>
  <c r="H56" i="13"/>
  <c r="H57" i="13"/>
  <c r="H58" i="13"/>
  <c r="H59" i="13"/>
  <c r="H60" i="13"/>
  <c r="H61" i="13"/>
  <c r="H62" i="13"/>
  <c r="H63" i="13"/>
  <c r="H64" i="13"/>
  <c r="H65" i="13"/>
  <c r="H66" i="13"/>
  <c r="H67" i="13"/>
  <c r="H68" i="13"/>
  <c r="H69" i="13"/>
  <c r="H70" i="13"/>
  <c r="H71" i="13"/>
  <c r="H72" i="13"/>
  <c r="H73" i="13"/>
  <c r="H74" i="13"/>
  <c r="H75" i="13"/>
  <c r="H76" i="13"/>
  <c r="H77" i="13"/>
  <c r="H78" i="13"/>
  <c r="H79" i="13"/>
  <c r="H80" i="13"/>
  <c r="H81" i="13"/>
  <c r="H82" i="13"/>
  <c r="H83" i="13"/>
  <c r="H84" i="13"/>
  <c r="H85" i="13"/>
  <c r="H36" i="13"/>
  <c r="G37" i="13"/>
  <c r="G38" i="13"/>
  <c r="G39" i="13"/>
  <c r="G40" i="13"/>
  <c r="G41" i="13"/>
  <c r="G42" i="13"/>
  <c r="G43" i="13"/>
  <c r="G44" i="13"/>
  <c r="G45" i="13"/>
  <c r="G46" i="13"/>
  <c r="G47" i="13"/>
  <c r="G48" i="13"/>
  <c r="G49" i="13"/>
  <c r="G50" i="13"/>
  <c r="G51" i="13"/>
  <c r="G52" i="13"/>
  <c r="G53" i="13"/>
  <c r="G54" i="13"/>
  <c r="G55" i="13"/>
  <c r="G56" i="13"/>
  <c r="G57" i="13"/>
  <c r="G58" i="13"/>
  <c r="G59" i="13"/>
  <c r="G60" i="13"/>
  <c r="G61" i="13"/>
  <c r="G62" i="13"/>
  <c r="G63" i="13"/>
  <c r="G64" i="13"/>
  <c r="G65" i="13"/>
  <c r="G66" i="13"/>
  <c r="G67" i="13"/>
  <c r="G68" i="13"/>
  <c r="G69" i="13"/>
  <c r="G70" i="13"/>
  <c r="G71" i="13"/>
  <c r="G72" i="13"/>
  <c r="G73" i="13"/>
  <c r="G74" i="13"/>
  <c r="G75" i="13"/>
  <c r="G76" i="13"/>
  <c r="G77" i="13"/>
  <c r="G78" i="13"/>
  <c r="G79" i="13"/>
  <c r="G80" i="13"/>
  <c r="G81" i="13"/>
  <c r="G82" i="13"/>
  <c r="G83" i="13"/>
  <c r="G84" i="13"/>
  <c r="G85" i="13"/>
  <c r="G36" i="13"/>
  <c r="I36" i="13"/>
  <c r="I37" i="13"/>
  <c r="I38" i="13"/>
  <c r="I39" i="13"/>
  <c r="I40" i="13"/>
  <c r="I41" i="13"/>
  <c r="I42" i="13"/>
  <c r="I43" i="13"/>
  <c r="I44" i="13"/>
  <c r="I45" i="13"/>
  <c r="I46" i="13"/>
  <c r="I47" i="13"/>
  <c r="I48" i="13"/>
  <c r="I49" i="13"/>
  <c r="I50" i="13"/>
  <c r="I51" i="13"/>
  <c r="I52" i="13"/>
  <c r="I53" i="13"/>
  <c r="I54" i="13"/>
  <c r="I55" i="13"/>
  <c r="I56" i="13"/>
  <c r="I57" i="13"/>
  <c r="I58" i="13"/>
  <c r="I59" i="13"/>
  <c r="I60" i="13"/>
  <c r="I61" i="13"/>
  <c r="I62" i="13"/>
  <c r="I63" i="13"/>
  <c r="I64" i="13"/>
  <c r="I65" i="13"/>
  <c r="I66" i="13"/>
  <c r="I67" i="13"/>
  <c r="I68" i="13"/>
  <c r="I69" i="13"/>
  <c r="I70" i="13"/>
  <c r="I71" i="13"/>
  <c r="I73" i="13"/>
  <c r="I74" i="13"/>
  <c r="I75" i="13"/>
  <c r="I76" i="13"/>
  <c r="I77" i="13"/>
  <c r="I78" i="13"/>
  <c r="I79" i="13"/>
  <c r="I80" i="13"/>
  <c r="I81" i="13"/>
  <c r="I82" i="13"/>
  <c r="I83" i="13"/>
  <c r="I84" i="13"/>
  <c r="I85" i="13"/>
  <c r="I72" i="13"/>
  <c r="H131" i="13" l="1"/>
  <c r="J131" i="13"/>
  <c r="G86" i="13"/>
  <c r="H86" i="13"/>
  <c r="J86" i="13"/>
  <c r="G131" i="13"/>
  <c r="I131" i="13"/>
  <c r="I86" i="13"/>
  <c r="T37" i="15"/>
  <c r="T38" i="15"/>
  <c r="T39" i="15"/>
  <c r="T40" i="15"/>
  <c r="T41" i="15"/>
  <c r="T42" i="15"/>
  <c r="M43" i="15"/>
  <c r="F43" i="15"/>
  <c r="Q5" i="13"/>
  <c r="T26" i="15" l="1"/>
  <c r="T27" i="15"/>
  <c r="T28" i="15"/>
  <c r="T29" i="15"/>
  <c r="T30" i="15"/>
  <c r="T31" i="15"/>
  <c r="T32" i="15"/>
  <c r="T33" i="15"/>
  <c r="T34" i="15"/>
  <c r="T35" i="15"/>
  <c r="T36" i="15"/>
  <c r="T43" i="15" l="1"/>
  <c r="T50" i="7"/>
  <c r="M50" i="7"/>
  <c r="M50" i="1"/>
  <c r="T50" i="1"/>
  <c r="M25" i="1"/>
  <c r="F25" i="1"/>
  <c r="AF92" i="13" l="1"/>
  <c r="I16" i="13"/>
  <c r="D16" i="13" l="1"/>
  <c r="G16" i="13"/>
  <c r="J16" i="13"/>
  <c r="AD92" i="13"/>
  <c r="H16" i="13"/>
  <c r="AE92" i="13"/>
  <c r="M16" i="13" l="1"/>
  <c r="L16" i="13"/>
  <c r="K16" i="13"/>
  <c r="L91" i="13"/>
  <c r="N93" i="13"/>
  <c r="P95" i="13"/>
  <c r="R97" i="13"/>
  <c r="T99" i="13"/>
  <c r="V101" i="13"/>
  <c r="V92" i="13"/>
  <c r="X94" i="13"/>
  <c r="Z96" i="13"/>
  <c r="M99" i="13"/>
  <c r="O101" i="13"/>
  <c r="Q103" i="13"/>
  <c r="S105" i="13"/>
  <c r="U107" i="13"/>
  <c r="V105" i="13"/>
  <c r="Z108" i="13"/>
  <c r="R91" i="13"/>
  <c r="T93" i="13"/>
  <c r="V95" i="13"/>
  <c r="X97" i="13"/>
  <c r="Z99" i="13"/>
  <c r="M102" i="13"/>
  <c r="M93" i="13"/>
  <c r="O95" i="13"/>
  <c r="Q97" i="13"/>
  <c r="S99" i="13"/>
  <c r="U101" i="13"/>
  <c r="W103" i="13"/>
  <c r="Y105" i="13"/>
  <c r="O102" i="13"/>
  <c r="S106" i="13"/>
  <c r="Q109" i="13"/>
  <c r="X91" i="13"/>
  <c r="Z93" i="13"/>
  <c r="M96" i="13"/>
  <c r="O98" i="13"/>
  <c r="Q100" i="13"/>
  <c r="Q91" i="13"/>
  <c r="S93" i="13"/>
  <c r="U95" i="13"/>
  <c r="W97" i="13"/>
  <c r="Y99" i="13"/>
  <c r="L102" i="13"/>
  <c r="N104" i="13"/>
  <c r="P106" i="13"/>
  <c r="L103" i="13"/>
  <c r="P107" i="13"/>
  <c r="W109" i="13"/>
  <c r="O92" i="13"/>
  <c r="Q94" i="13"/>
  <c r="S96" i="13"/>
  <c r="U98" i="13"/>
  <c r="W100" i="13"/>
  <c r="W91" i="13"/>
  <c r="Y93" i="13"/>
  <c r="L96" i="13"/>
  <c r="N98" i="13"/>
  <c r="P100" i="13"/>
  <c r="R102" i="13"/>
  <c r="T104" i="13"/>
  <c r="V106" i="13"/>
  <c r="X103" i="13"/>
  <c r="U92" i="13"/>
  <c r="W94" i="13"/>
  <c r="Y96" i="13"/>
  <c r="L99" i="13"/>
  <c r="N101" i="13"/>
  <c r="N92" i="13"/>
  <c r="P94" i="13"/>
  <c r="R96" i="13"/>
  <c r="T98" i="13"/>
  <c r="V100" i="13"/>
  <c r="X102" i="13"/>
  <c r="Z104" i="13"/>
  <c r="M107" i="13"/>
  <c r="U104" i="13"/>
  <c r="R108" i="13"/>
  <c r="T110" i="13"/>
  <c r="L93" i="13"/>
  <c r="N95" i="13"/>
  <c r="P97" i="13"/>
  <c r="R99" i="13"/>
  <c r="T101" i="13"/>
  <c r="T92" i="13"/>
  <c r="V94" i="13"/>
  <c r="X96" i="13"/>
  <c r="Z98" i="13"/>
  <c r="M101" i="13"/>
  <c r="O103" i="13"/>
  <c r="Q105" i="13"/>
  <c r="S107" i="13"/>
  <c r="R105" i="13"/>
  <c r="X108" i="13"/>
  <c r="P91" i="13"/>
  <c r="R93" i="13"/>
  <c r="T95" i="13"/>
  <c r="V97" i="13"/>
  <c r="X99" i="13"/>
  <c r="Z101" i="13"/>
  <c r="Z92" i="13"/>
  <c r="M95" i="13"/>
  <c r="O97" i="13"/>
  <c r="Q99" i="13"/>
  <c r="S101" i="13"/>
  <c r="U103" i="13"/>
  <c r="W105" i="13"/>
  <c r="Y107" i="13"/>
  <c r="O106" i="13"/>
  <c r="O109" i="13"/>
  <c r="V91" i="13"/>
  <c r="X93" i="13"/>
  <c r="Z95" i="13"/>
  <c r="M98" i="13"/>
  <c r="O100" i="13"/>
  <c r="O91" i="13"/>
  <c r="Q93" i="13"/>
  <c r="S95" i="13"/>
  <c r="U97" i="13"/>
  <c r="W99" i="13"/>
  <c r="Y101" i="13"/>
  <c r="L104" i="13"/>
  <c r="N106" i="13"/>
  <c r="W102" i="13"/>
  <c r="L107" i="13"/>
  <c r="U109" i="13"/>
  <c r="Z105" i="13"/>
  <c r="X110" i="13"/>
  <c r="M92" i="13"/>
  <c r="O94" i="13"/>
  <c r="Q96" i="13"/>
  <c r="S98" i="13"/>
  <c r="U100" i="13"/>
  <c r="U91" i="13"/>
  <c r="W93" i="13"/>
  <c r="Y95" i="13"/>
  <c r="L98" i="13"/>
  <c r="N100" i="13"/>
  <c r="P102" i="13"/>
  <c r="R104" i="13"/>
  <c r="T106" i="13"/>
  <c r="T103" i="13"/>
  <c r="X107" i="13"/>
  <c r="L110" i="13"/>
  <c r="S92" i="13"/>
  <c r="U94" i="13"/>
  <c r="W96" i="13"/>
  <c r="Y98" i="13"/>
  <c r="L101" i="13"/>
  <c r="L92" i="13"/>
  <c r="N94" i="13"/>
  <c r="P96" i="13"/>
  <c r="R98" i="13"/>
  <c r="T100" i="13"/>
  <c r="V102" i="13"/>
  <c r="X104" i="13"/>
  <c r="Z106" i="13"/>
  <c r="Q104" i="13"/>
  <c r="P108" i="13"/>
  <c r="R110" i="13"/>
  <c r="Y92" i="13"/>
  <c r="L95" i="13"/>
  <c r="N97" i="13"/>
  <c r="P99" i="13"/>
  <c r="R101" i="13"/>
  <c r="R92" i="13"/>
  <c r="T94" i="13"/>
  <c r="V96" i="13"/>
  <c r="X98" i="13"/>
  <c r="Z100" i="13"/>
  <c r="M103" i="13"/>
  <c r="O105" i="13"/>
  <c r="Q107" i="13"/>
  <c r="N105" i="13"/>
  <c r="V108" i="13"/>
  <c r="N91" i="13"/>
  <c r="P93" i="13"/>
  <c r="R95" i="13"/>
  <c r="T97" i="13"/>
  <c r="V99" i="13"/>
  <c r="X101" i="13"/>
  <c r="X92" i="13"/>
  <c r="Z94" i="13"/>
  <c r="M97" i="13"/>
  <c r="O99" i="13"/>
  <c r="Q101" i="13"/>
  <c r="S103" i="13"/>
  <c r="U105" i="13"/>
  <c r="W107" i="13"/>
  <c r="T91" i="13"/>
  <c r="V93" i="13"/>
  <c r="X95" i="13"/>
  <c r="Z97" i="13"/>
  <c r="M100" i="13"/>
  <c r="M91" i="13"/>
  <c r="O93" i="13"/>
  <c r="Q95" i="13"/>
  <c r="S97" i="13"/>
  <c r="U99" i="13"/>
  <c r="W101" i="13"/>
  <c r="Y103" i="13"/>
  <c r="L106" i="13"/>
  <c r="S102" i="13"/>
  <c r="W106" i="13"/>
  <c r="S109" i="13"/>
  <c r="Z91" i="13"/>
  <c r="M94" i="13"/>
  <c r="O96" i="13"/>
  <c r="Q98" i="13"/>
  <c r="S100" i="13"/>
  <c r="S91" i="13"/>
  <c r="U93" i="13"/>
  <c r="W95" i="13"/>
  <c r="Y97" i="13"/>
  <c r="L100" i="13"/>
  <c r="N102" i="13"/>
  <c r="P104" i="13"/>
  <c r="R106" i="13"/>
  <c r="P103" i="13"/>
  <c r="T107" i="13"/>
  <c r="Y109" i="13"/>
  <c r="Q92" i="13"/>
  <c r="S94" i="13"/>
  <c r="U96" i="13"/>
  <c r="W98" i="13"/>
  <c r="Y100" i="13"/>
  <c r="Y91" i="13"/>
  <c r="L94" i="13"/>
  <c r="N96" i="13"/>
  <c r="P98" i="13"/>
  <c r="R100" i="13"/>
  <c r="T102" i="13"/>
  <c r="V104" i="13"/>
  <c r="X106" i="13"/>
  <c r="M104" i="13"/>
  <c r="N108" i="13"/>
  <c r="P110" i="13"/>
  <c r="W92" i="13"/>
  <c r="Y94" i="13"/>
  <c r="L97" i="13"/>
  <c r="N99" i="13"/>
  <c r="P101" i="13"/>
  <c r="P92" i="13"/>
  <c r="R94" i="13"/>
  <c r="T96" i="13"/>
  <c r="V98" i="13"/>
  <c r="X100" i="13"/>
  <c r="Z102" i="13"/>
  <c r="M105" i="13"/>
  <c r="O107" i="13"/>
  <c r="Y104" i="13"/>
  <c r="T108" i="13"/>
  <c r="V110" i="13"/>
  <c r="M109" i="13"/>
  <c r="Y111" i="13"/>
  <c r="Z112" i="13"/>
  <c r="M115" i="13"/>
  <c r="O117" i="13"/>
  <c r="Q119" i="13"/>
  <c r="S121" i="13"/>
  <c r="Q108" i="13"/>
  <c r="U112" i="13"/>
  <c r="Y116" i="13"/>
  <c r="N121" i="13"/>
  <c r="V123" i="13"/>
  <c r="X125" i="13"/>
  <c r="Z127" i="13"/>
  <c r="M130" i="13"/>
  <c r="R107" i="13"/>
  <c r="Z111" i="13"/>
  <c r="O111" i="13"/>
  <c r="Q113" i="13"/>
  <c r="S115" i="13"/>
  <c r="U117" i="13"/>
  <c r="W119" i="13"/>
  <c r="Y121" i="13"/>
  <c r="N109" i="13"/>
  <c r="R113" i="13"/>
  <c r="V117" i="13"/>
  <c r="Z121" i="13"/>
  <c r="M124" i="13"/>
  <c r="O126" i="13"/>
  <c r="Y128" i="13"/>
  <c r="T109" i="13"/>
  <c r="W116" i="13"/>
  <c r="L121" i="13"/>
  <c r="U111" i="13"/>
  <c r="W113" i="13"/>
  <c r="Y115" i="13"/>
  <c r="L118" i="13"/>
  <c r="N120" i="13"/>
  <c r="R103" i="13"/>
  <c r="Z109" i="13"/>
  <c r="O114" i="13"/>
  <c r="S118" i="13"/>
  <c r="Q122" i="13"/>
  <c r="S124" i="13"/>
  <c r="U126" i="13"/>
  <c r="W128" i="13"/>
  <c r="Y130" i="13"/>
  <c r="P109" i="13"/>
  <c r="T113" i="13"/>
  <c r="L112" i="13"/>
  <c r="N114" i="13"/>
  <c r="P116" i="13"/>
  <c r="R118" i="13"/>
  <c r="T120" i="13"/>
  <c r="L105" i="13"/>
  <c r="W110" i="13"/>
  <c r="L115" i="13"/>
  <c r="P119" i="13"/>
  <c r="W122" i="13"/>
  <c r="Y124" i="13"/>
  <c r="L127" i="13"/>
  <c r="S130" i="13"/>
  <c r="W112" i="13"/>
  <c r="Q118" i="13"/>
  <c r="N110" i="13"/>
  <c r="R112" i="13"/>
  <c r="T114" i="13"/>
  <c r="V116" i="13"/>
  <c r="X118" i="13"/>
  <c r="Z120" i="13"/>
  <c r="U106" i="13"/>
  <c r="T111" i="13"/>
  <c r="X115" i="13"/>
  <c r="M120" i="13"/>
  <c r="N123" i="13"/>
  <c r="P125" i="13"/>
  <c r="R127" i="13"/>
  <c r="T129" i="13"/>
  <c r="P105" i="13"/>
  <c r="Y110" i="13"/>
  <c r="N115" i="13"/>
  <c r="X112" i="13"/>
  <c r="Z114" i="13"/>
  <c r="M117" i="13"/>
  <c r="O119" i="13"/>
  <c r="Q121" i="13"/>
  <c r="M108" i="13"/>
  <c r="Q112" i="13"/>
  <c r="U116" i="13"/>
  <c r="Y120" i="13"/>
  <c r="T123" i="13"/>
  <c r="V125" i="13"/>
  <c r="X127" i="13"/>
  <c r="Y106" i="13"/>
  <c r="V115" i="13"/>
  <c r="Z119" i="13"/>
  <c r="M111" i="13"/>
  <c r="O113" i="13"/>
  <c r="Q115" i="13"/>
  <c r="S117" i="13"/>
  <c r="U119" i="13"/>
  <c r="W121" i="13"/>
  <c r="Y108" i="13"/>
  <c r="N113" i="13"/>
  <c r="R117" i="13"/>
  <c r="V121" i="13"/>
  <c r="Z123" i="13"/>
  <c r="M126" i="13"/>
  <c r="O128" i="13"/>
  <c r="Q130" i="13"/>
  <c r="O108" i="13"/>
  <c r="S112" i="13"/>
  <c r="S111" i="13"/>
  <c r="U113" i="13"/>
  <c r="W115" i="13"/>
  <c r="Y117" i="13"/>
  <c r="L120" i="13"/>
  <c r="Y102" i="13"/>
  <c r="V109" i="13"/>
  <c r="Z113" i="13"/>
  <c r="O118" i="13"/>
  <c r="O122" i="13"/>
  <c r="Q124" i="13"/>
  <c r="S126" i="13"/>
  <c r="R129" i="13"/>
  <c r="U110" i="13"/>
  <c r="P117" i="13"/>
  <c r="T121" i="13"/>
  <c r="X122" i="13"/>
  <c r="L114" i="13"/>
  <c r="N116" i="13"/>
  <c r="P118" i="13"/>
  <c r="R120" i="13"/>
  <c r="S104" i="13"/>
  <c r="S110" i="13"/>
  <c r="W114" i="13"/>
  <c r="L119" i="13"/>
  <c r="U122" i="13"/>
  <c r="W124" i="13"/>
  <c r="Y126" i="13"/>
  <c r="L129" i="13"/>
  <c r="N103" i="13"/>
  <c r="X109" i="13"/>
  <c r="M114" i="13"/>
  <c r="P112" i="13"/>
  <c r="R114" i="13"/>
  <c r="T116" i="13"/>
  <c r="V118" i="13"/>
  <c r="X120" i="13"/>
  <c r="M106" i="13"/>
  <c r="P111" i="13"/>
  <c r="T115" i="13"/>
  <c r="X119" i="13"/>
  <c r="L123" i="13"/>
  <c r="N125" i="13"/>
  <c r="P127" i="13"/>
  <c r="U102" i="13"/>
  <c r="X113" i="13"/>
  <c r="Y118" i="13"/>
  <c r="T122" i="13"/>
  <c r="V112" i="13"/>
  <c r="X114" i="13"/>
  <c r="Z116" i="13"/>
  <c r="M119" i="13"/>
  <c r="O121" i="13"/>
  <c r="V107" i="13"/>
  <c r="M112" i="13"/>
  <c r="Q116" i="13"/>
  <c r="U120" i="13"/>
  <c r="R123" i="13"/>
  <c r="T125" i="13"/>
  <c r="V127" i="13"/>
  <c r="X129" i="13"/>
  <c r="Q106" i="13"/>
  <c r="R111" i="13"/>
  <c r="Z110" i="13"/>
  <c r="M113" i="13"/>
  <c r="O115" i="13"/>
  <c r="Q117" i="13"/>
  <c r="S119" i="13"/>
  <c r="U121" i="13"/>
  <c r="U108" i="13"/>
  <c r="Y112" i="13"/>
  <c r="N117" i="13"/>
  <c r="R121" i="13"/>
  <c r="X123" i="13"/>
  <c r="Z125" i="13"/>
  <c r="Q128" i="13"/>
  <c r="S108" i="13"/>
  <c r="O116" i="13"/>
  <c r="L108" i="13"/>
  <c r="Q111" i="13"/>
  <c r="S113" i="13"/>
  <c r="U115" i="13"/>
  <c r="W117" i="13"/>
  <c r="Y119" i="13"/>
  <c r="Q102" i="13"/>
  <c r="R109" i="13"/>
  <c r="V113" i="13"/>
  <c r="Z117" i="13"/>
  <c r="M122" i="13"/>
  <c r="O124" i="13"/>
  <c r="Q126" i="13"/>
  <c r="S128" i="13"/>
  <c r="U130" i="13"/>
  <c r="W108" i="13"/>
  <c r="L113" i="13"/>
  <c r="W111" i="13"/>
  <c r="Y113" i="13"/>
  <c r="L116" i="13"/>
  <c r="N118" i="13"/>
  <c r="P120" i="13"/>
  <c r="Z103" i="13"/>
  <c r="O110" i="13"/>
  <c r="S114" i="13"/>
  <c r="W118" i="13"/>
  <c r="S122" i="13"/>
  <c r="U124" i="13"/>
  <c r="W126" i="13"/>
  <c r="Z129" i="13"/>
  <c r="V111" i="13"/>
  <c r="X117" i="13"/>
  <c r="L122" i="13"/>
  <c r="N112" i="13"/>
  <c r="P114" i="13"/>
  <c r="R116" i="13"/>
  <c r="T118" i="13"/>
  <c r="V120" i="13"/>
  <c r="T105" i="13"/>
  <c r="L111" i="13"/>
  <c r="P115" i="13"/>
  <c r="T119" i="13"/>
  <c r="Y122" i="13"/>
  <c r="L125" i="13"/>
  <c r="N127" i="13"/>
  <c r="P129" i="13"/>
  <c r="O104" i="13"/>
  <c r="Q110" i="13"/>
  <c r="U114" i="13"/>
  <c r="T112" i="13"/>
  <c r="V114" i="13"/>
  <c r="X116" i="13"/>
  <c r="Z118" i="13"/>
  <c r="M121" i="13"/>
  <c r="N107" i="13"/>
  <c r="X111" i="13"/>
  <c r="M116" i="13"/>
  <c r="Q120" i="13"/>
  <c r="P123" i="13"/>
  <c r="R125" i="13"/>
  <c r="T127" i="13"/>
  <c r="W104" i="13"/>
  <c r="Y114" i="13"/>
  <c r="R119" i="13"/>
  <c r="S120" i="13"/>
  <c r="Y123" i="13"/>
  <c r="Z124" i="13"/>
  <c r="M127" i="13"/>
  <c r="O129" i="13"/>
  <c r="X90" i="13"/>
  <c r="K97" i="13"/>
  <c r="K102" i="13"/>
  <c r="K113" i="13"/>
  <c r="M38" i="13"/>
  <c r="M40" i="13"/>
  <c r="M42" i="13"/>
  <c r="M44" i="13"/>
  <c r="M46" i="13"/>
  <c r="M48" i="13"/>
  <c r="M50" i="13"/>
  <c r="P37" i="13"/>
  <c r="P39" i="13"/>
  <c r="P41" i="13"/>
  <c r="P43" i="13"/>
  <c r="P45" i="13"/>
  <c r="P47" i="13"/>
  <c r="P49" i="13"/>
  <c r="P51" i="13"/>
  <c r="U52" i="13"/>
  <c r="W54" i="13"/>
  <c r="W56" i="13"/>
  <c r="W58" i="13"/>
  <c r="W60" i="13"/>
  <c r="O130" i="13"/>
  <c r="O112" i="13"/>
  <c r="M118" i="13"/>
  <c r="N122" i="13"/>
  <c r="P124" i="13"/>
  <c r="R126" i="13"/>
  <c r="T128" i="13"/>
  <c r="V130" i="13"/>
  <c r="M90" i="13"/>
  <c r="K92" i="13"/>
  <c r="K124" i="13"/>
  <c r="S37" i="13"/>
  <c r="S39" i="13"/>
  <c r="S41" i="13"/>
  <c r="S43" i="13"/>
  <c r="S45" i="13"/>
  <c r="S47" i="13"/>
  <c r="S49" i="13"/>
  <c r="S51" i="13"/>
  <c r="V38" i="13"/>
  <c r="V40" i="13"/>
  <c r="V42" i="13"/>
  <c r="V44" i="13"/>
  <c r="V46" i="13"/>
  <c r="V48" i="13"/>
  <c r="V50" i="13"/>
  <c r="V52" i="13"/>
  <c r="M54" i="13"/>
  <c r="M56" i="13"/>
  <c r="M58" i="13"/>
  <c r="M60" i="13"/>
  <c r="M62" i="13"/>
  <c r="S63" i="13"/>
  <c r="S65" i="13"/>
  <c r="S67" i="13"/>
  <c r="U123" i="13"/>
  <c r="W125" i="13"/>
  <c r="Y127" i="13"/>
  <c r="L130" i="13"/>
  <c r="R90" i="13"/>
  <c r="K111" i="13"/>
  <c r="K114" i="13"/>
  <c r="Y4" i="13"/>
  <c r="Y38" i="13"/>
  <c r="Y40" i="13"/>
  <c r="Y42" i="13"/>
  <c r="Y44" i="13"/>
  <c r="Y46" i="13"/>
  <c r="Y48" i="13"/>
  <c r="Y50" i="13"/>
  <c r="L38" i="13"/>
  <c r="L40" i="13"/>
  <c r="L42" i="13"/>
  <c r="L44" i="13"/>
  <c r="L46" i="13"/>
  <c r="L48" i="13"/>
  <c r="L50" i="13"/>
  <c r="L52" i="13"/>
  <c r="S53" i="13"/>
  <c r="S55" i="13"/>
  <c r="S57" i="13"/>
  <c r="S59" i="13"/>
  <c r="S61" i="13"/>
  <c r="X105" i="13"/>
  <c r="R115" i="13"/>
  <c r="V119" i="13"/>
  <c r="Z122" i="13"/>
  <c r="M125" i="13"/>
  <c r="O127" i="13"/>
  <c r="Q129" i="13"/>
  <c r="W90" i="13"/>
  <c r="K99" i="13"/>
  <c r="K104" i="13"/>
  <c r="K117" i="13"/>
  <c r="O38" i="13"/>
  <c r="O40" i="13"/>
  <c r="O42" i="13"/>
  <c r="O44" i="13"/>
  <c r="O46" i="13"/>
  <c r="O48" i="13"/>
  <c r="O50" i="13"/>
  <c r="R37" i="13"/>
  <c r="R39" i="13"/>
  <c r="R41" i="13"/>
  <c r="R43" i="13"/>
  <c r="R45" i="13"/>
  <c r="R47" i="13"/>
  <c r="R49" i="13"/>
  <c r="R51" i="13"/>
  <c r="Y52" i="13"/>
  <c r="Q123" i="13"/>
  <c r="S125" i="13"/>
  <c r="U127" i="13"/>
  <c r="W129" i="13"/>
  <c r="T90" i="13"/>
  <c r="K105" i="13"/>
  <c r="K110" i="13"/>
  <c r="K127" i="13"/>
  <c r="U38" i="13"/>
  <c r="U40" i="13"/>
  <c r="U42" i="13"/>
  <c r="U44" i="13"/>
  <c r="U46" i="13"/>
  <c r="U48" i="13"/>
  <c r="U50" i="13"/>
  <c r="X37" i="13"/>
  <c r="X39" i="13"/>
  <c r="X41" i="13"/>
  <c r="X43" i="13"/>
  <c r="X45" i="13"/>
  <c r="X47" i="13"/>
  <c r="X49" i="13"/>
  <c r="X51" i="13"/>
  <c r="O53" i="13"/>
  <c r="O55" i="13"/>
  <c r="O57" i="13"/>
  <c r="O59" i="13"/>
  <c r="O61" i="13"/>
  <c r="V103" i="13"/>
  <c r="Q114" i="13"/>
  <c r="N119" i="13"/>
  <c r="V122" i="13"/>
  <c r="X124" i="13"/>
  <c r="Z126" i="13"/>
  <c r="M129" i="13"/>
  <c r="Y90" i="13"/>
  <c r="K95" i="13"/>
  <c r="K100" i="13"/>
  <c r="K109" i="13"/>
  <c r="K38" i="13"/>
  <c r="K40" i="13"/>
  <c r="K42" i="13"/>
  <c r="K44" i="13"/>
  <c r="K46" i="13"/>
  <c r="K48" i="13"/>
  <c r="K50" i="13"/>
  <c r="N37" i="13"/>
  <c r="N39" i="13"/>
  <c r="N41" i="13"/>
  <c r="N43" i="13"/>
  <c r="N45" i="13"/>
  <c r="N47" i="13"/>
  <c r="N49" i="13"/>
  <c r="N51" i="13"/>
  <c r="Q52" i="13"/>
  <c r="U54" i="13"/>
  <c r="U56" i="13"/>
  <c r="U58" i="13"/>
  <c r="U60" i="13"/>
  <c r="U62" i="13"/>
  <c r="K64" i="13"/>
  <c r="K66" i="13"/>
  <c r="K68" i="13"/>
  <c r="N124" i="13"/>
  <c r="P126" i="13"/>
  <c r="R128" i="13"/>
  <c r="T130" i="13"/>
  <c r="N90" i="13"/>
  <c r="K129" i="13"/>
  <c r="K122" i="13"/>
  <c r="Q37" i="13"/>
  <c r="Q39" i="13"/>
  <c r="Q41" i="13"/>
  <c r="Q43" i="13"/>
  <c r="Q45" i="13"/>
  <c r="Q47" i="13"/>
  <c r="Q49" i="13"/>
  <c r="Q51" i="13"/>
  <c r="T38" i="13"/>
  <c r="T40" i="13"/>
  <c r="T42" i="13"/>
  <c r="T44" i="13"/>
  <c r="T46" i="13"/>
  <c r="T48" i="13"/>
  <c r="T50" i="13"/>
  <c r="T52" i="13"/>
  <c r="K54" i="13"/>
  <c r="K56" i="13"/>
  <c r="K58" i="13"/>
  <c r="K60" i="13"/>
  <c r="U128" i="13"/>
  <c r="L109" i="13"/>
  <c r="S116" i="13"/>
  <c r="W120" i="13"/>
  <c r="S123" i="13"/>
  <c r="U125" i="13"/>
  <c r="W127" i="13"/>
  <c r="Y129" i="13"/>
  <c r="S90" i="13"/>
  <c r="K107" i="13"/>
  <c r="K112" i="13"/>
  <c r="K90" i="13"/>
  <c r="W38" i="13"/>
  <c r="W40" i="13"/>
  <c r="W42" i="13"/>
  <c r="W44" i="13"/>
  <c r="W46" i="13"/>
  <c r="W48" i="13"/>
  <c r="W50" i="13"/>
  <c r="Z37" i="13"/>
  <c r="Z39" i="13"/>
  <c r="Z41" i="13"/>
  <c r="Z43" i="13"/>
  <c r="Z45" i="13"/>
  <c r="Z47" i="13"/>
  <c r="Z49" i="13"/>
  <c r="Z51" i="13"/>
  <c r="Q53" i="13"/>
  <c r="Q55" i="13"/>
  <c r="Q57" i="13"/>
  <c r="Q59" i="13"/>
  <c r="Q61" i="13"/>
  <c r="W62" i="13"/>
  <c r="W64" i="13"/>
  <c r="W66" i="13"/>
  <c r="Z52" i="13"/>
  <c r="Z54" i="13"/>
  <c r="Y53" i="13"/>
  <c r="Y57" i="13"/>
  <c r="Y61" i="13"/>
  <c r="O65" i="13"/>
  <c r="R53" i="13"/>
  <c r="V55" i="13"/>
  <c r="V57" i="13"/>
  <c r="V59" i="13"/>
  <c r="V61" i="13"/>
  <c r="V63" i="13"/>
  <c r="V65" i="13"/>
  <c r="L126" i="13"/>
  <c r="N128" i="13"/>
  <c r="P130" i="13"/>
  <c r="P90" i="13"/>
  <c r="K119" i="13"/>
  <c r="K118" i="13"/>
  <c r="M37" i="13"/>
  <c r="M39" i="13"/>
  <c r="M41" i="13"/>
  <c r="M43" i="13"/>
  <c r="M45" i="13"/>
  <c r="M47" i="13"/>
  <c r="M49" i="13"/>
  <c r="M51" i="13"/>
  <c r="P38" i="13"/>
  <c r="P40" i="13"/>
  <c r="P42" i="13"/>
  <c r="P44" i="13"/>
  <c r="P46" i="13"/>
  <c r="P48" i="13"/>
  <c r="P50" i="13"/>
  <c r="P52" i="13"/>
  <c r="W53" i="13"/>
  <c r="W55" i="13"/>
  <c r="W57" i="13"/>
  <c r="W59" i="13"/>
  <c r="M128" i="13"/>
  <c r="Z107" i="13"/>
  <c r="Z115" i="13"/>
  <c r="O120" i="13"/>
  <c r="O123" i="13"/>
  <c r="Q125" i="13"/>
  <c r="S127" i="13"/>
  <c r="U129" i="13"/>
  <c r="U90" i="13"/>
  <c r="K103" i="13"/>
  <c r="K108" i="13"/>
  <c r="K123" i="13"/>
  <c r="S38" i="13"/>
  <c r="S40" i="13"/>
  <c r="S42" i="13"/>
  <c r="S44" i="13"/>
  <c r="S46" i="13"/>
  <c r="S48" i="13"/>
  <c r="S50" i="13"/>
  <c r="V37" i="13"/>
  <c r="V39" i="13"/>
  <c r="V41" i="13"/>
  <c r="V43" i="13"/>
  <c r="V45" i="13"/>
  <c r="V47" i="13"/>
  <c r="V49" i="13"/>
  <c r="V51" i="13"/>
  <c r="M53" i="13"/>
  <c r="M55" i="13"/>
  <c r="M57" i="13"/>
  <c r="M59" i="13"/>
  <c r="M61" i="13"/>
  <c r="O62" i="13"/>
  <c r="S64" i="13"/>
  <c r="S66" i="13"/>
  <c r="S52" i="13"/>
  <c r="V124" i="13"/>
  <c r="X126" i="13"/>
  <c r="Z128" i="13"/>
  <c r="Z90" i="13"/>
  <c r="K93" i="13"/>
  <c r="K98" i="13"/>
  <c r="K130" i="13"/>
  <c r="Y37" i="13"/>
  <c r="Y39" i="13"/>
  <c r="Y41" i="13"/>
  <c r="Y43" i="13"/>
  <c r="Y45" i="13"/>
  <c r="Y47" i="13"/>
  <c r="Y49" i="13"/>
  <c r="L37" i="13"/>
  <c r="L39" i="13"/>
  <c r="L41" i="13"/>
  <c r="L43" i="13"/>
  <c r="L45" i="13"/>
  <c r="L47" i="13"/>
  <c r="L49" i="13"/>
  <c r="L51" i="13"/>
  <c r="M52" i="13"/>
  <c r="S54" i="13"/>
  <c r="S56" i="13"/>
  <c r="S58" i="13"/>
  <c r="S60" i="13"/>
  <c r="V129" i="13"/>
  <c r="N111" i="13"/>
  <c r="T117" i="13"/>
  <c r="X121" i="13"/>
  <c r="L124" i="13"/>
  <c r="N126" i="13"/>
  <c r="P128" i="13"/>
  <c r="R130" i="13"/>
  <c r="O90" i="13"/>
  <c r="K125" i="13"/>
  <c r="K120" i="13"/>
  <c r="O37" i="13"/>
  <c r="O39" i="13"/>
  <c r="O41" i="13"/>
  <c r="O43" i="13"/>
  <c r="O45" i="13"/>
  <c r="O47" i="13"/>
  <c r="O49" i="13"/>
  <c r="O51" i="13"/>
  <c r="R38" i="13"/>
  <c r="R40" i="13"/>
  <c r="R42" i="13"/>
  <c r="R44" i="13"/>
  <c r="R46" i="13"/>
  <c r="R48" i="13"/>
  <c r="R50" i="13"/>
  <c r="R52" i="13"/>
  <c r="P122" i="13"/>
  <c r="R124" i="13"/>
  <c r="T126" i="13"/>
  <c r="V128" i="13"/>
  <c r="X130" i="13"/>
  <c r="L90" i="13"/>
  <c r="K94" i="13"/>
  <c r="K126" i="13"/>
  <c r="U37" i="13"/>
  <c r="U39" i="13"/>
  <c r="U41" i="13"/>
  <c r="U43" i="13"/>
  <c r="U45" i="13"/>
  <c r="U47" i="13"/>
  <c r="U49" i="13"/>
  <c r="U51" i="13"/>
  <c r="X38" i="13"/>
  <c r="X40" i="13"/>
  <c r="X42" i="13"/>
  <c r="X44" i="13"/>
  <c r="X46" i="13"/>
  <c r="X48" i="13"/>
  <c r="X50" i="13"/>
  <c r="X52" i="13"/>
  <c r="O54" i="13"/>
  <c r="O56" i="13"/>
  <c r="O58" i="13"/>
  <c r="O60" i="13"/>
  <c r="N129" i="13"/>
  <c r="M110" i="13"/>
  <c r="L117" i="13"/>
  <c r="P121" i="13"/>
  <c r="W123" i="13"/>
  <c r="Y125" i="13"/>
  <c r="L128" i="13"/>
  <c r="N130" i="13"/>
  <c r="Q90" i="13"/>
  <c r="K115" i="13"/>
  <c r="K116" i="13"/>
  <c r="K37" i="13"/>
  <c r="K39" i="13"/>
  <c r="K41" i="13"/>
  <c r="K43" i="13"/>
  <c r="K45" i="13"/>
  <c r="K47" i="13"/>
  <c r="K49" i="13"/>
  <c r="K51" i="13"/>
  <c r="N38" i="13"/>
  <c r="N40" i="13"/>
  <c r="N42" i="13"/>
  <c r="N44" i="13"/>
  <c r="N46" i="13"/>
  <c r="N48" i="13"/>
  <c r="N50" i="13"/>
  <c r="N52" i="13"/>
  <c r="U53" i="13"/>
  <c r="U55" i="13"/>
  <c r="U57" i="13"/>
  <c r="U59" i="13"/>
  <c r="U61" i="13"/>
  <c r="K63" i="13"/>
  <c r="K65" i="13"/>
  <c r="K67" i="13"/>
  <c r="M123" i="13"/>
  <c r="O125" i="13"/>
  <c r="Q127" i="13"/>
  <c r="S129" i="13"/>
  <c r="V90" i="13"/>
  <c r="K101" i="13"/>
  <c r="K106" i="13"/>
  <c r="K121" i="13"/>
  <c r="Q38" i="13"/>
  <c r="Q40" i="13"/>
  <c r="Q42" i="13"/>
  <c r="Q44" i="13"/>
  <c r="Q46" i="13"/>
  <c r="Q48" i="13"/>
  <c r="Q50" i="13"/>
  <c r="T37" i="13"/>
  <c r="T39" i="13"/>
  <c r="T41" i="13"/>
  <c r="T43" i="13"/>
  <c r="T45" i="13"/>
  <c r="T47" i="13"/>
  <c r="T49" i="13"/>
  <c r="T51" i="13"/>
  <c r="K53" i="13"/>
  <c r="K55" i="13"/>
  <c r="K57" i="13"/>
  <c r="K59" i="13"/>
  <c r="K61" i="13"/>
  <c r="W130" i="13"/>
  <c r="P113" i="13"/>
  <c r="U118" i="13"/>
  <c r="R122" i="13"/>
  <c r="T124" i="13"/>
  <c r="V126" i="13"/>
  <c r="X128" i="13"/>
  <c r="Z130" i="13"/>
  <c r="K91" i="13"/>
  <c r="K96" i="13"/>
  <c r="K128" i="13"/>
  <c r="W37" i="13"/>
  <c r="W39" i="13"/>
  <c r="W41" i="13"/>
  <c r="W43" i="13"/>
  <c r="W45" i="13"/>
  <c r="W47" i="13"/>
  <c r="W49" i="13"/>
  <c r="W51" i="13"/>
  <c r="Z38" i="13"/>
  <c r="Z40" i="13"/>
  <c r="Z42" i="13"/>
  <c r="Z44" i="13"/>
  <c r="Z46" i="13"/>
  <c r="Z48" i="13"/>
  <c r="Z50" i="13"/>
  <c r="Y51" i="13"/>
  <c r="Q54" i="13"/>
  <c r="Q56" i="13"/>
  <c r="Q58" i="13"/>
  <c r="Q60" i="13"/>
  <c r="Q62" i="13"/>
  <c r="W63" i="13"/>
  <c r="W65" i="13"/>
  <c r="W67" i="13"/>
  <c r="Z53" i="13"/>
  <c r="N54" i="13"/>
  <c r="Y55" i="13"/>
  <c r="Y59" i="13"/>
  <c r="O63" i="13"/>
  <c r="O67" i="13"/>
  <c r="N53" i="13"/>
  <c r="V56" i="13"/>
  <c r="V58" i="13"/>
  <c r="V60" i="13"/>
  <c r="V62" i="13"/>
  <c r="V64" i="13"/>
  <c r="V66" i="13"/>
  <c r="V67" i="13"/>
  <c r="U69" i="13"/>
  <c r="U71" i="13"/>
  <c r="U73" i="13"/>
  <c r="U75" i="13"/>
  <c r="U77" i="13"/>
  <c r="U79" i="13"/>
  <c r="U81" i="13"/>
  <c r="U83" i="13"/>
  <c r="U85" i="13"/>
  <c r="X69" i="13"/>
  <c r="X71" i="13"/>
  <c r="X73" i="13"/>
  <c r="X75" i="13"/>
  <c r="X77" i="13"/>
  <c r="X79" i="13"/>
  <c r="X81" i="13"/>
  <c r="X83" i="13"/>
  <c r="Z85" i="13"/>
  <c r="K36" i="13"/>
  <c r="E98" i="13"/>
  <c r="S62" i="13"/>
  <c r="U64" i="13"/>
  <c r="U66" i="13"/>
  <c r="W52" i="13"/>
  <c r="X54" i="13"/>
  <c r="X56" i="13"/>
  <c r="X58" i="13"/>
  <c r="X60" i="13"/>
  <c r="X62" i="13"/>
  <c r="X64" i="13"/>
  <c r="X66" i="13"/>
  <c r="W68" i="13"/>
  <c r="W70" i="13"/>
  <c r="W72" i="13"/>
  <c r="W74" i="13"/>
  <c r="W76" i="13"/>
  <c r="W78" i="13"/>
  <c r="W80" i="13"/>
  <c r="W82" i="13"/>
  <c r="W84" i="13"/>
  <c r="Z68" i="13"/>
  <c r="Z70" i="13"/>
  <c r="Z72" i="13"/>
  <c r="Z74" i="13"/>
  <c r="Z76" i="13"/>
  <c r="Z78" i="13"/>
  <c r="Z80" i="13"/>
  <c r="Z82" i="13"/>
  <c r="Z84" i="13"/>
  <c r="R36" i="13"/>
  <c r="F95" i="13"/>
  <c r="F103" i="13"/>
  <c r="E110" i="13"/>
  <c r="D123" i="13"/>
  <c r="C95" i="13"/>
  <c r="C103" i="13"/>
  <c r="V53" i="13"/>
  <c r="R56" i="13"/>
  <c r="R58" i="13"/>
  <c r="R60" i="13"/>
  <c r="R62" i="13"/>
  <c r="R64" i="13"/>
  <c r="R66" i="13"/>
  <c r="Q68" i="13"/>
  <c r="Q70" i="13"/>
  <c r="Q72" i="13"/>
  <c r="Q74" i="13"/>
  <c r="Q76" i="13"/>
  <c r="Q78" i="13"/>
  <c r="Q80" i="13"/>
  <c r="Q82" i="13"/>
  <c r="Q84" i="13"/>
  <c r="T68" i="13"/>
  <c r="T70" i="13"/>
  <c r="T72" i="13"/>
  <c r="T74" i="13"/>
  <c r="T76" i="13"/>
  <c r="T78" i="13"/>
  <c r="T80" i="13"/>
  <c r="T82" i="13"/>
  <c r="T84" i="13"/>
  <c r="U36" i="13"/>
  <c r="F93" i="13"/>
  <c r="F101" i="13"/>
  <c r="Q63" i="13"/>
  <c r="Q65" i="13"/>
  <c r="Q67" i="13"/>
  <c r="T53" i="13"/>
  <c r="T55" i="13"/>
  <c r="T57" i="13"/>
  <c r="T59" i="13"/>
  <c r="T61" i="13"/>
  <c r="T63" i="13"/>
  <c r="T65" i="13"/>
  <c r="T67" i="13"/>
  <c r="S69" i="13"/>
  <c r="S71" i="13"/>
  <c r="S73" i="13"/>
  <c r="S75" i="13"/>
  <c r="S77" i="13"/>
  <c r="S79" i="13"/>
  <c r="S81" i="13"/>
  <c r="S83" i="13"/>
  <c r="S85" i="13"/>
  <c r="V69" i="13"/>
  <c r="V71" i="13"/>
  <c r="V73" i="13"/>
  <c r="V75" i="13"/>
  <c r="V77" i="13"/>
  <c r="V81" i="13"/>
  <c r="V85" i="13"/>
  <c r="C98" i="13"/>
  <c r="F113" i="13"/>
  <c r="D98" i="13"/>
  <c r="F112" i="13"/>
  <c r="F120" i="13"/>
  <c r="Y56" i="13"/>
  <c r="Y60" i="13"/>
  <c r="O64" i="13"/>
  <c r="K52" i="13"/>
  <c r="N55" i="13"/>
  <c r="N57" i="13"/>
  <c r="N59" i="13"/>
  <c r="N61" i="13"/>
  <c r="N63" i="13"/>
  <c r="N65" i="13"/>
  <c r="N67" i="13"/>
  <c r="M69" i="13"/>
  <c r="M71" i="13"/>
  <c r="M73" i="13"/>
  <c r="M75" i="13"/>
  <c r="M77" i="13"/>
  <c r="M79" i="13"/>
  <c r="M81" i="13"/>
  <c r="M83" i="13"/>
  <c r="M85" i="13"/>
  <c r="P69" i="13"/>
  <c r="P71" i="13"/>
  <c r="P73" i="13"/>
  <c r="P75" i="13"/>
  <c r="P77" i="13"/>
  <c r="P79" i="13"/>
  <c r="P81" i="13"/>
  <c r="P83" i="13"/>
  <c r="P85" i="13"/>
  <c r="O36" i="13"/>
  <c r="C96" i="13"/>
  <c r="C104" i="13"/>
  <c r="M64" i="13"/>
  <c r="M66" i="13"/>
  <c r="M68" i="13"/>
  <c r="P54" i="13"/>
  <c r="P56" i="13"/>
  <c r="P58" i="13"/>
  <c r="P60" i="13"/>
  <c r="P62" i="13"/>
  <c r="P64" i="13"/>
  <c r="P66" i="13"/>
  <c r="O68" i="13"/>
  <c r="O70" i="13"/>
  <c r="O72" i="13"/>
  <c r="O74" i="13"/>
  <c r="O76" i="13"/>
  <c r="O78" i="13"/>
  <c r="O80" i="13"/>
  <c r="O82" i="13"/>
  <c r="O84" i="13"/>
  <c r="R68" i="13"/>
  <c r="R70" i="13"/>
  <c r="R72" i="13"/>
  <c r="R74" i="13"/>
  <c r="R76" i="13"/>
  <c r="R78" i="13"/>
  <c r="R80" i="13"/>
  <c r="R82" i="13"/>
  <c r="R84" i="13"/>
  <c r="V36" i="13"/>
  <c r="D93" i="13"/>
  <c r="D101" i="13"/>
  <c r="C108" i="13"/>
  <c r="C120" i="13"/>
  <c r="E93" i="13"/>
  <c r="E101" i="13"/>
  <c r="E109" i="13"/>
  <c r="Z55" i="13"/>
  <c r="Z57" i="13"/>
  <c r="Z59" i="13"/>
  <c r="Z61" i="13"/>
  <c r="Z63" i="13"/>
  <c r="Z65" i="13"/>
  <c r="Z67" i="13"/>
  <c r="Y69" i="13"/>
  <c r="Y71" i="13"/>
  <c r="Y73" i="13"/>
  <c r="Y75" i="13"/>
  <c r="Y77" i="13"/>
  <c r="Y79" i="13"/>
  <c r="Y81" i="13"/>
  <c r="Y83" i="13"/>
  <c r="Y85" i="13"/>
  <c r="L70" i="13"/>
  <c r="L72" i="13"/>
  <c r="L74" i="13"/>
  <c r="L76" i="13"/>
  <c r="L78" i="13"/>
  <c r="L80" i="13"/>
  <c r="L82" i="13"/>
  <c r="L84" i="13"/>
  <c r="Y36" i="13"/>
  <c r="D91" i="13"/>
  <c r="D99" i="13"/>
  <c r="Y62" i="13"/>
  <c r="Y64" i="13"/>
  <c r="Y66" i="13"/>
  <c r="L53" i="13"/>
  <c r="L55" i="13"/>
  <c r="L57" i="13"/>
  <c r="L59" i="13"/>
  <c r="L61" i="13"/>
  <c r="L63" i="13"/>
  <c r="L65" i="13"/>
  <c r="L67" i="13"/>
  <c r="K69" i="13"/>
  <c r="K71" i="13"/>
  <c r="K73" i="13"/>
  <c r="K75" i="13"/>
  <c r="K77" i="13"/>
  <c r="K79" i="13"/>
  <c r="K81" i="13"/>
  <c r="K83" i="13"/>
  <c r="K85" i="13"/>
  <c r="N69" i="13"/>
  <c r="N71" i="13"/>
  <c r="N73" i="13"/>
  <c r="N75" i="13"/>
  <c r="N77" i="13"/>
  <c r="V80" i="13"/>
  <c r="V84" i="13"/>
  <c r="C94" i="13"/>
  <c r="F109" i="13"/>
  <c r="D94" i="13"/>
  <c r="D110" i="13"/>
  <c r="D118" i="13"/>
  <c r="D126" i="13"/>
  <c r="E120" i="13"/>
  <c r="E116" i="13"/>
  <c r="F37" i="13"/>
  <c r="F69" i="13"/>
  <c r="F52" i="13"/>
  <c r="F84" i="13"/>
  <c r="E65" i="13"/>
  <c r="E48" i="13"/>
  <c r="E80" i="13"/>
  <c r="D61" i="13"/>
  <c r="U68" i="13"/>
  <c r="U70" i="13"/>
  <c r="U72" i="13"/>
  <c r="U74" i="13"/>
  <c r="U76" i="13"/>
  <c r="U78" i="13"/>
  <c r="U80" i="13"/>
  <c r="U82" i="13"/>
  <c r="U84" i="13"/>
  <c r="X68" i="13"/>
  <c r="X70" i="13"/>
  <c r="X72" i="13"/>
  <c r="X74" i="13"/>
  <c r="X76" i="13"/>
  <c r="X78" i="13"/>
  <c r="X80" i="13"/>
  <c r="X82" i="13"/>
  <c r="X84" i="13"/>
  <c r="S36" i="13"/>
  <c r="E94" i="13"/>
  <c r="E102" i="13"/>
  <c r="U63" i="13"/>
  <c r="U65" i="13"/>
  <c r="U67" i="13"/>
  <c r="X53" i="13"/>
  <c r="X55" i="13"/>
  <c r="X57" i="13"/>
  <c r="X59" i="13"/>
  <c r="X61" i="13"/>
  <c r="X63" i="13"/>
  <c r="X65" i="13"/>
  <c r="X67" i="13"/>
  <c r="W69" i="13"/>
  <c r="W71" i="13"/>
  <c r="W73" i="13"/>
  <c r="W75" i="13"/>
  <c r="W77" i="13"/>
  <c r="W79" i="13"/>
  <c r="W81" i="13"/>
  <c r="W83" i="13"/>
  <c r="W85" i="13"/>
  <c r="Z69" i="13"/>
  <c r="Z71" i="13"/>
  <c r="Z73" i="13"/>
  <c r="Z75" i="13"/>
  <c r="Z77" i="13"/>
  <c r="Z79" i="13"/>
  <c r="Z81" i="13"/>
  <c r="Z83" i="13"/>
  <c r="Z36" i="13"/>
  <c r="F91" i="13"/>
  <c r="F99" i="13"/>
  <c r="E106" i="13"/>
  <c r="C116" i="13"/>
  <c r="C91" i="13"/>
  <c r="C99" i="13"/>
  <c r="C107" i="13"/>
  <c r="R55" i="13"/>
  <c r="R57" i="13"/>
  <c r="R59" i="13"/>
  <c r="R61" i="13"/>
  <c r="R63" i="13"/>
  <c r="R65" i="13"/>
  <c r="R67" i="13"/>
  <c r="Q69" i="13"/>
  <c r="Q71" i="13"/>
  <c r="Q73" i="13"/>
  <c r="Q75" i="13"/>
  <c r="Q77" i="13"/>
  <c r="Q79" i="13"/>
  <c r="Q81" i="13"/>
  <c r="Q83" i="13"/>
  <c r="Q85" i="13"/>
  <c r="T69" i="13"/>
  <c r="T71" i="13"/>
  <c r="T73" i="13"/>
  <c r="T77" i="13"/>
  <c r="T81" i="13"/>
  <c r="T85" i="13"/>
  <c r="F97" i="13"/>
  <c r="Q64" i="13"/>
  <c r="O52" i="13"/>
  <c r="T56" i="13"/>
  <c r="T60" i="13"/>
  <c r="T64" i="13"/>
  <c r="S68" i="13"/>
  <c r="S72" i="13"/>
  <c r="S76" i="13"/>
  <c r="S80" i="13"/>
  <c r="S84" i="13"/>
  <c r="V70" i="13"/>
  <c r="V74" i="13"/>
  <c r="V79" i="13"/>
  <c r="L36" i="13"/>
  <c r="F129" i="13"/>
  <c r="F116" i="13"/>
  <c r="Y58" i="13"/>
  <c r="O66" i="13"/>
  <c r="N56" i="13"/>
  <c r="N60" i="13"/>
  <c r="N64" i="13"/>
  <c r="N68" i="13"/>
  <c r="M72" i="13"/>
  <c r="M76" i="13"/>
  <c r="M80" i="13"/>
  <c r="M84" i="13"/>
  <c r="P70" i="13"/>
  <c r="P74" i="13"/>
  <c r="P78" i="13"/>
  <c r="P82" i="13"/>
  <c r="W36" i="13"/>
  <c r="C100" i="13"/>
  <c r="M65" i="13"/>
  <c r="P53" i="13"/>
  <c r="P57" i="13"/>
  <c r="P61" i="13"/>
  <c r="P65" i="13"/>
  <c r="O69" i="13"/>
  <c r="O73" i="13"/>
  <c r="O77" i="13"/>
  <c r="O81" i="13"/>
  <c r="O85" i="13"/>
  <c r="R71" i="13"/>
  <c r="R75" i="13"/>
  <c r="R79" i="13"/>
  <c r="R83" i="13"/>
  <c r="N36" i="13"/>
  <c r="D105" i="13"/>
  <c r="C128" i="13"/>
  <c r="E105" i="13"/>
  <c r="Z56" i="13"/>
  <c r="Z60" i="13"/>
  <c r="Z64" i="13"/>
  <c r="Y68" i="13"/>
  <c r="Y72" i="13"/>
  <c r="Y76" i="13"/>
  <c r="Y80" i="13"/>
  <c r="Y84" i="13"/>
  <c r="L71" i="13"/>
  <c r="L75" i="13"/>
  <c r="L79" i="13"/>
  <c r="L83" i="13"/>
  <c r="Q36" i="13"/>
  <c r="D103" i="13"/>
  <c r="Y65" i="13"/>
  <c r="L54" i="13"/>
  <c r="L58" i="13"/>
  <c r="L62" i="13"/>
  <c r="L66" i="13"/>
  <c r="K70" i="13"/>
  <c r="K74" i="13"/>
  <c r="K78" i="13"/>
  <c r="K82" i="13"/>
  <c r="X85" i="13"/>
  <c r="N72" i="13"/>
  <c r="N76" i="13"/>
  <c r="V82" i="13"/>
  <c r="C102" i="13"/>
  <c r="D102" i="13"/>
  <c r="D122" i="13"/>
  <c r="F124" i="13"/>
  <c r="F53" i="13"/>
  <c r="F68" i="13"/>
  <c r="E81" i="13"/>
  <c r="D45" i="13"/>
  <c r="D46" i="13"/>
  <c r="D78" i="13"/>
  <c r="C57" i="13"/>
  <c r="C40" i="13"/>
  <c r="C72" i="13"/>
  <c r="B53" i="13"/>
  <c r="B85" i="13"/>
  <c r="B68" i="13"/>
  <c r="B55" i="13"/>
  <c r="B66" i="13"/>
  <c r="C110" i="13"/>
  <c r="E122" i="13"/>
  <c r="F94" i="13"/>
  <c r="F102" i="13"/>
  <c r="F110" i="13"/>
  <c r="F118" i="13"/>
  <c r="F126" i="13"/>
  <c r="D121" i="13"/>
  <c r="F43" i="13"/>
  <c r="F75" i="13"/>
  <c r="F58" i="13"/>
  <c r="E39" i="13"/>
  <c r="E71" i="13"/>
  <c r="E54" i="13"/>
  <c r="E36" i="13"/>
  <c r="D67" i="13"/>
  <c r="D52" i="13"/>
  <c r="D84" i="13"/>
  <c r="C63" i="13"/>
  <c r="C46" i="13"/>
  <c r="C78" i="13"/>
  <c r="B38" i="13"/>
  <c r="AC10" i="13"/>
  <c r="AD10" i="13"/>
  <c r="W10" i="13"/>
  <c r="AD11" i="13"/>
  <c r="AB4" i="13"/>
  <c r="AE4" i="13"/>
  <c r="N78" i="13"/>
  <c r="N82" i="13"/>
  <c r="X36" i="13"/>
  <c r="E100" i="13"/>
  <c r="C118" i="13"/>
  <c r="F100" i="13"/>
  <c r="E113" i="13"/>
  <c r="E121" i="13"/>
  <c r="E129" i="13"/>
  <c r="D125" i="13"/>
  <c r="F49" i="13"/>
  <c r="F81" i="13"/>
  <c r="F64" i="13"/>
  <c r="E45" i="13"/>
  <c r="E77" i="13"/>
  <c r="E60" i="13"/>
  <c r="D41" i="13"/>
  <c r="D73" i="13"/>
  <c r="D58" i="13"/>
  <c r="C37" i="13"/>
  <c r="C69" i="13"/>
  <c r="C52" i="13"/>
  <c r="C84" i="13"/>
  <c r="B65" i="13"/>
  <c r="B48" i="13"/>
  <c r="B80" i="13"/>
  <c r="B75" i="13"/>
  <c r="S11" i="13"/>
  <c r="D113" i="13"/>
  <c r="D127" i="13"/>
  <c r="C97" i="13"/>
  <c r="C105" i="13"/>
  <c r="C113" i="13"/>
  <c r="C121" i="13"/>
  <c r="C129" i="13"/>
  <c r="F127" i="13"/>
  <c r="F55" i="13"/>
  <c r="F38" i="13"/>
  <c r="F70" i="13"/>
  <c r="E51" i="13"/>
  <c r="E83" i="13"/>
  <c r="E66" i="13"/>
  <c r="D47" i="13"/>
  <c r="D79" i="13"/>
  <c r="D64" i="13"/>
  <c r="C43" i="13"/>
  <c r="C75" i="13"/>
  <c r="C58" i="13"/>
  <c r="B43" i="13"/>
  <c r="B62" i="13"/>
  <c r="R4" i="13"/>
  <c r="AC11" i="13"/>
  <c r="AE10" i="13"/>
  <c r="X5" i="13"/>
  <c r="F128" i="13"/>
  <c r="E90" i="13"/>
  <c r="F61" i="13"/>
  <c r="F44" i="13"/>
  <c r="F76" i="13"/>
  <c r="E57" i="13"/>
  <c r="E40" i="13"/>
  <c r="E72" i="13"/>
  <c r="D53" i="13"/>
  <c r="D38" i="13"/>
  <c r="D70" i="13"/>
  <c r="C49" i="13"/>
  <c r="C81" i="13"/>
  <c r="C64" i="13"/>
  <c r="B45" i="13"/>
  <c r="B77" i="13"/>
  <c r="B60" i="13"/>
  <c r="B39" i="13"/>
  <c r="B50" i="13"/>
  <c r="E108" i="13"/>
  <c r="D117" i="13"/>
  <c r="D92" i="13"/>
  <c r="D100" i="13"/>
  <c r="D108" i="13"/>
  <c r="D116" i="13"/>
  <c r="D124" i="13"/>
  <c r="E118" i="13"/>
  <c r="D90" i="13"/>
  <c r="F67" i="13"/>
  <c r="F50" i="13"/>
  <c r="F82" i="13"/>
  <c r="E63" i="13"/>
  <c r="E46" i="13"/>
  <c r="E78" i="13"/>
  <c r="D59" i="13"/>
  <c r="D44" i="13"/>
  <c r="D76" i="13"/>
  <c r="C55" i="13"/>
  <c r="C38" i="13"/>
  <c r="C70" i="13"/>
  <c r="B71" i="13"/>
  <c r="B36" i="13"/>
  <c r="W4" i="13"/>
  <c r="T4" i="13"/>
  <c r="Y11" i="13"/>
  <c r="AB11" i="13"/>
  <c r="AE11" i="13"/>
  <c r="AF5" i="13"/>
  <c r="N81" i="13"/>
  <c r="N85" i="13"/>
  <c r="E96" i="13"/>
  <c r="D111" i="13"/>
  <c r="F96" i="13"/>
  <c r="C111" i="13"/>
  <c r="C119" i="13"/>
  <c r="C127" i="13"/>
  <c r="C122" i="13"/>
  <c r="F41" i="13"/>
  <c r="F73" i="13"/>
  <c r="F56" i="13"/>
  <c r="E37" i="13"/>
  <c r="E69" i="13"/>
  <c r="E52" i="13"/>
  <c r="E84" i="13"/>
  <c r="D65" i="13"/>
  <c r="D50" i="13"/>
  <c r="D82" i="13"/>
  <c r="C61" i="13"/>
  <c r="C44" i="13"/>
  <c r="C76" i="13"/>
  <c r="B57" i="13"/>
  <c r="B40" i="13"/>
  <c r="B72" i="13"/>
  <c r="B63" i="13"/>
  <c r="B74" i="13"/>
  <c r="F111" i="13"/>
  <c r="C124" i="13"/>
  <c r="E95" i="13"/>
  <c r="E103" i="13"/>
  <c r="E111" i="13"/>
  <c r="E119" i="13"/>
  <c r="E127" i="13"/>
  <c r="E124" i="13"/>
  <c r="F47" i="13"/>
  <c r="F79" i="13"/>
  <c r="F62" i="13"/>
  <c r="E43" i="13"/>
  <c r="E75" i="13"/>
  <c r="E58" i="13"/>
  <c r="D39" i="13"/>
  <c r="D71" i="13"/>
  <c r="D56" i="13"/>
  <c r="D36" i="13"/>
  <c r="C67" i="13"/>
  <c r="C50" i="13"/>
  <c r="C82" i="13"/>
  <c r="B46" i="13"/>
  <c r="AB5" i="13"/>
  <c r="AF11" i="13"/>
  <c r="S4" i="13"/>
  <c r="AF10" i="13"/>
  <c r="X11" i="13"/>
  <c r="AC4" i="13"/>
  <c r="Y5" i="13"/>
  <c r="T75" i="13"/>
  <c r="T79" i="13"/>
  <c r="T83" i="13"/>
  <c r="M36" i="13"/>
  <c r="K62" i="13"/>
  <c r="Q66" i="13"/>
  <c r="T54" i="13"/>
  <c r="T58" i="13"/>
  <c r="T62" i="13"/>
  <c r="T66" i="13"/>
  <c r="S70" i="13"/>
  <c r="S74" i="13"/>
  <c r="S78" i="13"/>
  <c r="S82" i="13"/>
  <c r="V68" i="13"/>
  <c r="V72" i="13"/>
  <c r="V76" i="13"/>
  <c r="V83" i="13"/>
  <c r="C106" i="13"/>
  <c r="D106" i="13"/>
  <c r="Y54" i="13"/>
  <c r="W61" i="13"/>
  <c r="R54" i="13"/>
  <c r="N58" i="13"/>
  <c r="N62" i="13"/>
  <c r="N66" i="13"/>
  <c r="M70" i="13"/>
  <c r="M74" i="13"/>
  <c r="M78" i="13"/>
  <c r="M82" i="13"/>
  <c r="P68" i="13"/>
  <c r="P72" i="13"/>
  <c r="P76" i="13"/>
  <c r="P80" i="13"/>
  <c r="P84" i="13"/>
  <c r="C92" i="13"/>
  <c r="M63" i="13"/>
  <c r="M67" i="13"/>
  <c r="P55" i="13"/>
  <c r="P59" i="13"/>
  <c r="P63" i="13"/>
  <c r="P67" i="13"/>
  <c r="O71" i="13"/>
  <c r="O75" i="13"/>
  <c r="O79" i="13"/>
  <c r="O83" i="13"/>
  <c r="R69" i="13"/>
  <c r="R73" i="13"/>
  <c r="R77" i="13"/>
  <c r="R81" i="13"/>
  <c r="R85" i="13"/>
  <c r="D97" i="13"/>
  <c r="C112" i="13"/>
  <c r="E97" i="13"/>
  <c r="V54" i="13"/>
  <c r="Z58" i="13"/>
  <c r="Z62" i="13"/>
  <c r="Z66" i="13"/>
  <c r="Y70" i="13"/>
  <c r="Y74" i="13"/>
  <c r="Y78" i="13"/>
  <c r="Y82" i="13"/>
  <c r="L69" i="13"/>
  <c r="L73" i="13"/>
  <c r="L77" i="13"/>
  <c r="L81" i="13"/>
  <c r="L85" i="13"/>
  <c r="D95" i="13"/>
  <c r="Y63" i="13"/>
  <c r="Y67" i="13"/>
  <c r="L56" i="13"/>
  <c r="L60" i="13"/>
  <c r="L64" i="13"/>
  <c r="L68" i="13"/>
  <c r="K72" i="13"/>
  <c r="K76" i="13"/>
  <c r="K80" i="13"/>
  <c r="K84" i="13"/>
  <c r="N70" i="13"/>
  <c r="N74" i="13"/>
  <c r="V78" i="13"/>
  <c r="T36" i="13"/>
  <c r="F121" i="13"/>
  <c r="D114" i="13"/>
  <c r="D130" i="13"/>
  <c r="E128" i="13"/>
  <c r="F85" i="13"/>
  <c r="E49" i="13"/>
  <c r="E64" i="13"/>
  <c r="D77" i="13"/>
  <c r="D62" i="13"/>
  <c r="C41" i="13"/>
  <c r="C73" i="13"/>
  <c r="C56" i="13"/>
  <c r="B37" i="13"/>
  <c r="B69" i="13"/>
  <c r="B52" i="13"/>
  <c r="B84" i="13"/>
  <c r="B83" i="13"/>
  <c r="F105" i="13"/>
  <c r="C114" i="13"/>
  <c r="E130" i="13"/>
  <c r="F98" i="13"/>
  <c r="F106" i="13"/>
  <c r="F114" i="13"/>
  <c r="F122" i="13"/>
  <c r="F130" i="13"/>
  <c r="D129" i="13"/>
  <c r="F59" i="13"/>
  <c r="F42" i="13"/>
  <c r="F74" i="13"/>
  <c r="E55" i="13"/>
  <c r="E38" i="13"/>
  <c r="E70" i="13"/>
  <c r="D51" i="13"/>
  <c r="D83" i="13"/>
  <c r="D68" i="13"/>
  <c r="C47" i="13"/>
  <c r="C79" i="13"/>
  <c r="C62" i="13"/>
  <c r="B51" i="13"/>
  <c r="B70" i="13"/>
  <c r="AE5" i="13"/>
  <c r="R10" i="13"/>
  <c r="T11" i="13"/>
  <c r="S5" i="13"/>
  <c r="Q4" i="13"/>
  <c r="R5" i="13"/>
  <c r="N80" i="13"/>
  <c r="N84" i="13"/>
  <c r="E92" i="13"/>
  <c r="D107" i="13"/>
  <c r="F92" i="13"/>
  <c r="F108" i="13"/>
  <c r="E117" i="13"/>
  <c r="E125" i="13"/>
  <c r="F117" i="13"/>
  <c r="C90" i="13"/>
  <c r="F65" i="13"/>
  <c r="F48" i="13"/>
  <c r="F80" i="13"/>
  <c r="E61" i="13"/>
  <c r="E44" i="13"/>
  <c r="E76" i="13"/>
  <c r="D57" i="13"/>
  <c r="D42" i="13"/>
  <c r="D74" i="13"/>
  <c r="C53" i="13"/>
  <c r="C85" i="13"/>
  <c r="C68" i="13"/>
  <c r="B49" i="13"/>
  <c r="B81" i="13"/>
  <c r="B64" i="13"/>
  <c r="B47" i="13"/>
  <c r="B58" i="13"/>
  <c r="D109" i="13"/>
  <c r="D119" i="13"/>
  <c r="C93" i="13"/>
  <c r="C101" i="13"/>
  <c r="C109" i="13"/>
  <c r="C117" i="13"/>
  <c r="C125" i="13"/>
  <c r="F119" i="13"/>
  <c r="F39" i="13"/>
  <c r="F71" i="13"/>
  <c r="F54" i="13"/>
  <c r="F36" i="13"/>
  <c r="E67" i="13"/>
  <c r="E50" i="13"/>
  <c r="E82" i="13"/>
  <c r="D63" i="13"/>
  <c r="D48" i="13"/>
  <c r="D80" i="13"/>
  <c r="C59" i="13"/>
  <c r="C42" i="13"/>
  <c r="C74" i="13"/>
  <c r="B79" i="13"/>
  <c r="AG5" i="13"/>
  <c r="Q11" i="13"/>
  <c r="R11" i="13"/>
  <c r="W5" i="13"/>
  <c r="AC5" i="13"/>
  <c r="F123" i="13"/>
  <c r="F45" i="13"/>
  <c r="F77" i="13"/>
  <c r="F60" i="13"/>
  <c r="E41" i="13"/>
  <c r="E73" i="13"/>
  <c r="E56" i="13"/>
  <c r="D37" i="13"/>
  <c r="D69" i="13"/>
  <c r="D54" i="13"/>
  <c r="D85" i="13"/>
  <c r="C65" i="13"/>
  <c r="C48" i="13"/>
  <c r="C80" i="13"/>
  <c r="B61" i="13"/>
  <c r="B44" i="13"/>
  <c r="B76" i="13"/>
  <c r="B67" i="13"/>
  <c r="B82" i="13"/>
  <c r="E112" i="13"/>
  <c r="F125" i="13"/>
  <c r="D96" i="13"/>
  <c r="D104" i="13"/>
  <c r="D112" i="13"/>
  <c r="D120" i="13"/>
  <c r="D128" i="13"/>
  <c r="C126" i="13"/>
  <c r="F51" i="13"/>
  <c r="F83" i="13"/>
  <c r="F66" i="13"/>
  <c r="E47" i="13"/>
  <c r="E79" i="13"/>
  <c r="E62" i="13"/>
  <c r="D43" i="13"/>
  <c r="D75" i="13"/>
  <c r="D60" i="13"/>
  <c r="C39" i="13"/>
  <c r="C71" i="13"/>
  <c r="C54" i="13"/>
  <c r="C36" i="13"/>
  <c r="B54" i="13"/>
  <c r="T10" i="13"/>
  <c r="T5" i="13"/>
  <c r="AB10" i="13"/>
  <c r="AD4" i="13"/>
  <c r="X4" i="13"/>
  <c r="N83" i="13"/>
  <c r="E104" i="13"/>
  <c r="F104" i="13"/>
  <c r="C123" i="13"/>
  <c r="C130" i="13"/>
  <c r="F40" i="13"/>
  <c r="E53" i="13"/>
  <c r="E68" i="13"/>
  <c r="D81" i="13"/>
  <c r="C45" i="13"/>
  <c r="C60" i="13"/>
  <c r="B73" i="13"/>
  <c r="S10" i="13"/>
  <c r="F107" i="13"/>
  <c r="E91" i="13"/>
  <c r="E107" i="13"/>
  <c r="E123" i="13"/>
  <c r="F90" i="13"/>
  <c r="F46" i="13"/>
  <c r="E59" i="13"/>
  <c r="E74" i="13"/>
  <c r="D40" i="13"/>
  <c r="C51" i="13"/>
  <c r="C66" i="13"/>
  <c r="B78" i="13"/>
  <c r="AD5" i="13"/>
  <c r="AG4" i="13"/>
  <c r="W11" i="13"/>
  <c r="X10" i="13"/>
  <c r="Q10" i="13"/>
  <c r="N79" i="13"/>
  <c r="P36" i="13"/>
  <c r="E126" i="13"/>
  <c r="C115" i="13"/>
  <c r="E114" i="13"/>
  <c r="F57" i="13"/>
  <c r="F72" i="13"/>
  <c r="E85" i="13"/>
  <c r="D49" i="13"/>
  <c r="D66" i="13"/>
  <c r="C77" i="13"/>
  <c r="B41" i="13"/>
  <c r="B56" i="13"/>
  <c r="B42" i="13"/>
  <c r="D115" i="13"/>
  <c r="E99" i="13"/>
  <c r="E115" i="13"/>
  <c r="F115" i="13"/>
  <c r="F63" i="13"/>
  <c r="F78" i="13"/>
  <c r="E42" i="13"/>
  <c r="D55" i="13"/>
  <c r="D72" i="13"/>
  <c r="C83" i="13"/>
  <c r="B59" i="13"/>
  <c r="Y10" i="13"/>
  <c r="AF4" i="13"/>
  <c r="F50" i="7" l="1"/>
  <c r="E52" i="6" l="1"/>
  <c r="E52" i="5"/>
  <c r="E52" i="4"/>
  <c r="F50" i="11"/>
  <c r="T50" i="12"/>
  <c r="M50" i="12"/>
  <c r="F50" i="12"/>
  <c r="T50" i="10"/>
  <c r="T50" i="11"/>
  <c r="M50" i="11"/>
  <c r="U50" i="11" l="1"/>
  <c r="U50" i="12"/>
  <c r="T50" i="5"/>
  <c r="M50" i="5"/>
  <c r="T25" i="5"/>
  <c r="M25" i="5"/>
  <c r="T50" i="4"/>
  <c r="M50" i="4"/>
  <c r="T25" i="4"/>
  <c r="M25" i="4"/>
  <c r="M50" i="3"/>
  <c r="T50" i="3"/>
  <c r="T25" i="3"/>
  <c r="M25" i="3"/>
  <c r="T50" i="2"/>
  <c r="T25" i="2"/>
  <c r="M50" i="2"/>
  <c r="M25" i="2"/>
  <c r="T25" i="1"/>
  <c r="T25" i="7"/>
  <c r="M25" i="7"/>
  <c r="T50" i="8"/>
  <c r="T25" i="8"/>
  <c r="M50" i="8"/>
  <c r="M25" i="8"/>
  <c r="T50" i="9"/>
  <c r="M50" i="9"/>
  <c r="T25" i="9"/>
  <c r="M25" i="9"/>
  <c r="T25" i="12"/>
  <c r="M25" i="12"/>
  <c r="M50" i="10"/>
  <c r="T25" i="10"/>
  <c r="M25" i="10"/>
  <c r="T25" i="11"/>
  <c r="M25" i="11"/>
  <c r="T50" i="6"/>
  <c r="T25" i="6"/>
  <c r="M50" i="6"/>
  <c r="M25" i="6"/>
  <c r="AC92" i="13" l="1"/>
  <c r="AH92" i="13" s="1"/>
  <c r="C16" i="13"/>
  <c r="F16" i="13"/>
  <c r="E16" i="13"/>
  <c r="F50" i="6"/>
  <c r="U50" i="6" s="1"/>
  <c r="M8" i="13" s="1"/>
  <c r="F25" i="6"/>
  <c r="U25" i="6" s="1"/>
  <c r="M4" i="13" s="1"/>
  <c r="F50" i="5"/>
  <c r="U50" i="5" s="1"/>
  <c r="L8" i="13" s="1"/>
  <c r="F25" i="5"/>
  <c r="U25" i="5" s="1"/>
  <c r="L4" i="13" s="1"/>
  <c r="F50" i="4"/>
  <c r="U50" i="4" s="1"/>
  <c r="K8" i="13" s="1"/>
  <c r="F25" i="4"/>
  <c r="U25" i="4" s="1"/>
  <c r="K4" i="13" s="1"/>
  <c r="F50" i="3"/>
  <c r="F25" i="3"/>
  <c r="U25" i="3" s="1"/>
  <c r="J4" i="13" s="1"/>
  <c r="F50" i="2"/>
  <c r="U50" i="2" s="1"/>
  <c r="I8" i="13" s="1"/>
  <c r="F25" i="2"/>
  <c r="U25" i="2" s="1"/>
  <c r="I4" i="13" s="1"/>
  <c r="F50" i="1"/>
  <c r="U25" i="1"/>
  <c r="H4" i="13" s="1"/>
  <c r="U50" i="7"/>
  <c r="G8" i="13" s="1"/>
  <c r="F25" i="7"/>
  <c r="F50" i="8"/>
  <c r="U50" i="8" s="1"/>
  <c r="F8" i="13" s="1"/>
  <c r="F25" i="8"/>
  <c r="F50" i="9"/>
  <c r="U50" i="9" s="1"/>
  <c r="E8" i="13" s="1"/>
  <c r="F25" i="9"/>
  <c r="F50" i="10"/>
  <c r="U50" i="10" s="1"/>
  <c r="D8" i="13" s="1"/>
  <c r="F25" i="10"/>
  <c r="C8" i="13"/>
  <c r="F25" i="11"/>
  <c r="F25" i="12"/>
  <c r="C1" i="13"/>
  <c r="B90" i="13"/>
  <c r="B110" i="13"/>
  <c r="B107" i="13"/>
  <c r="B108" i="13"/>
  <c r="B109" i="13"/>
  <c r="B93" i="13"/>
  <c r="B122" i="13"/>
  <c r="B129" i="13"/>
  <c r="B120" i="13"/>
  <c r="B125" i="13"/>
  <c r="B97" i="13"/>
  <c r="B117" i="13"/>
  <c r="B102" i="13"/>
  <c r="B119" i="13"/>
  <c r="B100" i="13"/>
  <c r="B103" i="13"/>
  <c r="B91" i="13"/>
  <c r="B114" i="13"/>
  <c r="B111" i="13"/>
  <c r="B112" i="13"/>
  <c r="B113" i="13"/>
  <c r="B96" i="13"/>
  <c r="B126" i="13"/>
  <c r="B94" i="13"/>
  <c r="B124" i="13"/>
  <c r="B92" i="13"/>
  <c r="B95" i="13"/>
  <c r="B123" i="13"/>
  <c r="B106" i="13"/>
  <c r="B127" i="13"/>
  <c r="B104" i="13"/>
  <c r="B105" i="13"/>
  <c r="B99" i="13"/>
  <c r="B118" i="13"/>
  <c r="B121" i="13"/>
  <c r="B116" i="13"/>
  <c r="B115" i="13"/>
  <c r="B101" i="13"/>
  <c r="B130" i="13"/>
  <c r="B98" i="13"/>
  <c r="B128" i="13"/>
  <c r="U25" i="10" l="1"/>
  <c r="D4" i="13" s="1"/>
  <c r="E52" i="10"/>
  <c r="U25" i="11"/>
  <c r="C4" i="13" s="1"/>
  <c r="C12" i="13" s="1"/>
  <c r="E52" i="11"/>
  <c r="U25" i="12"/>
  <c r="B4" i="13" s="1"/>
  <c r="F52" i="12"/>
  <c r="B16" i="13"/>
  <c r="N16" i="13" s="1"/>
  <c r="AE91" i="13"/>
  <c r="AF91" i="13"/>
  <c r="AD91" i="13"/>
  <c r="AC91" i="13"/>
  <c r="W43" i="15"/>
  <c r="U50" i="3"/>
  <c r="J8" i="13" s="1"/>
  <c r="J12" i="13" s="1"/>
  <c r="E52" i="3"/>
  <c r="E52" i="2"/>
  <c r="U50" i="1"/>
  <c r="H8" i="13" s="1"/>
  <c r="H12" i="13" s="1"/>
  <c r="E52" i="1"/>
  <c r="AJ24" i="13"/>
  <c r="U25" i="7"/>
  <c r="G4" i="13" s="1"/>
  <c r="G12" i="13" s="1"/>
  <c r="E52" i="7"/>
  <c r="U25" i="8"/>
  <c r="F4" i="13" s="1"/>
  <c r="F12" i="13" s="1"/>
  <c r="E52" i="8"/>
  <c r="U25" i="9"/>
  <c r="E4" i="13" s="1"/>
  <c r="E12" i="13" s="1"/>
  <c r="E52" i="9"/>
  <c r="D12" i="13"/>
  <c r="F54" i="12"/>
  <c r="E54" i="11" s="1"/>
  <c r="E54" i="10" s="1"/>
  <c r="I12" i="13"/>
  <c r="K12" i="13"/>
  <c r="M12" i="13"/>
  <c r="L12" i="13"/>
  <c r="N4" i="13" l="1"/>
  <c r="E54" i="9"/>
  <c r="E54" i="8" s="1"/>
  <c r="E54" i="7" s="1"/>
  <c r="E54" i="1" s="1"/>
  <c r="E54" i="2" s="1"/>
  <c r="E54" i="3" s="1"/>
  <c r="E54" i="4" s="1"/>
  <c r="E54" i="5" s="1"/>
  <c r="E54" i="6" s="1"/>
  <c r="B8" i="13"/>
  <c r="N8" i="13" s="1"/>
  <c r="B12" i="13" l="1"/>
  <c r="N12" i="13" s="1"/>
  <c r="AB6" i="13" l="1"/>
  <c r="AJ20" i="13" s="1"/>
  <c r="Q12" i="13"/>
  <c r="AB12" i="13"/>
  <c r="AJ21" i="13" s="1"/>
  <c r="W12" i="13"/>
  <c r="AJ23" i="13" s="1"/>
  <c r="AI4" i="13"/>
  <c r="W6" i="13"/>
  <c r="AJ19" i="13" s="1"/>
  <c r="Q6" i="13"/>
  <c r="AI10" i="13"/>
  <c r="AJ18" i="13" l="1"/>
  <c r="AI5" i="13"/>
  <c r="AJ22" i="13"/>
  <c r="AI11" i="13"/>
  <c r="AK23" i="13" l="1"/>
  <c r="AI13" i="13"/>
</calcChain>
</file>

<file path=xl/sharedStrings.xml><?xml version="1.0" encoding="utf-8"?>
<sst xmlns="http://schemas.openxmlformats.org/spreadsheetml/2006/main" count="1279" uniqueCount="234">
  <si>
    <t>Dates</t>
  </si>
  <si>
    <t>Accompagnateurs</t>
  </si>
  <si>
    <t>TOTAL MENSUEL:</t>
  </si>
  <si>
    <t>Eglantines</t>
  </si>
  <si>
    <t>Mimosas</t>
  </si>
  <si>
    <t>Lauriers</t>
  </si>
  <si>
    <t>Stuber</t>
  </si>
  <si>
    <t>Suivis des Accompagnements Médicaux</t>
  </si>
  <si>
    <t>Total mensuel 2 sites confondus:</t>
  </si>
  <si>
    <t>Bodel</t>
  </si>
  <si>
    <t>Parc</t>
  </si>
  <si>
    <t>Total cumulé depuis janvier:</t>
  </si>
  <si>
    <t>Cathy</t>
  </si>
  <si>
    <t>Florie</t>
  </si>
  <si>
    <t>Queila</t>
  </si>
  <si>
    <t>Véronique</t>
  </si>
  <si>
    <t>Monique</t>
  </si>
  <si>
    <t>Christine</t>
  </si>
  <si>
    <t>Danielle</t>
  </si>
  <si>
    <t>Annick</t>
  </si>
  <si>
    <t>Isabelle</t>
  </si>
  <si>
    <t>Marylène</t>
  </si>
  <si>
    <t>Arlette</t>
  </si>
  <si>
    <t>Hadrien</t>
  </si>
  <si>
    <t>Céline</t>
  </si>
  <si>
    <t>Cathia</t>
  </si>
  <si>
    <t>Marie</t>
  </si>
  <si>
    <t>Quentin</t>
  </si>
  <si>
    <t>Cumul 2 Sites</t>
  </si>
  <si>
    <t>3T</t>
  </si>
  <si>
    <t>Heures</t>
  </si>
  <si>
    <t>Bischwiller</t>
  </si>
  <si>
    <t>Total</t>
  </si>
  <si>
    <t>Catherine</t>
  </si>
  <si>
    <t>Gus</t>
  </si>
  <si>
    <t>Irène</t>
  </si>
  <si>
    <t>Eric</t>
  </si>
  <si>
    <t>Noms des onglets</t>
  </si>
  <si>
    <t>Total d'heures</t>
  </si>
  <si>
    <t>Total heures foyer</t>
  </si>
  <si>
    <t>Lisa</t>
  </si>
  <si>
    <t>Par Site à ce jour:</t>
  </si>
  <si>
    <t>Mois</t>
  </si>
  <si>
    <t>Total:</t>
  </si>
  <si>
    <t>BINGLER</t>
  </si>
  <si>
    <t>BRAUN</t>
  </si>
  <si>
    <t>BROUCHET</t>
  </si>
  <si>
    <t>EYERMANN</t>
  </si>
  <si>
    <t>FONTENEAU</t>
  </si>
  <si>
    <t>FOURNIER</t>
  </si>
  <si>
    <t>GSCHWIND</t>
  </si>
  <si>
    <t>JAMBOIS</t>
  </si>
  <si>
    <t>JOERGER</t>
  </si>
  <si>
    <t>KEREBEL</t>
  </si>
  <si>
    <t>LANG</t>
  </si>
  <si>
    <t>LEJUEZ</t>
  </si>
  <si>
    <t>LEONHARDT</t>
  </si>
  <si>
    <t>MAUERMANN</t>
  </si>
  <si>
    <t>MOSSER</t>
  </si>
  <si>
    <t>SCHLEIFFER</t>
  </si>
  <si>
    <t>WERLY</t>
  </si>
  <si>
    <t>ZAMBON</t>
  </si>
  <si>
    <t>ANTHONY</t>
  </si>
  <si>
    <t>GAGNER</t>
  </si>
  <si>
    <t>HEITZ</t>
  </si>
  <si>
    <t>JANSE</t>
  </si>
  <si>
    <t>LAUBACHER</t>
  </si>
  <si>
    <t>NIESS</t>
  </si>
  <si>
    <t>OSTER</t>
  </si>
  <si>
    <t>PEREIRA</t>
  </si>
  <si>
    <t>WURTH</t>
  </si>
  <si>
    <t>ZUMSTEIN</t>
  </si>
  <si>
    <t>HAEHNEL</t>
  </si>
  <si>
    <t>HOLLENDER</t>
  </si>
  <si>
    <t>PASTOR</t>
  </si>
  <si>
    <t>TRAUTMANN</t>
  </si>
  <si>
    <t>VERNIER</t>
  </si>
  <si>
    <t>BAEHL</t>
  </si>
  <si>
    <t>BURCKERT</t>
  </si>
  <si>
    <t>GASS</t>
  </si>
  <si>
    <t>KUHN</t>
  </si>
  <si>
    <t>METZGER</t>
  </si>
  <si>
    <t>YOUNES</t>
  </si>
  <si>
    <t>HAHN</t>
  </si>
  <si>
    <t>BARIATINSKY</t>
  </si>
  <si>
    <t>CHRISTMANN</t>
  </si>
  <si>
    <t>GABEL</t>
  </si>
  <si>
    <t>JARMOLA</t>
  </si>
  <si>
    <t>OTT</t>
  </si>
  <si>
    <t>PERRIN</t>
  </si>
  <si>
    <t>REYSS</t>
  </si>
  <si>
    <t>SCHNEIDER</t>
  </si>
  <si>
    <t>SCHOTT</t>
  </si>
  <si>
    <t>STRAUSGILT</t>
  </si>
  <si>
    <t>WELLER</t>
  </si>
  <si>
    <t>BRANDSTAEDT</t>
  </si>
  <si>
    <t>BRENDEL</t>
  </si>
  <si>
    <t>BRONNER</t>
  </si>
  <si>
    <t>DENNLER</t>
  </si>
  <si>
    <t>JAEGER</t>
  </si>
  <si>
    <t>MEYER</t>
  </si>
  <si>
    <t>PICARD</t>
  </si>
  <si>
    <t>RETLER</t>
  </si>
  <si>
    <t xml:space="preserve">VIAUX </t>
  </si>
  <si>
    <t>BANGRATZ</t>
  </si>
  <si>
    <t>BECKER</t>
  </si>
  <si>
    <t>BLUM</t>
  </si>
  <si>
    <t>BRUCKER</t>
  </si>
  <si>
    <t>DEUTSCH</t>
  </si>
  <si>
    <t>EHRENBOGEN</t>
  </si>
  <si>
    <t>GAETE</t>
  </si>
  <si>
    <t>GOUAIDA</t>
  </si>
  <si>
    <t>HAEGEL</t>
  </si>
  <si>
    <t>HUSS</t>
  </si>
  <si>
    <t>THIEBOLD</t>
  </si>
  <si>
    <t>FRITZ</t>
  </si>
  <si>
    <t>LE COCQ</t>
  </si>
  <si>
    <t>WLODARZACK</t>
  </si>
  <si>
    <t>Chrysa 1</t>
  </si>
  <si>
    <t>Chrysa 2</t>
  </si>
  <si>
    <t>Bosquet</t>
  </si>
  <si>
    <t>Lisière</t>
  </si>
  <si>
    <t>HEINTZ J-M</t>
  </si>
  <si>
    <t>HEINTZ J-C</t>
  </si>
  <si>
    <t>SCHMITT E</t>
  </si>
  <si>
    <t>DICK F</t>
  </si>
  <si>
    <t>DICK A</t>
  </si>
  <si>
    <t>SCHMITT J-F</t>
  </si>
  <si>
    <t>3 T</t>
  </si>
  <si>
    <t>Équipe</t>
  </si>
  <si>
    <t>Sophie R</t>
  </si>
  <si>
    <t>Sophie M</t>
  </si>
  <si>
    <t>Site Bischwiller</t>
  </si>
  <si>
    <t>Site 3 Tilleuls</t>
  </si>
  <si>
    <t>FREY C</t>
  </si>
  <si>
    <t>FREY R</t>
  </si>
  <si>
    <t>Faits par le Stuber</t>
  </si>
  <si>
    <t>Faits par le Parc</t>
  </si>
  <si>
    <t>Faits par le Bodel</t>
  </si>
  <si>
    <t>Nb d'accomp.</t>
  </si>
  <si>
    <t>Faits par les Églantines</t>
  </si>
  <si>
    <t>Faits par les Mimosas</t>
  </si>
  <si>
    <t>Faits par les Lauriers</t>
  </si>
  <si>
    <t>Motifs</t>
  </si>
  <si>
    <t>Médecin traitant</t>
  </si>
  <si>
    <t>Autre</t>
  </si>
  <si>
    <t>15 mn=0,25</t>
  </si>
  <si>
    <t>30mn=0,5</t>
  </si>
  <si>
    <t>45mn=0,75</t>
  </si>
  <si>
    <t>1h=1</t>
  </si>
  <si>
    <t>1h15=1,25</t>
  </si>
  <si>
    <t>etc</t>
  </si>
  <si>
    <t>Pharmacie</t>
  </si>
  <si>
    <t>Durée d'Acc.</t>
  </si>
  <si>
    <t>Motif</t>
  </si>
  <si>
    <t>Horaires d'Acc.</t>
  </si>
  <si>
    <t>Usager accompagné</t>
  </si>
  <si>
    <t>KLIMPEL</t>
  </si>
  <si>
    <t>Églantines</t>
  </si>
  <si>
    <t>Hôpital/Clinique</t>
  </si>
  <si>
    <t>Motif: Hôpital/Clinique</t>
  </si>
  <si>
    <t>Motif: Autre</t>
  </si>
  <si>
    <t>Michèle SCHUH</t>
  </si>
  <si>
    <t>Cardiologue</t>
  </si>
  <si>
    <t>Ophtalmologue</t>
  </si>
  <si>
    <t>Radiologie</t>
  </si>
  <si>
    <t>Dermatologue</t>
  </si>
  <si>
    <t>Foyers</t>
  </si>
  <si>
    <t>2sites</t>
  </si>
  <si>
    <t>Heures SCHUH</t>
  </si>
  <si>
    <t>Haguenau</t>
  </si>
  <si>
    <t>Strasbourg</t>
  </si>
  <si>
    <t>SCHUH/ST/VSL</t>
  </si>
  <si>
    <t>M. SCHUH/ST/VSL</t>
  </si>
  <si>
    <t>M. SCHUH</t>
  </si>
  <si>
    <t>ST</t>
  </si>
  <si>
    <t>VSL</t>
  </si>
  <si>
    <t>Famille</t>
  </si>
  <si>
    <t>Nb d'accompagnement</t>
  </si>
  <si>
    <t>Michèle SCHUH/ST/VSL/Famille</t>
  </si>
  <si>
    <t>SCHUH/VSL</t>
  </si>
  <si>
    <t>Accomp</t>
  </si>
  <si>
    <t>Lieux</t>
  </si>
  <si>
    <t>Lieu</t>
  </si>
  <si>
    <t>SCHUH/ST/VSL/Famille</t>
  </si>
  <si>
    <t>?</t>
  </si>
  <si>
    <t>ORL</t>
  </si>
  <si>
    <t>Laboratoire</t>
  </si>
  <si>
    <t>Psychiatre</t>
  </si>
  <si>
    <t>Motif: Ophtalmo</t>
  </si>
  <si>
    <t>Motif: Psychiatre</t>
  </si>
  <si>
    <t>Motif: Cardiologue</t>
  </si>
  <si>
    <t>Motif: Laboratoire</t>
  </si>
  <si>
    <t>Urologue</t>
  </si>
  <si>
    <t>Gynécologue</t>
  </si>
  <si>
    <t>Anesthésiste</t>
  </si>
  <si>
    <t>GIROLT</t>
  </si>
  <si>
    <t>Gwendoline</t>
  </si>
  <si>
    <t>Opticien</t>
  </si>
  <si>
    <t>Sophie</t>
  </si>
  <si>
    <t>Motif: Anesthésiste</t>
  </si>
  <si>
    <t>Motif: Dermatologue</t>
  </si>
  <si>
    <t>Motif: Gynécologue</t>
  </si>
  <si>
    <t>Motif: Opticien</t>
  </si>
  <si>
    <t>Motif: ORL</t>
  </si>
  <si>
    <t>Motif: Urologue</t>
  </si>
  <si>
    <t>Motif: Radiologue</t>
  </si>
  <si>
    <t>KRESS</t>
  </si>
  <si>
    <t>BUR</t>
  </si>
  <si>
    <t>Justin</t>
  </si>
  <si>
    <t>RATZEL</t>
  </si>
  <si>
    <t>Élisa</t>
  </si>
  <si>
    <t>Janvier 2018</t>
  </si>
  <si>
    <t>Février 2018</t>
  </si>
  <si>
    <t>Mars 2018</t>
  </si>
  <si>
    <t>Avril 2018</t>
  </si>
  <si>
    <t>Mai 2018</t>
  </si>
  <si>
    <t>Juin 2018</t>
  </si>
  <si>
    <t>Juillet 2018</t>
  </si>
  <si>
    <t>Août 2018</t>
  </si>
  <si>
    <t>Septembre 2018</t>
  </si>
  <si>
    <t>Octobre 2018</t>
  </si>
  <si>
    <t>Novembre 2018</t>
  </si>
  <si>
    <t>Décembre 2018</t>
  </si>
  <si>
    <t>Guls</t>
  </si>
  <si>
    <t>Contrat appr/qualif/Civique</t>
  </si>
  <si>
    <t>Orthodontiste</t>
  </si>
  <si>
    <t>Motif: Médecin traitant</t>
  </si>
  <si>
    <t>Motif: Orthodontiste</t>
  </si>
  <si>
    <t>Motif: Pharmacie</t>
  </si>
  <si>
    <t>Faits par Michèle SCHUH</t>
  </si>
  <si>
    <t>Faits par le ST</t>
  </si>
  <si>
    <t>Faits par le VSL</t>
  </si>
  <si>
    <t>Faits par la famille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</si>
</sst>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mm\-yy;@"/>
  </numFmts>
  <fonts count="31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8"/>
      <color theme="1"/>
      <name val="Calibri"/>
      <family val="2"/>
    </font>
    <font>
      <b/>
      <sz val="11"/>
      <color theme="3"/>
      <name val="Calibri"/>
      <family val="2"/>
    </font>
    <font>
      <b/>
      <sz val="11"/>
      <color rgb="FFFF0000"/>
      <name val="Calibri"/>
      <family val="2"/>
    </font>
    <font>
      <sz val="10"/>
      <color rgb="FF323232"/>
      <name val="Tahoma"/>
      <family val="2"/>
    </font>
    <font>
      <sz val="9"/>
      <color rgb="FF3E3E3E"/>
      <name val="Courier New"/>
      <family val="3"/>
    </font>
    <font>
      <b/>
      <sz val="10"/>
      <color rgb="FF323232"/>
      <name val="Tahoma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</font>
    <font>
      <sz val="11"/>
      <color theme="0"/>
      <name val="Calibri"/>
      <family val="2"/>
    </font>
    <font>
      <sz val="10"/>
      <color theme="1"/>
      <name val="Calibri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</font>
    <font>
      <sz val="11"/>
      <color rgb="FFFF0000"/>
      <name val="Calibri"/>
      <family val="2"/>
    </font>
    <font>
      <b/>
      <sz val="9"/>
      <color theme="1"/>
      <name val="Calibri"/>
      <family val="2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rgb="FF3E3E3E"/>
      <name val="Calibri"/>
      <family val="2"/>
      <scheme val="minor"/>
    </font>
    <font>
      <sz val="9"/>
      <color theme="1"/>
      <name val="Calibri"/>
      <family val="2"/>
    </font>
    <font>
      <sz val="9"/>
      <color theme="1"/>
      <name val="Calibri"/>
      <family val="2"/>
      <scheme val="minor"/>
    </font>
    <font>
      <b/>
      <sz val="9"/>
      <color rgb="FF3E3E3E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3E3E3E"/>
      <name val="Calibri"/>
      <family val="2"/>
      <scheme val="minor"/>
    </font>
    <font>
      <b/>
      <sz val="11"/>
      <color rgb="FF3E3E3E"/>
      <name val="Calibri"/>
      <family val="2"/>
      <scheme val="minor"/>
    </font>
    <font>
      <sz val="9"/>
      <color rgb="FF323232"/>
      <name val="Tahoma"/>
      <family val="2"/>
    </font>
    <font>
      <sz val="10"/>
      <name val="Arial Unicode MS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4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</cellStyleXfs>
  <cellXfs count="398"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1" fillId="0" borderId="0" xfId="0" applyFont="1"/>
    <xf numFmtId="0" fontId="2" fillId="0" borderId="0" xfId="0" applyFont="1" applyAlignment="1"/>
    <xf numFmtId="0" fontId="3" fillId="0" borderId="0" xfId="0" applyFont="1"/>
    <xf numFmtId="14" fontId="0" fillId="0" borderId="1" xfId="0" applyNumberFormat="1" applyBorder="1" applyAlignment="1">
      <alignment horizontal="center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right"/>
    </xf>
    <xf numFmtId="0" fontId="0" fillId="0" borderId="0" xfId="0" applyFont="1"/>
    <xf numFmtId="0" fontId="4" fillId="0" borderId="0" xfId="0" applyFont="1"/>
    <xf numFmtId="49" fontId="0" fillId="0" borderId="0" xfId="0" applyNumberFormat="1"/>
    <xf numFmtId="0" fontId="5" fillId="0" borderId="0" xfId="0" applyFont="1"/>
    <xf numFmtId="0" fontId="1" fillId="0" borderId="0" xfId="0" applyFont="1" applyAlignment="1">
      <alignment horizontal="left" vertical="center"/>
    </xf>
    <xf numFmtId="0" fontId="13" fillId="0" borderId="0" xfId="0" applyFont="1" applyFill="1" applyAlignment="1">
      <alignment horizontal="left" vertical="center"/>
    </xf>
    <xf numFmtId="0" fontId="13" fillId="0" borderId="0" xfId="0" applyFont="1" applyFill="1" applyBorder="1" applyAlignment="1">
      <alignment horizontal="left" vertical="center" wrapText="1"/>
    </xf>
    <xf numFmtId="0" fontId="0" fillId="0" borderId="0" xfId="0" applyFill="1"/>
    <xf numFmtId="0" fontId="8" fillId="0" borderId="0" xfId="1" applyFont="1" applyFill="1" applyAlignment="1">
      <alignment horizontal="left" vertical="center"/>
    </xf>
    <xf numFmtId="0" fontId="13" fillId="0" borderId="0" xfId="0" applyFont="1" applyFill="1" applyBorder="1" applyAlignment="1">
      <alignment horizontal="left" vertical="center"/>
    </xf>
    <xf numFmtId="0" fontId="12" fillId="0" borderId="0" xfId="0" applyFont="1" applyFill="1" applyBorder="1"/>
    <xf numFmtId="0" fontId="12" fillId="0" borderId="0" xfId="0" applyFont="1" applyBorder="1"/>
    <xf numFmtId="0" fontId="12" fillId="0" borderId="0" xfId="0" applyFont="1" applyBorder="1" applyAlignment="1"/>
    <xf numFmtId="0" fontId="15" fillId="0" borderId="0" xfId="2" applyFont="1" applyFill="1" applyAlignment="1">
      <alignment horizontal="center" vertical="center"/>
    </xf>
    <xf numFmtId="0" fontId="17" fillId="0" borderId="0" xfId="0" applyFont="1" applyAlignment="1">
      <alignment horizontal="center"/>
    </xf>
    <xf numFmtId="0" fontId="15" fillId="0" borderId="0" xfId="1" applyFont="1" applyFill="1" applyBorder="1" applyAlignment="1">
      <alignment horizontal="center" vertical="center"/>
    </xf>
    <xf numFmtId="0" fontId="17" fillId="0" borderId="0" xfId="0" applyFont="1" applyFill="1" applyAlignment="1">
      <alignment horizontal="center"/>
    </xf>
    <xf numFmtId="0" fontId="9" fillId="0" borderId="0" xfId="0" applyFont="1" applyFill="1" applyBorder="1" applyAlignment="1">
      <alignment horizontal="left" vertical="center"/>
    </xf>
    <xf numFmtId="0" fontId="15" fillId="0" borderId="0" xfId="0" applyFont="1" applyFill="1" applyBorder="1" applyAlignment="1">
      <alignment horizontal="left" vertical="center" wrapText="1"/>
    </xf>
    <xf numFmtId="0" fontId="9" fillId="0" borderId="0" xfId="0" applyNumberFormat="1" applyFont="1" applyFill="1" applyBorder="1" applyAlignment="1">
      <alignment horizontal="left" vertical="center"/>
    </xf>
    <xf numFmtId="0" fontId="0" fillId="0" borderId="0" xfId="0" applyFont="1" applyFill="1" applyBorder="1"/>
    <xf numFmtId="0" fontId="0" fillId="0" borderId="0" xfId="0" applyAlignment="1">
      <alignment vertical="top"/>
    </xf>
    <xf numFmtId="0" fontId="13" fillId="0" borderId="0" xfId="0" applyFont="1" applyFill="1" applyBorder="1" applyAlignment="1">
      <alignment horizontal="left" vertical="top" wrapText="1"/>
    </xf>
    <xf numFmtId="0" fontId="0" fillId="0" borderId="0" xfId="0" applyFill="1" applyAlignment="1">
      <alignment vertical="top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NumberFormat="1"/>
    <xf numFmtId="0" fontId="7" fillId="0" borderId="0" xfId="0" applyNumberFormat="1" applyFont="1"/>
    <xf numFmtId="0" fontId="5" fillId="0" borderId="0" xfId="0" applyNumberFormat="1" applyFont="1"/>
    <xf numFmtId="49" fontId="1" fillId="0" borderId="0" xfId="0" applyNumberFormat="1" applyFont="1"/>
    <xf numFmtId="0" fontId="18" fillId="0" borderId="0" xfId="0" applyFont="1"/>
    <xf numFmtId="0" fontId="18" fillId="0" borderId="0" xfId="0" applyFont="1" applyAlignment="1">
      <alignment horizontal="left"/>
    </xf>
    <xf numFmtId="0" fontId="0" fillId="0" borderId="0" xfId="0" applyAlignment="1"/>
    <xf numFmtId="0" fontId="1" fillId="0" borderId="0" xfId="0" applyFont="1" applyAlignment="1"/>
    <xf numFmtId="0" fontId="1" fillId="0" borderId="1" xfId="0" applyFont="1" applyBorder="1" applyAlignment="1">
      <alignment wrapText="1"/>
    </xf>
    <xf numFmtId="0" fontId="15" fillId="0" borderId="0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0" fillId="0" borderId="0" xfId="0" applyFont="1" applyAlignment="1"/>
    <xf numFmtId="0" fontId="17" fillId="0" borderId="0" xfId="0" applyFont="1" applyAlignment="1">
      <alignment horizontal="left"/>
    </xf>
    <xf numFmtId="0" fontId="4" fillId="0" borderId="0" xfId="0" applyFont="1" applyFill="1" applyBorder="1" applyAlignment="1"/>
    <xf numFmtId="0" fontId="18" fillId="0" borderId="0" xfId="0" applyFont="1" applyFill="1" applyBorder="1" applyAlignment="1"/>
    <xf numFmtId="0" fontId="18" fillId="0" borderId="0" xfId="0" applyFont="1" applyBorder="1" applyAlignment="1"/>
    <xf numFmtId="0" fontId="18" fillId="0" borderId="0" xfId="0" applyFont="1" applyBorder="1"/>
    <xf numFmtId="0" fontId="18" fillId="0" borderId="0" xfId="0" applyFont="1" applyFill="1" applyBorder="1"/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14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right" vertical="center"/>
    </xf>
    <xf numFmtId="0" fontId="23" fillId="0" borderId="0" xfId="0" applyFont="1" applyProtection="1">
      <protection locked="0"/>
    </xf>
    <xf numFmtId="0" fontId="0" fillId="0" borderId="0" xfId="0" applyProtection="1">
      <protection locked="0"/>
    </xf>
    <xf numFmtId="0" fontId="15" fillId="0" borderId="0" xfId="2" applyFont="1" applyFill="1" applyAlignment="1" applyProtection="1">
      <alignment horizontal="center" vertical="center"/>
      <protection locked="0"/>
    </xf>
    <xf numFmtId="0" fontId="17" fillId="0" borderId="0" xfId="0" applyFont="1" applyAlignment="1" applyProtection="1">
      <alignment horizontal="center"/>
      <protection locked="0"/>
    </xf>
    <xf numFmtId="0" fontId="15" fillId="0" borderId="0" xfId="1" applyFont="1" applyFill="1" applyBorder="1" applyAlignment="1" applyProtection="1">
      <alignment horizontal="center" vertical="center"/>
      <protection locked="0"/>
    </xf>
    <xf numFmtId="0" fontId="16" fillId="0" borderId="0" xfId="0" applyFont="1" applyFill="1" applyBorder="1" applyAlignment="1" applyProtection="1">
      <alignment horizontal="center" vertical="center" wrapText="1"/>
      <protection locked="0"/>
    </xf>
    <xf numFmtId="0" fontId="17" fillId="0" borderId="0" xfId="0" applyFont="1" applyFill="1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0" fontId="13" fillId="0" borderId="0" xfId="0" applyFont="1" applyFill="1" applyBorder="1" applyAlignment="1" applyProtection="1">
      <alignment horizontal="left" vertical="center" wrapText="1"/>
      <protection locked="0"/>
    </xf>
    <xf numFmtId="0" fontId="12" fillId="0" borderId="0" xfId="0" applyFont="1" applyFill="1" applyBorder="1" applyProtection="1">
      <protection locked="0"/>
    </xf>
    <xf numFmtId="0" fontId="13" fillId="0" borderId="0" xfId="0" applyFont="1" applyFill="1" applyBorder="1" applyAlignment="1" applyProtection="1">
      <alignment horizontal="left" vertical="center"/>
      <protection locked="0"/>
    </xf>
    <xf numFmtId="0" fontId="12" fillId="0" borderId="0" xfId="0" applyFont="1" applyBorder="1" applyProtection="1">
      <protection locked="0"/>
    </xf>
    <xf numFmtId="0" fontId="14" fillId="0" borderId="0" xfId="1" applyFont="1" applyFill="1" applyBorder="1" applyAlignment="1" applyProtection="1">
      <alignment horizontal="left" vertic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12" fillId="0" borderId="0" xfId="0" applyFont="1" applyBorder="1" applyAlignment="1" applyProtection="1">
      <protection locked="0"/>
    </xf>
    <xf numFmtId="0" fontId="8" fillId="0" borderId="0" xfId="1" applyFont="1" applyFill="1" applyAlignment="1" applyProtection="1">
      <alignment horizontal="left" vertical="center"/>
      <protection locked="0"/>
    </xf>
    <xf numFmtId="0" fontId="13" fillId="0" borderId="0" xfId="0" applyFont="1" applyFill="1" applyAlignment="1" applyProtection="1">
      <alignment horizontal="left" vertical="center"/>
      <protection locked="0"/>
    </xf>
    <xf numFmtId="0" fontId="15" fillId="0" borderId="0" xfId="0" applyFont="1" applyFill="1" applyBorder="1" applyAlignment="1" applyProtection="1">
      <alignment horizontal="left" vertical="center" wrapText="1"/>
      <protection locked="0"/>
    </xf>
    <xf numFmtId="0" fontId="0" fillId="0" borderId="0" xfId="0" applyFont="1" applyProtection="1">
      <protection locked="0"/>
    </xf>
    <xf numFmtId="0" fontId="9" fillId="0" borderId="0" xfId="0" applyNumberFormat="1" applyFont="1" applyFill="1" applyBorder="1" applyAlignment="1" applyProtection="1">
      <alignment horizontal="left" vertical="center"/>
      <protection locked="0"/>
    </xf>
    <xf numFmtId="0" fontId="9" fillId="0" borderId="0" xfId="0" applyFont="1" applyFill="1" applyBorder="1" applyAlignment="1" applyProtection="1">
      <alignment horizontal="left" vertical="center"/>
      <protection locked="0"/>
    </xf>
    <xf numFmtId="0" fontId="23" fillId="0" borderId="0" xfId="0" applyFont="1" applyAlignment="1" applyProtection="1">
      <alignment wrapText="1"/>
      <protection locked="0"/>
    </xf>
    <xf numFmtId="0" fontId="23" fillId="0" borderId="0" xfId="0" applyFont="1" applyFill="1" applyAlignment="1" applyProtection="1">
      <alignment wrapText="1"/>
      <protection locked="0"/>
    </xf>
    <xf numFmtId="0" fontId="21" fillId="0" borderId="0" xfId="0" applyFont="1" applyFill="1" applyBorder="1" applyAlignment="1" applyProtection="1">
      <alignment horizontal="left" vertical="center" wrapText="1"/>
      <protection locked="0"/>
    </xf>
    <xf numFmtId="0" fontId="23" fillId="0" borderId="0" xfId="0" applyFont="1" applyFill="1" applyProtection="1">
      <protection locked="0"/>
    </xf>
    <xf numFmtId="0" fontId="21" fillId="0" borderId="0" xfId="0" applyFont="1" applyFill="1" applyBorder="1" applyAlignment="1" applyProtection="1">
      <alignment horizontal="left" vertical="center"/>
      <protection locked="0"/>
    </xf>
    <xf numFmtId="0" fontId="23" fillId="0" borderId="0" xfId="0" applyFont="1" applyAlignment="1" applyProtection="1">
      <alignment vertical="center"/>
      <protection locked="0"/>
    </xf>
    <xf numFmtId="0" fontId="23" fillId="0" borderId="0" xfId="0" applyFont="1" applyFill="1" applyAlignment="1" applyProtection="1">
      <alignment vertical="center"/>
      <protection locked="0"/>
    </xf>
    <xf numFmtId="0" fontId="0" fillId="0" borderId="0" xfId="0" applyAlignment="1" applyProtection="1">
      <alignment wrapText="1"/>
      <protection locked="0"/>
    </xf>
    <xf numFmtId="0" fontId="0" fillId="0" borderId="0" xfId="0" applyFill="1" applyAlignment="1" applyProtection="1">
      <alignment wrapText="1"/>
      <protection locked="0"/>
    </xf>
    <xf numFmtId="0" fontId="23" fillId="0" borderId="0" xfId="0" applyFont="1" applyAlignment="1" applyProtection="1">
      <alignment horizontal="center"/>
      <protection hidden="1"/>
    </xf>
    <xf numFmtId="0" fontId="23" fillId="0" borderId="0" xfId="0" applyFont="1" applyProtection="1">
      <protection hidden="1"/>
    </xf>
    <xf numFmtId="0" fontId="23" fillId="0" borderId="0" xfId="0" applyFont="1" applyAlignment="1" applyProtection="1">
      <alignment horizontal="center" vertical="center"/>
      <protection hidden="1"/>
    </xf>
    <xf numFmtId="0" fontId="24" fillId="0" borderId="0" xfId="0" applyFont="1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0" fontId="19" fillId="0" borderId="0" xfId="0" applyFont="1" applyProtection="1">
      <protection hidden="1"/>
    </xf>
    <xf numFmtId="0" fontId="20" fillId="0" borderId="0" xfId="0" applyFont="1" applyAlignment="1" applyProtection="1">
      <alignment horizontal="center" vertical="center"/>
      <protection hidden="1"/>
    </xf>
    <xf numFmtId="0" fontId="1" fillId="0" borderId="0" xfId="0" applyFont="1" applyProtection="1">
      <protection hidden="1"/>
    </xf>
    <xf numFmtId="164" fontId="23" fillId="0" borderId="1" xfId="0" applyNumberFormat="1" applyFont="1" applyBorder="1" applyAlignment="1" applyProtection="1">
      <alignment horizontal="center"/>
      <protection hidden="1"/>
    </xf>
    <xf numFmtId="0" fontId="19" fillId="0" borderId="0" xfId="0" applyFont="1" applyBorder="1" applyAlignment="1" applyProtection="1">
      <alignment horizontal="center"/>
      <protection hidden="1"/>
    </xf>
    <xf numFmtId="0" fontId="24" fillId="0" borderId="1" xfId="0" applyFont="1" applyBorder="1" applyAlignment="1" applyProtection="1">
      <alignment horizontal="center" vertical="center"/>
      <protection hidden="1"/>
    </xf>
    <xf numFmtId="0" fontId="24" fillId="2" borderId="1" xfId="0" applyFont="1" applyFill="1" applyBorder="1" applyAlignment="1" applyProtection="1">
      <alignment horizontal="center" vertical="center"/>
      <protection hidden="1"/>
    </xf>
    <xf numFmtId="0" fontId="23" fillId="0" borderId="0" xfId="0" applyFont="1" applyBorder="1" applyAlignment="1" applyProtection="1">
      <alignment horizontal="center" vertical="center"/>
      <protection hidden="1"/>
    </xf>
    <xf numFmtId="0" fontId="20" fillId="0" borderId="0" xfId="0" applyFont="1" applyBorder="1" applyAlignment="1" applyProtection="1">
      <alignment horizontal="center" vertical="center"/>
      <protection hidden="1"/>
    </xf>
    <xf numFmtId="49" fontId="5" fillId="0" borderId="0" xfId="0" applyNumberFormat="1" applyFont="1" applyAlignment="1" applyProtection="1">
      <alignment horizontal="left"/>
      <protection hidden="1"/>
    </xf>
    <xf numFmtId="0" fontId="23" fillId="0" borderId="1" xfId="0" applyFont="1" applyBorder="1" applyProtection="1">
      <protection hidden="1"/>
    </xf>
    <xf numFmtId="0" fontId="23" fillId="0" borderId="1" xfId="0" applyFont="1" applyBorder="1" applyAlignment="1" applyProtection="1">
      <alignment horizontal="center"/>
      <protection hidden="1"/>
    </xf>
    <xf numFmtId="0" fontId="22" fillId="0" borderId="1" xfId="0" applyNumberFormat="1" applyFont="1" applyBorder="1" applyAlignment="1" applyProtection="1">
      <alignment horizontal="center" vertical="center"/>
      <protection hidden="1"/>
    </xf>
    <xf numFmtId="0" fontId="6" fillId="0" borderId="0" xfId="0" applyNumberFormat="1" applyFont="1" applyBorder="1" applyAlignment="1" applyProtection="1">
      <alignment horizontal="center" vertical="center"/>
      <protection hidden="1"/>
    </xf>
    <xf numFmtId="0" fontId="25" fillId="0" borderId="0" xfId="0" applyNumberFormat="1" applyFont="1" applyBorder="1" applyAlignment="1" applyProtection="1">
      <alignment horizontal="center" vertical="center"/>
      <protection hidden="1"/>
    </xf>
    <xf numFmtId="0" fontId="23" fillId="0" borderId="0" xfId="0" applyFont="1" applyBorder="1" applyProtection="1">
      <protection hidden="1"/>
    </xf>
    <xf numFmtId="0" fontId="23" fillId="0" borderId="0" xfId="0" applyFont="1" applyBorder="1" applyAlignment="1" applyProtection="1">
      <alignment horizontal="center"/>
      <protection hidden="1"/>
    </xf>
    <xf numFmtId="0" fontId="22" fillId="0" borderId="0" xfId="0" applyNumberFormat="1" applyFont="1" applyBorder="1" applyAlignment="1" applyProtection="1">
      <alignment horizontal="center" vertical="center"/>
      <protection hidden="1"/>
    </xf>
    <xf numFmtId="0" fontId="19" fillId="0" borderId="2" xfId="0" applyFont="1" applyFill="1" applyBorder="1" applyAlignment="1" applyProtection="1">
      <alignment horizontal="center"/>
      <protection hidden="1"/>
    </xf>
    <xf numFmtId="0" fontId="19" fillId="0" borderId="0" xfId="0" applyFont="1" applyAlignment="1" applyProtection="1">
      <alignment horizontal="center"/>
      <protection hidden="1"/>
    </xf>
    <xf numFmtId="0" fontId="23" fillId="0" borderId="0" xfId="0" applyFont="1" applyFill="1" applyAlignment="1" applyProtection="1">
      <alignment horizontal="center" vertical="center"/>
      <protection hidden="1"/>
    </xf>
    <xf numFmtId="0" fontId="23" fillId="0" borderId="0" xfId="0" applyFont="1" applyAlignment="1" applyProtection="1">
      <alignment horizontal="left" vertical="center"/>
      <protection hidden="1"/>
    </xf>
    <xf numFmtId="0" fontId="23" fillId="2" borderId="0" xfId="0" applyFont="1" applyFill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8" fillId="0" borderId="0" xfId="0" applyFont="1" applyAlignment="1" applyProtection="1">
      <alignment horizontal="center" vertical="center"/>
      <protection hidden="1"/>
    </xf>
    <xf numFmtId="49" fontId="7" fillId="0" borderId="0" xfId="0" applyNumberFormat="1" applyFont="1" applyAlignment="1" applyProtection="1">
      <alignment horizontal="left"/>
      <protection hidden="1"/>
    </xf>
    <xf numFmtId="0" fontId="23" fillId="0" borderId="0" xfId="0" applyFont="1" applyAlignment="1" applyProtection="1">
      <alignment horizontal="left" vertical="top"/>
      <protection hidden="1"/>
    </xf>
    <xf numFmtId="0" fontId="29" fillId="0" borderId="0" xfId="0" applyFont="1" applyProtection="1">
      <protection hidden="1"/>
    </xf>
    <xf numFmtId="0" fontId="5" fillId="0" borderId="0" xfId="0" applyFont="1" applyProtection="1">
      <protection hidden="1"/>
    </xf>
    <xf numFmtId="0" fontId="5" fillId="0" borderId="0" xfId="0" applyNumberFormat="1" applyFont="1" applyProtection="1">
      <protection hidden="1"/>
    </xf>
    <xf numFmtId="0" fontId="0" fillId="0" borderId="0" xfId="0" applyNumberFormat="1" applyFont="1" applyProtection="1">
      <protection hidden="1"/>
    </xf>
    <xf numFmtId="0" fontId="0" fillId="0" borderId="0" xfId="0" applyNumberFormat="1" applyProtection="1">
      <protection hidden="1"/>
    </xf>
    <xf numFmtId="0" fontId="23" fillId="0" borderId="0" xfId="0" applyFont="1" applyAlignment="1" applyProtection="1">
      <alignment horizontal="center" vertical="center" wrapText="1"/>
      <protection hidden="1"/>
    </xf>
    <xf numFmtId="0" fontId="23" fillId="0" borderId="1" xfId="0" applyFont="1" applyBorder="1" applyAlignment="1" applyProtection="1">
      <alignment vertical="center" wrapText="1"/>
      <protection hidden="1"/>
    </xf>
    <xf numFmtId="0" fontId="23" fillId="0" borderId="1" xfId="0" applyFont="1" applyBorder="1" applyAlignment="1" applyProtection="1">
      <alignment horizontal="center" vertical="center" wrapText="1"/>
      <protection hidden="1"/>
    </xf>
    <xf numFmtId="0" fontId="23" fillId="0" borderId="0" xfId="0" applyFont="1" applyAlignment="1" applyProtection="1">
      <alignment vertical="center" wrapText="1"/>
      <protection hidden="1"/>
    </xf>
    <xf numFmtId="0" fontId="23" fillId="0" borderId="1" xfId="0" applyNumberFormat="1" applyFont="1" applyBorder="1" applyAlignment="1" applyProtection="1">
      <alignment horizontal="center" vertical="center"/>
      <protection hidden="1"/>
    </xf>
    <xf numFmtId="0" fontId="23" fillId="0" borderId="0" xfId="0" applyFont="1" applyAlignment="1" applyProtection="1">
      <alignment vertical="center"/>
      <protection hidden="1"/>
    </xf>
    <xf numFmtId="0" fontId="0" fillId="0" borderId="0" xfId="0" applyAlignment="1" applyProtection="1">
      <alignment horizontal="center" wrapText="1"/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0" fillId="0" borderId="0" xfId="0" applyAlignment="1" applyProtection="1">
      <alignment wrapText="1"/>
      <protection hidden="1"/>
    </xf>
    <xf numFmtId="0" fontId="26" fillId="0" borderId="0" xfId="0" applyFont="1" applyAlignment="1" applyProtection="1">
      <alignment horizontal="left" vertical="center"/>
      <protection hidden="1"/>
    </xf>
    <xf numFmtId="0" fontId="8" fillId="0" borderId="1" xfId="0" applyFont="1" applyFill="1" applyBorder="1" applyAlignment="1" applyProtection="1">
      <alignment horizontal="center" vertical="center"/>
      <protection hidden="1"/>
    </xf>
    <xf numFmtId="0" fontId="9" fillId="0" borderId="1" xfId="0" applyFont="1" applyFill="1" applyBorder="1" applyAlignment="1" applyProtection="1">
      <alignment horizontal="center" vertical="center"/>
      <protection hidden="1"/>
    </xf>
    <xf numFmtId="0" fontId="27" fillId="0" borderId="1" xfId="0" applyNumberFormat="1" applyFont="1" applyBorder="1" applyAlignment="1" applyProtection="1">
      <alignment horizontal="center" vertical="center"/>
      <protection hidden="1"/>
    </xf>
    <xf numFmtId="0" fontId="1" fillId="0" borderId="0" xfId="0" applyFont="1" applyAlignment="1" applyProtection="1">
      <alignment wrapText="1"/>
      <protection hidden="1"/>
    </xf>
    <xf numFmtId="0" fontId="27" fillId="0" borderId="0" xfId="0" applyNumberFormat="1" applyFont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center" vertical="center" wrapText="1"/>
      <protection hidden="1"/>
    </xf>
    <xf numFmtId="0" fontId="19" fillId="0" borderId="0" xfId="0" applyFont="1" applyProtection="1">
      <protection locked="0"/>
    </xf>
    <xf numFmtId="0" fontId="19" fillId="0" borderId="0" xfId="0" applyFont="1" applyAlignment="1" applyProtection="1">
      <alignment horizontal="center"/>
      <protection locked="0"/>
    </xf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14" fontId="0" fillId="0" borderId="1" xfId="0" applyNumberFormat="1" applyBorder="1"/>
    <xf numFmtId="0" fontId="0" fillId="0" borderId="1" xfId="0" applyBorder="1"/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0" fontId="22" fillId="0" borderId="1" xfId="0" applyNumberFormat="1" applyFont="1" applyBorder="1" applyAlignment="1" applyProtection="1">
      <alignment horizontal="center" vertical="center"/>
      <protection hidden="1"/>
    </xf>
    <xf numFmtId="1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1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1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1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1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1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1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1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1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0" fontId="0" fillId="0" borderId="1" xfId="0" applyBorder="1"/>
    <xf numFmtId="0" fontId="1" fillId="0" borderId="0" xfId="0" applyFont="1"/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0" fontId="22" fillId="0" borderId="1" xfId="0" applyNumberFormat="1" applyFont="1" applyBorder="1" applyAlignment="1" applyProtection="1">
      <alignment horizontal="center" vertical="center"/>
      <protection hidden="1"/>
    </xf>
    <xf numFmtId="0" fontId="21" fillId="0" borderId="0" xfId="0" applyFont="1" applyFill="1" applyBorder="1" applyAlignment="1" applyProtection="1">
      <alignment horizontal="left" vertical="center"/>
      <protection hidden="1"/>
    </xf>
    <xf numFmtId="0" fontId="23" fillId="0" borderId="0" xfId="0" applyNumberFormat="1" applyFont="1" applyBorder="1" applyAlignment="1" applyProtection="1">
      <alignment horizontal="center" vertical="center"/>
      <protection hidden="1"/>
    </xf>
    <xf numFmtId="0" fontId="23" fillId="0" borderId="0" xfId="0" applyFont="1" applyBorder="1" applyAlignment="1" applyProtection="1">
      <alignment vertical="center" wrapText="1"/>
      <protection hidden="1"/>
    </xf>
    <xf numFmtId="0" fontId="23" fillId="0" borderId="0" xfId="0" applyFont="1" applyBorder="1" applyAlignment="1" applyProtection="1">
      <alignment horizontal="center" vertical="center" wrapText="1"/>
      <protection hidden="1"/>
    </xf>
    <xf numFmtId="0" fontId="23" fillId="0" borderId="0" xfId="0" applyFont="1" applyBorder="1" applyAlignment="1" applyProtection="1">
      <alignment wrapText="1"/>
      <protection locked="0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14" fontId="0" fillId="0" borderId="1" xfId="0" applyNumberFormat="1" applyBorder="1"/>
    <xf numFmtId="0" fontId="0" fillId="0" borderId="1" xfId="0" applyBorder="1"/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0" fontId="0" fillId="0" borderId="1" xfId="0" quotePrefix="1" applyBorder="1" applyAlignment="1">
      <alignment horizontal="right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0" fontId="1" fillId="0" borderId="0" xfId="0" applyFont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0" fontId="1" fillId="0" borderId="0" xfId="0" applyFont="1" applyAlignment="1">
      <alignment horizontal="center"/>
    </xf>
    <xf numFmtId="1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1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16" fontId="0" fillId="0" borderId="1" xfId="0" applyNumberFormat="1" applyBorder="1"/>
    <xf numFmtId="1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left"/>
    </xf>
    <xf numFmtId="1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49" fontId="0" fillId="0" borderId="0" xfId="0" applyNumberFormat="1"/>
    <xf numFmtId="1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1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1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1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0" fontId="24" fillId="0" borderId="1" xfId="0" applyFont="1" applyBorder="1" applyAlignment="1" applyProtection="1">
      <alignment horizontal="center" vertical="center"/>
      <protection hidden="1"/>
    </xf>
    <xf numFmtId="0" fontId="22" fillId="0" borderId="1" xfId="0" applyNumberFormat="1" applyFont="1" applyBorder="1" applyAlignment="1" applyProtection="1">
      <alignment horizontal="center" vertical="center"/>
      <protection hidden="1"/>
    </xf>
    <xf numFmtId="14" fontId="1" fillId="0" borderId="1" xfId="0" applyNumberFormat="1" applyFont="1" applyBorder="1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30" fillId="0" borderId="1" xfId="0" applyFont="1" applyBorder="1"/>
    <xf numFmtId="0" fontId="9" fillId="0" borderId="0" xfId="0" applyFont="1" applyFill="1" applyBorder="1" applyAlignment="1">
      <alignment horizontal="left" vertical="center" wrapText="1"/>
    </xf>
    <xf numFmtId="0" fontId="30" fillId="0" borderId="1" xfId="0" applyFont="1" applyBorder="1"/>
    <xf numFmtId="1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1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1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49" fontId="0" fillId="0" borderId="0" xfId="0" applyNumberFormat="1"/>
    <xf numFmtId="49" fontId="5" fillId="0" borderId="0" xfId="0" applyNumberFormat="1" applyFont="1" applyAlignment="1">
      <alignment horizontal="left"/>
    </xf>
    <xf numFmtId="0" fontId="13" fillId="0" borderId="0" xfId="0" applyFont="1" applyFill="1" applyBorder="1" applyAlignment="1">
      <alignment horizontal="left" vertical="center" wrapText="1"/>
    </xf>
    <xf numFmtId="0" fontId="0" fillId="0" borderId="0" xfId="0" applyFill="1"/>
    <xf numFmtId="0" fontId="13" fillId="0" borderId="0" xfId="0" applyFont="1" applyFill="1" applyBorder="1" applyAlignment="1">
      <alignment horizontal="left" vertical="center"/>
    </xf>
    <xf numFmtId="0" fontId="12" fillId="0" borderId="0" xfId="0" applyFont="1" applyFill="1" applyBorder="1"/>
    <xf numFmtId="0" fontId="12" fillId="0" borderId="0" xfId="0" applyFont="1" applyBorder="1"/>
    <xf numFmtId="0" fontId="14" fillId="0" borderId="0" xfId="1" applyFont="1" applyFill="1" applyBorder="1" applyAlignment="1">
      <alignment horizontal="left" vertical="center"/>
    </xf>
    <xf numFmtId="0" fontId="0" fillId="0" borderId="0" xfId="0" applyNumberFormat="1"/>
    <xf numFmtId="0" fontId="5" fillId="0" borderId="0" xfId="0" applyNumberFormat="1" applyFont="1"/>
    <xf numFmtId="14" fontId="0" fillId="0" borderId="1" xfId="0" applyNumberFormat="1" applyBorder="1"/>
    <xf numFmtId="0" fontId="0" fillId="0" borderId="1" xfId="0" applyBorder="1"/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1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1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1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1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1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1" fontId="27" fillId="0" borderId="1" xfId="0" applyNumberFormat="1" applyFont="1" applyBorder="1" applyAlignment="1" applyProtection="1">
      <alignment horizontal="center" vertical="center"/>
      <protection hidden="1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0" fontId="0" fillId="0" borderId="0" xfId="0"/>
    <xf numFmtId="0" fontId="0" fillId="0" borderId="1" xfId="0" applyBorder="1"/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0" fontId="13" fillId="0" borderId="0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horizontal="left" vertical="center"/>
    </xf>
    <xf numFmtId="0" fontId="22" fillId="0" borderId="1" xfId="0" applyNumberFormat="1" applyFont="1" applyBorder="1" applyAlignment="1" applyProtection="1">
      <alignment horizontal="center" vertical="center"/>
      <protection hidden="1"/>
    </xf>
    <xf numFmtId="0" fontId="23" fillId="0" borderId="1" xfId="0" applyNumberFormat="1" applyFont="1" applyBorder="1" applyAlignment="1" applyProtection="1">
      <alignment horizontal="center" vertical="center"/>
      <protection hidden="1"/>
    </xf>
    <xf numFmtId="0" fontId="27" fillId="0" borderId="1" xfId="0" applyNumberFormat="1" applyFont="1" applyBorder="1" applyAlignment="1" applyProtection="1">
      <alignment horizontal="center" vertical="center"/>
      <protection hidden="1"/>
    </xf>
    <xf numFmtId="2" fontId="1" fillId="0" borderId="0" xfId="0" applyNumberFormat="1" applyFont="1"/>
    <xf numFmtId="0" fontId="23" fillId="0" borderId="1" xfId="0" applyFont="1" applyBorder="1" applyAlignment="1" applyProtection="1">
      <alignment horizontal="center" vertical="center"/>
      <protection locked="0"/>
    </xf>
    <xf numFmtId="0" fontId="21" fillId="0" borderId="2" xfId="0" applyFont="1" applyFill="1" applyBorder="1" applyAlignment="1" applyProtection="1">
      <alignment horizontal="center" vertical="center"/>
      <protection hidden="1"/>
    </xf>
    <xf numFmtId="0" fontId="22" fillId="0" borderId="2" xfId="0" applyNumberFormat="1" applyFont="1" applyBorder="1" applyAlignment="1" applyProtection="1">
      <alignment horizontal="center" vertical="center"/>
      <protection hidden="1"/>
    </xf>
    <xf numFmtId="0" fontId="24" fillId="5" borderId="1" xfId="0" applyFont="1" applyFill="1" applyBorder="1" applyAlignment="1" applyProtection="1">
      <alignment horizontal="center" vertical="center"/>
      <protection hidden="1"/>
    </xf>
    <xf numFmtId="0" fontId="21" fillId="0" borderId="4" xfId="0" applyFont="1" applyFill="1" applyBorder="1" applyAlignment="1" applyProtection="1">
      <alignment horizontal="left" vertical="center" wrapText="1"/>
      <protection hidden="1"/>
    </xf>
    <xf numFmtId="1" fontId="23" fillId="0" borderId="1" xfId="0" applyNumberFormat="1" applyFont="1" applyBorder="1" applyAlignment="1" applyProtection="1">
      <alignment horizontal="center" vertical="center"/>
      <protection hidden="1"/>
    </xf>
    <xf numFmtId="1" fontId="28" fillId="0" borderId="0" xfId="0" applyNumberFormat="1" applyFont="1" applyBorder="1" applyAlignment="1" applyProtection="1">
      <alignment horizontal="center" vertical="center" wrapText="1"/>
      <protection hidden="1"/>
    </xf>
    <xf numFmtId="1" fontId="23" fillId="0" borderId="0" xfId="0" applyNumberFormat="1" applyFont="1" applyBorder="1" applyAlignment="1" applyProtection="1">
      <alignment horizontal="center" vertical="center"/>
      <protection hidden="1"/>
    </xf>
    <xf numFmtId="14" fontId="0" fillId="0" borderId="5" xfId="0" applyNumberFormat="1" applyBorder="1" applyAlignment="1">
      <alignment horizontal="center"/>
    </xf>
    <xf numFmtId="0" fontId="1" fillId="0" borderId="7" xfId="0" applyFont="1" applyBorder="1" applyAlignment="1">
      <alignment wrapText="1"/>
    </xf>
    <xf numFmtId="0" fontId="0" fillId="0" borderId="8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6" xfId="0" applyBorder="1"/>
    <xf numFmtId="0" fontId="2" fillId="0" borderId="0" xfId="0" applyFont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19" fillId="0" borderId="0" xfId="0" applyFont="1" applyAlignment="1" applyProtection="1">
      <alignment horizontal="center"/>
      <protection hidden="1"/>
    </xf>
    <xf numFmtId="14" fontId="19" fillId="0" borderId="0" xfId="0" applyNumberFormat="1" applyFont="1" applyAlignment="1" applyProtection="1">
      <alignment horizontal="center"/>
      <protection hidden="1"/>
    </xf>
  </cellXfs>
  <cellStyles count="3">
    <cellStyle name="40 % - Accent4" xfId="1" builtinId="43"/>
    <cellStyle name="60 % - Accent4" xfId="2" builtinId="4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Heures par</a:t>
            </a:r>
            <a:r>
              <a:rPr lang="en-US" baseline="0"/>
              <a:t> Site</a:t>
            </a:r>
            <a:endParaRPr lang="en-US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Graphiques!$A$2</c:f>
              <c:strCache>
                <c:ptCount val="1"/>
                <c:pt idx="0">
                  <c:v>3T</c:v>
                </c:pt>
              </c:strCache>
            </c:strRef>
          </c:tx>
          <c:marker>
            <c:symbol val="none"/>
          </c:marker>
          <c:cat>
            <c:strRef>
              <c:f>Graphiques!$B$2:$M$3</c:f>
              <c:strCache>
                <c:ptCount val="12"/>
                <c:pt idx="0">
                  <c:v>j-17</c:v>
                </c:pt>
                <c:pt idx="1">
                  <c:v>f-17</c:v>
                </c:pt>
                <c:pt idx="2">
                  <c:v>m-17</c:v>
                </c:pt>
                <c:pt idx="3">
                  <c:v>a-17</c:v>
                </c:pt>
                <c:pt idx="4">
                  <c:v>m-17</c:v>
                </c:pt>
                <c:pt idx="5">
                  <c:v>j-17</c:v>
                </c:pt>
                <c:pt idx="6">
                  <c:v>j-17</c:v>
                </c:pt>
                <c:pt idx="7">
                  <c:v>a-17</c:v>
                </c:pt>
                <c:pt idx="8">
                  <c:v>s-17</c:v>
                </c:pt>
                <c:pt idx="9">
                  <c:v>o-17</c:v>
                </c:pt>
                <c:pt idx="10">
                  <c:v>n-17</c:v>
                </c:pt>
                <c:pt idx="11">
                  <c:v>d-17</c:v>
                </c:pt>
              </c:strCache>
            </c:strRef>
          </c:cat>
          <c:val>
            <c:numRef>
              <c:f>Graphiques!$B$4:$M$4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Graphiques!$A$6</c:f>
              <c:strCache>
                <c:ptCount val="1"/>
                <c:pt idx="0">
                  <c:v>Bischwiller</c:v>
                </c:pt>
              </c:strCache>
            </c:strRef>
          </c:tx>
          <c:marker>
            <c:symbol val="none"/>
          </c:marker>
          <c:val>
            <c:numRef>
              <c:f>Graphiques!$B$8:$M$8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14968064"/>
        <c:axId val="113245504"/>
      </c:lineChart>
      <c:catAx>
        <c:axId val="114968064"/>
        <c:scaling>
          <c:orientation val="minMax"/>
        </c:scaling>
        <c:delete val="0"/>
        <c:axPos val="b"/>
        <c:majorTickMark val="none"/>
        <c:minorTickMark val="none"/>
        <c:tickLblPos val="nextTo"/>
        <c:crossAx val="113245504"/>
        <c:crosses val="autoZero"/>
        <c:auto val="1"/>
        <c:lblAlgn val="ctr"/>
        <c:lblOffset val="100"/>
        <c:noMultiLvlLbl val="0"/>
      </c:catAx>
      <c:valAx>
        <c:axId val="113245504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one"/>
        <c:crossAx val="114968064"/>
        <c:crosses val="autoZero"/>
        <c:crossBetween val="between"/>
      </c:valAx>
    </c:plotArea>
    <c:legend>
      <c:legendPos val="t"/>
      <c:overlay val="0"/>
    </c:legend>
    <c:plotVisOnly val="1"/>
    <c:dispBlanksAs val="gap"/>
    <c:showDLblsOverMax val="0"/>
  </c:chart>
  <c:printSettings>
    <c:headerFooter/>
    <c:pageMargins b="0.75000000000000833" l="0.70000000000000062" r="0.70000000000000062" t="0.75000000000000833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Heures cumulées des 2 sites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Graphiques!$A$12</c:f>
              <c:strCache>
                <c:ptCount val="1"/>
                <c:pt idx="0">
                  <c:v>Heures</c:v>
                </c:pt>
              </c:strCache>
            </c:strRef>
          </c:tx>
          <c:marker>
            <c:symbol val="none"/>
          </c:marker>
          <c:cat>
            <c:numRef>
              <c:f>Graphiques!$B$11:$M$11</c:f>
              <c:numCache>
                <c:formatCode>[$-40C]mmmmm\-yy;@</c:formatCode>
                <c:ptCount val="12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</c:numCache>
            </c:numRef>
          </c:cat>
          <c:val>
            <c:numRef>
              <c:f>Graphiques!$B$12:$M$12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Graphiques!$A$14</c:f>
              <c:strCache>
                <c:ptCount val="1"/>
                <c:pt idx="0">
                  <c:v>SCHUH/ST/VSL/Famille</c:v>
                </c:pt>
              </c:strCache>
            </c:strRef>
          </c:tx>
          <c:marker>
            <c:symbol val="none"/>
          </c:marker>
          <c:val>
            <c:numRef>
              <c:f>Graphiques!$B$16:$M$16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14969088"/>
        <c:axId val="57755328"/>
      </c:lineChart>
      <c:dateAx>
        <c:axId val="114969088"/>
        <c:scaling>
          <c:orientation val="minMax"/>
        </c:scaling>
        <c:delete val="0"/>
        <c:axPos val="b"/>
        <c:numFmt formatCode="[$-40C]mmmmm\-yy;@" sourceLinked="1"/>
        <c:majorTickMark val="none"/>
        <c:minorTickMark val="none"/>
        <c:tickLblPos val="nextTo"/>
        <c:crossAx val="57755328"/>
        <c:crosses val="autoZero"/>
        <c:auto val="1"/>
        <c:lblOffset val="100"/>
        <c:baseTimeUnit val="months"/>
      </c:dateAx>
      <c:valAx>
        <c:axId val="57755328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one"/>
        <c:crossAx val="114969088"/>
        <c:crosses val="autoZero"/>
        <c:crossBetween val="between"/>
      </c:valAx>
    </c:plotArea>
    <c:legend>
      <c:legendPos val="t"/>
      <c:overlay val="0"/>
    </c:legend>
    <c:plotVisOnly val="1"/>
    <c:dispBlanksAs val="gap"/>
    <c:showDLblsOverMax val="0"/>
  </c:chart>
  <c:printSettings>
    <c:headerFooter/>
    <c:pageMargins b="0.35433070866141736" l="0.31496062992126628" r="0.31496062992126628" t="0.35433070866141736" header="0.31496062992126628" footer="0.31496062992126628"/>
    <c:pageSetup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6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explosion val="24"/>
          <c:dLbls>
            <c:dLbl>
              <c:idx val="0"/>
              <c:layout>
                <c:manualLayout>
                  <c:x val="4.4601413485022758E-2"/>
                  <c:y val="-3.659914027774392E-4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3.7202021985248836E-2"/>
                  <c:y val="-2.7930084590819335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4.7449743478477663E-2"/>
                  <c:y val="4.2883076147989238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2.2320584296777052E-2"/>
                  <c:y val="-2.5683430438068307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-1.0648641655537482E-2"/>
                  <c:y val="-7.8974183954559865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5.2213955255962265E-2"/>
                  <c:y val="1.8504018267066463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</c:dLbl>
            <c:showLegendKey val="0"/>
            <c:showVal val="1"/>
            <c:showCatName val="1"/>
            <c:showSerName val="0"/>
            <c:showPercent val="0"/>
            <c:showBubbleSize val="0"/>
            <c:showLeaderLines val="1"/>
          </c:dLbls>
          <c:cat>
            <c:strRef>
              <c:f>Graphiques!$AI$18:$AI$24</c:f>
              <c:strCache>
                <c:ptCount val="7"/>
                <c:pt idx="0">
                  <c:v>Églantines</c:v>
                </c:pt>
                <c:pt idx="1">
                  <c:v>Mimosas</c:v>
                </c:pt>
                <c:pt idx="2">
                  <c:v>Lauriers</c:v>
                </c:pt>
                <c:pt idx="3">
                  <c:v>Stuber</c:v>
                </c:pt>
                <c:pt idx="4">
                  <c:v>Parc</c:v>
                </c:pt>
                <c:pt idx="5">
                  <c:v>Bodel</c:v>
                </c:pt>
                <c:pt idx="6">
                  <c:v>SCHUH/ST/VSL</c:v>
                </c:pt>
              </c:strCache>
            </c:strRef>
          </c:cat>
          <c:val>
            <c:numRef>
              <c:f>Graphiques!$AJ$18:$AJ$24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dLbls>
          <c:showLegendKey val="0"/>
          <c:showVal val="1"/>
          <c:showCatName val="1"/>
          <c:showSerName val="0"/>
          <c:showPercent val="0"/>
          <c:showBubbleSize val="0"/>
          <c:showLeaderLines val="1"/>
        </c:dLbls>
      </c:pie3DChart>
    </c:plotArea>
    <c:plotVisOnly val="1"/>
    <c:dispBlanksAs val="gap"/>
    <c:showDLblsOverMax val="0"/>
  </c:chart>
  <c:printSettings>
    <c:headerFooter/>
    <c:pageMargins b="0.75000000000000733" l="0.70000000000000062" r="0.70000000000000062" t="0.75000000000000733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217714</xdr:colOff>
      <xdr:row>16</xdr:row>
      <xdr:rowOff>155122</xdr:rowOff>
    </xdr:from>
    <xdr:to>
      <xdr:col>10</xdr:col>
      <xdr:colOff>170089</xdr:colOff>
      <xdr:row>32</xdr:row>
      <xdr:rowOff>174172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634094</xdr:colOff>
      <xdr:row>16</xdr:row>
      <xdr:rowOff>168729</xdr:rowOff>
    </xdr:from>
    <xdr:to>
      <xdr:col>21</xdr:col>
      <xdr:colOff>13608</xdr:colOff>
      <xdr:row>32</xdr:row>
      <xdr:rowOff>187779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23</xdr:col>
      <xdr:colOff>27215</xdr:colOff>
      <xdr:row>16</xdr:row>
      <xdr:rowOff>149677</xdr:rowOff>
    </xdr:from>
    <xdr:to>
      <xdr:col>29</xdr:col>
      <xdr:colOff>582387</xdr:colOff>
      <xdr:row>32</xdr:row>
      <xdr:rowOff>178252</xdr:rowOff>
    </xdr:to>
    <xdr:graphicFrame macro="">
      <xdr:nvGraphicFramePr>
        <xdr:cNvPr id="13" name="Graphique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44</xdr:col>
      <xdr:colOff>68036</xdr:colOff>
      <xdr:row>87</xdr:row>
      <xdr:rowOff>0</xdr:rowOff>
    </xdr:from>
    <xdr:to>
      <xdr:col>44</xdr:col>
      <xdr:colOff>762000</xdr:colOff>
      <xdr:row>99</xdr:row>
      <xdr:rowOff>68037</xdr:rowOff>
    </xdr:to>
    <xdr:sp macro="" textlink="">
      <xdr:nvSpPr>
        <xdr:cNvPr id="5" name="Flèche vers le bas 4"/>
        <xdr:cNvSpPr/>
      </xdr:nvSpPr>
      <xdr:spPr>
        <a:xfrm>
          <a:off x="31024286" y="10572752"/>
          <a:ext cx="693964" cy="3469821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2" tint="-0.499984740745262"/>
  </sheetPr>
  <dimension ref="A1:U54"/>
  <sheetViews>
    <sheetView tabSelected="1" zoomScale="80" zoomScaleNormal="80" workbookViewId="0">
      <selection activeCell="B4" sqref="B4"/>
    </sheetView>
  </sheetViews>
  <sheetFormatPr baseColWidth="10" defaultRowHeight="15" x14ac:dyDescent="0.25"/>
  <cols>
    <col min="1" max="1" width="12.7109375" customWidth="1"/>
    <col min="2" max="2" width="17.28515625" customWidth="1"/>
    <col min="3" max="3" width="18.7109375" customWidth="1"/>
    <col min="4" max="4" width="14.7109375" customWidth="1"/>
    <col min="5" max="5" width="16.7109375" customWidth="1"/>
    <col min="6" max="6" width="12.7109375" customWidth="1"/>
    <col min="7" max="7" width="5.7109375" customWidth="1"/>
    <col min="8" max="8" width="12.7109375" customWidth="1"/>
    <col min="9" max="9" width="17.28515625" customWidth="1"/>
    <col min="10" max="10" width="18.7109375" customWidth="1"/>
    <col min="11" max="11" width="14.7109375" customWidth="1"/>
    <col min="12" max="12" width="16.7109375" customWidth="1"/>
    <col min="13" max="13" width="12.7109375" customWidth="1"/>
    <col min="14" max="14" width="5.7109375" customWidth="1"/>
    <col min="15" max="15" width="12.7109375" customWidth="1"/>
    <col min="16" max="16" width="17.28515625" customWidth="1"/>
    <col min="17" max="17" width="18.7109375" customWidth="1"/>
    <col min="18" max="18" width="14.7109375" customWidth="1"/>
    <col min="19" max="19" width="16.7109375" customWidth="1"/>
    <col min="20" max="20" width="12.7109375" customWidth="1"/>
    <col min="21" max="21" width="6" bestFit="1" customWidth="1"/>
  </cols>
  <sheetData>
    <row r="1" spans="1:20" ht="23.25" x14ac:dyDescent="0.35">
      <c r="A1" s="394" t="s">
        <v>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</row>
    <row r="2" spans="1:20" x14ac:dyDescent="0.25">
      <c r="A2" s="5" t="s">
        <v>3</v>
      </c>
      <c r="H2" s="7" t="s">
        <v>4</v>
      </c>
      <c r="O2" s="5" t="s">
        <v>5</v>
      </c>
    </row>
    <row r="3" spans="1:20" s="49" customFormat="1" x14ac:dyDescent="0.25">
      <c r="A3" s="47" t="s">
        <v>0</v>
      </c>
      <c r="B3" s="390" t="s">
        <v>1</v>
      </c>
      <c r="C3" s="390" t="s">
        <v>156</v>
      </c>
      <c r="D3" s="47" t="s">
        <v>155</v>
      </c>
      <c r="E3" s="47" t="s">
        <v>154</v>
      </c>
      <c r="F3" s="47" t="s">
        <v>153</v>
      </c>
      <c r="H3" s="47" t="s">
        <v>0</v>
      </c>
      <c r="I3" s="47" t="s">
        <v>1</v>
      </c>
      <c r="J3" s="47" t="s">
        <v>156</v>
      </c>
      <c r="K3" s="47" t="s">
        <v>155</v>
      </c>
      <c r="L3" s="47" t="s">
        <v>154</v>
      </c>
      <c r="M3" s="47" t="s">
        <v>153</v>
      </c>
      <c r="O3" s="47" t="s">
        <v>0</v>
      </c>
      <c r="P3" s="47" t="s">
        <v>1</v>
      </c>
      <c r="Q3" s="47" t="s">
        <v>156</v>
      </c>
      <c r="R3" s="47" t="s">
        <v>155</v>
      </c>
      <c r="S3" s="47" t="s">
        <v>154</v>
      </c>
      <c r="T3" s="47" t="s">
        <v>153</v>
      </c>
    </row>
    <row r="4" spans="1:20" x14ac:dyDescent="0.25">
      <c r="A4" s="389"/>
      <c r="B4" s="392"/>
      <c r="C4" s="373"/>
      <c r="D4" s="393"/>
      <c r="E4" s="152"/>
      <c r="F4" s="153"/>
      <c r="H4" s="372"/>
      <c r="I4" s="159"/>
      <c r="J4" s="159"/>
      <c r="K4" s="158"/>
      <c r="L4" s="159"/>
      <c r="M4" s="160"/>
      <c r="O4" s="372"/>
      <c r="P4" s="10"/>
      <c r="Q4" s="10"/>
      <c r="R4" s="2"/>
      <c r="S4" s="10"/>
      <c r="T4" s="12"/>
    </row>
    <row r="5" spans="1:20" x14ac:dyDescent="0.25">
      <c r="A5" s="372"/>
      <c r="B5" s="391"/>
      <c r="C5" s="391"/>
      <c r="D5" s="151"/>
      <c r="E5" s="152"/>
      <c r="F5" s="153"/>
      <c r="H5" s="372"/>
      <c r="I5" s="159"/>
      <c r="J5" s="159"/>
      <c r="K5" s="158"/>
      <c r="L5" s="159"/>
      <c r="M5" s="160"/>
      <c r="O5" s="372"/>
      <c r="P5" s="10"/>
      <c r="Q5" s="10"/>
      <c r="R5" s="2"/>
      <c r="S5" s="10"/>
      <c r="T5" s="12"/>
    </row>
    <row r="6" spans="1:20" x14ac:dyDescent="0.25">
      <c r="A6" s="372"/>
      <c r="B6" s="152"/>
      <c r="C6" s="373"/>
      <c r="D6" s="151"/>
      <c r="E6" s="152"/>
      <c r="F6" s="153"/>
      <c r="H6" s="372"/>
      <c r="I6" s="159"/>
      <c r="J6" s="159"/>
      <c r="K6" s="158"/>
      <c r="L6" s="159"/>
      <c r="M6" s="160"/>
      <c r="O6" s="372"/>
      <c r="P6" s="10"/>
      <c r="Q6" s="10"/>
      <c r="R6" s="2"/>
      <c r="S6" s="10"/>
      <c r="T6" s="12"/>
    </row>
    <row r="7" spans="1:20" x14ac:dyDescent="0.25">
      <c r="A7" s="372"/>
      <c r="B7" s="152"/>
      <c r="C7" s="373"/>
      <c r="D7" s="151"/>
      <c r="E7" s="152"/>
      <c r="F7" s="153"/>
      <c r="H7" s="372"/>
      <c r="I7" s="164"/>
      <c r="J7" s="164"/>
      <c r="K7" s="162"/>
      <c r="L7" s="164"/>
      <c r="M7" s="165"/>
      <c r="O7" s="372"/>
      <c r="P7" s="10"/>
      <c r="Q7" s="10"/>
      <c r="R7" s="2"/>
      <c r="S7" s="10"/>
      <c r="T7" s="12"/>
    </row>
    <row r="8" spans="1:20" x14ac:dyDescent="0.25">
      <c r="A8" s="372"/>
      <c r="B8" s="152"/>
      <c r="C8" s="373"/>
      <c r="D8" s="151"/>
      <c r="E8" s="152"/>
      <c r="F8" s="153"/>
      <c r="H8" s="372"/>
      <c r="I8" s="164"/>
      <c r="J8" s="164"/>
      <c r="K8" s="162"/>
      <c r="L8" s="164"/>
      <c r="M8" s="165"/>
      <c r="O8" s="372"/>
      <c r="P8" s="10"/>
      <c r="Q8" s="10"/>
      <c r="R8" s="2"/>
      <c r="S8" s="10"/>
      <c r="T8" s="12"/>
    </row>
    <row r="9" spans="1:20" x14ac:dyDescent="0.25">
      <c r="A9" s="372"/>
      <c r="B9" s="152"/>
      <c r="C9" s="373"/>
      <c r="D9" s="151"/>
      <c r="E9" s="152"/>
      <c r="F9" s="153"/>
      <c r="H9" s="372"/>
      <c r="I9" s="164"/>
      <c r="J9" s="164"/>
      <c r="K9" s="162"/>
      <c r="L9" s="164"/>
      <c r="M9" s="165"/>
      <c r="O9" s="372"/>
      <c r="P9" s="10"/>
      <c r="Q9" s="10"/>
      <c r="R9" s="2"/>
      <c r="S9" s="10"/>
      <c r="T9" s="12"/>
    </row>
    <row r="10" spans="1:20" x14ac:dyDescent="0.25">
      <c r="A10" s="372"/>
      <c r="B10" s="152"/>
      <c r="C10" s="373"/>
      <c r="D10" s="151"/>
      <c r="E10" s="152"/>
      <c r="F10" s="153"/>
      <c r="H10" s="372"/>
      <c r="I10" s="10"/>
      <c r="J10" s="10"/>
      <c r="K10" s="2"/>
      <c r="L10" s="10"/>
      <c r="M10" s="12"/>
      <c r="O10" s="372"/>
      <c r="P10" s="10"/>
      <c r="Q10" s="10"/>
      <c r="R10" s="2"/>
      <c r="S10" s="10"/>
      <c r="T10" s="12"/>
    </row>
    <row r="11" spans="1:20" x14ac:dyDescent="0.25">
      <c r="A11" s="372"/>
      <c r="B11" s="152"/>
      <c r="C11" s="373"/>
      <c r="D11" s="151"/>
      <c r="E11" s="152"/>
      <c r="F11" s="153"/>
      <c r="H11" s="372"/>
      <c r="I11" s="10"/>
      <c r="J11" s="10"/>
      <c r="K11" s="2"/>
      <c r="L11" s="10"/>
      <c r="M11" s="12"/>
      <c r="O11" s="372"/>
      <c r="P11" s="10"/>
      <c r="Q11" s="10"/>
      <c r="R11" s="2"/>
      <c r="S11" s="10"/>
      <c r="T11" s="12"/>
    </row>
    <row r="12" spans="1:20" x14ac:dyDescent="0.25">
      <c r="A12" s="372"/>
      <c r="B12" s="152"/>
      <c r="C12" s="373"/>
      <c r="D12" s="151"/>
      <c r="E12" s="152"/>
      <c r="F12" s="153"/>
      <c r="H12" s="372"/>
      <c r="I12" s="10"/>
      <c r="J12" s="10"/>
      <c r="K12" s="2"/>
      <c r="L12" s="10"/>
      <c r="M12" s="12"/>
      <c r="O12" s="372"/>
      <c r="P12" s="10"/>
      <c r="Q12" s="10"/>
      <c r="R12" s="2"/>
      <c r="S12" s="10"/>
      <c r="T12" s="12"/>
    </row>
    <row r="13" spans="1:20" x14ac:dyDescent="0.25">
      <c r="A13" s="372"/>
      <c r="B13" s="152"/>
      <c r="C13" s="373"/>
      <c r="D13" s="151"/>
      <c r="E13" s="152"/>
      <c r="F13" s="153"/>
      <c r="H13" s="372"/>
      <c r="I13" s="10"/>
      <c r="J13" s="10"/>
      <c r="K13" s="2"/>
      <c r="L13" s="10"/>
      <c r="M13" s="12"/>
      <c r="O13" s="372"/>
      <c r="P13" s="10"/>
      <c r="Q13" s="10"/>
      <c r="R13" s="2"/>
      <c r="S13" s="10"/>
      <c r="T13" s="12"/>
    </row>
    <row r="14" spans="1:20" x14ac:dyDescent="0.25">
      <c r="A14" s="372"/>
      <c r="B14" s="152"/>
      <c r="C14" s="373"/>
      <c r="D14" s="151"/>
      <c r="E14" s="152"/>
      <c r="F14" s="153"/>
      <c r="H14" s="372"/>
      <c r="I14" s="10"/>
      <c r="J14" s="10"/>
      <c r="K14" s="2"/>
      <c r="L14" s="10"/>
      <c r="M14" s="12"/>
      <c r="O14" s="372"/>
      <c r="P14" s="10"/>
      <c r="Q14" s="10"/>
      <c r="R14" s="2"/>
      <c r="S14" s="10"/>
      <c r="T14" s="12"/>
    </row>
    <row r="15" spans="1:20" x14ac:dyDescent="0.25">
      <c r="A15" s="372"/>
      <c r="B15" s="10"/>
      <c r="C15" s="373"/>
      <c r="D15" s="2"/>
      <c r="E15" s="10"/>
      <c r="F15" s="12"/>
      <c r="H15" s="372"/>
      <c r="I15" s="10"/>
      <c r="J15" s="10"/>
      <c r="K15" s="2"/>
      <c r="L15" s="10"/>
      <c r="M15" s="12"/>
      <c r="O15" s="372"/>
      <c r="P15" s="10"/>
      <c r="Q15" s="10"/>
      <c r="R15" s="2"/>
      <c r="S15" s="10"/>
      <c r="T15" s="12"/>
    </row>
    <row r="16" spans="1:20" x14ac:dyDescent="0.25">
      <c r="A16" s="372"/>
      <c r="B16" s="10"/>
      <c r="C16" s="373"/>
      <c r="D16" s="2"/>
      <c r="E16" s="10"/>
      <c r="F16" s="12"/>
      <c r="H16" s="372"/>
      <c r="I16" s="10"/>
      <c r="J16" s="10"/>
      <c r="K16" s="2"/>
      <c r="L16" s="10"/>
      <c r="M16" s="12"/>
      <c r="O16" s="372"/>
      <c r="P16" s="10"/>
      <c r="Q16" s="10"/>
      <c r="R16" s="2"/>
      <c r="S16" s="10"/>
      <c r="T16" s="12"/>
    </row>
    <row r="17" spans="1:21" x14ac:dyDescent="0.25">
      <c r="A17" s="345"/>
      <c r="B17" s="10"/>
      <c r="C17" s="373"/>
      <c r="D17" s="2"/>
      <c r="E17" s="2"/>
      <c r="F17" s="12"/>
      <c r="H17" s="345"/>
      <c r="I17" s="10"/>
      <c r="J17" s="10"/>
      <c r="K17" s="2"/>
      <c r="L17" s="2"/>
      <c r="M17" s="12"/>
      <c r="O17" s="345"/>
      <c r="P17" s="10"/>
      <c r="Q17" s="10"/>
      <c r="R17" s="2"/>
      <c r="S17" s="2"/>
      <c r="T17" s="12"/>
    </row>
    <row r="18" spans="1:21" x14ac:dyDescent="0.25">
      <c r="A18" s="345"/>
      <c r="B18" s="10"/>
      <c r="C18" s="373"/>
      <c r="D18" s="2"/>
      <c r="E18" s="2"/>
      <c r="F18" s="12"/>
      <c r="H18" s="345"/>
      <c r="I18" s="10"/>
      <c r="J18" s="10"/>
      <c r="K18" s="2"/>
      <c r="L18" s="2"/>
      <c r="M18" s="12"/>
      <c r="O18" s="345"/>
      <c r="P18" s="10"/>
      <c r="Q18" s="10"/>
      <c r="R18" s="2"/>
      <c r="S18" s="2"/>
      <c r="T18" s="12"/>
    </row>
    <row r="19" spans="1:21" x14ac:dyDescent="0.25">
      <c r="A19" s="345"/>
      <c r="B19" s="2"/>
      <c r="C19" s="373"/>
      <c r="D19" s="2"/>
      <c r="E19" s="2"/>
      <c r="F19" s="12"/>
      <c r="H19" s="345"/>
      <c r="I19" s="2"/>
      <c r="J19" s="10"/>
      <c r="K19" s="2"/>
      <c r="L19" s="2"/>
      <c r="M19" s="12"/>
      <c r="O19" s="345"/>
      <c r="P19" s="2"/>
      <c r="Q19" s="10"/>
      <c r="R19" s="2"/>
      <c r="S19" s="2"/>
      <c r="T19" s="12"/>
    </row>
    <row r="20" spans="1:21" x14ac:dyDescent="0.25">
      <c r="A20" s="345"/>
      <c r="B20" s="2"/>
      <c r="C20" s="373"/>
      <c r="D20" s="2"/>
      <c r="E20" s="2"/>
      <c r="F20" s="12"/>
      <c r="H20" s="345"/>
      <c r="I20" s="2"/>
      <c r="J20" s="10"/>
      <c r="K20" s="2"/>
      <c r="L20" s="2"/>
      <c r="M20" s="12"/>
      <c r="O20" s="345"/>
      <c r="P20" s="2"/>
      <c r="Q20" s="10"/>
      <c r="R20" s="2"/>
      <c r="S20" s="2"/>
      <c r="T20" s="12"/>
    </row>
    <row r="21" spans="1:21" x14ac:dyDescent="0.25">
      <c r="A21" s="345"/>
      <c r="B21" s="2"/>
      <c r="C21" s="373"/>
      <c r="D21" s="2"/>
      <c r="E21" s="2"/>
      <c r="F21" s="2"/>
      <c r="H21" s="345"/>
      <c r="I21" s="2"/>
      <c r="J21" s="10"/>
      <c r="K21" s="2"/>
      <c r="L21" s="2"/>
      <c r="M21" s="2"/>
      <c r="O21" s="345"/>
      <c r="P21" s="2"/>
      <c r="Q21" s="10"/>
      <c r="R21" s="2"/>
      <c r="S21" s="2"/>
      <c r="T21" s="2"/>
    </row>
    <row r="22" spans="1:21" x14ac:dyDescent="0.25">
      <c r="A22" s="345"/>
      <c r="B22" s="2"/>
      <c r="C22" s="373"/>
      <c r="D22" s="2"/>
      <c r="E22" s="2"/>
      <c r="F22" s="2"/>
      <c r="H22" s="345"/>
      <c r="I22" s="2"/>
      <c r="J22" s="10"/>
      <c r="K22" s="2"/>
      <c r="L22" s="2"/>
      <c r="M22" s="2"/>
      <c r="O22" s="345"/>
      <c r="P22" s="2"/>
      <c r="Q22" s="10"/>
      <c r="R22" s="2"/>
      <c r="S22" s="2"/>
      <c r="T22" s="2"/>
    </row>
    <row r="23" spans="1:21" x14ac:dyDescent="0.25">
      <c r="A23" s="345"/>
      <c r="B23" s="2"/>
      <c r="C23" s="373"/>
      <c r="D23" s="2"/>
      <c r="E23" s="2"/>
      <c r="F23" s="2"/>
      <c r="H23" s="345"/>
      <c r="I23" s="2"/>
      <c r="J23" s="10"/>
      <c r="K23" s="2"/>
      <c r="L23" s="2"/>
      <c r="M23" s="2"/>
      <c r="O23" s="345"/>
      <c r="P23" s="2"/>
      <c r="Q23" s="10"/>
      <c r="R23" s="2"/>
      <c r="S23" s="2"/>
      <c r="T23" s="2"/>
    </row>
    <row r="24" spans="1:21" x14ac:dyDescent="0.25">
      <c r="H24" s="9"/>
    </row>
    <row r="25" spans="1:21" x14ac:dyDescent="0.25">
      <c r="A25" s="3" t="s">
        <v>2</v>
      </c>
      <c r="F25">
        <f>SUM(F4:F23)</f>
        <v>0</v>
      </c>
      <c r="H25" s="8" t="s">
        <v>2</v>
      </c>
      <c r="M25">
        <f>SUM(M4:M23)</f>
        <v>0</v>
      </c>
      <c r="O25" s="3" t="s">
        <v>2</v>
      </c>
      <c r="T25">
        <f>SUM(T4:T23)</f>
        <v>0</v>
      </c>
      <c r="U25" s="380">
        <f>SUM(T25+M25+F25)</f>
        <v>0</v>
      </c>
    </row>
    <row r="26" spans="1:21" x14ac:dyDescent="0.25">
      <c r="C26" s="43" t="s">
        <v>146</v>
      </c>
      <c r="D26" s="43"/>
      <c r="E26" s="43" t="s">
        <v>147</v>
      </c>
      <c r="F26" s="43" t="s">
        <v>148</v>
      </c>
      <c r="G26" s="43"/>
      <c r="H26" s="44" t="s">
        <v>149</v>
      </c>
      <c r="I26" s="43" t="s">
        <v>150</v>
      </c>
      <c r="J26" s="43" t="s">
        <v>151</v>
      </c>
    </row>
    <row r="27" spans="1:21" x14ac:dyDescent="0.25">
      <c r="A27" s="5" t="s">
        <v>6</v>
      </c>
      <c r="H27" s="7" t="s">
        <v>9</v>
      </c>
      <c r="O27" s="5" t="s">
        <v>10</v>
      </c>
    </row>
    <row r="28" spans="1:21" s="49" customFormat="1" x14ac:dyDescent="0.25">
      <c r="A28" s="47" t="s">
        <v>0</v>
      </c>
      <c r="B28" s="47" t="s">
        <v>1</v>
      </c>
      <c r="C28" s="47" t="s">
        <v>156</v>
      </c>
      <c r="D28" s="47" t="s">
        <v>155</v>
      </c>
      <c r="E28" s="47" t="s">
        <v>154</v>
      </c>
      <c r="F28" s="47" t="s">
        <v>153</v>
      </c>
      <c r="H28" s="47" t="s">
        <v>0</v>
      </c>
      <c r="I28" s="47" t="s">
        <v>1</v>
      </c>
      <c r="J28" s="47" t="s">
        <v>156</v>
      </c>
      <c r="K28" s="47" t="s">
        <v>155</v>
      </c>
      <c r="L28" s="47" t="s">
        <v>154</v>
      </c>
      <c r="M28" s="47" t="s">
        <v>153</v>
      </c>
      <c r="O28" s="47" t="s">
        <v>0</v>
      </c>
      <c r="P28" s="47" t="s">
        <v>1</v>
      </c>
      <c r="Q28" s="47" t="s">
        <v>156</v>
      </c>
      <c r="R28" s="47" t="s">
        <v>155</v>
      </c>
      <c r="S28" s="47" t="s">
        <v>154</v>
      </c>
      <c r="T28" s="47" t="s">
        <v>153</v>
      </c>
    </row>
    <row r="29" spans="1:21" x14ac:dyDescent="0.25">
      <c r="A29" s="167"/>
      <c r="B29" s="168"/>
      <c r="C29" s="168"/>
      <c r="D29" s="168"/>
      <c r="E29" s="169"/>
      <c r="F29" s="170"/>
      <c r="H29" s="199"/>
      <c r="I29" s="200"/>
      <c r="J29" s="200"/>
      <c r="K29" s="200"/>
      <c r="L29" s="201"/>
      <c r="M29" s="202"/>
      <c r="O29" s="179"/>
      <c r="P29" s="180"/>
      <c r="Q29" s="180"/>
      <c r="R29" s="180"/>
      <c r="S29" s="181"/>
      <c r="T29" s="182"/>
    </row>
    <row r="30" spans="1:21" x14ac:dyDescent="0.25">
      <c r="A30" s="167"/>
      <c r="B30" s="168"/>
      <c r="C30" s="168"/>
      <c r="D30" s="168"/>
      <c r="E30" s="169"/>
      <c r="F30" s="170"/>
      <c r="H30" s="199"/>
      <c r="I30" s="200"/>
      <c r="J30" s="200"/>
      <c r="K30" s="200"/>
      <c r="L30" s="201"/>
      <c r="M30" s="202"/>
      <c r="O30" s="179"/>
      <c r="P30" s="180"/>
      <c r="Q30" s="180"/>
      <c r="R30" s="180"/>
      <c r="S30" s="181"/>
      <c r="T30" s="182"/>
    </row>
    <row r="31" spans="1:21" x14ac:dyDescent="0.25">
      <c r="A31" s="167"/>
      <c r="B31" s="168"/>
      <c r="C31" s="168"/>
      <c r="D31" s="168"/>
      <c r="E31" s="169"/>
      <c r="F31" s="170"/>
      <c r="H31" s="199"/>
      <c r="I31" s="200"/>
      <c r="J31" s="200"/>
      <c r="K31" s="200"/>
      <c r="L31" s="201"/>
      <c r="M31" s="202"/>
      <c r="O31" s="179"/>
      <c r="P31" s="180"/>
      <c r="Q31" s="180"/>
      <c r="R31" s="180"/>
      <c r="S31" s="181"/>
      <c r="T31" s="182"/>
    </row>
    <row r="32" spans="1:21" x14ac:dyDescent="0.25">
      <c r="A32" s="167"/>
      <c r="B32" s="168"/>
      <c r="C32" s="168"/>
      <c r="D32" s="168"/>
      <c r="E32" s="169"/>
      <c r="F32" s="170"/>
      <c r="H32" s="199"/>
      <c r="I32" s="200"/>
      <c r="J32" s="200"/>
      <c r="K32" s="200"/>
      <c r="L32" s="201"/>
      <c r="M32" s="202"/>
      <c r="O32" s="1"/>
      <c r="P32" s="2"/>
      <c r="Q32" s="2"/>
      <c r="R32" s="2"/>
      <c r="S32" s="10"/>
      <c r="T32" s="12"/>
    </row>
    <row r="33" spans="1:20" x14ac:dyDescent="0.25">
      <c r="A33" s="167"/>
      <c r="B33" s="168"/>
      <c r="C33" s="168"/>
      <c r="D33" s="168"/>
      <c r="E33" s="169"/>
      <c r="F33" s="170"/>
      <c r="H33" s="1"/>
      <c r="I33" s="2"/>
      <c r="J33" s="2"/>
      <c r="K33" s="2"/>
      <c r="L33" s="10"/>
      <c r="M33" s="12"/>
      <c r="O33" s="1"/>
      <c r="P33" s="2"/>
      <c r="Q33" s="2"/>
      <c r="R33" s="2"/>
      <c r="S33" s="10"/>
      <c r="T33" s="12"/>
    </row>
    <row r="34" spans="1:20" x14ac:dyDescent="0.25">
      <c r="A34" s="167"/>
      <c r="B34" s="168"/>
      <c r="C34" s="168"/>
      <c r="D34" s="168"/>
      <c r="E34" s="169"/>
      <c r="F34" s="170"/>
      <c r="H34" s="1"/>
      <c r="I34" s="2"/>
      <c r="J34" s="2"/>
      <c r="K34" s="2"/>
      <c r="L34" s="10"/>
      <c r="M34" s="12"/>
      <c r="O34" s="1"/>
      <c r="P34" s="2"/>
      <c r="Q34" s="2"/>
      <c r="R34" s="2"/>
      <c r="S34" s="10"/>
      <c r="T34" s="12"/>
    </row>
    <row r="35" spans="1:20" x14ac:dyDescent="0.25">
      <c r="A35" s="167"/>
      <c r="B35" s="168"/>
      <c r="C35" s="168"/>
      <c r="D35" s="168"/>
      <c r="E35" s="169"/>
      <c r="F35" s="170"/>
      <c r="H35" s="1"/>
      <c r="I35" s="2"/>
      <c r="J35" s="2"/>
      <c r="K35" s="2"/>
      <c r="L35" s="10"/>
      <c r="M35" s="12"/>
      <c r="O35" s="1"/>
      <c r="P35" s="2"/>
      <c r="Q35" s="2"/>
      <c r="R35" s="2"/>
      <c r="S35" s="10"/>
      <c r="T35" s="12"/>
    </row>
    <row r="36" spans="1:20" x14ac:dyDescent="0.25">
      <c r="A36" s="167"/>
      <c r="B36" s="168"/>
      <c r="C36" s="168"/>
      <c r="D36" s="168"/>
      <c r="E36" s="169"/>
      <c r="F36" s="170"/>
      <c r="H36" s="1"/>
      <c r="I36" s="2"/>
      <c r="J36" s="2"/>
      <c r="K36" s="2"/>
      <c r="L36" s="10"/>
      <c r="M36" s="12"/>
      <c r="O36" s="1"/>
      <c r="P36" s="2"/>
      <c r="Q36" s="2"/>
      <c r="R36" s="2"/>
      <c r="S36" s="10"/>
      <c r="T36" s="12"/>
    </row>
    <row r="37" spans="1:20" x14ac:dyDescent="0.25">
      <c r="A37" s="1"/>
      <c r="B37" s="2"/>
      <c r="C37" s="2"/>
      <c r="D37" s="2"/>
      <c r="E37" s="10"/>
      <c r="F37" s="12"/>
      <c r="H37" s="1"/>
      <c r="I37" s="2"/>
      <c r="J37" s="2"/>
      <c r="K37" s="2"/>
      <c r="L37" s="10"/>
      <c r="M37" s="12"/>
      <c r="O37" s="1"/>
      <c r="P37" s="2"/>
      <c r="Q37" s="2"/>
      <c r="R37" s="2"/>
      <c r="S37" s="10"/>
      <c r="T37" s="12"/>
    </row>
    <row r="38" spans="1:20" x14ac:dyDescent="0.25">
      <c r="A38" s="1"/>
      <c r="B38" s="2"/>
      <c r="C38" s="2"/>
      <c r="D38" s="2"/>
      <c r="E38" s="10"/>
      <c r="F38" s="12"/>
      <c r="H38" s="1"/>
      <c r="I38" s="2"/>
      <c r="J38" s="2"/>
      <c r="K38" s="2"/>
      <c r="L38" s="10"/>
      <c r="M38" s="12"/>
      <c r="O38" s="1"/>
      <c r="P38" s="2"/>
      <c r="Q38" s="2"/>
      <c r="R38" s="2"/>
      <c r="S38" s="10"/>
      <c r="T38" s="12"/>
    </row>
    <row r="39" spans="1:20" x14ac:dyDescent="0.25">
      <c r="A39" s="1"/>
      <c r="B39" s="2"/>
      <c r="C39" s="2"/>
      <c r="D39" s="2"/>
      <c r="E39" s="10"/>
      <c r="F39" s="12"/>
      <c r="H39" s="1"/>
      <c r="I39" s="2"/>
      <c r="J39" s="2"/>
      <c r="K39" s="2"/>
      <c r="L39" s="10"/>
      <c r="M39" s="12"/>
      <c r="O39" s="1"/>
      <c r="P39" s="2"/>
      <c r="Q39" s="2"/>
      <c r="R39" s="2"/>
      <c r="S39" s="10"/>
      <c r="T39" s="12"/>
    </row>
    <row r="40" spans="1:20" x14ac:dyDescent="0.25">
      <c r="A40" s="1"/>
      <c r="B40" s="2"/>
      <c r="C40" s="2"/>
      <c r="D40" s="2"/>
      <c r="E40" s="10"/>
      <c r="F40" s="12"/>
      <c r="H40" s="1"/>
      <c r="I40" s="2"/>
      <c r="J40" s="2"/>
      <c r="K40" s="2"/>
      <c r="L40" s="10"/>
      <c r="M40" s="12"/>
      <c r="O40" s="1"/>
      <c r="P40" s="2"/>
      <c r="Q40" s="2"/>
      <c r="R40" s="2"/>
      <c r="S40" s="10"/>
      <c r="T40" s="12"/>
    </row>
    <row r="41" spans="1:20" x14ac:dyDescent="0.25">
      <c r="A41" s="1"/>
      <c r="B41" s="2"/>
      <c r="C41" s="2"/>
      <c r="D41" s="2"/>
      <c r="E41" s="10"/>
      <c r="F41" s="12"/>
      <c r="H41" s="1"/>
      <c r="I41" s="2"/>
      <c r="J41" s="2"/>
      <c r="K41" s="2"/>
      <c r="L41" s="10"/>
      <c r="M41" s="12"/>
      <c r="O41" s="1"/>
      <c r="P41" s="2"/>
      <c r="Q41" s="2"/>
      <c r="R41" s="2"/>
      <c r="S41" s="10"/>
      <c r="T41" s="12"/>
    </row>
    <row r="42" spans="1:20" x14ac:dyDescent="0.25">
      <c r="A42" s="1"/>
      <c r="B42" s="2"/>
      <c r="C42" s="2"/>
      <c r="D42" s="2"/>
      <c r="E42" s="2"/>
      <c r="F42" s="12"/>
      <c r="H42" s="1"/>
      <c r="I42" s="2"/>
      <c r="J42" s="2"/>
      <c r="K42" s="2"/>
      <c r="L42" s="2"/>
      <c r="M42" s="12"/>
      <c r="O42" s="1"/>
      <c r="P42" s="2"/>
      <c r="Q42" s="2"/>
      <c r="R42" s="2"/>
      <c r="S42" s="2"/>
      <c r="T42" s="12"/>
    </row>
    <row r="43" spans="1:20" x14ac:dyDescent="0.25">
      <c r="A43" s="1"/>
      <c r="B43" s="2"/>
      <c r="C43" s="2"/>
      <c r="D43" s="2"/>
      <c r="E43" s="2"/>
      <c r="F43" s="12"/>
      <c r="H43" s="1"/>
      <c r="I43" s="2"/>
      <c r="J43" s="2"/>
      <c r="K43" s="2"/>
      <c r="L43" s="2"/>
      <c r="M43" s="12"/>
      <c r="O43" s="1"/>
      <c r="P43" s="2"/>
      <c r="Q43" s="2"/>
      <c r="R43" s="2"/>
      <c r="S43" s="2"/>
      <c r="T43" s="12"/>
    </row>
    <row r="44" spans="1:20" x14ac:dyDescent="0.25">
      <c r="A44" s="1"/>
      <c r="B44" s="2"/>
      <c r="C44" s="2"/>
      <c r="D44" s="2"/>
      <c r="E44" s="2"/>
      <c r="F44" s="12"/>
      <c r="H44" s="1"/>
      <c r="I44" s="2"/>
      <c r="J44" s="2"/>
      <c r="K44" s="2"/>
      <c r="L44" s="2"/>
      <c r="M44" s="12"/>
      <c r="O44" s="1"/>
      <c r="P44" s="2"/>
      <c r="Q44" s="2"/>
      <c r="R44" s="2"/>
      <c r="S44" s="2"/>
      <c r="T44" s="12"/>
    </row>
    <row r="45" spans="1:20" x14ac:dyDescent="0.25">
      <c r="A45" s="1"/>
      <c r="B45" s="2"/>
      <c r="C45" s="2"/>
      <c r="D45" s="2"/>
      <c r="E45" s="2"/>
      <c r="F45" s="12"/>
      <c r="H45" s="1"/>
      <c r="I45" s="2"/>
      <c r="J45" s="2"/>
      <c r="K45" s="2"/>
      <c r="L45" s="2"/>
      <c r="M45" s="12"/>
      <c r="O45" s="1"/>
      <c r="P45" s="2"/>
      <c r="Q45" s="2"/>
      <c r="R45" s="2"/>
      <c r="S45" s="2"/>
      <c r="T45" s="12"/>
    </row>
    <row r="46" spans="1:20" x14ac:dyDescent="0.25">
      <c r="A46" s="1"/>
      <c r="B46" s="2"/>
      <c r="C46" s="2"/>
      <c r="D46" s="2"/>
      <c r="E46" s="2"/>
      <c r="F46" s="2"/>
      <c r="H46" s="1"/>
      <c r="I46" s="2"/>
      <c r="J46" s="2"/>
      <c r="K46" s="2"/>
      <c r="L46" s="2"/>
      <c r="M46" s="2"/>
      <c r="O46" s="1"/>
      <c r="P46" s="2"/>
      <c r="Q46" s="2"/>
      <c r="R46" s="2"/>
      <c r="S46" s="2"/>
      <c r="T46" s="2"/>
    </row>
    <row r="47" spans="1:20" x14ac:dyDescent="0.25">
      <c r="A47" s="1"/>
      <c r="B47" s="2"/>
      <c r="C47" s="2"/>
      <c r="D47" s="2"/>
      <c r="E47" s="2"/>
      <c r="F47" s="2"/>
      <c r="H47" s="1"/>
      <c r="I47" s="2"/>
      <c r="J47" s="2"/>
      <c r="K47" s="2"/>
      <c r="L47" s="2"/>
      <c r="M47" s="2"/>
      <c r="O47" s="1"/>
      <c r="P47" s="2"/>
      <c r="Q47" s="2"/>
      <c r="R47" s="2"/>
      <c r="S47" s="2"/>
      <c r="T47" s="2"/>
    </row>
    <row r="48" spans="1:20" x14ac:dyDescent="0.25">
      <c r="A48" s="1"/>
      <c r="B48" s="2"/>
      <c r="C48" s="2"/>
      <c r="D48" s="2"/>
      <c r="E48" s="2"/>
      <c r="F48" s="2"/>
      <c r="H48" s="1"/>
      <c r="I48" s="2"/>
      <c r="J48" s="2"/>
      <c r="K48" s="2"/>
      <c r="L48" s="2"/>
      <c r="M48" s="2"/>
      <c r="O48" s="1"/>
      <c r="P48" s="2"/>
      <c r="Q48" s="2"/>
      <c r="R48" s="2"/>
      <c r="S48" s="2"/>
      <c r="T48" s="2"/>
    </row>
    <row r="49" spans="1:21" x14ac:dyDescent="0.25">
      <c r="H49" s="9"/>
    </row>
    <row r="50" spans="1:21" x14ac:dyDescent="0.25">
      <c r="A50" s="3" t="s">
        <v>2</v>
      </c>
      <c r="F50">
        <f>SUM(F29:F48)</f>
        <v>0</v>
      </c>
      <c r="H50" s="9"/>
      <c r="M50">
        <f>SUM(M29:M48)</f>
        <v>0</v>
      </c>
      <c r="T50">
        <f>SUM(T29:T48)</f>
        <v>0</v>
      </c>
      <c r="U50" s="380">
        <f>SUM(T50+M50+F50)</f>
        <v>0</v>
      </c>
    </row>
    <row r="51" spans="1:21" x14ac:dyDescent="0.25">
      <c r="H51" s="9"/>
    </row>
    <row r="52" spans="1:21" x14ac:dyDescent="0.25">
      <c r="B52" s="8" t="s">
        <v>8</v>
      </c>
      <c r="C52" s="3"/>
      <c r="D52" s="3"/>
      <c r="E52" s="3"/>
      <c r="F52" s="3">
        <f>$F$25+$M$25+$S$25+$S$50+$M$50+$F$50</f>
        <v>0</v>
      </c>
      <c r="H52" s="9"/>
    </row>
    <row r="53" spans="1:21" x14ac:dyDescent="0.25">
      <c r="B53" s="8"/>
      <c r="C53" s="3"/>
      <c r="D53" s="3"/>
      <c r="E53" s="3"/>
      <c r="F53" s="3"/>
      <c r="H53" s="9"/>
    </row>
    <row r="54" spans="1:21" x14ac:dyDescent="0.25">
      <c r="B54" s="8" t="s">
        <v>11</v>
      </c>
      <c r="C54" s="3"/>
      <c r="D54" s="3"/>
      <c r="E54" s="3"/>
      <c r="F54" s="14">
        <f>F52</f>
        <v>0</v>
      </c>
      <c r="H54" s="9"/>
    </row>
  </sheetData>
  <mergeCells count="1">
    <mergeCell ref="A1:S1"/>
  </mergeCells>
  <dataValidations count="12">
    <dataValidation type="list" allowBlank="1" showInputMessage="1" promptTitle="Flèche à droite" prompt="Cliquez sur la flèche à droite pour faire apparaitre les différents noms de famille des usager et les faire défiler avec l'ascenceur_x000a__x000a_OU_x000a_Tapez les deux premières lettres uniquement du nom de famille, puis sur la flèche pour faire apparaitre la liste" sqref="C29:C48 J29:J48 Q29:Q48">
      <formula1>OFFSET(Bischwiller,MATCH(C29&amp;"*",Bischwiller,0)-1,,COUNTIF(Bischwiller,C29&amp;"*"))</formula1>
    </dataValidation>
    <dataValidation type="list" allowBlank="1" showInputMessage="1" showErrorMessage="1" sqref="P29:P48">
      <formula1>ÉquipeParc</formula1>
    </dataValidation>
    <dataValidation type="list" allowBlank="1" showInputMessage="1" showErrorMessage="1" sqref="J24">
      <formula1>OFFSET(_3T,MATCH(J24&amp;"*",_3T,0)-1,,COUNTIF(_3T,J24&amp;"*"))</formula1>
    </dataValidation>
    <dataValidation type="list" allowBlank="1" showInputMessage="1" showErrorMessage="1" promptTitle="Flèche" sqref="I4:I23">
      <formula1>ÉquipeMimosas</formula1>
    </dataValidation>
    <dataValidation type="list" allowBlank="1" showInputMessage="1" showErrorMessage="1" sqref="I29:I48">
      <formula1>ÉquipeBodel</formula1>
    </dataValidation>
    <dataValidation type="list" allowBlank="1" showInputMessage="1" showErrorMessage="1" sqref="P4:P23">
      <formula1>ÉquipeLauriers</formula1>
    </dataValidation>
    <dataValidation type="list" allowBlank="1" showInputMessage="1" showErrorMessage="1" sqref="B29:B48">
      <formula1>ÉquipeStuber</formula1>
    </dataValidation>
    <dataValidation type="list" allowBlank="1" showInputMessage="1" showErrorMessage="1" sqref="B4:B23">
      <formula1>ÉquipeÉglantines</formula1>
    </dataValidation>
    <dataValidation allowBlank="1" showInputMessage="1" showErrorMessage="1" promptTitle="Date" prompt="Merci d'inscrire la date avec le séparateur &quot;/&quot; comme ceci:_x000a_25/05/2018" sqref="A4:A23 H4:H23 O4:O23 O29:O48 H29:H48 A29:A48"/>
    <dataValidation type="list" allowBlank="1" showInputMessage="1" showErrorMessage="1" promptTitle="Flèche à droite" prompt="Cliquez sur la flèche à droite pour faire apparaitre les différents motifs et les faire défiler avec l'ascenceur" sqref="E4:E23 L4:L23 S4:S23 E29:E48 L29:L48 S29:S48">
      <formula1>Motif</formula1>
    </dataValidation>
    <dataValidation type="list" allowBlank="1" showInputMessage="1" promptTitle="Flèche à droite" prompt="Cliquez sur la flèche à droite pour faire apparaitre les différentes durées d'accompagnement et les faire défiler avec l'ascenceur" sqref="F4:F23 M4:M23 T4:T23 F29:F48 M29:M48 T29:T48">
      <formula1>Heures</formula1>
    </dataValidation>
    <dataValidation type="list" allowBlank="1" showInputMessage="1" promptTitle="Flèche à droite" prompt="Cliquez sur la flèche à droite pour faire apparaitre les différents noms de famille des usager et les faire défiler avec l'ascenceur_x000a__x000a_OU_x000a_Tapez les deux premières lettres uniquement du nom de famille, puis sur la flèche pour faire apparaitre la liste" sqref="C4:C23 J4:J23 Q4:Q23">
      <formula1>OFFSET(_3T,MATCH(C4&amp;"*",_3T,0)-1,,COUNTIF(_3T,C4&amp;"*"))</formula1>
    </dataValidation>
  </dataValidations>
  <pageMargins left="0.31496062992125984" right="0.31496062992125984" top="0.35433070866141736" bottom="0.35433070866141736" header="0.31496062992125984" footer="0.31496062992125984"/>
  <pageSetup paperSize="9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8" tint="-0.249977111117893"/>
  </sheetPr>
  <dimension ref="A1:U54"/>
  <sheetViews>
    <sheetView zoomScale="80" zoomScaleNormal="80" workbookViewId="0">
      <selection activeCell="B4" sqref="B4"/>
    </sheetView>
  </sheetViews>
  <sheetFormatPr baseColWidth="10" defaultRowHeight="15" x14ac:dyDescent="0.25"/>
  <cols>
    <col min="1" max="1" width="12.7109375" customWidth="1"/>
    <col min="2" max="2" width="17.28515625" customWidth="1"/>
    <col min="3" max="3" width="18.7109375" customWidth="1"/>
    <col min="4" max="4" width="14.7109375" style="45" customWidth="1"/>
    <col min="5" max="5" width="16.7109375" customWidth="1"/>
    <col min="6" max="6" width="12.7109375" customWidth="1"/>
    <col min="7" max="7" width="5.7109375" customWidth="1"/>
    <col min="8" max="8" width="12.7109375" customWidth="1"/>
    <col min="9" max="9" width="17.28515625" customWidth="1"/>
    <col min="10" max="10" width="18.7109375" style="45" customWidth="1"/>
    <col min="11" max="11" width="14.7109375" customWidth="1"/>
    <col min="12" max="12" width="16.7109375" customWidth="1"/>
    <col min="13" max="13" width="12.7109375" customWidth="1"/>
    <col min="14" max="14" width="5.7109375" customWidth="1"/>
    <col min="15" max="15" width="12.7109375" customWidth="1"/>
    <col min="16" max="16" width="17.28515625" style="45" customWidth="1"/>
    <col min="17" max="17" width="18.7109375" customWidth="1"/>
    <col min="18" max="18" width="14.7109375" customWidth="1"/>
    <col min="19" max="19" width="16.7109375" customWidth="1"/>
    <col min="20" max="20" width="12.7109375" customWidth="1"/>
    <col min="21" max="21" width="5.5703125" bestFit="1" customWidth="1"/>
  </cols>
  <sheetData>
    <row r="1" spans="1:21" ht="23.25" x14ac:dyDescent="0.35">
      <c r="A1" s="394" t="s">
        <v>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</row>
    <row r="2" spans="1:21" x14ac:dyDescent="0.25">
      <c r="A2" s="5" t="s">
        <v>3</v>
      </c>
      <c r="D2"/>
      <c r="H2" s="7" t="s">
        <v>4</v>
      </c>
      <c r="J2"/>
      <c r="O2" s="5" t="s">
        <v>5</v>
      </c>
      <c r="P2"/>
    </row>
    <row r="3" spans="1:21" s="13" customFormat="1" x14ac:dyDescent="0.25">
      <c r="A3" s="47" t="s">
        <v>0</v>
      </c>
      <c r="B3" s="47" t="s">
        <v>1</v>
      </c>
      <c r="C3" s="47" t="s">
        <v>156</v>
      </c>
      <c r="D3" s="47" t="s">
        <v>155</v>
      </c>
      <c r="E3" s="47" t="s">
        <v>154</v>
      </c>
      <c r="F3" s="47" t="s">
        <v>153</v>
      </c>
      <c r="G3" s="49"/>
      <c r="H3" s="47" t="s">
        <v>0</v>
      </c>
      <c r="I3" s="47" t="s">
        <v>1</v>
      </c>
      <c r="J3" s="47" t="s">
        <v>156</v>
      </c>
      <c r="K3" s="47" t="s">
        <v>155</v>
      </c>
      <c r="L3" s="47" t="s">
        <v>154</v>
      </c>
      <c r="M3" s="47" t="s">
        <v>153</v>
      </c>
      <c r="N3" s="49"/>
      <c r="O3" s="47" t="s">
        <v>0</v>
      </c>
      <c r="P3" s="47" t="s">
        <v>1</v>
      </c>
      <c r="Q3" s="47" t="s">
        <v>156</v>
      </c>
      <c r="R3" s="47" t="s">
        <v>155</v>
      </c>
      <c r="S3" s="47" t="s">
        <v>154</v>
      </c>
      <c r="T3" s="47" t="s">
        <v>153</v>
      </c>
      <c r="U3" s="49"/>
    </row>
    <row r="4" spans="1:21" x14ac:dyDescent="0.25">
      <c r="A4" s="155"/>
      <c r="B4" s="214"/>
      <c r="C4" s="156"/>
      <c r="D4" s="154"/>
      <c r="E4" s="156"/>
      <c r="F4" s="157"/>
      <c r="H4" s="163"/>
      <c r="I4" s="162"/>
      <c r="J4" s="164"/>
      <c r="K4" s="162"/>
      <c r="L4" s="164"/>
      <c r="M4" s="165"/>
      <c r="O4" s="6"/>
      <c r="P4" s="10"/>
      <c r="Q4" s="10"/>
      <c r="R4" s="2"/>
      <c r="S4" s="10"/>
      <c r="T4" s="12"/>
    </row>
    <row r="5" spans="1:21" x14ac:dyDescent="0.25">
      <c r="A5" s="155"/>
      <c r="B5" s="214"/>
      <c r="C5" s="156"/>
      <c r="D5" s="154"/>
      <c r="E5" s="156"/>
      <c r="F5" s="157"/>
      <c r="H5" s="163"/>
      <c r="I5" s="162"/>
      <c r="J5" s="164"/>
      <c r="K5" s="162"/>
      <c r="L5" s="164"/>
      <c r="M5" s="165"/>
      <c r="O5" s="6"/>
      <c r="P5" s="10"/>
      <c r="Q5" s="10"/>
      <c r="R5" s="2"/>
      <c r="S5" s="10"/>
      <c r="T5" s="12"/>
    </row>
    <row r="6" spans="1:21" x14ac:dyDescent="0.25">
      <c r="A6" s="155"/>
      <c r="B6" s="214"/>
      <c r="C6" s="156"/>
      <c r="D6" s="154"/>
      <c r="E6" s="156"/>
      <c r="F6" s="157"/>
      <c r="H6" s="163"/>
      <c r="I6" s="162"/>
      <c r="J6" s="164"/>
      <c r="K6" s="162"/>
      <c r="L6" s="164"/>
      <c r="M6" s="165"/>
      <c r="O6" s="6"/>
      <c r="P6" s="10"/>
      <c r="Q6" s="10"/>
      <c r="R6" s="2"/>
      <c r="S6" s="10"/>
      <c r="T6" s="12"/>
    </row>
    <row r="7" spans="1:21" x14ac:dyDescent="0.25">
      <c r="A7" s="155"/>
      <c r="B7" s="214"/>
      <c r="C7" s="156"/>
      <c r="D7" s="154"/>
      <c r="E7" s="156"/>
      <c r="F7" s="157"/>
      <c r="H7" s="163"/>
      <c r="I7" s="162"/>
      <c r="J7" s="164"/>
      <c r="K7" s="162"/>
      <c r="L7" s="164"/>
      <c r="M7" s="165"/>
      <c r="O7" s="6"/>
      <c r="P7" s="10"/>
      <c r="Q7" s="10"/>
      <c r="R7" s="2"/>
      <c r="S7" s="10"/>
      <c r="T7" s="12"/>
    </row>
    <row r="8" spans="1:21" x14ac:dyDescent="0.25">
      <c r="A8" s="155"/>
      <c r="B8" s="214"/>
      <c r="C8" s="156"/>
      <c r="D8" s="154"/>
      <c r="E8" s="156"/>
      <c r="F8" s="157"/>
      <c r="H8" s="163"/>
      <c r="I8" s="162"/>
      <c r="J8" s="164"/>
      <c r="K8" s="162"/>
      <c r="L8" s="164"/>
      <c r="M8" s="165"/>
      <c r="O8" s="6"/>
      <c r="P8" s="10"/>
      <c r="Q8" s="10"/>
      <c r="R8" s="2"/>
      <c r="S8" s="10"/>
      <c r="T8" s="12"/>
    </row>
    <row r="9" spans="1:21" x14ac:dyDescent="0.25">
      <c r="A9" s="155"/>
      <c r="B9" s="214"/>
      <c r="C9" s="156"/>
      <c r="D9" s="154"/>
      <c r="E9" s="156"/>
      <c r="F9" s="157"/>
      <c r="H9" s="163"/>
      <c r="I9" s="162"/>
      <c r="J9" s="164"/>
      <c r="K9" s="162"/>
      <c r="L9" s="164"/>
      <c r="M9" s="165"/>
      <c r="O9" s="6"/>
      <c r="P9" s="10"/>
      <c r="Q9" s="10"/>
      <c r="R9" s="2"/>
      <c r="S9" s="10"/>
      <c r="T9" s="12"/>
    </row>
    <row r="10" spans="1:21" x14ac:dyDescent="0.25">
      <c r="A10" s="155"/>
      <c r="B10" s="214"/>
      <c r="C10" s="156"/>
      <c r="D10" s="154"/>
      <c r="E10" s="156"/>
      <c r="F10" s="157"/>
      <c r="H10" s="163"/>
      <c r="I10" s="162"/>
      <c r="J10" s="164"/>
      <c r="K10" s="162"/>
      <c r="L10" s="164"/>
      <c r="M10" s="165"/>
      <c r="O10" s="6"/>
      <c r="P10" s="10"/>
      <c r="Q10" s="10"/>
      <c r="R10" s="2"/>
      <c r="S10" s="10"/>
      <c r="T10" s="12"/>
    </row>
    <row r="11" spans="1:21" x14ac:dyDescent="0.25">
      <c r="A11" s="155"/>
      <c r="B11" s="214"/>
      <c r="C11" s="156"/>
      <c r="D11" s="154"/>
      <c r="E11" s="156"/>
      <c r="F11" s="157"/>
      <c r="H11" s="163"/>
      <c r="I11" s="162"/>
      <c r="J11" s="164"/>
      <c r="K11" s="162"/>
      <c r="L11" s="164"/>
      <c r="M11" s="165"/>
      <c r="O11" s="6"/>
      <c r="P11" s="10"/>
      <c r="Q11" s="10"/>
      <c r="R11" s="2"/>
      <c r="S11" s="10"/>
      <c r="T11" s="12"/>
    </row>
    <row r="12" spans="1:21" x14ac:dyDescent="0.25">
      <c r="A12" s="155"/>
      <c r="B12" s="214"/>
      <c r="C12" s="156"/>
      <c r="D12" s="154"/>
      <c r="E12" s="156"/>
      <c r="F12" s="157"/>
      <c r="H12" s="163"/>
      <c r="I12" s="162"/>
      <c r="J12" s="164"/>
      <c r="K12" s="162"/>
      <c r="L12" s="164"/>
      <c r="M12" s="165"/>
      <c r="O12" s="6"/>
      <c r="P12" s="10"/>
      <c r="Q12" s="10"/>
      <c r="R12" s="2"/>
      <c r="S12" s="10"/>
      <c r="T12" s="12"/>
    </row>
    <row r="13" spans="1:21" x14ac:dyDescent="0.25">
      <c r="A13" s="155"/>
      <c r="B13" s="214"/>
      <c r="C13" s="156"/>
      <c r="D13" s="154"/>
      <c r="E13" s="156"/>
      <c r="F13" s="157"/>
      <c r="H13" s="163"/>
      <c r="I13" s="162"/>
      <c r="J13" s="164"/>
      <c r="K13" s="162"/>
      <c r="L13" s="164"/>
      <c r="M13" s="165"/>
      <c r="O13" s="6"/>
      <c r="P13" s="10"/>
      <c r="Q13" s="10"/>
      <c r="R13" s="2"/>
      <c r="S13" s="10"/>
      <c r="T13" s="12"/>
    </row>
    <row r="14" spans="1:21" x14ac:dyDescent="0.25">
      <c r="A14" s="155"/>
      <c r="B14" s="214"/>
      <c r="C14" s="156"/>
      <c r="D14" s="154"/>
      <c r="E14" s="156"/>
      <c r="F14" s="157"/>
      <c r="H14" s="161"/>
      <c r="I14" s="162"/>
      <c r="J14" s="164"/>
      <c r="K14" s="162"/>
      <c r="L14" s="162"/>
      <c r="M14" s="165"/>
      <c r="O14" s="6"/>
      <c r="P14" s="10"/>
      <c r="Q14" s="10"/>
      <c r="R14" s="2"/>
      <c r="S14" s="10"/>
      <c r="T14" s="12"/>
    </row>
    <row r="15" spans="1:21" x14ac:dyDescent="0.25">
      <c r="A15" s="155"/>
      <c r="B15" s="214"/>
      <c r="C15" s="156"/>
      <c r="D15" s="154"/>
      <c r="E15" s="156"/>
      <c r="F15" s="157"/>
      <c r="H15" s="161"/>
      <c r="I15" s="162"/>
      <c r="J15" s="164"/>
      <c r="K15" s="162"/>
      <c r="L15" s="162"/>
      <c r="M15" s="165"/>
      <c r="O15" s="6"/>
      <c r="P15" s="10"/>
      <c r="Q15" s="10"/>
      <c r="R15" s="2"/>
      <c r="S15" s="10"/>
      <c r="T15" s="12"/>
    </row>
    <row r="16" spans="1:21" x14ac:dyDescent="0.25">
      <c r="A16" s="155"/>
      <c r="B16" s="214"/>
      <c r="C16" s="156"/>
      <c r="D16" s="154"/>
      <c r="E16" s="156"/>
      <c r="F16" s="157"/>
      <c r="H16" s="161"/>
      <c r="I16" s="162"/>
      <c r="J16" s="164"/>
      <c r="K16" s="162"/>
      <c r="L16" s="162"/>
      <c r="M16" s="165"/>
      <c r="O16" s="6"/>
      <c r="P16" s="10"/>
      <c r="Q16" s="10"/>
      <c r="R16" s="2"/>
      <c r="S16" s="10"/>
      <c r="T16" s="12"/>
    </row>
    <row r="17" spans="1:21" x14ac:dyDescent="0.25">
      <c r="A17" s="155"/>
      <c r="B17" s="214"/>
      <c r="C17" s="156"/>
      <c r="D17" s="154"/>
      <c r="E17" s="156"/>
      <c r="F17" s="157"/>
      <c r="H17" s="161"/>
      <c r="I17" s="162"/>
      <c r="J17" s="164"/>
      <c r="K17" s="162"/>
      <c r="L17" s="162"/>
      <c r="M17" s="165"/>
      <c r="O17" s="1"/>
      <c r="P17" s="10"/>
      <c r="Q17" s="10"/>
      <c r="R17" s="2"/>
      <c r="S17" s="2"/>
      <c r="T17" s="12"/>
    </row>
    <row r="18" spans="1:21" x14ac:dyDescent="0.25">
      <c r="A18" s="155"/>
      <c r="B18" s="214"/>
      <c r="C18" s="156"/>
      <c r="D18" s="154"/>
      <c r="E18" s="156"/>
      <c r="F18" s="157"/>
      <c r="H18" s="161"/>
      <c r="I18" s="162"/>
      <c r="J18" s="164"/>
      <c r="K18" s="162"/>
      <c r="L18" s="162"/>
      <c r="M18" s="165"/>
      <c r="O18" s="1"/>
      <c r="P18" s="10"/>
      <c r="Q18" s="10"/>
      <c r="R18" s="2"/>
      <c r="S18" s="2"/>
      <c r="T18" s="12"/>
    </row>
    <row r="19" spans="1:21" x14ac:dyDescent="0.25">
      <c r="A19" s="155"/>
      <c r="B19" s="214"/>
      <c r="C19" s="156"/>
      <c r="D19" s="154"/>
      <c r="E19" s="156"/>
      <c r="F19" s="157"/>
      <c r="H19" s="161"/>
      <c r="I19" s="162"/>
      <c r="J19" s="164"/>
      <c r="K19" s="162"/>
      <c r="L19" s="162"/>
      <c r="M19" s="165"/>
      <c r="O19" s="1"/>
      <c r="P19" s="2"/>
      <c r="Q19" s="10"/>
      <c r="R19" s="2"/>
      <c r="S19" s="2"/>
      <c r="T19" s="12"/>
    </row>
    <row r="20" spans="1:21" x14ac:dyDescent="0.25">
      <c r="A20" s="1"/>
      <c r="B20" s="211"/>
      <c r="C20" s="10"/>
      <c r="D20" s="2"/>
      <c r="E20" s="2"/>
      <c r="F20" s="12"/>
      <c r="H20" s="1"/>
      <c r="I20" s="2"/>
      <c r="J20" s="10"/>
      <c r="K20" s="2"/>
      <c r="L20" s="2"/>
      <c r="M20" s="12"/>
      <c r="O20" s="1"/>
      <c r="P20" s="2"/>
      <c r="Q20" s="10"/>
      <c r="R20" s="2"/>
      <c r="S20" s="2"/>
      <c r="T20" s="12"/>
    </row>
    <row r="21" spans="1:21" x14ac:dyDescent="0.25">
      <c r="A21" s="1"/>
      <c r="B21" s="211"/>
      <c r="C21" s="10"/>
      <c r="D21" s="2"/>
      <c r="E21" s="2"/>
      <c r="F21" s="2"/>
      <c r="H21" s="1"/>
      <c r="I21" s="2"/>
      <c r="J21" s="10"/>
      <c r="K21" s="2"/>
      <c r="L21" s="2"/>
      <c r="M21" s="2"/>
      <c r="O21" s="1"/>
      <c r="P21" s="2"/>
      <c r="Q21" s="10"/>
      <c r="R21" s="2"/>
      <c r="S21" s="2"/>
      <c r="T21" s="2"/>
    </row>
    <row r="22" spans="1:21" x14ac:dyDescent="0.25">
      <c r="A22" s="1"/>
      <c r="B22" s="211"/>
      <c r="C22" s="10"/>
      <c r="D22" s="2"/>
      <c r="E22" s="2"/>
      <c r="F22" s="2"/>
      <c r="H22" s="1"/>
      <c r="I22" s="2"/>
      <c r="J22" s="10"/>
      <c r="K22" s="2"/>
      <c r="L22" s="2"/>
      <c r="M22" s="2"/>
      <c r="O22" s="1"/>
      <c r="P22" s="2"/>
      <c r="Q22" s="10"/>
      <c r="R22" s="2"/>
      <c r="S22" s="2"/>
      <c r="T22" s="2"/>
    </row>
    <row r="23" spans="1:21" x14ac:dyDescent="0.25">
      <c r="A23" s="1"/>
      <c r="B23" s="211"/>
      <c r="C23" s="10"/>
      <c r="D23" s="2"/>
      <c r="E23" s="2"/>
      <c r="F23" s="2"/>
      <c r="H23" s="1"/>
      <c r="I23" s="2"/>
      <c r="J23" s="10"/>
      <c r="K23" s="2"/>
      <c r="L23" s="2"/>
      <c r="M23" s="2"/>
      <c r="O23" s="1"/>
      <c r="P23" s="2"/>
      <c r="Q23" s="10"/>
      <c r="R23" s="2"/>
      <c r="S23" s="2"/>
      <c r="T23" s="2"/>
    </row>
    <row r="24" spans="1:21" x14ac:dyDescent="0.25">
      <c r="D24"/>
      <c r="H24" s="9"/>
      <c r="J24"/>
      <c r="P24"/>
    </row>
    <row r="25" spans="1:21" x14ac:dyDescent="0.25">
      <c r="A25" s="3" t="s">
        <v>2</v>
      </c>
      <c r="D25"/>
      <c r="F25">
        <f>SUM(F4:F23)</f>
        <v>0</v>
      </c>
      <c r="H25" s="8" t="s">
        <v>2</v>
      </c>
      <c r="J25"/>
      <c r="M25">
        <f>SUM(M4:M23)</f>
        <v>0</v>
      </c>
      <c r="O25" s="3" t="s">
        <v>2</v>
      </c>
      <c r="P25"/>
      <c r="T25">
        <f>SUM(T4:T23)</f>
        <v>0</v>
      </c>
      <c r="U25" s="3">
        <f>SUM(T25+M25+F25)</f>
        <v>0</v>
      </c>
    </row>
    <row r="26" spans="1:21" x14ac:dyDescent="0.25">
      <c r="C26" s="43" t="s">
        <v>146</v>
      </c>
      <c r="D26" s="43"/>
      <c r="E26" s="43" t="s">
        <v>147</v>
      </c>
      <c r="F26" s="43" t="s">
        <v>148</v>
      </c>
      <c r="G26" s="43"/>
      <c r="H26" s="44" t="s">
        <v>149</v>
      </c>
      <c r="I26" s="43" t="s">
        <v>150</v>
      </c>
      <c r="J26" s="43" t="s">
        <v>151</v>
      </c>
      <c r="P26"/>
    </row>
    <row r="27" spans="1:21" x14ac:dyDescent="0.25">
      <c r="A27" s="5" t="s">
        <v>6</v>
      </c>
      <c r="D27"/>
      <c r="H27" s="7" t="s">
        <v>9</v>
      </c>
      <c r="J27"/>
      <c r="O27" s="5" t="s">
        <v>10</v>
      </c>
      <c r="P27"/>
    </row>
    <row r="28" spans="1:21" s="50" customFormat="1" x14ac:dyDescent="0.25">
      <c r="A28" s="47" t="s">
        <v>0</v>
      </c>
      <c r="B28" s="47" t="s">
        <v>1</v>
      </c>
      <c r="C28" s="47" t="s">
        <v>156</v>
      </c>
      <c r="D28" s="47" t="s">
        <v>155</v>
      </c>
      <c r="E28" s="47" t="s">
        <v>154</v>
      </c>
      <c r="F28" s="47" t="s">
        <v>153</v>
      </c>
      <c r="G28" s="49"/>
      <c r="H28" s="47" t="s">
        <v>0</v>
      </c>
      <c r="I28" s="47" t="s">
        <v>1</v>
      </c>
      <c r="J28" s="47" t="s">
        <v>156</v>
      </c>
      <c r="K28" s="47" t="s">
        <v>155</v>
      </c>
      <c r="L28" s="47" t="s">
        <v>154</v>
      </c>
      <c r="M28" s="47" t="s">
        <v>153</v>
      </c>
      <c r="N28" s="49"/>
      <c r="O28" s="47" t="s">
        <v>0</v>
      </c>
      <c r="P28" s="47" t="s">
        <v>1</v>
      </c>
      <c r="Q28" s="47" t="s">
        <v>156</v>
      </c>
      <c r="R28" s="47" t="s">
        <v>155</v>
      </c>
      <c r="S28" s="47" t="s">
        <v>154</v>
      </c>
      <c r="T28" s="47" t="s">
        <v>153</v>
      </c>
      <c r="U28" s="49"/>
    </row>
    <row r="29" spans="1:21" x14ac:dyDescent="0.25">
      <c r="A29" s="171"/>
      <c r="B29" s="172"/>
      <c r="C29" s="172"/>
      <c r="D29" s="172"/>
      <c r="E29" s="173"/>
      <c r="F29" s="174"/>
      <c r="H29" s="203"/>
      <c r="I29" s="204"/>
      <c r="J29" s="204"/>
      <c r="K29" s="204"/>
      <c r="L29" s="205"/>
      <c r="M29" s="206"/>
      <c r="O29" s="183"/>
      <c r="P29" s="184"/>
      <c r="Q29" s="184"/>
      <c r="R29" s="184"/>
      <c r="S29" s="185"/>
      <c r="T29" s="186"/>
    </row>
    <row r="30" spans="1:21" x14ac:dyDescent="0.25">
      <c r="A30" s="171"/>
      <c r="B30" s="172"/>
      <c r="C30" s="172"/>
      <c r="D30" s="172"/>
      <c r="E30" s="173"/>
      <c r="F30" s="174"/>
      <c r="H30" s="203"/>
      <c r="I30" s="204"/>
      <c r="J30" s="204"/>
      <c r="K30" s="204"/>
      <c r="L30" s="205"/>
      <c r="M30" s="206"/>
      <c r="O30" s="183"/>
      <c r="P30" s="184"/>
      <c r="Q30" s="184"/>
      <c r="R30" s="184"/>
      <c r="S30" s="185"/>
      <c r="T30" s="186"/>
    </row>
    <row r="31" spans="1:21" x14ac:dyDescent="0.25">
      <c r="A31" s="171"/>
      <c r="B31" s="172"/>
      <c r="C31" s="172"/>
      <c r="D31" s="172"/>
      <c r="E31" s="173"/>
      <c r="F31" s="174"/>
      <c r="H31" s="207"/>
      <c r="I31" s="208"/>
      <c r="J31" s="208"/>
      <c r="K31" s="208"/>
      <c r="L31" s="209"/>
      <c r="M31" s="210"/>
      <c r="O31" s="183"/>
      <c r="P31" s="184"/>
      <c r="Q31" s="184"/>
      <c r="R31" s="184"/>
      <c r="S31" s="185"/>
      <c r="T31" s="186"/>
    </row>
    <row r="32" spans="1:21" x14ac:dyDescent="0.25">
      <c r="A32" s="171"/>
      <c r="B32" s="172"/>
      <c r="C32" s="172"/>
      <c r="D32" s="172"/>
      <c r="E32" s="173"/>
      <c r="F32" s="174"/>
      <c r="H32" s="207"/>
      <c r="I32" s="208"/>
      <c r="J32" s="208"/>
      <c r="K32" s="208"/>
      <c r="L32" s="209"/>
      <c r="M32" s="210"/>
      <c r="O32" s="183"/>
      <c r="P32" s="184"/>
      <c r="Q32" s="184"/>
      <c r="R32" s="184"/>
      <c r="S32" s="185"/>
      <c r="T32" s="186"/>
    </row>
    <row r="33" spans="1:20" x14ac:dyDescent="0.25">
      <c r="A33" s="1"/>
      <c r="B33" s="2"/>
      <c r="C33" s="2"/>
      <c r="D33" s="2"/>
      <c r="E33" s="10"/>
      <c r="F33" s="12"/>
      <c r="H33" s="161"/>
      <c r="I33" s="164"/>
      <c r="J33" s="164"/>
      <c r="K33" s="162"/>
      <c r="L33" s="164"/>
      <c r="M33" s="165"/>
      <c r="O33" s="183"/>
      <c r="P33" s="184"/>
      <c r="Q33" s="184"/>
      <c r="R33" s="184"/>
      <c r="S33" s="185"/>
      <c r="T33" s="186"/>
    </row>
    <row r="34" spans="1:20" x14ac:dyDescent="0.25">
      <c r="A34" s="1"/>
      <c r="B34" s="2"/>
      <c r="C34" s="2"/>
      <c r="D34" s="2"/>
      <c r="E34" s="10"/>
      <c r="F34" s="12"/>
      <c r="H34" s="161"/>
      <c r="I34" s="164"/>
      <c r="J34" s="164"/>
      <c r="K34" s="162"/>
      <c r="L34" s="164"/>
      <c r="M34" s="165"/>
      <c r="O34" s="183"/>
      <c r="P34" s="184"/>
      <c r="Q34" s="184"/>
      <c r="R34" s="184"/>
      <c r="S34" s="185"/>
      <c r="T34" s="186"/>
    </row>
    <row r="35" spans="1:20" x14ac:dyDescent="0.25">
      <c r="A35" s="1"/>
      <c r="B35" s="2"/>
      <c r="C35" s="2"/>
      <c r="D35" s="2"/>
      <c r="E35" s="10"/>
      <c r="F35" s="12"/>
      <c r="H35" s="161"/>
      <c r="I35" s="164"/>
      <c r="J35" s="164"/>
      <c r="K35" s="162"/>
      <c r="L35" s="164"/>
      <c r="M35" s="165"/>
      <c r="O35" s="183"/>
      <c r="P35" s="184"/>
      <c r="Q35" s="184"/>
      <c r="R35" s="184"/>
      <c r="S35" s="185"/>
      <c r="T35" s="186"/>
    </row>
    <row r="36" spans="1:20" x14ac:dyDescent="0.25">
      <c r="A36" s="1"/>
      <c r="B36" s="2"/>
      <c r="C36" s="2"/>
      <c r="D36" s="2"/>
      <c r="E36" s="10"/>
      <c r="F36" s="12"/>
      <c r="H36" s="161"/>
      <c r="I36" s="164"/>
      <c r="J36" s="164"/>
      <c r="K36" s="162"/>
      <c r="L36" s="164"/>
      <c r="M36" s="165"/>
      <c r="O36" s="183"/>
      <c r="P36" s="184"/>
      <c r="Q36" s="184"/>
      <c r="R36" s="184"/>
      <c r="S36" s="185"/>
      <c r="T36" s="186"/>
    </row>
    <row r="37" spans="1:20" x14ac:dyDescent="0.25">
      <c r="A37" s="1"/>
      <c r="B37" s="2"/>
      <c r="C37" s="2"/>
      <c r="D37" s="2"/>
      <c r="E37" s="10"/>
      <c r="F37" s="12"/>
      <c r="H37" s="161"/>
      <c r="I37" s="164"/>
      <c r="J37" s="164"/>
      <c r="K37" s="162"/>
      <c r="L37" s="164"/>
      <c r="M37" s="165"/>
      <c r="O37" s="1"/>
      <c r="P37" s="2"/>
      <c r="Q37" s="2"/>
      <c r="R37" s="2"/>
      <c r="S37" s="10"/>
      <c r="T37" s="12"/>
    </row>
    <row r="38" spans="1:20" x14ac:dyDescent="0.25">
      <c r="A38" s="1"/>
      <c r="B38" s="2"/>
      <c r="C38" s="2"/>
      <c r="D38" s="2"/>
      <c r="E38" s="10"/>
      <c r="F38" s="12"/>
      <c r="H38" s="161"/>
      <c r="I38" s="164"/>
      <c r="J38" s="164"/>
      <c r="K38" s="162"/>
      <c r="L38" s="164"/>
      <c r="M38" s="165"/>
      <c r="O38" s="1"/>
      <c r="P38" s="2"/>
      <c r="Q38" s="2"/>
      <c r="R38" s="2"/>
      <c r="S38" s="10"/>
      <c r="T38" s="12"/>
    </row>
    <row r="39" spans="1:20" x14ac:dyDescent="0.25">
      <c r="A39" s="1"/>
      <c r="B39" s="2"/>
      <c r="C39" s="2"/>
      <c r="D39" s="2"/>
      <c r="E39" s="10"/>
      <c r="F39" s="12"/>
      <c r="H39" s="1"/>
      <c r="I39" s="164"/>
      <c r="J39" s="2"/>
      <c r="K39" s="2"/>
      <c r="L39" s="10"/>
      <c r="M39" s="12"/>
      <c r="O39" s="1"/>
      <c r="P39" s="2"/>
      <c r="Q39" s="2"/>
      <c r="R39" s="2"/>
      <c r="S39" s="10"/>
      <c r="T39" s="12"/>
    </row>
    <row r="40" spans="1:20" x14ac:dyDescent="0.25">
      <c r="A40" s="1"/>
      <c r="B40" s="2"/>
      <c r="C40" s="2"/>
      <c r="D40" s="2"/>
      <c r="E40" s="10"/>
      <c r="F40" s="12"/>
      <c r="H40" s="1"/>
      <c r="I40" s="2"/>
      <c r="J40" s="2"/>
      <c r="K40" s="2"/>
      <c r="L40" s="10"/>
      <c r="M40" s="12"/>
      <c r="O40" s="1"/>
      <c r="P40" s="2"/>
      <c r="Q40" s="2"/>
      <c r="R40" s="2"/>
      <c r="S40" s="10"/>
      <c r="T40" s="12"/>
    </row>
    <row r="41" spans="1:20" x14ac:dyDescent="0.25">
      <c r="A41" s="1"/>
      <c r="B41" s="2"/>
      <c r="C41" s="2"/>
      <c r="D41" s="2"/>
      <c r="E41" s="10"/>
      <c r="F41" s="12"/>
      <c r="H41" s="1"/>
      <c r="I41" s="2"/>
      <c r="J41" s="2"/>
      <c r="K41" s="2"/>
      <c r="L41" s="10"/>
      <c r="M41" s="12"/>
      <c r="O41" s="1"/>
      <c r="P41" s="2"/>
      <c r="Q41" s="2"/>
      <c r="R41" s="2"/>
      <c r="S41" s="10"/>
      <c r="T41" s="12"/>
    </row>
    <row r="42" spans="1:20" x14ac:dyDescent="0.25">
      <c r="A42" s="1"/>
      <c r="B42" s="2"/>
      <c r="C42" s="2"/>
      <c r="D42" s="2"/>
      <c r="E42" s="2"/>
      <c r="F42" s="12"/>
      <c r="H42" s="1"/>
      <c r="I42" s="2"/>
      <c r="J42" s="2"/>
      <c r="K42" s="2"/>
      <c r="L42" s="2"/>
      <c r="M42" s="12"/>
      <c r="O42" s="1"/>
      <c r="P42" s="2"/>
      <c r="Q42" s="2"/>
      <c r="R42" s="2"/>
      <c r="S42" s="2"/>
      <c r="T42" s="12"/>
    </row>
    <row r="43" spans="1:20" x14ac:dyDescent="0.25">
      <c r="A43" s="1"/>
      <c r="B43" s="2"/>
      <c r="C43" s="2"/>
      <c r="D43" s="2"/>
      <c r="E43" s="2"/>
      <c r="F43" s="12"/>
      <c r="H43" s="1"/>
      <c r="I43" s="2"/>
      <c r="J43" s="2"/>
      <c r="K43" s="2"/>
      <c r="L43" s="2"/>
      <c r="M43" s="12"/>
      <c r="O43" s="1"/>
      <c r="P43" s="2"/>
      <c r="Q43" s="2"/>
      <c r="R43" s="2"/>
      <c r="S43" s="2"/>
      <c r="T43" s="12"/>
    </row>
    <row r="44" spans="1:20" x14ac:dyDescent="0.25">
      <c r="A44" s="1"/>
      <c r="B44" s="2"/>
      <c r="C44" s="2"/>
      <c r="D44" s="2"/>
      <c r="E44" s="2"/>
      <c r="F44" s="12"/>
      <c r="H44" s="1"/>
      <c r="I44" s="2"/>
      <c r="J44" s="2"/>
      <c r="K44" s="2"/>
      <c r="L44" s="2"/>
      <c r="M44" s="12"/>
      <c r="O44" s="1"/>
      <c r="P44" s="2"/>
      <c r="Q44" s="2"/>
      <c r="R44" s="2"/>
      <c r="S44" s="2"/>
      <c r="T44" s="12"/>
    </row>
    <row r="45" spans="1:20" x14ac:dyDescent="0.25">
      <c r="A45" s="1"/>
      <c r="B45" s="2"/>
      <c r="C45" s="2"/>
      <c r="D45" s="2"/>
      <c r="E45" s="2"/>
      <c r="F45" s="12"/>
      <c r="H45" s="1"/>
      <c r="I45" s="2"/>
      <c r="J45" s="2"/>
      <c r="K45" s="2"/>
      <c r="L45" s="2"/>
      <c r="M45" s="12"/>
      <c r="O45" s="1"/>
      <c r="P45" s="2"/>
      <c r="Q45" s="2"/>
      <c r="R45" s="2"/>
      <c r="S45" s="2"/>
      <c r="T45" s="12"/>
    </row>
    <row r="46" spans="1:20" x14ac:dyDescent="0.25">
      <c r="A46" s="1"/>
      <c r="B46" s="2"/>
      <c r="C46" s="2"/>
      <c r="D46" s="2"/>
      <c r="E46" s="2"/>
      <c r="F46" s="2"/>
      <c r="H46" s="1"/>
      <c r="I46" s="2"/>
      <c r="J46" s="2"/>
      <c r="K46" s="2"/>
      <c r="L46" s="2"/>
      <c r="M46" s="2"/>
      <c r="O46" s="1"/>
      <c r="P46" s="2"/>
      <c r="Q46" s="2"/>
      <c r="R46" s="2"/>
      <c r="S46" s="2"/>
      <c r="T46" s="2"/>
    </row>
    <row r="47" spans="1:20" x14ac:dyDescent="0.25">
      <c r="A47" s="1"/>
      <c r="B47" s="2"/>
      <c r="C47" s="2"/>
      <c r="D47" s="2"/>
      <c r="E47" s="2"/>
      <c r="F47" s="2"/>
      <c r="H47" s="1"/>
      <c r="I47" s="2"/>
      <c r="J47" s="2"/>
      <c r="K47" s="2"/>
      <c r="L47" s="2"/>
      <c r="M47" s="2"/>
      <c r="O47" s="1"/>
      <c r="P47" s="2"/>
      <c r="Q47" s="2"/>
      <c r="R47" s="2"/>
      <c r="S47" s="2"/>
      <c r="T47" s="2"/>
    </row>
    <row r="48" spans="1:20" x14ac:dyDescent="0.25">
      <c r="A48" s="1"/>
      <c r="B48" s="2"/>
      <c r="C48" s="2"/>
      <c r="D48" s="2"/>
      <c r="E48" s="2"/>
      <c r="F48" s="2"/>
      <c r="H48" s="1"/>
      <c r="I48" s="2"/>
      <c r="J48" s="2"/>
      <c r="K48" s="2"/>
      <c r="L48" s="2"/>
      <c r="M48" s="2"/>
      <c r="O48" s="1"/>
      <c r="P48" s="2"/>
      <c r="Q48" s="2"/>
      <c r="R48" s="2"/>
      <c r="S48" s="2"/>
      <c r="T48" s="2"/>
    </row>
    <row r="49" spans="1:21" x14ac:dyDescent="0.25">
      <c r="D49"/>
      <c r="H49" s="9"/>
      <c r="J49"/>
      <c r="P49"/>
    </row>
    <row r="50" spans="1:21" x14ac:dyDescent="0.25">
      <c r="A50" s="3" t="s">
        <v>2</v>
      </c>
      <c r="D50"/>
      <c r="F50">
        <f>SUM(F29:F48)</f>
        <v>0</v>
      </c>
      <c r="H50" s="9"/>
      <c r="J50"/>
      <c r="M50">
        <f>SUM(M29:M49)</f>
        <v>0</v>
      </c>
      <c r="P50"/>
      <c r="T50">
        <f>SUM(T29:T49)</f>
        <v>0</v>
      </c>
      <c r="U50" s="3">
        <f>SUM(T50+M50+F50)</f>
        <v>0</v>
      </c>
    </row>
    <row r="51" spans="1:21" x14ac:dyDescent="0.25">
      <c r="G51" s="9"/>
    </row>
    <row r="52" spans="1:21" x14ac:dyDescent="0.25">
      <c r="B52" s="8" t="s">
        <v>8</v>
      </c>
      <c r="C52" s="3"/>
      <c r="D52" s="46"/>
      <c r="E52" s="212">
        <f>$F$25+$M$25+$T$25+$T$50+$M$50+$F$50</f>
        <v>0</v>
      </c>
      <c r="G52" s="9"/>
      <c r="J52" s="46"/>
      <c r="P52" s="46"/>
    </row>
    <row r="53" spans="1:21" x14ac:dyDescent="0.25">
      <c r="B53" s="8"/>
      <c r="C53" s="3"/>
      <c r="E53" s="3"/>
      <c r="G53" s="9"/>
    </row>
    <row r="54" spans="1:21" x14ac:dyDescent="0.25">
      <c r="B54" s="8" t="s">
        <v>11</v>
      </c>
      <c r="C54" s="3"/>
      <c r="E54" s="14">
        <f>E52+'Janvier 2018'!F54</f>
        <v>0</v>
      </c>
      <c r="G54" s="9"/>
    </row>
  </sheetData>
  <mergeCells count="1">
    <mergeCell ref="A1:Q1"/>
  </mergeCells>
  <dataValidations count="12">
    <dataValidation type="list" allowBlank="1" showInputMessage="1" showErrorMessage="1" sqref="P29:P48">
      <formula1>ÉquipeParc</formula1>
    </dataValidation>
    <dataValidation type="list" allowBlank="1" showInputMessage="1" showErrorMessage="1" sqref="B29:B48">
      <formula1>ÉquipeStuber</formula1>
    </dataValidation>
    <dataValidation type="list" allowBlank="1" showInputMessage="1" showErrorMessage="1" sqref="P4:P23">
      <formula1>ÉquipeLauriers</formula1>
    </dataValidation>
    <dataValidation type="list" allowBlank="1" showInputMessage="1" sqref="J29:J48 C29:C48 Q29:Q48">
      <formula1>OFFSET(Bischwiller,MATCH(C29&amp;"*",Bischwiller,0)-1,,COUNTIF(Bischwiller,C29&amp;"*"))</formula1>
    </dataValidation>
    <dataValidation type="list" allowBlank="1" showInputMessage="1" showErrorMessage="1" sqref="J24">
      <formula1>OFFSET(_3T,MATCH(J24&amp;"*",_3T,0)-1,,COUNTIF(_3T,J24&amp;"*"))</formula1>
    </dataValidation>
    <dataValidation type="list" allowBlank="1" showInputMessage="1" sqref="Q4:Q23 C4:C23 J4:J23">
      <formula1>OFFSET(_3T,MATCH(C4&amp;"*",_3T,0)-1,,COUNTIF(_3T,C4&amp;"*"))</formula1>
    </dataValidation>
    <dataValidation type="list" allowBlank="1" showInputMessage="1" sqref="F29:F48 M4:M23 T4:T23 F4:F23 T29:T48 M29:M48">
      <formula1>Heures</formula1>
    </dataValidation>
    <dataValidation type="list" allowBlank="1" showInputMessage="1" showErrorMessage="1" sqref="L4:L23 S4:S23 E29:E48 E4:E23 S29:S48 L29:L48">
      <formula1>Motif</formula1>
    </dataValidation>
    <dataValidation type="list" allowBlank="1" showInputMessage="1" showErrorMessage="1" sqref="B4:B23">
      <formula1>ÉquipeÉglantines</formula1>
    </dataValidation>
    <dataValidation type="list" allowBlank="1" showInputMessage="1" showErrorMessage="1" sqref="I4:I23">
      <formula1>ÉquipeMimosas</formula1>
    </dataValidation>
    <dataValidation type="list" allowBlank="1" showInputMessage="1" showErrorMessage="1" sqref="I29:I48">
      <formula1>ÉquipeBodel</formula1>
    </dataValidation>
    <dataValidation allowBlank="1" showInputMessage="1" showErrorMessage="1" promptTitle="Date" prompt="Merci d'inscrire la date avec le séparateur &quot;/&quot; comme ceci:_x000a_25/05/2018" sqref="A4:A23 H4:H23 O4:O23 A29:A48 H29:H48 O29:O48"/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5" tint="-0.249977111117893"/>
  </sheetPr>
  <dimension ref="A1:U54"/>
  <sheetViews>
    <sheetView zoomScale="80" zoomScaleNormal="80" workbookViewId="0">
      <selection activeCell="O16" sqref="O16"/>
    </sheetView>
  </sheetViews>
  <sheetFormatPr baseColWidth="10" defaultRowHeight="15" x14ac:dyDescent="0.25"/>
  <cols>
    <col min="1" max="1" width="12.7109375" customWidth="1"/>
    <col min="2" max="2" width="17.28515625" customWidth="1"/>
    <col min="3" max="3" width="18.7109375" customWidth="1"/>
    <col min="4" max="4" width="14.7109375" style="45" customWidth="1"/>
    <col min="5" max="5" width="16.7109375" customWidth="1"/>
    <col min="6" max="6" width="12.7109375" customWidth="1"/>
    <col min="7" max="7" width="5.7109375" customWidth="1"/>
    <col min="8" max="8" width="12.7109375" customWidth="1"/>
    <col min="9" max="9" width="17.28515625" customWidth="1"/>
    <col min="10" max="10" width="18.7109375" style="45" customWidth="1"/>
    <col min="11" max="11" width="14.7109375" customWidth="1"/>
    <col min="12" max="12" width="16.7109375" customWidth="1"/>
    <col min="13" max="13" width="12.7109375" customWidth="1"/>
    <col min="14" max="14" width="5.7109375" customWidth="1"/>
    <col min="15" max="15" width="12.7109375" customWidth="1"/>
    <col min="16" max="16" width="17.28515625" style="45" customWidth="1"/>
    <col min="17" max="17" width="18.7109375" customWidth="1"/>
    <col min="18" max="18" width="14.7109375" customWidth="1"/>
    <col min="19" max="19" width="16.7109375" customWidth="1"/>
    <col min="20" max="20" width="12.7109375" customWidth="1"/>
    <col min="21" max="21" width="6" bestFit="1" customWidth="1"/>
  </cols>
  <sheetData>
    <row r="1" spans="1:21" ht="23.25" x14ac:dyDescent="0.35">
      <c r="A1" s="394" t="s">
        <v>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</row>
    <row r="2" spans="1:21" x14ac:dyDescent="0.25">
      <c r="A2" s="5" t="s">
        <v>3</v>
      </c>
      <c r="D2"/>
      <c r="H2" s="7" t="s">
        <v>4</v>
      </c>
      <c r="J2"/>
      <c r="O2" s="5" t="s">
        <v>5</v>
      </c>
      <c r="P2"/>
    </row>
    <row r="3" spans="1:21" s="13" customFormat="1" x14ac:dyDescent="0.25">
      <c r="A3" s="47" t="s">
        <v>0</v>
      </c>
      <c r="B3" s="47" t="s">
        <v>1</v>
      </c>
      <c r="C3" s="47" t="s">
        <v>156</v>
      </c>
      <c r="D3" s="47" t="s">
        <v>155</v>
      </c>
      <c r="E3" s="47" t="s">
        <v>154</v>
      </c>
      <c r="F3" s="47" t="s">
        <v>153</v>
      </c>
      <c r="G3" s="49"/>
      <c r="H3" s="47" t="s">
        <v>0</v>
      </c>
      <c r="I3" s="47" t="s">
        <v>1</v>
      </c>
      <c r="J3" s="47" t="s">
        <v>156</v>
      </c>
      <c r="K3" s="47" t="s">
        <v>155</v>
      </c>
      <c r="L3" s="47" t="s">
        <v>154</v>
      </c>
      <c r="M3" s="47" t="s">
        <v>153</v>
      </c>
      <c r="N3" s="49"/>
      <c r="O3" s="47" t="s">
        <v>0</v>
      </c>
      <c r="P3" s="47" t="s">
        <v>1</v>
      </c>
      <c r="Q3" s="47" t="s">
        <v>156</v>
      </c>
      <c r="R3" s="47" t="s">
        <v>155</v>
      </c>
      <c r="S3" s="47" t="s">
        <v>154</v>
      </c>
      <c r="T3" s="47" t="s">
        <v>153</v>
      </c>
      <c r="U3" s="49"/>
    </row>
    <row r="4" spans="1:21" x14ac:dyDescent="0.25">
      <c r="A4" s="192"/>
      <c r="B4" s="193"/>
      <c r="C4" s="193"/>
      <c r="D4" s="191"/>
      <c r="E4" s="193"/>
      <c r="F4" s="194"/>
      <c r="H4" s="196"/>
      <c r="I4" s="197"/>
      <c r="J4" s="197"/>
      <c r="K4" s="195"/>
      <c r="L4" s="197"/>
      <c r="M4" s="198"/>
      <c r="O4" s="213"/>
      <c r="P4" s="214"/>
      <c r="Q4" s="214"/>
      <c r="R4" s="211"/>
      <c r="S4" s="214"/>
      <c r="T4" s="215"/>
    </row>
    <row r="5" spans="1:21" x14ac:dyDescent="0.25">
      <c r="A5" s="192"/>
      <c r="B5" s="193"/>
      <c r="C5" s="193"/>
      <c r="D5" s="191"/>
      <c r="E5" s="193"/>
      <c r="F5" s="194"/>
      <c r="H5" s="196"/>
      <c r="I5" s="197"/>
      <c r="J5" s="197"/>
      <c r="K5" s="195"/>
      <c r="L5" s="197"/>
      <c r="M5" s="198"/>
      <c r="O5" s="213"/>
      <c r="P5" s="214"/>
      <c r="Q5" s="214"/>
      <c r="R5" s="211"/>
      <c r="S5" s="214"/>
      <c r="T5" s="215"/>
    </row>
    <row r="6" spans="1:21" x14ac:dyDescent="0.25">
      <c r="A6" s="192"/>
      <c r="B6" s="193"/>
      <c r="C6" s="193"/>
      <c r="D6" s="191"/>
      <c r="E6" s="193"/>
      <c r="F6" s="194"/>
      <c r="H6" s="196"/>
      <c r="I6" s="197"/>
      <c r="J6" s="197"/>
      <c r="K6" s="195"/>
      <c r="L6" s="197"/>
      <c r="M6" s="198"/>
      <c r="O6" s="6"/>
      <c r="P6" s="10"/>
      <c r="Q6" s="10"/>
      <c r="R6" s="2"/>
      <c r="S6" s="10"/>
      <c r="T6" s="12"/>
    </row>
    <row r="7" spans="1:21" x14ac:dyDescent="0.25">
      <c r="A7" s="192"/>
      <c r="B7" s="193"/>
      <c r="C7" s="193"/>
      <c r="D7" s="191"/>
      <c r="E7" s="193"/>
      <c r="F7" s="194"/>
      <c r="H7" s="196"/>
      <c r="I7" s="197"/>
      <c r="J7" s="197"/>
      <c r="K7" s="195"/>
      <c r="L7" s="197"/>
      <c r="M7" s="198"/>
      <c r="O7" s="6"/>
      <c r="P7" s="10"/>
      <c r="Q7" s="10"/>
      <c r="R7" s="2"/>
      <c r="S7" s="10"/>
      <c r="T7" s="12"/>
    </row>
    <row r="8" spans="1:21" x14ac:dyDescent="0.25">
      <c r="A8" s="192"/>
      <c r="B8" s="193"/>
      <c r="C8" s="193"/>
      <c r="D8" s="191"/>
      <c r="E8" s="193"/>
      <c r="F8" s="194"/>
      <c r="H8" s="196"/>
      <c r="I8" s="197"/>
      <c r="J8" s="197"/>
      <c r="K8" s="195"/>
      <c r="L8" s="197"/>
      <c r="M8" s="198"/>
      <c r="O8" s="6"/>
      <c r="P8" s="10"/>
      <c r="Q8" s="10"/>
      <c r="R8" s="2"/>
      <c r="S8" s="10"/>
      <c r="T8" s="12"/>
    </row>
    <row r="9" spans="1:21" x14ac:dyDescent="0.25">
      <c r="A9" s="192"/>
      <c r="B9" s="193"/>
      <c r="C9" s="193"/>
      <c r="D9" s="191"/>
      <c r="E9" s="193"/>
      <c r="F9" s="194"/>
      <c r="H9" s="196"/>
      <c r="I9" s="197"/>
      <c r="J9" s="197"/>
      <c r="K9" s="195"/>
      <c r="L9" s="197"/>
      <c r="M9" s="198"/>
      <c r="O9" s="6"/>
      <c r="P9" s="10"/>
      <c r="Q9" s="10"/>
      <c r="R9" s="2"/>
      <c r="S9" s="10"/>
      <c r="T9" s="12"/>
    </row>
    <row r="10" spans="1:21" x14ac:dyDescent="0.25">
      <c r="A10" s="192"/>
      <c r="B10" s="193"/>
      <c r="C10" s="193"/>
      <c r="D10" s="191"/>
      <c r="E10" s="193"/>
      <c r="F10" s="194"/>
      <c r="H10" s="6"/>
      <c r="I10" s="10"/>
      <c r="J10" s="10"/>
      <c r="K10" s="2"/>
      <c r="L10" s="10"/>
      <c r="M10" s="12"/>
      <c r="O10" s="6"/>
      <c r="P10" s="10"/>
      <c r="Q10" s="10"/>
      <c r="R10" s="2"/>
      <c r="S10" s="10"/>
      <c r="T10" s="12"/>
    </row>
    <row r="11" spans="1:21" x14ac:dyDescent="0.25">
      <c r="A11" s="192"/>
      <c r="B11" s="193"/>
      <c r="C11" s="193"/>
      <c r="D11" s="191"/>
      <c r="E11" s="193"/>
      <c r="F11" s="194"/>
      <c r="H11" s="6"/>
      <c r="I11" s="10"/>
      <c r="J11" s="10"/>
      <c r="K11" s="2"/>
      <c r="L11" s="10"/>
      <c r="M11" s="12"/>
      <c r="O11" s="6"/>
      <c r="P11" s="10"/>
      <c r="Q11" s="10"/>
      <c r="R11" s="2"/>
      <c r="S11" s="10"/>
      <c r="T11" s="12"/>
    </row>
    <row r="12" spans="1:21" x14ac:dyDescent="0.25">
      <c r="A12" s="192"/>
      <c r="B12" s="193"/>
      <c r="C12" s="193"/>
      <c r="D12" s="191"/>
      <c r="E12" s="193"/>
      <c r="F12" s="194"/>
      <c r="H12" s="6"/>
      <c r="I12" s="10"/>
      <c r="J12" s="10"/>
      <c r="K12" s="2"/>
      <c r="L12" s="10"/>
      <c r="M12" s="12"/>
      <c r="O12" s="6"/>
      <c r="P12" s="10"/>
      <c r="Q12" s="10"/>
      <c r="R12" s="2"/>
      <c r="S12" s="10"/>
      <c r="T12" s="12"/>
    </row>
    <row r="13" spans="1:21" x14ac:dyDescent="0.25">
      <c r="A13" s="6"/>
      <c r="B13" s="10"/>
      <c r="C13" s="10"/>
      <c r="D13" s="2"/>
      <c r="E13" s="10"/>
      <c r="F13" s="12"/>
      <c r="H13" s="6"/>
      <c r="I13" s="10"/>
      <c r="J13" s="10"/>
      <c r="K13" s="2"/>
      <c r="L13" s="10"/>
      <c r="M13" s="12"/>
      <c r="O13" s="6"/>
      <c r="P13" s="10"/>
      <c r="Q13" s="10"/>
      <c r="R13" s="2"/>
      <c r="S13" s="10"/>
      <c r="T13" s="12"/>
    </row>
    <row r="14" spans="1:21" x14ac:dyDescent="0.25">
      <c r="A14" s="6"/>
      <c r="B14" s="10"/>
      <c r="C14" s="10"/>
      <c r="D14" s="2"/>
      <c r="E14" s="10"/>
      <c r="F14" s="12"/>
      <c r="H14" s="6"/>
      <c r="I14" s="10"/>
      <c r="J14" s="10"/>
      <c r="K14" s="2"/>
      <c r="L14" s="10"/>
      <c r="M14" s="12"/>
      <c r="O14" s="6"/>
      <c r="P14" s="10"/>
      <c r="Q14" s="10"/>
      <c r="R14" s="2"/>
      <c r="S14" s="10"/>
      <c r="T14" s="12"/>
    </row>
    <row r="15" spans="1:21" x14ac:dyDescent="0.25">
      <c r="A15" s="6"/>
      <c r="B15" s="10"/>
      <c r="C15" s="10"/>
      <c r="D15" s="2"/>
      <c r="E15" s="10"/>
      <c r="F15" s="12"/>
      <c r="H15" s="6"/>
      <c r="I15" s="10"/>
      <c r="J15" s="10"/>
      <c r="K15" s="2"/>
      <c r="L15" s="10"/>
      <c r="M15" s="12"/>
      <c r="O15" s="6"/>
      <c r="P15" s="10"/>
      <c r="Q15" s="10"/>
      <c r="R15" s="2"/>
      <c r="S15" s="10"/>
      <c r="T15" s="12"/>
    </row>
    <row r="16" spans="1:21" x14ac:dyDescent="0.25">
      <c r="A16" s="6"/>
      <c r="B16" s="10"/>
      <c r="C16" s="10"/>
      <c r="D16" s="2"/>
      <c r="E16" s="10"/>
      <c r="F16" s="12"/>
      <c r="H16" s="6"/>
      <c r="I16" s="10"/>
      <c r="J16" s="10"/>
      <c r="K16" s="2"/>
      <c r="L16" s="10"/>
      <c r="M16" s="12"/>
      <c r="O16" s="6"/>
      <c r="P16" s="10"/>
      <c r="Q16" s="10"/>
      <c r="R16" s="2"/>
      <c r="S16" s="10"/>
      <c r="T16" s="12"/>
    </row>
    <row r="17" spans="1:21" x14ac:dyDescent="0.25">
      <c r="A17" s="1"/>
      <c r="B17" s="10"/>
      <c r="C17" s="10"/>
      <c r="D17" s="2"/>
      <c r="E17" s="2"/>
      <c r="F17" s="12"/>
      <c r="H17" s="1"/>
      <c r="I17" s="10"/>
      <c r="J17" s="10"/>
      <c r="K17" s="2"/>
      <c r="L17" s="2"/>
      <c r="M17" s="12"/>
      <c r="O17" s="1"/>
      <c r="P17" s="10"/>
      <c r="Q17" s="10"/>
      <c r="R17" s="2"/>
      <c r="S17" s="2"/>
      <c r="T17" s="12"/>
    </row>
    <row r="18" spans="1:21" x14ac:dyDescent="0.25">
      <c r="A18" s="1"/>
      <c r="B18" s="10"/>
      <c r="C18" s="10"/>
      <c r="D18" s="2"/>
      <c r="E18" s="2"/>
      <c r="F18" s="12"/>
      <c r="H18" s="1"/>
      <c r="I18" s="10"/>
      <c r="J18" s="10"/>
      <c r="K18" s="2"/>
      <c r="L18" s="2"/>
      <c r="M18" s="12"/>
      <c r="O18" s="1"/>
      <c r="P18" s="10"/>
      <c r="Q18" s="10"/>
      <c r="R18" s="2"/>
      <c r="S18" s="2"/>
      <c r="T18" s="12"/>
    </row>
    <row r="19" spans="1:21" x14ac:dyDescent="0.25">
      <c r="A19" s="1"/>
      <c r="B19" s="2"/>
      <c r="C19" s="10"/>
      <c r="D19" s="2"/>
      <c r="E19" s="2"/>
      <c r="F19" s="12"/>
      <c r="H19" s="1"/>
      <c r="I19" s="2"/>
      <c r="J19" s="10"/>
      <c r="K19" s="2"/>
      <c r="L19" s="2"/>
      <c r="M19" s="12"/>
      <c r="O19" s="1"/>
      <c r="P19" s="2"/>
      <c r="Q19" s="10"/>
      <c r="R19" s="2"/>
      <c r="S19" s="2"/>
      <c r="T19" s="12"/>
    </row>
    <row r="20" spans="1:21" x14ac:dyDescent="0.25">
      <c r="A20" s="1"/>
      <c r="B20" s="2"/>
      <c r="C20" s="10"/>
      <c r="D20" s="2"/>
      <c r="E20" s="2"/>
      <c r="F20" s="12"/>
      <c r="H20" s="1"/>
      <c r="I20" s="2"/>
      <c r="J20" s="10"/>
      <c r="K20" s="2"/>
      <c r="L20" s="2"/>
      <c r="M20" s="12"/>
      <c r="O20" s="1"/>
      <c r="P20" s="2"/>
      <c r="Q20" s="10"/>
      <c r="R20" s="2"/>
      <c r="S20" s="2"/>
      <c r="T20" s="12"/>
    </row>
    <row r="21" spans="1:21" x14ac:dyDescent="0.25">
      <c r="A21" s="1"/>
      <c r="B21" s="2"/>
      <c r="C21" s="10"/>
      <c r="D21" s="2"/>
      <c r="E21" s="2"/>
      <c r="F21" s="2"/>
      <c r="H21" s="1"/>
      <c r="I21" s="2"/>
      <c r="J21" s="10"/>
      <c r="K21" s="2"/>
      <c r="L21" s="2"/>
      <c r="M21" s="2"/>
      <c r="O21" s="1"/>
      <c r="P21" s="2"/>
      <c r="Q21" s="10"/>
      <c r="R21" s="2"/>
      <c r="S21" s="2"/>
      <c r="T21" s="2"/>
    </row>
    <row r="22" spans="1:21" x14ac:dyDescent="0.25">
      <c r="A22" s="1"/>
      <c r="B22" s="2"/>
      <c r="C22" s="10"/>
      <c r="D22" s="2"/>
      <c r="E22" s="2"/>
      <c r="F22" s="2"/>
      <c r="H22" s="1"/>
      <c r="I22" s="2"/>
      <c r="J22" s="10"/>
      <c r="K22" s="2"/>
      <c r="L22" s="2"/>
      <c r="M22" s="2"/>
      <c r="O22" s="1"/>
      <c r="P22" s="2"/>
      <c r="Q22" s="10"/>
      <c r="R22" s="2"/>
      <c r="S22" s="2"/>
      <c r="T22" s="2"/>
    </row>
    <row r="23" spans="1:21" x14ac:dyDescent="0.25">
      <c r="A23" s="1"/>
      <c r="B23" s="2"/>
      <c r="C23" s="10"/>
      <c r="D23" s="2"/>
      <c r="E23" s="2"/>
      <c r="F23" s="2"/>
      <c r="H23" s="1"/>
      <c r="I23" s="2"/>
      <c r="J23" s="10"/>
      <c r="K23" s="2"/>
      <c r="L23" s="2"/>
      <c r="M23" s="2"/>
      <c r="O23" s="1"/>
      <c r="P23" s="2"/>
      <c r="Q23" s="10"/>
      <c r="R23" s="2"/>
      <c r="S23" s="2"/>
      <c r="T23" s="2"/>
    </row>
    <row r="24" spans="1:21" x14ac:dyDescent="0.25">
      <c r="D24"/>
      <c r="H24" s="9"/>
      <c r="J24"/>
      <c r="P24"/>
    </row>
    <row r="25" spans="1:21" x14ac:dyDescent="0.25">
      <c r="A25" s="3" t="s">
        <v>2</v>
      </c>
      <c r="D25"/>
      <c r="F25">
        <f>SUM(F4:F23)</f>
        <v>0</v>
      </c>
      <c r="H25" s="8" t="s">
        <v>2</v>
      </c>
      <c r="J25"/>
      <c r="M25">
        <f>SUM(M4:M23)</f>
        <v>0</v>
      </c>
      <c r="O25" s="3" t="s">
        <v>2</v>
      </c>
      <c r="P25"/>
      <c r="T25">
        <f>SUM(T4:T23)</f>
        <v>0</v>
      </c>
      <c r="U25" s="380">
        <f>SUM(T25+M25+F25)</f>
        <v>0</v>
      </c>
    </row>
    <row r="26" spans="1:21" x14ac:dyDescent="0.25">
      <c r="C26" s="43" t="s">
        <v>146</v>
      </c>
      <c r="D26" s="43"/>
      <c r="E26" s="43" t="s">
        <v>147</v>
      </c>
      <c r="F26" s="43" t="s">
        <v>148</v>
      </c>
      <c r="G26" s="43"/>
      <c r="H26" s="44" t="s">
        <v>149</v>
      </c>
      <c r="I26" s="43" t="s">
        <v>150</v>
      </c>
      <c r="J26" s="43" t="s">
        <v>151</v>
      </c>
      <c r="P26"/>
    </row>
    <row r="27" spans="1:21" x14ac:dyDescent="0.25">
      <c r="A27" s="5" t="s">
        <v>6</v>
      </c>
      <c r="D27"/>
      <c r="H27" s="7" t="s">
        <v>9</v>
      </c>
      <c r="J27"/>
      <c r="O27" s="5" t="s">
        <v>10</v>
      </c>
      <c r="P27"/>
    </row>
    <row r="28" spans="1:21" s="13" customFormat="1" x14ac:dyDescent="0.25">
      <c r="A28" s="47" t="s">
        <v>0</v>
      </c>
      <c r="B28" s="47" t="s">
        <v>1</v>
      </c>
      <c r="C28" s="47" t="s">
        <v>156</v>
      </c>
      <c r="D28" s="47" t="s">
        <v>155</v>
      </c>
      <c r="E28" s="47" t="s">
        <v>154</v>
      </c>
      <c r="F28" s="47" t="s">
        <v>153</v>
      </c>
      <c r="G28" s="49"/>
      <c r="H28" s="47" t="s">
        <v>0</v>
      </c>
      <c r="I28" s="47" t="s">
        <v>1</v>
      </c>
      <c r="J28" s="47" t="s">
        <v>156</v>
      </c>
      <c r="K28" s="47" t="s">
        <v>155</v>
      </c>
      <c r="L28" s="47" t="s">
        <v>154</v>
      </c>
      <c r="M28" s="47" t="s">
        <v>153</v>
      </c>
      <c r="N28" s="49"/>
      <c r="O28" s="47" t="s">
        <v>0</v>
      </c>
      <c r="P28" s="47" t="s">
        <v>1</v>
      </c>
      <c r="Q28" s="47" t="s">
        <v>156</v>
      </c>
      <c r="R28" s="47" t="s">
        <v>155</v>
      </c>
      <c r="S28" s="47" t="s">
        <v>154</v>
      </c>
      <c r="T28" s="47" t="s">
        <v>153</v>
      </c>
      <c r="U28" s="49"/>
    </row>
    <row r="29" spans="1:21" x14ac:dyDescent="0.25">
      <c r="A29" s="175"/>
      <c r="B29" s="176"/>
      <c r="C29" s="176"/>
      <c r="D29" s="176"/>
      <c r="E29" s="177"/>
      <c r="F29" s="178"/>
      <c r="H29" s="1"/>
      <c r="I29" s="2"/>
      <c r="J29" s="2"/>
      <c r="K29" s="2"/>
      <c r="L29" s="10"/>
      <c r="M29" s="12"/>
      <c r="O29" s="187"/>
      <c r="P29" s="188"/>
      <c r="Q29" s="188"/>
      <c r="R29" s="188"/>
      <c r="S29" s="189"/>
      <c r="T29" s="190"/>
    </row>
    <row r="30" spans="1:21" x14ac:dyDescent="0.25">
      <c r="A30" s="175"/>
      <c r="B30" s="176"/>
      <c r="C30" s="176"/>
      <c r="D30" s="176"/>
      <c r="E30" s="177"/>
      <c r="F30" s="178"/>
      <c r="H30" s="1"/>
      <c r="I30" s="2"/>
      <c r="J30" s="2"/>
      <c r="K30" s="2"/>
      <c r="L30" s="10"/>
      <c r="M30" s="12"/>
      <c r="O30" s="187"/>
      <c r="P30" s="188"/>
      <c r="Q30" s="188"/>
      <c r="R30" s="188"/>
      <c r="S30" s="189"/>
      <c r="T30" s="190"/>
    </row>
    <row r="31" spans="1:21" x14ac:dyDescent="0.25">
      <c r="A31" s="175"/>
      <c r="B31" s="176"/>
      <c r="C31" s="176"/>
      <c r="D31" s="2"/>
      <c r="E31" s="177"/>
      <c r="F31" s="178"/>
      <c r="H31" s="1"/>
      <c r="I31" s="2"/>
      <c r="J31" s="2"/>
      <c r="K31" s="2"/>
      <c r="L31" s="10"/>
      <c r="M31" s="12"/>
      <c r="O31" s="187"/>
      <c r="P31" s="188"/>
      <c r="Q31" s="188"/>
      <c r="R31" s="188"/>
      <c r="S31" s="189"/>
      <c r="T31" s="190"/>
    </row>
    <row r="32" spans="1:21" x14ac:dyDescent="0.25">
      <c r="A32" s="175"/>
      <c r="B32" s="176"/>
      <c r="C32" s="176"/>
      <c r="D32" s="2"/>
      <c r="E32" s="177"/>
      <c r="F32" s="178"/>
      <c r="H32" s="1"/>
      <c r="I32" s="2"/>
      <c r="J32" s="2"/>
      <c r="K32" s="2"/>
      <c r="L32" s="10"/>
      <c r="M32" s="12"/>
      <c r="O32" s="1"/>
      <c r="P32" s="2"/>
      <c r="Q32" s="2"/>
      <c r="R32" s="2"/>
      <c r="S32" s="10"/>
      <c r="T32" s="12"/>
    </row>
    <row r="33" spans="1:20" x14ac:dyDescent="0.25">
      <c r="A33" s="175"/>
      <c r="B33" s="176"/>
      <c r="C33" s="176"/>
      <c r="D33" s="2"/>
      <c r="E33" s="177"/>
      <c r="F33" s="178"/>
      <c r="H33" s="1"/>
      <c r="I33" s="2"/>
      <c r="J33" s="2"/>
      <c r="K33" s="2"/>
      <c r="L33" s="10"/>
      <c r="M33" s="12"/>
      <c r="O33" s="1"/>
      <c r="P33" s="2"/>
      <c r="Q33" s="2"/>
      <c r="R33" s="2"/>
      <c r="S33" s="10"/>
      <c r="T33" s="12"/>
    </row>
    <row r="34" spans="1:20" x14ac:dyDescent="0.25">
      <c r="A34" s="175"/>
      <c r="B34" s="176"/>
      <c r="C34" s="176"/>
      <c r="D34" s="2"/>
      <c r="E34" s="214"/>
      <c r="F34" s="215"/>
      <c r="H34" s="1"/>
      <c r="I34" s="2"/>
      <c r="J34" s="2"/>
      <c r="K34" s="2"/>
      <c r="L34" s="10"/>
      <c r="M34" s="12"/>
      <c r="O34" s="1"/>
      <c r="P34" s="2"/>
      <c r="Q34" s="2"/>
      <c r="R34" s="2"/>
      <c r="S34" s="10"/>
      <c r="T34" s="12"/>
    </row>
    <row r="35" spans="1:20" x14ac:dyDescent="0.25">
      <c r="A35" s="175"/>
      <c r="B35" s="176"/>
      <c r="C35" s="176"/>
      <c r="D35" s="2"/>
      <c r="E35" s="214"/>
      <c r="F35" s="215"/>
      <c r="H35" s="1"/>
      <c r="I35" s="2"/>
      <c r="J35" s="2"/>
      <c r="K35" s="2"/>
      <c r="L35" s="10"/>
      <c r="M35" s="12"/>
      <c r="O35" s="1"/>
      <c r="P35" s="2"/>
      <c r="Q35" s="2"/>
      <c r="R35" s="2"/>
      <c r="S35" s="10"/>
      <c r="T35" s="12"/>
    </row>
    <row r="36" spans="1:20" x14ac:dyDescent="0.25">
      <c r="A36" s="1"/>
      <c r="B36" s="2"/>
      <c r="C36" s="176"/>
      <c r="D36" s="2"/>
      <c r="E36" s="10"/>
      <c r="F36" s="12"/>
      <c r="H36" s="1"/>
      <c r="I36" s="2"/>
      <c r="J36" s="2"/>
      <c r="K36" s="2"/>
      <c r="L36" s="10"/>
      <c r="M36" s="12"/>
      <c r="O36" s="1"/>
      <c r="P36" s="2"/>
      <c r="Q36" s="2"/>
      <c r="R36" s="2"/>
      <c r="S36" s="10"/>
      <c r="T36" s="12"/>
    </row>
    <row r="37" spans="1:20" x14ac:dyDescent="0.25">
      <c r="A37" s="1"/>
      <c r="B37" s="2"/>
      <c r="C37" s="176"/>
      <c r="D37" s="2"/>
      <c r="E37" s="10"/>
      <c r="F37" s="12"/>
      <c r="H37" s="1"/>
      <c r="I37" s="2"/>
      <c r="J37" s="2"/>
      <c r="K37" s="2"/>
      <c r="L37" s="10"/>
      <c r="M37" s="12"/>
      <c r="O37" s="1"/>
      <c r="P37" s="2"/>
      <c r="Q37" s="2"/>
      <c r="R37" s="2"/>
      <c r="S37" s="10"/>
      <c r="T37" s="12"/>
    </row>
    <row r="38" spans="1:20" x14ac:dyDescent="0.25">
      <c r="A38" s="1"/>
      <c r="B38" s="2"/>
      <c r="C38" s="176"/>
      <c r="D38" s="2"/>
      <c r="E38" s="10"/>
      <c r="F38" s="12"/>
      <c r="H38" s="1"/>
      <c r="I38" s="2"/>
      <c r="J38" s="2"/>
      <c r="K38" s="2"/>
      <c r="L38" s="10"/>
      <c r="M38" s="12"/>
      <c r="O38" s="1"/>
      <c r="P38" s="2"/>
      <c r="Q38" s="2"/>
      <c r="R38" s="2"/>
      <c r="S38" s="10"/>
      <c r="T38" s="12"/>
    </row>
    <row r="39" spans="1:20" x14ac:dyDescent="0.25">
      <c r="A39" s="1"/>
      <c r="B39" s="2"/>
      <c r="C39" s="2"/>
      <c r="D39" s="2"/>
      <c r="E39" s="10"/>
      <c r="F39" s="12"/>
      <c r="H39" s="1"/>
      <c r="I39" s="2"/>
      <c r="J39" s="2"/>
      <c r="K39" s="2"/>
      <c r="L39" s="10"/>
      <c r="M39" s="12"/>
      <c r="O39" s="1"/>
      <c r="P39" s="2"/>
      <c r="Q39" s="2"/>
      <c r="R39" s="2"/>
      <c r="S39" s="10"/>
      <c r="T39" s="12"/>
    </row>
    <row r="40" spans="1:20" x14ac:dyDescent="0.25">
      <c r="A40" s="1"/>
      <c r="B40" s="2"/>
      <c r="C40" s="2"/>
      <c r="D40" s="2"/>
      <c r="E40" s="10"/>
      <c r="F40" s="12"/>
      <c r="H40" s="1"/>
      <c r="I40" s="2"/>
      <c r="J40" s="2"/>
      <c r="K40" s="2"/>
      <c r="L40" s="10"/>
      <c r="M40" s="12"/>
      <c r="O40" s="1"/>
      <c r="P40" s="2"/>
      <c r="Q40" s="2"/>
      <c r="R40" s="2"/>
      <c r="S40" s="10"/>
      <c r="T40" s="12"/>
    </row>
    <row r="41" spans="1:20" x14ac:dyDescent="0.25">
      <c r="A41" s="1"/>
      <c r="B41" s="2"/>
      <c r="C41" s="2"/>
      <c r="D41" s="2"/>
      <c r="E41" s="10"/>
      <c r="F41" s="12"/>
      <c r="H41" s="1"/>
      <c r="I41" s="2"/>
      <c r="J41" s="2"/>
      <c r="K41" s="2"/>
      <c r="L41" s="10"/>
      <c r="M41" s="12"/>
      <c r="O41" s="1"/>
      <c r="P41" s="2"/>
      <c r="Q41" s="2"/>
      <c r="R41" s="2"/>
      <c r="S41" s="10"/>
      <c r="T41" s="12"/>
    </row>
    <row r="42" spans="1:20" x14ac:dyDescent="0.25">
      <c r="A42" s="1"/>
      <c r="B42" s="2"/>
      <c r="C42" s="2"/>
      <c r="D42" s="2"/>
      <c r="E42" s="2"/>
      <c r="F42" s="12"/>
      <c r="H42" s="1"/>
      <c r="I42" s="2"/>
      <c r="J42" s="2"/>
      <c r="K42" s="2"/>
      <c r="L42" s="2"/>
      <c r="M42" s="12"/>
      <c r="O42" s="1"/>
      <c r="P42" s="2"/>
      <c r="Q42" s="2"/>
      <c r="R42" s="2"/>
      <c r="S42" s="2"/>
      <c r="T42" s="12"/>
    </row>
    <row r="43" spans="1:20" x14ac:dyDescent="0.25">
      <c r="A43" s="1"/>
      <c r="B43" s="2"/>
      <c r="C43" s="2"/>
      <c r="D43" s="2"/>
      <c r="E43" s="2"/>
      <c r="F43" s="12"/>
      <c r="H43" s="1"/>
      <c r="I43" s="2"/>
      <c r="J43" s="2"/>
      <c r="K43" s="2"/>
      <c r="L43" s="2"/>
      <c r="M43" s="12"/>
      <c r="O43" s="1"/>
      <c r="P43" s="2"/>
      <c r="Q43" s="2"/>
      <c r="R43" s="2"/>
      <c r="S43" s="2"/>
      <c r="T43" s="12"/>
    </row>
    <row r="44" spans="1:20" x14ac:dyDescent="0.25">
      <c r="A44" s="1"/>
      <c r="B44" s="2"/>
      <c r="C44" s="2"/>
      <c r="D44" s="2"/>
      <c r="E44" s="2"/>
      <c r="F44" s="12"/>
      <c r="H44" s="1"/>
      <c r="I44" s="2"/>
      <c r="J44" s="2"/>
      <c r="K44" s="2"/>
      <c r="L44" s="2"/>
      <c r="M44" s="12"/>
      <c r="O44" s="1"/>
      <c r="P44" s="2"/>
      <c r="Q44" s="2"/>
      <c r="R44" s="2"/>
      <c r="S44" s="2"/>
      <c r="T44" s="12"/>
    </row>
    <row r="45" spans="1:20" x14ac:dyDescent="0.25">
      <c r="A45" s="1"/>
      <c r="B45" s="2"/>
      <c r="C45" s="2"/>
      <c r="D45" s="2"/>
      <c r="E45" s="2"/>
      <c r="F45" s="12"/>
      <c r="H45" s="1"/>
      <c r="I45" s="2"/>
      <c r="J45" s="2"/>
      <c r="K45" s="2"/>
      <c r="L45" s="2"/>
      <c r="M45" s="12"/>
      <c r="O45" s="1"/>
      <c r="P45" s="2"/>
      <c r="Q45" s="2"/>
      <c r="R45" s="2"/>
      <c r="S45" s="2"/>
      <c r="T45" s="12"/>
    </row>
    <row r="46" spans="1:20" x14ac:dyDescent="0.25">
      <c r="A46" s="1"/>
      <c r="B46" s="2"/>
      <c r="C46" s="2"/>
      <c r="D46" s="2"/>
      <c r="E46" s="2"/>
      <c r="F46" s="2"/>
      <c r="H46" s="1"/>
      <c r="I46" s="2"/>
      <c r="J46" s="2"/>
      <c r="K46" s="2"/>
      <c r="L46" s="2"/>
      <c r="M46" s="2"/>
      <c r="O46" s="1"/>
      <c r="P46" s="2"/>
      <c r="Q46" s="2"/>
      <c r="R46" s="2"/>
      <c r="S46" s="2"/>
      <c r="T46" s="2"/>
    </row>
    <row r="47" spans="1:20" x14ac:dyDescent="0.25">
      <c r="A47" s="1"/>
      <c r="B47" s="2"/>
      <c r="C47" s="2"/>
      <c r="D47" s="2"/>
      <c r="E47" s="2"/>
      <c r="F47" s="2"/>
      <c r="H47" s="1"/>
      <c r="I47" s="2"/>
      <c r="J47" s="2"/>
      <c r="K47" s="2"/>
      <c r="L47" s="2"/>
      <c r="M47" s="2"/>
      <c r="O47" s="1"/>
      <c r="P47" s="2"/>
      <c r="Q47" s="2"/>
      <c r="R47" s="2"/>
      <c r="S47" s="2"/>
      <c r="T47" s="2"/>
    </row>
    <row r="48" spans="1:20" x14ac:dyDescent="0.25">
      <c r="A48" s="1"/>
      <c r="B48" s="2"/>
      <c r="C48" s="2"/>
      <c r="D48" s="2"/>
      <c r="E48" s="2"/>
      <c r="F48" s="2"/>
      <c r="H48" s="1"/>
      <c r="I48" s="2"/>
      <c r="J48" s="2"/>
      <c r="K48" s="2"/>
      <c r="L48" s="2"/>
      <c r="M48" s="2"/>
      <c r="O48" s="1"/>
      <c r="P48" s="2"/>
      <c r="Q48" s="2"/>
      <c r="R48" s="2"/>
      <c r="S48" s="2"/>
      <c r="T48" s="2"/>
    </row>
    <row r="49" spans="1:21" x14ac:dyDescent="0.25">
      <c r="D49"/>
      <c r="H49" s="9"/>
      <c r="J49"/>
      <c r="P49"/>
    </row>
    <row r="50" spans="1:21" x14ac:dyDescent="0.25">
      <c r="A50" s="3" t="s">
        <v>2</v>
      </c>
      <c r="D50"/>
      <c r="F50">
        <f>SUM(F29:F48)</f>
        <v>0</v>
      </c>
      <c r="H50" s="9"/>
      <c r="J50"/>
      <c r="M50">
        <f>SUM(M49:M49)</f>
        <v>0</v>
      </c>
      <c r="P50"/>
      <c r="T50">
        <f>SUM(T29:T49)</f>
        <v>0</v>
      </c>
      <c r="U50" s="3">
        <f>SUM(T50+M50+F50)</f>
        <v>0</v>
      </c>
    </row>
    <row r="51" spans="1:21" x14ac:dyDescent="0.25">
      <c r="D51" s="46"/>
      <c r="G51" s="9"/>
      <c r="J51" s="46"/>
      <c r="P51" s="46"/>
    </row>
    <row r="52" spans="1:21" x14ac:dyDescent="0.25">
      <c r="B52" s="8" t="s">
        <v>8</v>
      </c>
      <c r="C52" s="3"/>
      <c r="E52" s="212">
        <f>$F$25+$M$25+$T$25+$T$50+$M$50+$F$50</f>
        <v>0</v>
      </c>
      <c r="G52" s="9"/>
    </row>
    <row r="53" spans="1:21" x14ac:dyDescent="0.25">
      <c r="B53" s="8"/>
      <c r="C53" s="3"/>
      <c r="E53" s="3"/>
      <c r="G53" s="9"/>
    </row>
    <row r="54" spans="1:21" x14ac:dyDescent="0.25">
      <c r="B54" s="8" t="s">
        <v>11</v>
      </c>
      <c r="C54" s="3"/>
      <c r="E54" s="14">
        <f>+E52+'Février 2018'!E54</f>
        <v>0</v>
      </c>
      <c r="G54" s="9"/>
    </row>
  </sheetData>
  <mergeCells count="1">
    <mergeCell ref="A1:Q1"/>
  </mergeCells>
  <dataValidations count="12">
    <dataValidation type="list" allowBlank="1" showInputMessage="1" showErrorMessage="1" sqref="I29:I48">
      <formula1>ÉquipeBodel</formula1>
    </dataValidation>
    <dataValidation type="list" allowBlank="1" showInputMessage="1" showErrorMessage="1" sqref="P29:P48">
      <formula1>ÉquipeParc</formula1>
    </dataValidation>
    <dataValidation type="list" allowBlank="1" showInputMessage="1" showErrorMessage="1" sqref="B29:B48">
      <formula1>ÉquipeStuber</formula1>
    </dataValidation>
    <dataValidation type="list" allowBlank="1" showInputMessage="1" showErrorMessage="1" sqref="P4:P23">
      <formula1>ÉquipeLauriers</formula1>
    </dataValidation>
    <dataValidation type="list" allowBlank="1" showInputMessage="1" showErrorMessage="1" sqref="I4:I23">
      <formula1>ÉquipeMimosas</formula1>
    </dataValidation>
    <dataValidation type="list" allowBlank="1" showInputMessage="1" sqref="Q29:Q48 J29:J48 C29:C48">
      <formula1>OFFSET(Bischwiller,MATCH(C29&amp;"*",Bischwiller,0)-1,,COUNTIF(Bischwiller,C29&amp;"*"))</formula1>
    </dataValidation>
    <dataValidation type="list" allowBlank="1" showInputMessage="1" showErrorMessage="1" sqref="J24">
      <formula1>OFFSET(_3T,MATCH(J24&amp;"*",_3T,0)-1,,COUNTIF(_3T,J24&amp;"*"))</formula1>
    </dataValidation>
    <dataValidation type="list" allowBlank="1" showInputMessage="1" sqref="C4:C23 J4:J23 Q4:Q23">
      <formula1>OFFSET(_3T,MATCH(C4&amp;"*",_3T,0)-1,,COUNTIF(_3T,C4&amp;"*"))</formula1>
    </dataValidation>
    <dataValidation type="list" allowBlank="1" showInputMessage="1" sqref="M29:M48 M4:M23 F4:F23 T29:T48 T4:T23 F29:F48">
      <formula1>Heures</formula1>
    </dataValidation>
    <dataValidation type="list" allowBlank="1" showInputMessage="1" showErrorMessage="1" sqref="E4:E23 L4:L23 S4:S23 S29:S48 L29:L48 E29:E48">
      <formula1>Motif</formula1>
    </dataValidation>
    <dataValidation type="list" allowBlank="1" showInputMessage="1" showErrorMessage="1" sqref="B4:B23">
      <formula1>ÉquipeÉglantines</formula1>
    </dataValidation>
    <dataValidation allowBlank="1" showInputMessage="1" showErrorMessage="1" promptTitle="Date" prompt="Merci d'inscrire la date avec le séparateur &quot;/&quot; comme ceci:_x000a_25/05/2018" sqref="A4:A23 H4:H23 O4:O23 A29:A48 H29:H48 O29:O48"/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7" tint="-0.249977111117893"/>
  </sheetPr>
  <dimension ref="A1:U54"/>
  <sheetViews>
    <sheetView zoomScale="80" zoomScaleNormal="80" workbookViewId="0">
      <selection activeCell="O29" activeCellId="5" sqref="A4:A23 H4:H22 O4:O23 A29:A48 H29:H48 O29:O48"/>
    </sheetView>
  </sheetViews>
  <sheetFormatPr baseColWidth="10" defaultRowHeight="15" x14ac:dyDescent="0.25"/>
  <cols>
    <col min="1" max="1" width="12.7109375" style="224" customWidth="1"/>
    <col min="2" max="2" width="17.28515625" customWidth="1"/>
    <col min="3" max="3" width="18.7109375" customWidth="1"/>
    <col min="4" max="4" width="19" style="45" bestFit="1" customWidth="1"/>
    <col min="5" max="5" width="16.7109375" customWidth="1"/>
    <col min="6" max="6" width="12.7109375" customWidth="1"/>
    <col min="7" max="7" width="5.7109375" customWidth="1"/>
    <col min="8" max="8" width="12.7109375" customWidth="1"/>
    <col min="9" max="9" width="17.28515625" customWidth="1"/>
    <col min="10" max="10" width="18.7109375" style="45" customWidth="1"/>
    <col min="11" max="11" width="14.7109375" customWidth="1"/>
    <col min="12" max="12" width="16.7109375" customWidth="1"/>
    <col min="13" max="13" width="12.7109375" customWidth="1"/>
    <col min="14" max="14" width="5.7109375" customWidth="1"/>
    <col min="15" max="15" width="12.7109375" customWidth="1"/>
    <col min="16" max="16" width="17.28515625" style="45" customWidth="1"/>
    <col min="17" max="17" width="18.7109375" customWidth="1"/>
    <col min="18" max="18" width="14.7109375" customWidth="1"/>
    <col min="19" max="19" width="16.7109375" customWidth="1"/>
    <col min="20" max="20" width="12.7109375" customWidth="1"/>
    <col min="21" max="21" width="4.85546875" bestFit="1" customWidth="1"/>
  </cols>
  <sheetData>
    <row r="1" spans="1:21" ht="23.25" x14ac:dyDescent="0.35">
      <c r="A1" s="394" t="s">
        <v>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</row>
    <row r="2" spans="1:21" x14ac:dyDescent="0.25">
      <c r="A2" s="222" t="s">
        <v>3</v>
      </c>
      <c r="D2"/>
      <c r="H2" s="7" t="s">
        <v>4</v>
      </c>
      <c r="J2"/>
      <c r="O2" s="5" t="s">
        <v>5</v>
      </c>
      <c r="P2"/>
    </row>
    <row r="3" spans="1:21" s="50" customFormat="1" x14ac:dyDescent="0.25">
      <c r="A3" s="223" t="s">
        <v>0</v>
      </c>
      <c r="B3" s="47" t="s">
        <v>1</v>
      </c>
      <c r="C3" s="47" t="s">
        <v>156</v>
      </c>
      <c r="D3" s="47" t="s">
        <v>155</v>
      </c>
      <c r="E3" s="47" t="s">
        <v>154</v>
      </c>
      <c r="F3" s="47" t="s">
        <v>153</v>
      </c>
      <c r="G3" s="49"/>
      <c r="H3" s="47" t="s">
        <v>0</v>
      </c>
      <c r="I3" s="47" t="s">
        <v>1</v>
      </c>
      <c r="J3" s="47" t="s">
        <v>156</v>
      </c>
      <c r="K3" s="47" t="s">
        <v>155</v>
      </c>
      <c r="L3" s="47" t="s">
        <v>154</v>
      </c>
      <c r="M3" s="47" t="s">
        <v>153</v>
      </c>
      <c r="N3" s="49"/>
      <c r="O3" s="47" t="s">
        <v>0</v>
      </c>
      <c r="P3" s="47" t="s">
        <v>1</v>
      </c>
      <c r="Q3" s="47" t="s">
        <v>156</v>
      </c>
      <c r="R3" s="47" t="s">
        <v>155</v>
      </c>
      <c r="S3" s="47" t="s">
        <v>154</v>
      </c>
      <c r="T3" s="47" t="s">
        <v>153</v>
      </c>
      <c r="U3" s="49"/>
    </row>
    <row r="4" spans="1:21" x14ac:dyDescent="0.25">
      <c r="A4" s="239"/>
      <c r="B4" s="226"/>
      <c r="C4" s="226"/>
      <c r="D4" s="225"/>
      <c r="E4" s="226"/>
      <c r="F4" s="227"/>
      <c r="H4" s="6"/>
      <c r="I4" s="10"/>
      <c r="J4" s="10"/>
      <c r="K4" s="2"/>
      <c r="L4" s="10"/>
      <c r="M4" s="12"/>
      <c r="O4" s="6"/>
      <c r="P4" s="10"/>
      <c r="Q4" s="10"/>
      <c r="R4" s="2"/>
      <c r="S4" s="10"/>
      <c r="T4" s="12"/>
    </row>
    <row r="5" spans="1:21" x14ac:dyDescent="0.25">
      <c r="A5" s="239"/>
      <c r="B5" s="226"/>
      <c r="C5" s="226"/>
      <c r="D5" s="225"/>
      <c r="E5" s="226"/>
      <c r="F5" s="227"/>
      <c r="H5" s="6"/>
      <c r="I5" s="10"/>
      <c r="J5" s="10"/>
      <c r="K5" s="2"/>
      <c r="L5" s="10"/>
      <c r="M5" s="12"/>
      <c r="O5" s="6"/>
      <c r="P5" s="10"/>
      <c r="Q5" s="10"/>
      <c r="R5" s="2"/>
      <c r="S5" s="10"/>
      <c r="T5" s="12"/>
    </row>
    <row r="6" spans="1:21" x14ac:dyDescent="0.25">
      <c r="A6" s="239"/>
      <c r="B6" s="226"/>
      <c r="C6" s="226"/>
      <c r="D6" s="225"/>
      <c r="E6" s="226"/>
      <c r="F6" s="227"/>
      <c r="H6" s="6"/>
      <c r="I6" s="10"/>
      <c r="J6" s="10"/>
      <c r="K6" s="2"/>
      <c r="L6" s="10"/>
      <c r="M6" s="12"/>
      <c r="O6" s="6"/>
      <c r="P6" s="10"/>
      <c r="Q6" s="10"/>
      <c r="R6" s="2"/>
      <c r="S6" s="10"/>
      <c r="T6" s="12"/>
    </row>
    <row r="7" spans="1:21" x14ac:dyDescent="0.25">
      <c r="A7" s="239"/>
      <c r="B7" s="226"/>
      <c r="C7" s="226"/>
      <c r="D7" s="225"/>
      <c r="E7" s="226"/>
      <c r="F7" s="227"/>
      <c r="H7" s="6"/>
      <c r="I7" s="10"/>
      <c r="J7" s="10"/>
      <c r="K7" s="2"/>
      <c r="L7" s="10"/>
      <c r="M7" s="12"/>
      <c r="O7" s="6"/>
      <c r="P7" s="10"/>
      <c r="Q7" s="10"/>
      <c r="R7" s="2"/>
      <c r="S7" s="10"/>
      <c r="T7" s="12"/>
    </row>
    <row r="8" spans="1:21" x14ac:dyDescent="0.25">
      <c r="A8" s="239"/>
      <c r="B8" s="226"/>
      <c r="C8" s="226"/>
      <c r="D8" s="225"/>
      <c r="E8" s="226"/>
      <c r="F8" s="227"/>
      <c r="H8" s="6"/>
      <c r="I8" s="10"/>
      <c r="J8" s="10"/>
      <c r="K8" s="2"/>
      <c r="L8" s="10"/>
      <c r="M8" s="12"/>
      <c r="O8" s="6"/>
      <c r="P8" s="10"/>
      <c r="Q8" s="10"/>
      <c r="R8" s="2"/>
      <c r="S8" s="10"/>
      <c r="T8" s="12"/>
    </row>
    <row r="9" spans="1:21" x14ac:dyDescent="0.25">
      <c r="A9" s="239"/>
      <c r="B9" s="226"/>
      <c r="C9" s="226"/>
      <c r="D9" s="225"/>
      <c r="E9" s="226"/>
      <c r="F9" s="227"/>
      <c r="H9" s="6"/>
      <c r="I9" s="10"/>
      <c r="J9" s="10"/>
      <c r="K9" s="2"/>
      <c r="L9" s="10"/>
      <c r="M9" s="12"/>
      <c r="O9" s="6"/>
      <c r="P9" s="10"/>
      <c r="Q9" s="10"/>
      <c r="R9" s="2"/>
      <c r="S9" s="10"/>
      <c r="T9" s="12"/>
    </row>
    <row r="10" spans="1:21" x14ac:dyDescent="0.25">
      <c r="A10" s="239"/>
      <c r="B10" s="226"/>
      <c r="C10" s="226"/>
      <c r="D10" s="225"/>
      <c r="E10" s="226"/>
      <c r="F10" s="227"/>
      <c r="H10" s="6"/>
      <c r="I10" s="10"/>
      <c r="J10" s="10"/>
      <c r="K10" s="2"/>
      <c r="L10" s="10"/>
      <c r="M10" s="12"/>
      <c r="O10" s="6"/>
      <c r="P10" s="10"/>
      <c r="Q10" s="10"/>
      <c r="R10" s="2"/>
      <c r="S10" s="10"/>
      <c r="T10" s="12"/>
    </row>
    <row r="11" spans="1:21" x14ac:dyDescent="0.25">
      <c r="A11" s="239"/>
      <c r="B11" s="226"/>
      <c r="C11" s="226"/>
      <c r="D11" s="225"/>
      <c r="E11" s="226"/>
      <c r="F11" s="227"/>
      <c r="H11" s="6"/>
      <c r="I11" s="10"/>
      <c r="J11" s="10"/>
      <c r="K11" s="2"/>
      <c r="L11" s="10"/>
      <c r="M11" s="12"/>
      <c r="O11" s="6"/>
      <c r="P11" s="10"/>
      <c r="Q11" s="10"/>
      <c r="R11" s="2"/>
      <c r="S11" s="10"/>
      <c r="T11" s="12"/>
    </row>
    <row r="12" spans="1:21" x14ac:dyDescent="0.25">
      <c r="A12" s="239"/>
      <c r="B12" s="226"/>
      <c r="C12" s="226"/>
      <c r="D12" s="225"/>
      <c r="E12" s="226"/>
      <c r="F12" s="227"/>
      <c r="H12" s="6"/>
      <c r="I12" s="10"/>
      <c r="J12" s="10"/>
      <c r="K12" s="2"/>
      <c r="L12" s="10"/>
      <c r="M12" s="12"/>
      <c r="O12" s="6"/>
      <c r="P12" s="10"/>
      <c r="Q12" s="10"/>
      <c r="R12" s="2"/>
      <c r="S12" s="10"/>
      <c r="T12" s="12"/>
    </row>
    <row r="13" spans="1:21" x14ac:dyDescent="0.25">
      <c r="A13" s="239"/>
      <c r="B13" s="226"/>
      <c r="C13" s="226"/>
      <c r="D13" s="225"/>
      <c r="E13" s="226"/>
      <c r="F13" s="227"/>
      <c r="H13" s="6"/>
      <c r="I13" s="10"/>
      <c r="J13" s="10"/>
      <c r="K13" s="2"/>
      <c r="L13" s="10"/>
      <c r="M13" s="12"/>
      <c r="O13" s="6"/>
      <c r="P13" s="10"/>
      <c r="Q13" s="10"/>
      <c r="R13" s="2"/>
      <c r="S13" s="10"/>
      <c r="T13" s="12"/>
    </row>
    <row r="14" spans="1:21" x14ac:dyDescent="0.25">
      <c r="A14" s="239"/>
      <c r="B14" s="226"/>
      <c r="C14" s="226"/>
      <c r="D14" s="225"/>
      <c r="E14" s="226"/>
      <c r="F14" s="227"/>
      <c r="H14" s="6"/>
      <c r="I14" s="10"/>
      <c r="J14" s="10"/>
      <c r="K14" s="2"/>
      <c r="L14" s="10"/>
      <c r="M14" s="12"/>
      <c r="O14" s="6"/>
      <c r="P14" s="10"/>
      <c r="Q14" s="10"/>
      <c r="R14" s="2"/>
      <c r="S14" s="10"/>
      <c r="T14" s="12"/>
    </row>
    <row r="15" spans="1:21" x14ac:dyDescent="0.25">
      <c r="A15" s="239"/>
      <c r="B15" s="226"/>
      <c r="C15" s="226"/>
      <c r="D15" s="225"/>
      <c r="E15" s="226"/>
      <c r="F15" s="227"/>
      <c r="H15" s="6"/>
      <c r="I15" s="10"/>
      <c r="J15" s="10"/>
      <c r="K15" s="2"/>
      <c r="L15" s="10"/>
      <c r="M15" s="12"/>
      <c r="O15" s="6"/>
      <c r="P15" s="10"/>
      <c r="Q15" s="10"/>
      <c r="R15" s="2"/>
      <c r="S15" s="10"/>
      <c r="T15" s="12"/>
    </row>
    <row r="16" spans="1:21" x14ac:dyDescent="0.25">
      <c r="A16" s="239"/>
      <c r="B16" s="226"/>
      <c r="C16" s="226"/>
      <c r="D16" s="225"/>
      <c r="E16" s="226"/>
      <c r="F16" s="227"/>
      <c r="H16" s="6"/>
      <c r="I16" s="10"/>
      <c r="J16" s="10"/>
      <c r="K16" s="2"/>
      <c r="L16" s="10"/>
      <c r="M16" s="12"/>
      <c r="O16" s="6"/>
      <c r="P16" s="10"/>
      <c r="Q16" s="10"/>
      <c r="R16" s="2"/>
      <c r="S16" s="10"/>
      <c r="T16" s="12"/>
    </row>
    <row r="17" spans="1:21" x14ac:dyDescent="0.25">
      <c r="A17" s="239"/>
      <c r="B17" s="10"/>
      <c r="C17" s="10"/>
      <c r="D17" s="2"/>
      <c r="E17" s="2"/>
      <c r="F17" s="12"/>
      <c r="H17" s="1"/>
      <c r="I17" s="10"/>
      <c r="J17" s="10"/>
      <c r="K17" s="2"/>
      <c r="L17" s="2"/>
      <c r="M17" s="12"/>
      <c r="O17" s="1"/>
      <c r="P17" s="10"/>
      <c r="Q17" s="10"/>
      <c r="R17" s="2"/>
      <c r="S17" s="2"/>
      <c r="T17" s="12"/>
    </row>
    <row r="18" spans="1:21" x14ac:dyDescent="0.25">
      <c r="A18" s="239"/>
      <c r="B18" s="10"/>
      <c r="C18" s="10"/>
      <c r="D18" s="2"/>
      <c r="E18" s="2"/>
      <c r="F18" s="12"/>
      <c r="H18" s="1"/>
      <c r="I18" s="10"/>
      <c r="J18" s="10"/>
      <c r="K18" s="2"/>
      <c r="L18" s="2"/>
      <c r="M18" s="12"/>
      <c r="O18" s="1"/>
      <c r="P18" s="10"/>
      <c r="Q18" s="10"/>
      <c r="R18" s="2"/>
      <c r="S18" s="2"/>
      <c r="T18" s="12"/>
    </row>
    <row r="19" spans="1:21" x14ac:dyDescent="0.25">
      <c r="A19" s="239"/>
      <c r="B19" s="2"/>
      <c r="C19" s="10"/>
      <c r="D19" s="2"/>
      <c r="E19" s="2"/>
      <c r="F19" s="12"/>
      <c r="H19" s="1"/>
      <c r="I19" s="2"/>
      <c r="J19" s="10"/>
      <c r="K19" s="2"/>
      <c r="L19" s="2"/>
      <c r="M19" s="12"/>
      <c r="O19" s="1"/>
      <c r="P19" s="2"/>
      <c r="Q19" s="10"/>
      <c r="R19" s="2"/>
      <c r="S19" s="2"/>
      <c r="T19" s="12"/>
    </row>
    <row r="20" spans="1:21" x14ac:dyDescent="0.25">
      <c r="A20" s="239"/>
      <c r="B20" s="2"/>
      <c r="C20" s="10"/>
      <c r="D20" s="2"/>
      <c r="E20" s="2"/>
      <c r="F20" s="12"/>
      <c r="H20" s="1"/>
      <c r="I20" s="2"/>
      <c r="J20" s="10"/>
      <c r="K20" s="2"/>
      <c r="L20" s="2"/>
      <c r="M20" s="12"/>
      <c r="O20" s="1"/>
      <c r="P20" s="2"/>
      <c r="Q20" s="10"/>
      <c r="R20" s="2"/>
      <c r="S20" s="2"/>
      <c r="T20" s="12"/>
    </row>
    <row r="21" spans="1:21" x14ac:dyDescent="0.25">
      <c r="A21" s="239"/>
      <c r="B21" s="2"/>
      <c r="C21" s="10"/>
      <c r="D21" s="2"/>
      <c r="E21" s="2"/>
      <c r="F21" s="2"/>
      <c r="H21" s="1"/>
      <c r="I21" s="2"/>
      <c r="J21" s="10"/>
      <c r="K21" s="2"/>
      <c r="L21" s="2"/>
      <c r="M21" s="2"/>
      <c r="O21" s="1"/>
      <c r="P21" s="2"/>
      <c r="Q21" s="10"/>
      <c r="R21" s="2"/>
      <c r="S21" s="2"/>
      <c r="T21" s="2"/>
    </row>
    <row r="22" spans="1:21" x14ac:dyDescent="0.25">
      <c r="A22" s="239"/>
      <c r="B22" s="2"/>
      <c r="C22" s="10"/>
      <c r="D22" s="2"/>
      <c r="E22" s="2"/>
      <c r="F22" s="2"/>
      <c r="H22" s="1"/>
      <c r="I22" s="2"/>
      <c r="J22" s="10"/>
      <c r="K22" s="2"/>
      <c r="L22" s="2"/>
      <c r="M22" s="2"/>
      <c r="O22" s="1"/>
      <c r="P22" s="2"/>
      <c r="Q22" s="10"/>
      <c r="R22" s="2"/>
      <c r="S22" s="2"/>
      <c r="T22" s="2"/>
    </row>
    <row r="23" spans="1:21" x14ac:dyDescent="0.25">
      <c r="A23" s="239"/>
      <c r="B23" s="2"/>
      <c r="C23" s="10"/>
      <c r="D23" s="2"/>
      <c r="E23" s="2"/>
      <c r="F23" s="2"/>
      <c r="H23" s="1"/>
      <c r="I23" s="2"/>
      <c r="J23" s="10"/>
      <c r="K23" s="2"/>
      <c r="L23" s="2"/>
      <c r="M23" s="2"/>
      <c r="O23" s="1"/>
      <c r="P23" s="2"/>
      <c r="Q23" s="10"/>
      <c r="R23" s="2"/>
      <c r="S23" s="2"/>
      <c r="T23" s="2"/>
    </row>
    <row r="24" spans="1:21" x14ac:dyDescent="0.25">
      <c r="D24"/>
      <c r="H24" s="9"/>
      <c r="J24"/>
      <c r="P24"/>
    </row>
    <row r="25" spans="1:21" x14ac:dyDescent="0.25">
      <c r="A25" s="240" t="s">
        <v>2</v>
      </c>
      <c r="D25"/>
      <c r="F25">
        <f>SUM(F4:F23)</f>
        <v>0</v>
      </c>
      <c r="H25" s="8" t="s">
        <v>2</v>
      </c>
      <c r="J25"/>
      <c r="M25">
        <f>SUM(M4:M23)</f>
        <v>0</v>
      </c>
      <c r="O25" s="3" t="s">
        <v>2</v>
      </c>
      <c r="P25"/>
      <c r="T25">
        <f>SUM(T4:T23)</f>
        <v>0</v>
      </c>
      <c r="U25" s="380">
        <f>SUM(T25+M25+F25)</f>
        <v>0</v>
      </c>
    </row>
    <row r="26" spans="1:21" x14ac:dyDescent="0.25">
      <c r="C26" s="43" t="s">
        <v>146</v>
      </c>
      <c r="D26" s="43"/>
      <c r="E26" s="43" t="s">
        <v>147</v>
      </c>
      <c r="F26" s="43" t="s">
        <v>148</v>
      </c>
      <c r="G26" s="43"/>
      <c r="H26" s="44" t="s">
        <v>149</v>
      </c>
      <c r="I26" s="43" t="s">
        <v>150</v>
      </c>
      <c r="J26" s="43" t="s">
        <v>151</v>
      </c>
      <c r="P26"/>
    </row>
    <row r="27" spans="1:21" x14ac:dyDescent="0.25">
      <c r="A27" s="222" t="s">
        <v>6</v>
      </c>
      <c r="D27"/>
      <c r="H27" s="7" t="s">
        <v>9</v>
      </c>
      <c r="J27"/>
      <c r="O27" s="5" t="s">
        <v>10</v>
      </c>
      <c r="P27"/>
    </row>
    <row r="28" spans="1:21" s="50" customFormat="1" x14ac:dyDescent="0.25">
      <c r="A28" s="223" t="s">
        <v>0</v>
      </c>
      <c r="B28" s="47" t="s">
        <v>1</v>
      </c>
      <c r="C28" s="47" t="s">
        <v>156</v>
      </c>
      <c r="D28" s="47" t="s">
        <v>155</v>
      </c>
      <c r="E28" s="47" t="s">
        <v>154</v>
      </c>
      <c r="F28" s="47" t="s">
        <v>153</v>
      </c>
      <c r="G28" s="49"/>
      <c r="H28" s="47" t="s">
        <v>0</v>
      </c>
      <c r="I28" s="47" t="s">
        <v>1</v>
      </c>
      <c r="J28" s="47" t="s">
        <v>156</v>
      </c>
      <c r="K28" s="47" t="s">
        <v>155</v>
      </c>
      <c r="L28" s="47" t="s">
        <v>154</v>
      </c>
      <c r="M28" s="47" t="s">
        <v>153</v>
      </c>
      <c r="N28" s="49"/>
      <c r="O28" s="47" t="s">
        <v>0</v>
      </c>
      <c r="P28" s="47" t="s">
        <v>1</v>
      </c>
      <c r="Q28" s="47" t="s">
        <v>156</v>
      </c>
      <c r="R28" s="47" t="s">
        <v>155</v>
      </c>
      <c r="S28" s="47" t="s">
        <v>154</v>
      </c>
      <c r="T28" s="47" t="s">
        <v>153</v>
      </c>
      <c r="U28" s="49"/>
    </row>
    <row r="29" spans="1:21" x14ac:dyDescent="0.25">
      <c r="A29" s="239"/>
      <c r="B29" s="238"/>
      <c r="C29" s="238"/>
      <c r="D29" s="238"/>
      <c r="E29" s="241"/>
      <c r="F29" s="242"/>
      <c r="H29" s="248"/>
      <c r="I29" s="249"/>
      <c r="J29" s="249"/>
      <c r="K29" s="252"/>
      <c r="L29" s="250"/>
      <c r="M29" s="251"/>
      <c r="O29" s="274"/>
      <c r="P29" s="275"/>
      <c r="Q29" s="275"/>
      <c r="R29" s="275"/>
      <c r="S29" s="276"/>
      <c r="T29" s="277"/>
    </row>
    <row r="30" spans="1:21" x14ac:dyDescent="0.25">
      <c r="A30" s="239"/>
      <c r="B30" s="238"/>
      <c r="C30" s="238"/>
      <c r="D30" s="238"/>
      <c r="E30" s="241"/>
      <c r="F30" s="242"/>
      <c r="H30" s="1"/>
      <c r="I30" s="2"/>
      <c r="J30" s="2"/>
      <c r="K30" s="2"/>
      <c r="L30" s="10"/>
      <c r="M30" s="12"/>
      <c r="O30" s="274"/>
      <c r="P30" s="275"/>
      <c r="Q30" s="275"/>
      <c r="R30" s="275"/>
      <c r="S30" s="276"/>
      <c r="T30" s="277"/>
    </row>
    <row r="31" spans="1:21" x14ac:dyDescent="0.25">
      <c r="A31" s="239"/>
      <c r="B31" s="238"/>
      <c r="C31" s="238"/>
      <c r="D31" s="238"/>
      <c r="E31" s="241"/>
      <c r="F31" s="242"/>
      <c r="H31" s="1"/>
      <c r="I31" s="2"/>
      <c r="J31" s="2"/>
      <c r="K31" s="2"/>
      <c r="L31" s="10"/>
      <c r="M31" s="12"/>
      <c r="O31" s="274"/>
      <c r="P31" s="275"/>
      <c r="Q31" s="275"/>
      <c r="R31" s="275"/>
      <c r="S31" s="276"/>
      <c r="T31" s="277"/>
    </row>
    <row r="32" spans="1:21" x14ac:dyDescent="0.25">
      <c r="A32" s="239"/>
      <c r="B32" s="238"/>
      <c r="C32" s="238"/>
      <c r="D32" s="238"/>
      <c r="E32" s="241"/>
      <c r="F32" s="242"/>
      <c r="H32" s="1"/>
      <c r="I32" s="2"/>
      <c r="J32" s="2"/>
      <c r="K32" s="2"/>
      <c r="L32" s="10"/>
      <c r="M32" s="12"/>
      <c r="O32" s="1"/>
      <c r="P32" s="2"/>
      <c r="Q32" s="2"/>
      <c r="R32" s="2"/>
      <c r="S32" s="10"/>
      <c r="T32" s="12"/>
    </row>
    <row r="33" spans="1:20" x14ac:dyDescent="0.25">
      <c r="A33" s="239"/>
      <c r="B33" s="238"/>
      <c r="C33" s="238"/>
      <c r="D33" s="238"/>
      <c r="E33" s="241"/>
      <c r="F33" s="242"/>
      <c r="H33" s="1"/>
      <c r="I33" s="2"/>
      <c r="J33" s="2"/>
      <c r="K33" s="2"/>
      <c r="L33" s="10"/>
      <c r="M33" s="12"/>
      <c r="O33" s="1"/>
      <c r="P33" s="2"/>
      <c r="Q33" s="2"/>
      <c r="R33" s="2"/>
      <c r="S33" s="10"/>
      <c r="T33" s="12"/>
    </row>
    <row r="34" spans="1:20" x14ac:dyDescent="0.25">
      <c r="A34" s="239"/>
      <c r="B34" s="238"/>
      <c r="C34" s="238"/>
      <c r="D34" s="238"/>
      <c r="E34" s="241"/>
      <c r="F34" s="242"/>
      <c r="H34" s="1"/>
      <c r="I34" s="2"/>
      <c r="J34" s="2"/>
      <c r="K34" s="2"/>
      <c r="L34" s="10"/>
      <c r="M34" s="12"/>
      <c r="O34" s="1"/>
      <c r="P34" s="2"/>
      <c r="Q34" s="2"/>
      <c r="R34" s="2"/>
      <c r="S34" s="10"/>
      <c r="T34" s="12"/>
    </row>
    <row r="35" spans="1:20" x14ac:dyDescent="0.25">
      <c r="A35" s="239"/>
      <c r="B35" s="2"/>
      <c r="C35" s="2"/>
      <c r="D35" s="2"/>
      <c r="E35" s="10"/>
      <c r="F35" s="12"/>
      <c r="H35" s="1"/>
      <c r="I35" s="2"/>
      <c r="J35" s="2"/>
      <c r="K35" s="2"/>
      <c r="L35" s="10"/>
      <c r="M35" s="12"/>
      <c r="O35" s="1"/>
      <c r="P35" s="2"/>
      <c r="Q35" s="2"/>
      <c r="R35" s="2"/>
      <c r="S35" s="10"/>
      <c r="T35" s="12"/>
    </row>
    <row r="36" spans="1:20" x14ac:dyDescent="0.25">
      <c r="A36" s="239"/>
      <c r="B36" s="2"/>
      <c r="C36" s="2"/>
      <c r="D36" s="2"/>
      <c r="E36" s="10"/>
      <c r="F36" s="12"/>
      <c r="H36" s="1"/>
      <c r="I36" s="2"/>
      <c r="J36" s="2"/>
      <c r="K36" s="2"/>
      <c r="L36" s="10"/>
      <c r="M36" s="12"/>
      <c r="O36" s="1"/>
      <c r="P36" s="2"/>
      <c r="Q36" s="2"/>
      <c r="R36" s="2"/>
      <c r="S36" s="10"/>
      <c r="T36" s="12"/>
    </row>
    <row r="37" spans="1:20" x14ac:dyDescent="0.25">
      <c r="A37" s="239"/>
      <c r="B37" s="2"/>
      <c r="C37" s="2"/>
      <c r="D37" s="2"/>
      <c r="E37" s="10"/>
      <c r="F37" s="12"/>
      <c r="H37" s="1"/>
      <c r="I37" s="2"/>
      <c r="J37" s="2"/>
      <c r="K37" s="2"/>
      <c r="L37" s="10"/>
      <c r="M37" s="12"/>
      <c r="O37" s="1"/>
      <c r="P37" s="2"/>
      <c r="Q37" s="2"/>
      <c r="R37" s="2"/>
      <c r="S37" s="10"/>
      <c r="T37" s="12"/>
    </row>
    <row r="38" spans="1:20" x14ac:dyDescent="0.25">
      <c r="A38" s="239"/>
      <c r="B38" s="2"/>
      <c r="C38" s="2"/>
      <c r="D38" s="2"/>
      <c r="E38" s="10"/>
      <c r="F38" s="12"/>
      <c r="H38" s="1"/>
      <c r="I38" s="2"/>
      <c r="J38" s="2"/>
      <c r="K38" s="2"/>
      <c r="L38" s="10"/>
      <c r="M38" s="12"/>
      <c r="O38" s="1"/>
      <c r="P38" s="2"/>
      <c r="Q38" s="2"/>
      <c r="R38" s="2"/>
      <c r="S38" s="10"/>
      <c r="T38" s="12"/>
    </row>
    <row r="39" spans="1:20" x14ac:dyDescent="0.25">
      <c r="A39" s="239"/>
      <c r="B39" s="2"/>
      <c r="C39" s="2"/>
      <c r="D39" s="2"/>
      <c r="E39" s="10"/>
      <c r="F39" s="12"/>
      <c r="H39" s="1"/>
      <c r="I39" s="2"/>
      <c r="J39" s="2"/>
      <c r="K39" s="2"/>
      <c r="L39" s="10"/>
      <c r="M39" s="12"/>
      <c r="O39" s="1"/>
      <c r="P39" s="2"/>
      <c r="Q39" s="2"/>
      <c r="R39" s="2"/>
      <c r="S39" s="10"/>
      <c r="T39" s="12"/>
    </row>
    <row r="40" spans="1:20" x14ac:dyDescent="0.25">
      <c r="A40" s="239"/>
      <c r="B40" s="2"/>
      <c r="C40" s="2"/>
      <c r="D40" s="2"/>
      <c r="E40" s="10"/>
      <c r="F40" s="12"/>
      <c r="H40" s="1"/>
      <c r="I40" s="2"/>
      <c r="J40" s="2"/>
      <c r="K40" s="2"/>
      <c r="L40" s="10"/>
      <c r="M40" s="12"/>
      <c r="O40" s="1"/>
      <c r="P40" s="2"/>
      <c r="Q40" s="2"/>
      <c r="R40" s="2"/>
      <c r="S40" s="10"/>
      <c r="T40" s="12"/>
    </row>
    <row r="41" spans="1:20" x14ac:dyDescent="0.25">
      <c r="A41" s="239"/>
      <c r="B41" s="2"/>
      <c r="C41" s="2"/>
      <c r="D41" s="2"/>
      <c r="E41" s="10"/>
      <c r="F41" s="12"/>
      <c r="H41" s="1"/>
      <c r="I41" s="2"/>
      <c r="J41" s="2"/>
      <c r="K41" s="2"/>
      <c r="L41" s="10"/>
      <c r="M41" s="12"/>
      <c r="O41" s="1"/>
      <c r="P41" s="2"/>
      <c r="Q41" s="2"/>
      <c r="R41" s="2"/>
      <c r="S41" s="10"/>
      <c r="T41" s="12"/>
    </row>
    <row r="42" spans="1:20" x14ac:dyDescent="0.25">
      <c r="A42" s="239"/>
      <c r="B42" s="2"/>
      <c r="C42" s="2"/>
      <c r="D42" s="2"/>
      <c r="E42" s="2"/>
      <c r="F42" s="12"/>
      <c r="H42" s="1"/>
      <c r="I42" s="2"/>
      <c r="J42" s="2"/>
      <c r="K42" s="2"/>
      <c r="L42" s="2"/>
      <c r="M42" s="12"/>
      <c r="O42" s="1"/>
      <c r="P42" s="2"/>
      <c r="Q42" s="2"/>
      <c r="R42" s="2"/>
      <c r="S42" s="2"/>
      <c r="T42" s="12"/>
    </row>
    <row r="43" spans="1:20" x14ac:dyDescent="0.25">
      <c r="A43" s="239"/>
      <c r="B43" s="2"/>
      <c r="C43" s="2"/>
      <c r="D43" s="2"/>
      <c r="E43" s="2"/>
      <c r="F43" s="12"/>
      <c r="H43" s="1"/>
      <c r="I43" s="2"/>
      <c r="J43" s="2"/>
      <c r="K43" s="2"/>
      <c r="L43" s="2"/>
      <c r="M43" s="12"/>
      <c r="O43" s="1"/>
      <c r="P43" s="2"/>
      <c r="Q43" s="2"/>
      <c r="R43" s="2"/>
      <c r="S43" s="2"/>
      <c r="T43" s="12"/>
    </row>
    <row r="44" spans="1:20" x14ac:dyDescent="0.25">
      <c r="A44" s="239"/>
      <c r="B44" s="2"/>
      <c r="C44" s="2"/>
      <c r="D44" s="2"/>
      <c r="E44" s="2"/>
      <c r="F44" s="12"/>
      <c r="H44" s="1"/>
      <c r="I44" s="2"/>
      <c r="J44" s="2"/>
      <c r="K44" s="2"/>
      <c r="L44" s="2"/>
      <c r="M44" s="12"/>
      <c r="O44" s="1"/>
      <c r="P44" s="2"/>
      <c r="Q44" s="2"/>
      <c r="R44" s="2"/>
      <c r="S44" s="2"/>
      <c r="T44" s="12"/>
    </row>
    <row r="45" spans="1:20" x14ac:dyDescent="0.25">
      <c r="A45" s="239"/>
      <c r="B45" s="2"/>
      <c r="C45" s="2"/>
      <c r="D45" s="2"/>
      <c r="E45" s="2"/>
      <c r="F45" s="12"/>
      <c r="H45" s="1"/>
      <c r="I45" s="2"/>
      <c r="J45" s="2"/>
      <c r="K45" s="2"/>
      <c r="L45" s="2"/>
      <c r="M45" s="12"/>
      <c r="O45" s="1"/>
      <c r="P45" s="2"/>
      <c r="Q45" s="2"/>
      <c r="R45" s="2"/>
      <c r="S45" s="2"/>
      <c r="T45" s="12"/>
    </row>
    <row r="46" spans="1:20" x14ac:dyDescent="0.25">
      <c r="A46" s="239"/>
      <c r="B46" s="2"/>
      <c r="C46" s="2"/>
      <c r="D46" s="2"/>
      <c r="E46" s="2"/>
      <c r="F46" s="2"/>
      <c r="H46" s="1"/>
      <c r="I46" s="2"/>
      <c r="J46" s="2"/>
      <c r="K46" s="2"/>
      <c r="L46" s="2"/>
      <c r="M46" s="2"/>
      <c r="O46" s="1"/>
      <c r="P46" s="2"/>
      <c r="Q46" s="2"/>
      <c r="R46" s="2"/>
      <c r="S46" s="2"/>
      <c r="T46" s="2"/>
    </row>
    <row r="47" spans="1:20" x14ac:dyDescent="0.25">
      <c r="A47" s="239"/>
      <c r="B47" s="2"/>
      <c r="C47" s="2"/>
      <c r="D47" s="2"/>
      <c r="E47" s="2"/>
      <c r="F47" s="2"/>
      <c r="H47" s="1"/>
      <c r="I47" s="2"/>
      <c r="J47" s="2"/>
      <c r="K47" s="2"/>
      <c r="L47" s="2"/>
      <c r="M47" s="2"/>
      <c r="O47" s="1"/>
      <c r="P47" s="2"/>
      <c r="Q47" s="2"/>
      <c r="R47" s="2"/>
      <c r="S47" s="2"/>
      <c r="T47" s="2"/>
    </row>
    <row r="48" spans="1:20" x14ac:dyDescent="0.25">
      <c r="A48" s="239"/>
      <c r="B48" s="2"/>
      <c r="C48" s="2"/>
      <c r="D48" s="2"/>
      <c r="E48" s="2"/>
      <c r="F48" s="2"/>
      <c r="H48" s="1"/>
      <c r="I48" s="2"/>
      <c r="J48" s="2"/>
      <c r="K48" s="2"/>
      <c r="L48" s="2"/>
      <c r="M48" s="2"/>
      <c r="O48" s="1"/>
      <c r="P48" s="2"/>
      <c r="Q48" s="2"/>
      <c r="R48" s="2"/>
      <c r="S48" s="2"/>
      <c r="T48" s="2"/>
    </row>
    <row r="49" spans="1:21" x14ac:dyDescent="0.25">
      <c r="D49"/>
      <c r="H49" s="9"/>
      <c r="J49"/>
      <c r="P49"/>
    </row>
    <row r="50" spans="1:21" x14ac:dyDescent="0.25">
      <c r="A50" s="243" t="s">
        <v>2</v>
      </c>
      <c r="D50"/>
      <c r="F50">
        <f>SUM(F29:F48)</f>
        <v>0</v>
      </c>
      <c r="H50" s="9"/>
      <c r="J50"/>
      <c r="M50">
        <f>SUM(M49:M49)</f>
        <v>0</v>
      </c>
      <c r="P50"/>
      <c r="T50">
        <f>SUM(T49:T49)</f>
        <v>0</v>
      </c>
      <c r="U50" s="380">
        <f>SUM(T50+M50+F50)</f>
        <v>0</v>
      </c>
    </row>
    <row r="51" spans="1:21" x14ac:dyDescent="0.25">
      <c r="G51" s="9"/>
    </row>
    <row r="52" spans="1:21" x14ac:dyDescent="0.25">
      <c r="B52" s="8" t="s">
        <v>8</v>
      </c>
      <c r="C52" s="3"/>
      <c r="D52" s="46"/>
      <c r="E52" s="212">
        <f>$F$25+$M$25+$T$25+$T$50+$M$50+$F$50</f>
        <v>0</v>
      </c>
      <c r="G52" s="9"/>
      <c r="J52" s="46"/>
      <c r="P52" s="46"/>
    </row>
    <row r="53" spans="1:21" x14ac:dyDescent="0.25">
      <c r="B53" s="8"/>
      <c r="C53" s="3"/>
      <c r="E53" s="3"/>
      <c r="G53" s="9"/>
    </row>
    <row r="54" spans="1:21" x14ac:dyDescent="0.25">
      <c r="B54" s="8" t="s">
        <v>11</v>
      </c>
      <c r="C54" s="3"/>
      <c r="E54" s="14">
        <f>E52+'Mars 2018'!E54</f>
        <v>0</v>
      </c>
      <c r="G54" s="9"/>
    </row>
  </sheetData>
  <mergeCells count="1">
    <mergeCell ref="A1:Q1"/>
  </mergeCells>
  <dataValidations count="12">
    <dataValidation type="list" allowBlank="1" showInputMessage="1" showErrorMessage="1" sqref="I29:I48">
      <formula1>ÉquipeBodel</formula1>
    </dataValidation>
    <dataValidation type="list" allowBlank="1" showInputMessage="1" showErrorMessage="1" sqref="P29:P48">
      <formula1>ÉquipeParc</formula1>
    </dataValidation>
    <dataValidation type="list" allowBlank="1" showInputMessage="1" showErrorMessage="1" sqref="B29:B48">
      <formula1>ÉquipeStuber</formula1>
    </dataValidation>
    <dataValidation type="list" allowBlank="1" showInputMessage="1" showErrorMessage="1" sqref="P4:P23">
      <formula1>ÉquipeLauriers</formula1>
    </dataValidation>
    <dataValidation type="list" allowBlank="1" showInputMessage="1" showErrorMessage="1" sqref="I4:I23">
      <formula1>ÉquipeMimosas</formula1>
    </dataValidation>
    <dataValidation type="list" allowBlank="1" showInputMessage="1" sqref="Q29:Q48 J29:J48 C29:C48">
      <formula1>OFFSET(Bischwiller,MATCH(C29&amp;"*",Bischwiller,0)-1,,COUNTIF(Bischwiller,C29&amp;"*"))</formula1>
    </dataValidation>
    <dataValidation type="list" allowBlank="1" showInputMessage="1" showErrorMessage="1" sqref="J24">
      <formula1>OFFSET(_3T,MATCH(J24&amp;"*",_3T,0)-1,,COUNTIF(_3T,J24&amp;"*"))</formula1>
    </dataValidation>
    <dataValidation type="list" allowBlank="1" showInputMessage="1" sqref="C4:C23 J4:J23 Q4:Q23">
      <formula1>OFFSET(_3T,MATCH(C4&amp;"*",_3T,0)-1,,COUNTIF(_3T,C4&amp;"*"))</formula1>
    </dataValidation>
    <dataValidation type="list" allowBlank="1" showInputMessage="1" sqref="M29:M48 M4:M23 F4:F23 T29:T48 T4:T23 F29:F48">
      <formula1>Heures</formula1>
    </dataValidation>
    <dataValidation type="list" allowBlank="1" showInputMessage="1" showErrorMessage="1" sqref="E4:E23 L4:L23 S4:S23 S29:S48 L29:L48 E29:E48">
      <formula1>Motif</formula1>
    </dataValidation>
    <dataValidation type="list" allowBlank="1" showInputMessage="1" showErrorMessage="1" sqref="B4:B23">
      <formula1>ÉquipeÉglantines</formula1>
    </dataValidation>
    <dataValidation allowBlank="1" showInputMessage="1" showErrorMessage="1" promptTitle="Date" prompt="Merci d'inscrire la date avec le séparateur &quot;/&quot; comme ceci:_x000a_25/05/2018" sqref="A4:A23 H4:H22 O4:O23 A29:A48 H29:H48 O29:O48"/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6" tint="-0.249977111117893"/>
  </sheetPr>
  <dimension ref="A1:U54"/>
  <sheetViews>
    <sheetView zoomScale="80" zoomScaleNormal="80" workbookViewId="0">
      <selection activeCell="O29" activeCellId="6" sqref="A4:A23 H4:H23 O4:O23 A29:A43 A44:A48 H29:H48 O29:O48"/>
    </sheetView>
  </sheetViews>
  <sheetFormatPr baseColWidth="10" defaultRowHeight="15" x14ac:dyDescent="0.25"/>
  <cols>
    <col min="1" max="1" width="12.7109375" customWidth="1"/>
    <col min="2" max="2" width="17.28515625" customWidth="1"/>
    <col min="3" max="3" width="18.7109375" customWidth="1"/>
    <col min="4" max="4" width="14.7109375" style="45" customWidth="1"/>
    <col min="5" max="5" width="16.7109375" customWidth="1"/>
    <col min="6" max="6" width="12.7109375" customWidth="1"/>
    <col min="7" max="7" width="5.7109375" customWidth="1"/>
    <col min="8" max="8" width="12.7109375" customWidth="1"/>
    <col min="9" max="9" width="17.28515625" customWidth="1"/>
    <col min="10" max="10" width="18.7109375" style="45" customWidth="1"/>
    <col min="11" max="11" width="14.7109375" customWidth="1"/>
    <col min="12" max="12" width="18" bestFit="1" customWidth="1"/>
    <col min="13" max="13" width="12.7109375" style="263" customWidth="1"/>
    <col min="14" max="14" width="5.7109375" customWidth="1"/>
    <col min="15" max="15" width="12.7109375" customWidth="1"/>
    <col min="16" max="16" width="17.28515625" style="45" customWidth="1"/>
    <col min="17" max="17" width="18.7109375" customWidth="1"/>
    <col min="18" max="18" width="14.7109375" customWidth="1"/>
    <col min="19" max="19" width="16.7109375" customWidth="1"/>
    <col min="20" max="20" width="12.7109375" customWidth="1"/>
    <col min="21" max="21" width="6" bestFit="1" customWidth="1"/>
  </cols>
  <sheetData>
    <row r="1" spans="1:21" ht="23.25" x14ac:dyDescent="0.35">
      <c r="A1" s="394" t="s">
        <v>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</row>
    <row r="2" spans="1:21" x14ac:dyDescent="0.25">
      <c r="A2" s="5" t="s">
        <v>3</v>
      </c>
      <c r="D2"/>
      <c r="H2" s="7" t="s">
        <v>4</v>
      </c>
      <c r="J2"/>
      <c r="O2" s="5" t="s">
        <v>5</v>
      </c>
      <c r="P2"/>
    </row>
    <row r="3" spans="1:21" s="50" customFormat="1" x14ac:dyDescent="0.25">
      <c r="A3" s="47" t="s">
        <v>0</v>
      </c>
      <c r="B3" s="47" t="s">
        <v>1</v>
      </c>
      <c r="C3" s="47" t="s">
        <v>156</v>
      </c>
      <c r="D3" s="47" t="s">
        <v>155</v>
      </c>
      <c r="E3" s="47" t="s">
        <v>154</v>
      </c>
      <c r="F3" s="47" t="s">
        <v>153</v>
      </c>
      <c r="G3" s="49"/>
      <c r="H3" s="47" t="s">
        <v>0</v>
      </c>
      <c r="I3" s="47" t="s">
        <v>1</v>
      </c>
      <c r="J3" s="47" t="s">
        <v>156</v>
      </c>
      <c r="K3" s="47" t="s">
        <v>155</v>
      </c>
      <c r="L3" s="47" t="s">
        <v>154</v>
      </c>
      <c r="M3" s="223" t="s">
        <v>153</v>
      </c>
      <c r="N3" s="49"/>
      <c r="O3" s="47" t="s">
        <v>0</v>
      </c>
      <c r="P3" s="47" t="s">
        <v>1</v>
      </c>
      <c r="Q3" s="47" t="s">
        <v>156</v>
      </c>
      <c r="R3" s="47" t="s">
        <v>155</v>
      </c>
      <c r="S3" s="47" t="s">
        <v>154</v>
      </c>
      <c r="T3" s="47" t="s">
        <v>153</v>
      </c>
      <c r="U3" s="49"/>
    </row>
    <row r="4" spans="1:21" x14ac:dyDescent="0.25">
      <c r="A4" s="229"/>
      <c r="B4" s="230"/>
      <c r="C4" s="230"/>
      <c r="D4" s="228"/>
      <c r="E4" s="230"/>
      <c r="F4" s="231"/>
      <c r="H4" s="261"/>
      <c r="I4" s="262"/>
      <c r="J4" s="262"/>
      <c r="K4" s="260"/>
      <c r="L4" s="262"/>
      <c r="M4" s="264"/>
      <c r="O4" s="6"/>
      <c r="P4" s="10"/>
      <c r="Q4" s="10"/>
      <c r="R4" s="2"/>
      <c r="S4" s="10"/>
      <c r="T4" s="12"/>
    </row>
    <row r="5" spans="1:21" x14ac:dyDescent="0.25">
      <c r="A5" s="229"/>
      <c r="B5" s="230"/>
      <c r="C5" s="230"/>
      <c r="D5" s="228"/>
      <c r="E5" s="230"/>
      <c r="F5" s="231"/>
      <c r="H5" s="266"/>
      <c r="I5" s="284"/>
      <c r="J5" s="284"/>
      <c r="K5" s="283"/>
      <c r="L5" s="262"/>
      <c r="M5" s="285"/>
      <c r="O5" s="6"/>
      <c r="P5" s="10"/>
      <c r="Q5" s="10"/>
      <c r="R5" s="2"/>
      <c r="S5" s="10"/>
      <c r="T5" s="12"/>
    </row>
    <row r="6" spans="1:21" x14ac:dyDescent="0.25">
      <c r="A6" s="229"/>
      <c r="B6" s="230"/>
      <c r="C6" s="230"/>
      <c r="D6" s="228"/>
      <c r="E6" s="230"/>
      <c r="F6" s="231"/>
      <c r="H6" s="266"/>
      <c r="I6" s="284"/>
      <c r="J6" s="284"/>
      <c r="K6" s="283"/>
      <c r="L6" s="262"/>
      <c r="M6" s="285"/>
      <c r="O6" s="6"/>
      <c r="P6" s="10"/>
      <c r="Q6" s="10"/>
      <c r="R6" s="2"/>
      <c r="S6" s="10"/>
      <c r="T6" s="12"/>
    </row>
    <row r="7" spans="1:21" x14ac:dyDescent="0.25">
      <c r="A7" s="229"/>
      <c r="B7" s="230"/>
      <c r="C7" s="230"/>
      <c r="D7" s="228"/>
      <c r="E7" s="230"/>
      <c r="F7" s="231"/>
      <c r="H7" s="266"/>
      <c r="I7" s="284"/>
      <c r="J7" s="284"/>
      <c r="K7" s="283"/>
      <c r="L7" s="262"/>
      <c r="M7" s="285"/>
      <c r="O7" s="6"/>
      <c r="P7" s="10"/>
      <c r="Q7" s="10"/>
      <c r="R7" s="2"/>
      <c r="S7" s="10"/>
      <c r="T7" s="12"/>
    </row>
    <row r="8" spans="1:21" x14ac:dyDescent="0.25">
      <c r="A8" s="229"/>
      <c r="B8" s="230"/>
      <c r="C8" s="230"/>
      <c r="D8" s="228"/>
      <c r="E8" s="230"/>
      <c r="F8" s="231"/>
      <c r="H8" s="266"/>
      <c r="I8" s="284"/>
      <c r="J8" s="284"/>
      <c r="K8" s="283"/>
      <c r="L8" s="284"/>
      <c r="M8" s="285"/>
      <c r="O8" s="6"/>
      <c r="P8" s="10"/>
      <c r="Q8" s="10"/>
      <c r="R8" s="2"/>
      <c r="S8" s="10"/>
      <c r="T8" s="12"/>
    </row>
    <row r="9" spans="1:21" x14ac:dyDescent="0.25">
      <c r="A9" s="229"/>
      <c r="B9" s="230"/>
      <c r="C9" s="230"/>
      <c r="D9" s="228"/>
      <c r="E9" s="230"/>
      <c r="F9" s="231"/>
      <c r="H9" s="266"/>
      <c r="I9" s="284"/>
      <c r="J9" s="284"/>
      <c r="K9" s="283"/>
      <c r="L9" s="284"/>
      <c r="M9" s="285"/>
      <c r="O9" s="6"/>
      <c r="P9" s="10"/>
      <c r="Q9" s="10"/>
      <c r="R9" s="2"/>
      <c r="S9" s="10"/>
      <c r="T9" s="12"/>
    </row>
    <row r="10" spans="1:21" x14ac:dyDescent="0.25">
      <c r="A10" s="229"/>
      <c r="B10" s="230"/>
      <c r="C10" s="230"/>
      <c r="D10" s="228"/>
      <c r="E10" s="230"/>
      <c r="F10" s="231"/>
      <c r="H10" s="266"/>
      <c r="I10" s="284"/>
      <c r="J10" s="284"/>
      <c r="K10" s="283"/>
      <c r="L10" s="284"/>
      <c r="M10" s="285"/>
      <c r="O10" s="6"/>
      <c r="P10" s="10"/>
      <c r="Q10" s="10"/>
      <c r="R10" s="2"/>
      <c r="S10" s="10"/>
      <c r="T10" s="12"/>
    </row>
    <row r="11" spans="1:21" x14ac:dyDescent="0.25">
      <c r="A11" s="266"/>
      <c r="B11" s="284"/>
      <c r="C11" s="230"/>
      <c r="D11" s="283"/>
      <c r="E11" s="284"/>
      <c r="F11" s="285"/>
      <c r="H11" s="266"/>
      <c r="I11" s="284"/>
      <c r="J11" s="284"/>
      <c r="K11" s="283"/>
      <c r="L11" s="284"/>
      <c r="M11" s="285"/>
      <c r="O11" s="6"/>
      <c r="P11" s="10"/>
      <c r="Q11" s="10"/>
      <c r="R11" s="2"/>
      <c r="S11" s="10"/>
      <c r="T11" s="12"/>
    </row>
    <row r="12" spans="1:21" x14ac:dyDescent="0.25">
      <c r="A12" s="266"/>
      <c r="B12" s="284"/>
      <c r="C12" s="230"/>
      <c r="D12" s="283"/>
      <c r="E12" s="284"/>
      <c r="F12" s="285"/>
      <c r="H12" s="266"/>
      <c r="I12" s="284"/>
      <c r="J12" s="284"/>
      <c r="K12" s="283"/>
      <c r="L12" s="284"/>
      <c r="M12" s="285"/>
      <c r="O12" s="6"/>
      <c r="P12" s="10"/>
      <c r="Q12" s="10"/>
      <c r="R12" s="2"/>
      <c r="S12" s="10"/>
      <c r="T12" s="12"/>
    </row>
    <row r="13" spans="1:21" x14ac:dyDescent="0.25">
      <c r="A13" s="266"/>
      <c r="B13" s="284"/>
      <c r="C13" s="230"/>
      <c r="D13" s="283"/>
      <c r="E13" s="284"/>
      <c r="F13" s="285"/>
      <c r="H13" s="266"/>
      <c r="I13" s="284"/>
      <c r="J13" s="284"/>
      <c r="K13" s="283"/>
      <c r="L13" s="284"/>
      <c r="M13" s="285"/>
      <c r="O13" s="6"/>
      <c r="P13" s="10"/>
      <c r="Q13" s="10"/>
      <c r="R13" s="2"/>
      <c r="S13" s="10"/>
      <c r="T13" s="12"/>
    </row>
    <row r="14" spans="1:21" x14ac:dyDescent="0.25">
      <c r="A14" s="266"/>
      <c r="B14" s="284"/>
      <c r="C14" s="284"/>
      <c r="D14" s="283"/>
      <c r="E14" s="284"/>
      <c r="F14" s="285"/>
      <c r="H14" s="6"/>
      <c r="I14" s="10"/>
      <c r="J14" s="10"/>
      <c r="K14" s="2"/>
      <c r="L14" s="10"/>
      <c r="M14" s="264"/>
      <c r="O14" s="6"/>
      <c r="P14" s="10"/>
      <c r="Q14" s="10"/>
      <c r="R14" s="2"/>
      <c r="S14" s="10"/>
      <c r="T14" s="12"/>
    </row>
    <row r="15" spans="1:21" x14ac:dyDescent="0.25">
      <c r="A15" s="229"/>
      <c r="B15" s="284"/>
      <c r="C15" s="284"/>
      <c r="D15" s="283"/>
      <c r="E15" s="284"/>
      <c r="F15" s="285"/>
      <c r="H15" s="6"/>
      <c r="I15" s="10"/>
      <c r="J15" s="10"/>
      <c r="K15" s="2"/>
      <c r="L15" s="10"/>
      <c r="M15" s="264"/>
      <c r="O15" s="6"/>
      <c r="P15" s="10"/>
      <c r="Q15" s="10"/>
      <c r="R15" s="2"/>
      <c r="S15" s="10"/>
      <c r="T15" s="12"/>
    </row>
    <row r="16" spans="1:21" x14ac:dyDescent="0.25">
      <c r="A16" s="229"/>
      <c r="B16" s="284"/>
      <c r="C16" s="284"/>
      <c r="D16" s="283"/>
      <c r="E16" s="284"/>
      <c r="F16" s="285"/>
      <c r="H16" s="6"/>
      <c r="I16" s="10"/>
      <c r="J16" s="10"/>
      <c r="K16" s="2"/>
      <c r="L16" s="10"/>
      <c r="M16" s="264"/>
      <c r="O16" s="6"/>
      <c r="P16" s="10"/>
      <c r="Q16" s="10"/>
      <c r="R16" s="2"/>
      <c r="S16" s="10"/>
      <c r="T16" s="12"/>
    </row>
    <row r="17" spans="1:21" x14ac:dyDescent="0.25">
      <c r="A17" s="229"/>
      <c r="B17" s="284"/>
      <c r="C17" s="284"/>
      <c r="D17" s="283"/>
      <c r="E17" s="284"/>
      <c r="F17" s="285"/>
      <c r="H17" s="1"/>
      <c r="I17" s="10"/>
      <c r="J17" s="10"/>
      <c r="K17" s="2"/>
      <c r="L17" s="2"/>
      <c r="M17" s="264"/>
      <c r="O17" s="1"/>
      <c r="P17" s="10"/>
      <c r="Q17" s="10"/>
      <c r="R17" s="2"/>
      <c r="S17" s="2"/>
      <c r="T17" s="12"/>
    </row>
    <row r="18" spans="1:21" x14ac:dyDescent="0.25">
      <c r="A18" s="266"/>
      <c r="B18" s="284"/>
      <c r="C18" s="284"/>
      <c r="D18" s="283"/>
      <c r="E18" s="284"/>
      <c r="F18" s="285"/>
      <c r="H18" s="1"/>
      <c r="I18" s="10"/>
      <c r="J18" s="10"/>
      <c r="K18" s="2"/>
      <c r="L18" s="2"/>
      <c r="M18" s="264"/>
      <c r="O18" s="1"/>
      <c r="P18" s="10"/>
      <c r="Q18" s="10"/>
      <c r="R18" s="2"/>
      <c r="S18" s="2"/>
      <c r="T18" s="12"/>
    </row>
    <row r="19" spans="1:21" x14ac:dyDescent="0.25">
      <c r="A19" s="229"/>
      <c r="B19" s="284"/>
      <c r="C19" s="284"/>
      <c r="D19" s="283"/>
      <c r="E19" s="284"/>
      <c r="F19" s="285"/>
      <c r="H19" s="1"/>
      <c r="I19" s="2"/>
      <c r="J19" s="10"/>
      <c r="K19" s="2"/>
      <c r="L19" s="2"/>
      <c r="M19" s="264"/>
      <c r="O19" s="1"/>
      <c r="P19" s="2"/>
      <c r="Q19" s="10"/>
      <c r="R19" s="2"/>
      <c r="S19" s="2"/>
      <c r="T19" s="12"/>
    </row>
    <row r="20" spans="1:21" x14ac:dyDescent="0.25">
      <c r="A20" s="229"/>
      <c r="B20" s="284"/>
      <c r="C20" s="284"/>
      <c r="D20" s="283"/>
      <c r="E20" s="284"/>
      <c r="F20" s="285"/>
      <c r="H20" s="1"/>
      <c r="I20" s="2"/>
      <c r="J20" s="10"/>
      <c r="K20" s="2"/>
      <c r="L20" s="2"/>
      <c r="M20" s="264"/>
      <c r="O20" s="1"/>
      <c r="P20" s="2"/>
      <c r="Q20" s="10"/>
      <c r="R20" s="2"/>
      <c r="S20" s="2"/>
      <c r="T20" s="12"/>
    </row>
    <row r="21" spans="1:21" x14ac:dyDescent="0.25">
      <c r="A21" s="1"/>
      <c r="B21" s="284"/>
      <c r="C21" s="284"/>
      <c r="D21" s="283"/>
      <c r="E21" s="284"/>
      <c r="F21" s="285"/>
      <c r="H21" s="1"/>
      <c r="I21" s="2"/>
      <c r="J21" s="10"/>
      <c r="K21" s="2"/>
      <c r="L21" s="2"/>
      <c r="M21" s="264"/>
      <c r="O21" s="1"/>
      <c r="P21" s="2"/>
      <c r="Q21" s="10"/>
      <c r="R21" s="2"/>
      <c r="S21" s="2"/>
      <c r="T21" s="2"/>
    </row>
    <row r="22" spans="1:21" x14ac:dyDescent="0.25">
      <c r="A22" s="1"/>
      <c r="B22" s="284"/>
      <c r="C22" s="284"/>
      <c r="D22" s="283"/>
      <c r="E22" s="284"/>
      <c r="F22" s="285"/>
      <c r="H22" s="1"/>
      <c r="I22" s="2"/>
      <c r="J22" s="10"/>
      <c r="K22" s="2"/>
      <c r="L22" s="2"/>
      <c r="M22" s="264"/>
      <c r="O22" s="1"/>
      <c r="P22" s="2"/>
      <c r="Q22" s="10"/>
      <c r="R22" s="2"/>
      <c r="S22" s="2"/>
      <c r="T22" s="2"/>
    </row>
    <row r="23" spans="1:21" x14ac:dyDescent="0.25">
      <c r="A23" s="1"/>
      <c r="B23" s="284"/>
      <c r="C23" s="284"/>
      <c r="D23" s="283"/>
      <c r="E23" s="284"/>
      <c r="F23" s="285"/>
      <c r="H23" s="1"/>
      <c r="I23" s="2"/>
      <c r="J23" s="10"/>
      <c r="K23" s="2"/>
      <c r="L23" s="2"/>
      <c r="M23" s="264"/>
      <c r="O23" s="1"/>
      <c r="P23" s="2"/>
      <c r="Q23" s="10"/>
      <c r="R23" s="2"/>
      <c r="S23" s="2"/>
      <c r="T23" s="2"/>
    </row>
    <row r="24" spans="1:21" x14ac:dyDescent="0.25">
      <c r="D24"/>
      <c r="H24" s="9"/>
      <c r="J24"/>
      <c r="P24"/>
    </row>
    <row r="25" spans="1:21" x14ac:dyDescent="0.25">
      <c r="A25" s="3" t="s">
        <v>2</v>
      </c>
      <c r="D25"/>
      <c r="F25">
        <f>SUM(F4:F23)</f>
        <v>0</v>
      </c>
      <c r="H25" s="8" t="s">
        <v>2</v>
      </c>
      <c r="J25"/>
      <c r="M25" s="263">
        <f>SUM(M4:M23)</f>
        <v>0</v>
      </c>
      <c r="O25" s="3" t="s">
        <v>2</v>
      </c>
      <c r="P25"/>
      <c r="T25">
        <f>SUM(T4:T23)</f>
        <v>0</v>
      </c>
      <c r="U25" s="380">
        <f>SUM(T25+M25+F25)</f>
        <v>0</v>
      </c>
    </row>
    <row r="26" spans="1:21" x14ac:dyDescent="0.25">
      <c r="C26" s="43" t="s">
        <v>146</v>
      </c>
      <c r="D26" s="43"/>
      <c r="E26" s="43" t="s">
        <v>147</v>
      </c>
      <c r="F26" s="43" t="s">
        <v>148</v>
      </c>
      <c r="G26" s="43"/>
      <c r="H26" s="44" t="s">
        <v>149</v>
      </c>
      <c r="I26" s="43" t="s">
        <v>150</v>
      </c>
      <c r="J26" s="43" t="s">
        <v>151</v>
      </c>
      <c r="P26"/>
    </row>
    <row r="27" spans="1:21" x14ac:dyDescent="0.25">
      <c r="A27" s="5" t="s">
        <v>6</v>
      </c>
      <c r="D27"/>
      <c r="H27" s="7" t="s">
        <v>9</v>
      </c>
      <c r="J27"/>
      <c r="O27" s="5" t="s">
        <v>10</v>
      </c>
      <c r="P27"/>
    </row>
    <row r="28" spans="1:21" s="50" customFormat="1" x14ac:dyDescent="0.25">
      <c r="A28" s="47" t="s">
        <v>0</v>
      </c>
      <c r="B28" s="47" t="s">
        <v>1</v>
      </c>
      <c r="C28" s="47" t="s">
        <v>156</v>
      </c>
      <c r="D28" s="47" t="s">
        <v>155</v>
      </c>
      <c r="E28" s="47" t="s">
        <v>154</v>
      </c>
      <c r="F28" s="47" t="s">
        <v>153</v>
      </c>
      <c r="G28" s="49"/>
      <c r="H28" s="47" t="s">
        <v>0</v>
      </c>
      <c r="I28" s="47" t="s">
        <v>1</v>
      </c>
      <c r="J28" s="47" t="s">
        <v>156</v>
      </c>
      <c r="K28" s="47" t="s">
        <v>155</v>
      </c>
      <c r="L28" s="47" t="s">
        <v>154</v>
      </c>
      <c r="M28" s="223" t="s">
        <v>153</v>
      </c>
      <c r="N28" s="49"/>
      <c r="O28" s="47" t="s">
        <v>0</v>
      </c>
      <c r="P28" s="47" t="s">
        <v>1</v>
      </c>
      <c r="Q28" s="47" t="s">
        <v>156</v>
      </c>
      <c r="R28" s="47" t="s">
        <v>155</v>
      </c>
      <c r="S28" s="47" t="s">
        <v>154</v>
      </c>
      <c r="T28" s="47" t="s">
        <v>153</v>
      </c>
      <c r="U28" s="49"/>
    </row>
    <row r="29" spans="1:21" x14ac:dyDescent="0.25">
      <c r="A29" s="244"/>
      <c r="B29" s="245"/>
      <c r="C29" s="245"/>
      <c r="D29" s="245"/>
      <c r="E29" s="246"/>
      <c r="F29" s="247"/>
      <c r="H29" s="253"/>
      <c r="I29" s="254"/>
      <c r="J29" s="254"/>
      <c r="K29" s="254"/>
      <c r="L29" s="255"/>
      <c r="M29" s="264"/>
      <c r="O29" s="278"/>
      <c r="P29" s="279"/>
      <c r="Q29" s="279"/>
      <c r="R29" s="279"/>
      <c r="S29" s="280"/>
      <c r="T29" s="281"/>
    </row>
    <row r="30" spans="1:21" x14ac:dyDescent="0.25">
      <c r="A30" s="244"/>
      <c r="B30" s="245"/>
      <c r="C30" s="245"/>
      <c r="D30" s="245"/>
      <c r="E30" s="246"/>
      <c r="F30" s="247"/>
      <c r="H30" s="253"/>
      <c r="I30" s="254"/>
      <c r="J30" s="254"/>
      <c r="K30" s="254"/>
      <c r="L30" s="255"/>
      <c r="M30" s="264"/>
      <c r="O30" s="278"/>
      <c r="P30" s="279"/>
      <c r="Q30" s="279"/>
      <c r="R30" s="279"/>
      <c r="S30" s="280"/>
      <c r="T30" s="281"/>
    </row>
    <row r="31" spans="1:21" x14ac:dyDescent="0.25">
      <c r="A31" s="244"/>
      <c r="B31" s="245"/>
      <c r="C31" s="245"/>
      <c r="D31" s="245"/>
      <c r="E31" s="246"/>
      <c r="F31" s="247"/>
      <c r="H31" s="1"/>
      <c r="I31" s="2"/>
      <c r="J31" s="254"/>
      <c r="K31" s="2"/>
      <c r="L31" s="10"/>
      <c r="M31" s="264"/>
      <c r="O31" s="278"/>
      <c r="P31" s="279"/>
      <c r="Q31" s="279"/>
      <c r="R31" s="279"/>
      <c r="S31" s="280"/>
      <c r="T31" s="281"/>
    </row>
    <row r="32" spans="1:21" x14ac:dyDescent="0.25">
      <c r="A32" s="244"/>
      <c r="B32" s="245"/>
      <c r="C32" s="245"/>
      <c r="D32" s="245"/>
      <c r="E32" s="246"/>
      <c r="F32" s="247"/>
      <c r="H32" s="1"/>
      <c r="I32" s="2"/>
      <c r="J32" s="2"/>
      <c r="K32" s="2"/>
      <c r="L32" s="10"/>
      <c r="M32" s="264"/>
      <c r="O32" s="278"/>
      <c r="P32" s="279"/>
      <c r="Q32" s="279"/>
      <c r="R32" s="279"/>
      <c r="S32" s="280"/>
      <c r="T32" s="281"/>
    </row>
    <row r="33" spans="1:20" x14ac:dyDescent="0.25">
      <c r="A33" s="244"/>
      <c r="B33" s="245"/>
      <c r="C33" s="245"/>
      <c r="D33" s="245"/>
      <c r="E33" s="246"/>
      <c r="F33" s="247"/>
      <c r="H33" s="1"/>
      <c r="I33" s="2"/>
      <c r="J33" s="2"/>
      <c r="K33" s="2"/>
      <c r="L33" s="10"/>
      <c r="M33" s="264"/>
      <c r="O33" s="278"/>
      <c r="P33" s="279"/>
      <c r="Q33" s="279"/>
      <c r="R33" s="279"/>
      <c r="S33" s="280"/>
      <c r="T33" s="281"/>
    </row>
    <row r="34" spans="1:20" x14ac:dyDescent="0.25">
      <c r="A34" s="244"/>
      <c r="B34" s="245"/>
      <c r="C34" s="245"/>
      <c r="D34" s="245"/>
      <c r="E34" s="246"/>
      <c r="F34" s="247"/>
      <c r="H34" s="1"/>
      <c r="I34" s="2"/>
      <c r="J34" s="2"/>
      <c r="K34" s="2"/>
      <c r="L34" s="10"/>
      <c r="M34" s="264"/>
      <c r="O34" s="278"/>
      <c r="P34" s="279"/>
      <c r="Q34" s="279"/>
      <c r="R34" s="279"/>
      <c r="S34" s="280"/>
      <c r="T34" s="281"/>
    </row>
    <row r="35" spans="1:20" x14ac:dyDescent="0.25">
      <c r="A35" s="244"/>
      <c r="B35" s="245"/>
      <c r="C35" s="245"/>
      <c r="D35" s="245"/>
      <c r="E35" s="246"/>
      <c r="F35" s="247"/>
      <c r="H35" s="1"/>
      <c r="I35" s="2"/>
      <c r="J35" s="2"/>
      <c r="K35" s="2"/>
      <c r="L35" s="10"/>
      <c r="M35" s="264"/>
      <c r="O35" s="278"/>
      <c r="P35" s="279"/>
      <c r="Q35" s="279"/>
      <c r="R35" s="279"/>
      <c r="S35" s="280"/>
      <c r="T35" s="281"/>
    </row>
    <row r="36" spans="1:20" x14ac:dyDescent="0.25">
      <c r="A36" s="244"/>
      <c r="B36" s="245"/>
      <c r="C36" s="245"/>
      <c r="D36" s="245"/>
      <c r="E36" s="246"/>
      <c r="F36" s="247"/>
      <c r="H36" s="1"/>
      <c r="I36" s="2"/>
      <c r="J36" s="2"/>
      <c r="K36" s="2"/>
      <c r="L36" s="10"/>
      <c r="M36" s="264"/>
      <c r="O36" s="1"/>
      <c r="P36" s="2"/>
      <c r="Q36" s="2"/>
      <c r="R36" s="2"/>
      <c r="S36" s="10"/>
      <c r="T36" s="12"/>
    </row>
    <row r="37" spans="1:20" x14ac:dyDescent="0.25">
      <c r="A37" s="1"/>
      <c r="B37" s="2"/>
      <c r="C37" s="2"/>
      <c r="D37" s="2"/>
      <c r="E37" s="10"/>
      <c r="F37" s="12"/>
      <c r="H37" s="1"/>
      <c r="I37" s="2"/>
      <c r="J37" s="2"/>
      <c r="K37" s="2"/>
      <c r="L37" s="10"/>
      <c r="M37" s="264"/>
      <c r="O37" s="1"/>
      <c r="P37" s="2"/>
      <c r="Q37" s="2"/>
      <c r="R37" s="2"/>
      <c r="S37" s="10"/>
      <c r="T37" s="12"/>
    </row>
    <row r="38" spans="1:20" x14ac:dyDescent="0.25">
      <c r="A38" s="1"/>
      <c r="B38" s="2"/>
      <c r="C38" s="2"/>
      <c r="D38" s="2"/>
      <c r="E38" s="10"/>
      <c r="F38" s="12"/>
      <c r="H38" s="1"/>
      <c r="I38" s="2"/>
      <c r="J38" s="2"/>
      <c r="K38" s="2"/>
      <c r="L38" s="10"/>
      <c r="M38" s="264"/>
      <c r="O38" s="1"/>
      <c r="P38" s="2"/>
      <c r="Q38" s="2"/>
      <c r="R38" s="2"/>
      <c r="S38" s="10"/>
      <c r="T38" s="12"/>
    </row>
    <row r="39" spans="1:20" x14ac:dyDescent="0.25">
      <c r="A39" s="1"/>
      <c r="B39" s="2"/>
      <c r="C39" s="2"/>
      <c r="D39" s="2"/>
      <c r="E39" s="10"/>
      <c r="F39" s="12"/>
      <c r="H39" s="1"/>
      <c r="I39" s="2"/>
      <c r="J39" s="2"/>
      <c r="K39" s="2"/>
      <c r="L39" s="10"/>
      <c r="M39" s="264"/>
      <c r="O39" s="1"/>
      <c r="P39" s="2"/>
      <c r="Q39" s="2"/>
      <c r="R39" s="2"/>
      <c r="S39" s="10"/>
      <c r="T39" s="12"/>
    </row>
    <row r="40" spans="1:20" x14ac:dyDescent="0.25">
      <c r="A40" s="1"/>
      <c r="B40" s="2"/>
      <c r="C40" s="2"/>
      <c r="D40" s="2"/>
      <c r="E40" s="10"/>
      <c r="F40" s="12"/>
      <c r="H40" s="1"/>
      <c r="I40" s="2"/>
      <c r="J40" s="2"/>
      <c r="K40" s="2"/>
      <c r="L40" s="10"/>
      <c r="M40" s="264"/>
      <c r="O40" s="1"/>
      <c r="P40" s="2"/>
      <c r="Q40" s="2"/>
      <c r="R40" s="2"/>
      <c r="S40" s="10"/>
      <c r="T40" s="12"/>
    </row>
    <row r="41" spans="1:20" x14ac:dyDescent="0.25">
      <c r="A41" s="1"/>
      <c r="B41" s="2"/>
      <c r="C41" s="2"/>
      <c r="D41" s="2"/>
      <c r="E41" s="10"/>
      <c r="F41" s="12"/>
      <c r="H41" s="1"/>
      <c r="I41" s="2"/>
      <c r="J41" s="2"/>
      <c r="K41" s="2"/>
      <c r="L41" s="10"/>
      <c r="M41" s="264"/>
      <c r="O41" s="1"/>
      <c r="P41" s="2"/>
      <c r="Q41" s="2"/>
      <c r="R41" s="2"/>
      <c r="S41" s="10"/>
      <c r="T41" s="12"/>
    </row>
    <row r="42" spans="1:20" x14ac:dyDescent="0.25">
      <c r="A42" s="1"/>
      <c r="B42" s="2"/>
      <c r="C42" s="2"/>
      <c r="D42" s="2"/>
      <c r="E42" s="2"/>
      <c r="F42" s="12"/>
      <c r="H42" s="1"/>
      <c r="I42" s="2"/>
      <c r="J42" s="2"/>
      <c r="K42" s="2"/>
      <c r="L42" s="2"/>
      <c r="M42" s="264"/>
      <c r="O42" s="1"/>
      <c r="P42" s="2"/>
      <c r="Q42" s="2"/>
      <c r="R42" s="2"/>
      <c r="S42" s="2"/>
      <c r="T42" s="12"/>
    </row>
    <row r="43" spans="1:20" x14ac:dyDescent="0.25">
      <c r="A43" s="1"/>
      <c r="B43" s="2"/>
      <c r="C43" s="2"/>
      <c r="D43" s="2"/>
      <c r="E43" s="2"/>
      <c r="F43" s="12"/>
      <c r="H43" s="1"/>
      <c r="I43" s="2"/>
      <c r="J43" s="2"/>
      <c r="K43" s="2"/>
      <c r="L43" s="2"/>
      <c r="M43" s="264"/>
      <c r="O43" s="1"/>
      <c r="P43" s="2"/>
      <c r="Q43" s="2"/>
      <c r="R43" s="2"/>
      <c r="S43" s="2"/>
      <c r="T43" s="12"/>
    </row>
    <row r="44" spans="1:20" x14ac:dyDescent="0.25">
      <c r="A44" s="1"/>
      <c r="B44" s="2"/>
      <c r="C44" s="2"/>
      <c r="D44" s="2"/>
      <c r="E44" s="2"/>
      <c r="F44" s="12"/>
      <c r="H44" s="1"/>
      <c r="I44" s="2"/>
      <c r="J44" s="2"/>
      <c r="K44" s="2"/>
      <c r="L44" s="2"/>
      <c r="M44" s="264"/>
      <c r="O44" s="1"/>
      <c r="P44" s="2"/>
      <c r="Q44" s="2"/>
      <c r="R44" s="2"/>
      <c r="S44" s="2"/>
      <c r="T44" s="12"/>
    </row>
    <row r="45" spans="1:20" x14ac:dyDescent="0.25">
      <c r="A45" s="1"/>
      <c r="B45" s="2"/>
      <c r="C45" s="2"/>
      <c r="D45" s="2"/>
      <c r="E45" s="2"/>
      <c r="F45" s="12"/>
      <c r="H45" s="1"/>
      <c r="I45" s="2"/>
      <c r="J45" s="2"/>
      <c r="K45" s="2"/>
      <c r="L45" s="2"/>
      <c r="M45" s="264"/>
      <c r="O45" s="1"/>
      <c r="P45" s="2"/>
      <c r="Q45" s="2"/>
      <c r="R45" s="2"/>
      <c r="S45" s="2"/>
      <c r="T45" s="12"/>
    </row>
    <row r="46" spans="1:20" x14ac:dyDescent="0.25">
      <c r="A46" s="1"/>
      <c r="B46" s="2"/>
      <c r="C46" s="2"/>
      <c r="D46" s="2"/>
      <c r="E46" s="2"/>
      <c r="F46" s="2"/>
      <c r="H46" s="1"/>
      <c r="I46" s="2"/>
      <c r="J46" s="2"/>
      <c r="K46" s="2"/>
      <c r="L46" s="2"/>
      <c r="M46" s="264"/>
      <c r="O46" s="1"/>
      <c r="P46" s="2"/>
      <c r="Q46" s="2"/>
      <c r="R46" s="2"/>
      <c r="S46" s="2"/>
      <c r="T46" s="2"/>
    </row>
    <row r="47" spans="1:20" x14ac:dyDescent="0.25">
      <c r="A47" s="1"/>
      <c r="B47" s="2"/>
      <c r="C47" s="2"/>
      <c r="D47" s="2"/>
      <c r="E47" s="2"/>
      <c r="F47" s="2"/>
      <c r="H47" s="1"/>
      <c r="I47" s="2"/>
      <c r="J47" s="2"/>
      <c r="K47" s="2"/>
      <c r="L47" s="2"/>
      <c r="M47" s="264"/>
      <c r="O47" s="1"/>
      <c r="P47" s="2"/>
      <c r="Q47" s="2"/>
      <c r="R47" s="2"/>
      <c r="S47" s="2"/>
      <c r="T47" s="2"/>
    </row>
    <row r="48" spans="1:20" x14ac:dyDescent="0.25">
      <c r="A48" s="1"/>
      <c r="B48" s="2"/>
      <c r="C48" s="2"/>
      <c r="D48" s="2"/>
      <c r="E48" s="2"/>
      <c r="F48" s="2"/>
      <c r="H48" s="1"/>
      <c r="I48" s="2"/>
      <c r="J48" s="2"/>
      <c r="K48" s="2"/>
      <c r="L48" s="2"/>
      <c r="M48" s="264"/>
      <c r="O48" s="1"/>
      <c r="P48" s="2"/>
      <c r="Q48" s="2"/>
      <c r="R48" s="2"/>
      <c r="S48" s="2"/>
      <c r="T48" s="2"/>
    </row>
    <row r="49" spans="1:21" x14ac:dyDescent="0.25">
      <c r="D49"/>
      <c r="H49" s="9"/>
      <c r="J49"/>
      <c r="P49"/>
    </row>
    <row r="50" spans="1:21" x14ac:dyDescent="0.25">
      <c r="A50" s="3" t="s">
        <v>2</v>
      </c>
      <c r="D50"/>
      <c r="F50">
        <f>SUM(F29:F48)</f>
        <v>0</v>
      </c>
      <c r="H50" s="9"/>
      <c r="J50"/>
      <c r="M50" s="263">
        <f>SUM(M49:M49)</f>
        <v>0</v>
      </c>
      <c r="P50"/>
      <c r="T50">
        <f>SUM(T49:T49)</f>
        <v>0</v>
      </c>
      <c r="U50" s="3">
        <f>SUM(T50+M50+F50)</f>
        <v>0</v>
      </c>
    </row>
    <row r="51" spans="1:21" x14ac:dyDescent="0.25">
      <c r="D51" s="46"/>
      <c r="G51" s="9"/>
      <c r="J51" s="46"/>
      <c r="P51" s="46"/>
    </row>
    <row r="52" spans="1:21" x14ac:dyDescent="0.25">
      <c r="B52" s="8" t="s">
        <v>8</v>
      </c>
      <c r="C52" s="3"/>
      <c r="D52" s="46"/>
      <c r="E52" s="212">
        <f>$F$25+$M$25+$T$25+$T$50+$M$50+$F$50</f>
        <v>0</v>
      </c>
      <c r="G52" s="9"/>
      <c r="J52" s="46"/>
      <c r="P52" s="46"/>
    </row>
    <row r="53" spans="1:21" x14ac:dyDescent="0.25">
      <c r="B53" s="8"/>
      <c r="C53" s="3"/>
      <c r="D53" s="46"/>
      <c r="E53" s="3"/>
      <c r="G53" s="9"/>
      <c r="J53" s="46"/>
      <c r="P53" s="46"/>
    </row>
    <row r="54" spans="1:21" x14ac:dyDescent="0.25">
      <c r="B54" s="8" t="s">
        <v>11</v>
      </c>
      <c r="C54" s="3"/>
      <c r="E54" s="14">
        <f>E52+'Avril 2018'!E54</f>
        <v>0</v>
      </c>
      <c r="G54" s="9"/>
    </row>
  </sheetData>
  <mergeCells count="1">
    <mergeCell ref="A1:Q1"/>
  </mergeCells>
  <dataValidations count="12">
    <dataValidation type="list" allowBlank="1" showInputMessage="1" showErrorMessage="1" sqref="I29:I48">
      <formula1>ÉquipeBodel</formula1>
    </dataValidation>
    <dataValidation type="list" allowBlank="1" showInputMessage="1" showErrorMessage="1" sqref="P29:P48">
      <formula1>ÉquipeParc</formula1>
    </dataValidation>
    <dataValidation type="list" allowBlank="1" showInputMessage="1" showErrorMessage="1" sqref="B29:B48">
      <formula1>ÉquipeStuber</formula1>
    </dataValidation>
    <dataValidation type="list" allowBlank="1" showInputMessage="1" showErrorMessage="1" sqref="P4:P23">
      <formula1>ÉquipeLauriers</formula1>
    </dataValidation>
    <dataValidation type="list" allowBlank="1" showInputMessage="1" showErrorMessage="1" sqref="I4:I23">
      <formula1>ÉquipeMimosas</formula1>
    </dataValidation>
    <dataValidation type="list" allowBlank="1" showInputMessage="1" sqref="Q29:Q48 C29:C48 J29:J48">
      <formula1>OFFSET(Bischwiller,MATCH(C29&amp;"*",Bischwiller,0)-1,,COUNTIF(Bischwiller,C29&amp;"*"))</formula1>
    </dataValidation>
    <dataValidation type="list" allowBlank="1" showInputMessage="1" showErrorMessage="1" sqref="J24">
      <formula1>OFFSET(_3T,MATCH(J24&amp;"*",_3T,0)-1,,COUNTIF(_3T,J24&amp;"*"))</formula1>
    </dataValidation>
    <dataValidation type="list" allowBlank="1" showInputMessage="1" sqref="Q4:Q23 J4:J23 C4:C23">
      <formula1>OFFSET(_3T,MATCH(C4&amp;"*",_3T,0)-1,,COUNTIF(_3T,C4&amp;"*"))</formula1>
    </dataValidation>
    <dataValidation type="list" allowBlank="1" showInputMessage="1" sqref="M29:M48 F29:F48 M4:M23 T29:T48 T4:T23 F4:F23">
      <formula1>Heures</formula1>
    </dataValidation>
    <dataValidation type="list" allowBlank="1" showInputMessage="1" showErrorMessage="1" sqref="E29:E48 L4:L23 S4:S23 S29:S48 L29:L48 E4:E23">
      <formula1>Motif</formula1>
    </dataValidation>
    <dataValidation type="list" allowBlank="1" showInputMessage="1" showErrorMessage="1" sqref="B4:B23">
      <formula1>ÉquipeÉglantines</formula1>
    </dataValidation>
    <dataValidation allowBlank="1" showInputMessage="1" showErrorMessage="1" promptTitle="Date" prompt="Merci d'inscrire la date avec le séparateur &quot;/&quot; comme ceci:_x000a_25/05/2018" sqref="A4:A23 H4:H23 O4:O23 A29:A43 A44:A48 H29:H48 O29:O48"/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 tint="-0.249977111117893"/>
  </sheetPr>
  <dimension ref="A1:U54"/>
  <sheetViews>
    <sheetView zoomScale="80" zoomScaleNormal="80" workbookViewId="0">
      <selection activeCell="O29" activeCellId="5" sqref="A4:A23 H4:H23 O4:O23 A29:A48 H29:H48 O29:O48"/>
    </sheetView>
  </sheetViews>
  <sheetFormatPr baseColWidth="10" defaultRowHeight="15" x14ac:dyDescent="0.25"/>
  <cols>
    <col min="1" max="1" width="12.7109375" customWidth="1"/>
    <col min="2" max="2" width="17.28515625" customWidth="1"/>
    <col min="3" max="3" width="18.7109375" customWidth="1"/>
    <col min="4" max="4" width="14.7109375" style="45" customWidth="1"/>
    <col min="5" max="5" width="16.7109375" customWidth="1"/>
    <col min="6" max="6" width="12.7109375" customWidth="1"/>
    <col min="7" max="7" width="5.7109375" customWidth="1"/>
    <col min="8" max="8" width="12.7109375" customWidth="1"/>
    <col min="9" max="9" width="17.28515625" customWidth="1"/>
    <col min="10" max="10" width="18.7109375" style="45" customWidth="1"/>
    <col min="11" max="11" width="14.7109375" customWidth="1"/>
    <col min="12" max="12" width="16.7109375" customWidth="1"/>
    <col min="13" max="13" width="12.7109375" customWidth="1"/>
    <col min="14" max="14" width="5.7109375" customWidth="1"/>
    <col min="15" max="15" width="12.7109375" customWidth="1"/>
    <col min="16" max="16" width="17.28515625" style="45" customWidth="1"/>
    <col min="17" max="17" width="18.7109375" customWidth="1"/>
    <col min="18" max="18" width="14.7109375" customWidth="1"/>
    <col min="19" max="19" width="16.7109375" customWidth="1"/>
    <col min="20" max="20" width="12.7109375" customWidth="1"/>
    <col min="21" max="21" width="6" bestFit="1" customWidth="1"/>
  </cols>
  <sheetData>
    <row r="1" spans="1:21" ht="23.25" x14ac:dyDescent="0.35">
      <c r="A1" s="394" t="s">
        <v>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</row>
    <row r="2" spans="1:21" x14ac:dyDescent="0.25">
      <c r="A2" s="5" t="s">
        <v>3</v>
      </c>
      <c r="D2"/>
      <c r="H2" s="7" t="s">
        <v>4</v>
      </c>
      <c r="J2"/>
      <c r="O2" s="5" t="s">
        <v>5</v>
      </c>
      <c r="P2"/>
    </row>
    <row r="3" spans="1:21" s="50" customFormat="1" x14ac:dyDescent="0.25">
      <c r="A3" s="47" t="s">
        <v>0</v>
      </c>
      <c r="B3" s="47" t="s">
        <v>1</v>
      </c>
      <c r="C3" s="47" t="s">
        <v>156</v>
      </c>
      <c r="D3" s="47" t="s">
        <v>155</v>
      </c>
      <c r="E3" s="47" t="s">
        <v>154</v>
      </c>
      <c r="F3" s="47" t="s">
        <v>153</v>
      </c>
      <c r="G3" s="49"/>
      <c r="H3" s="47" t="s">
        <v>0</v>
      </c>
      <c r="I3" s="47" t="s">
        <v>1</v>
      </c>
      <c r="J3" s="47" t="s">
        <v>156</v>
      </c>
      <c r="K3" s="47" t="s">
        <v>155</v>
      </c>
      <c r="L3" s="47" t="s">
        <v>154</v>
      </c>
      <c r="M3" s="47" t="s">
        <v>153</v>
      </c>
      <c r="N3" s="49"/>
      <c r="O3" s="47" t="s">
        <v>0</v>
      </c>
      <c r="P3" s="47" t="s">
        <v>1</v>
      </c>
      <c r="Q3" s="47" t="s">
        <v>156</v>
      </c>
      <c r="R3" s="47" t="s">
        <v>155</v>
      </c>
      <c r="S3" s="47" t="s">
        <v>154</v>
      </c>
      <c r="T3" s="47" t="s">
        <v>153</v>
      </c>
      <c r="U3" s="49"/>
    </row>
    <row r="4" spans="1:21" x14ac:dyDescent="0.25">
      <c r="A4" s="234"/>
      <c r="B4" s="235"/>
      <c r="C4" s="235"/>
      <c r="D4" s="233"/>
      <c r="E4" s="235"/>
      <c r="F4" s="236"/>
      <c r="H4" s="266"/>
      <c r="I4" s="267"/>
      <c r="J4" s="267"/>
      <c r="K4" s="265"/>
      <c r="L4" s="267"/>
      <c r="M4" s="268"/>
      <c r="O4" s="350"/>
      <c r="P4" s="351"/>
      <c r="Q4" s="351"/>
      <c r="R4" s="349"/>
      <c r="S4" s="351"/>
      <c r="T4" s="352"/>
    </row>
    <row r="5" spans="1:21" x14ac:dyDescent="0.25">
      <c r="A5" s="234"/>
      <c r="B5" s="235"/>
      <c r="C5" s="284"/>
      <c r="D5" s="233"/>
      <c r="E5" s="235"/>
      <c r="F5" s="236"/>
      <c r="H5" s="266"/>
      <c r="I5" s="267"/>
      <c r="J5" s="267"/>
      <c r="K5" s="265"/>
      <c r="L5" s="267"/>
      <c r="M5" s="268"/>
      <c r="O5" s="6"/>
      <c r="P5" s="10"/>
      <c r="Q5" s="10"/>
      <c r="R5" s="2"/>
      <c r="S5" s="10"/>
      <c r="T5" s="12"/>
    </row>
    <row r="6" spans="1:21" x14ac:dyDescent="0.25">
      <c r="A6" s="234"/>
      <c r="B6" s="235"/>
      <c r="C6" s="235"/>
      <c r="D6" s="233"/>
      <c r="E6" s="235"/>
      <c r="F6" s="236"/>
      <c r="H6" s="266"/>
      <c r="I6" s="267"/>
      <c r="J6" s="267"/>
      <c r="K6" s="265"/>
      <c r="L6" s="267"/>
      <c r="M6" s="268"/>
      <c r="O6" s="6"/>
      <c r="P6" s="10"/>
      <c r="Q6" s="10"/>
      <c r="R6" s="2"/>
      <c r="S6" s="10"/>
      <c r="T6" s="12"/>
    </row>
    <row r="7" spans="1:21" x14ac:dyDescent="0.25">
      <c r="A7" s="234"/>
      <c r="B7" s="235"/>
      <c r="C7" s="235"/>
      <c r="D7" s="233"/>
      <c r="E7" s="235"/>
      <c r="F7" s="236"/>
      <c r="H7" s="266"/>
      <c r="I7" s="267"/>
      <c r="J7" s="267"/>
      <c r="K7" s="265"/>
      <c r="L7" s="267"/>
      <c r="M7" s="268"/>
      <c r="O7" s="6"/>
      <c r="P7" s="10"/>
      <c r="Q7" s="10"/>
      <c r="R7" s="2"/>
      <c r="S7" s="10"/>
      <c r="T7" s="12"/>
    </row>
    <row r="8" spans="1:21" x14ac:dyDescent="0.25">
      <c r="A8" s="234"/>
      <c r="B8" s="235"/>
      <c r="C8" s="235"/>
      <c r="D8" s="233"/>
      <c r="E8" s="235"/>
      <c r="F8" s="236"/>
      <c r="H8" s="266"/>
      <c r="I8" s="267"/>
      <c r="J8" s="267"/>
      <c r="K8" s="265"/>
      <c r="L8" s="267"/>
      <c r="M8" s="268"/>
      <c r="O8" s="6"/>
      <c r="P8" s="10"/>
      <c r="Q8" s="10"/>
      <c r="R8" s="2"/>
      <c r="S8" s="10"/>
      <c r="T8" s="12"/>
    </row>
    <row r="9" spans="1:21" x14ac:dyDescent="0.25">
      <c r="A9" s="234"/>
      <c r="B9" s="235"/>
      <c r="C9" s="235"/>
      <c r="D9" s="233"/>
      <c r="E9" s="235"/>
      <c r="F9" s="236"/>
      <c r="H9" s="6"/>
      <c r="I9" s="10"/>
      <c r="J9" s="10"/>
      <c r="K9" s="2"/>
      <c r="L9" s="10"/>
      <c r="M9" s="12"/>
      <c r="O9" s="6"/>
      <c r="P9" s="10"/>
      <c r="Q9" s="10"/>
      <c r="R9" s="2"/>
      <c r="S9" s="10"/>
      <c r="T9" s="12"/>
    </row>
    <row r="10" spans="1:21" x14ac:dyDescent="0.25">
      <c r="A10" s="234"/>
      <c r="B10" s="235"/>
      <c r="C10" s="235"/>
      <c r="D10" s="233"/>
      <c r="E10" s="235"/>
      <c r="F10" s="236"/>
      <c r="H10" s="6"/>
      <c r="I10" s="10"/>
      <c r="J10" s="10"/>
      <c r="K10" s="2"/>
      <c r="L10" s="10"/>
      <c r="M10" s="12"/>
      <c r="O10" s="6"/>
      <c r="P10" s="10"/>
      <c r="Q10" s="10"/>
      <c r="R10" s="2"/>
      <c r="S10" s="10"/>
      <c r="T10" s="12"/>
    </row>
    <row r="11" spans="1:21" x14ac:dyDescent="0.25">
      <c r="A11" s="234"/>
      <c r="B11" s="235"/>
      <c r="C11" s="235"/>
      <c r="D11" s="233"/>
      <c r="E11" s="235"/>
      <c r="F11" s="236"/>
      <c r="H11" s="6"/>
      <c r="I11" s="10"/>
      <c r="J11" s="10"/>
      <c r="K11" s="2"/>
      <c r="L11" s="10"/>
      <c r="M11" s="12"/>
      <c r="O11" s="6"/>
      <c r="P11" s="10"/>
      <c r="Q11" s="10"/>
      <c r="R11" s="2"/>
      <c r="S11" s="10"/>
      <c r="T11" s="12"/>
    </row>
    <row r="12" spans="1:21" x14ac:dyDescent="0.25">
      <c r="A12" s="234"/>
      <c r="B12" s="235"/>
      <c r="C12" s="235"/>
      <c r="D12" s="233"/>
      <c r="E12" s="235"/>
      <c r="F12" s="236"/>
      <c r="H12" s="6"/>
      <c r="I12" s="10"/>
      <c r="J12" s="10"/>
      <c r="K12" s="2"/>
      <c r="L12" s="10"/>
      <c r="M12" s="12"/>
      <c r="O12" s="6"/>
      <c r="P12" s="10"/>
      <c r="Q12" s="10"/>
      <c r="R12" s="2"/>
      <c r="S12" s="10"/>
      <c r="T12" s="12"/>
    </row>
    <row r="13" spans="1:21" x14ac:dyDescent="0.25">
      <c r="A13" s="234"/>
      <c r="B13" s="235"/>
      <c r="C13" s="235"/>
      <c r="D13" s="233"/>
      <c r="E13" s="235"/>
      <c r="F13" s="236"/>
      <c r="H13" s="6"/>
      <c r="I13" s="10"/>
      <c r="J13" s="10"/>
      <c r="K13" s="2"/>
      <c r="L13" s="10"/>
      <c r="M13" s="12"/>
      <c r="O13" s="6"/>
      <c r="P13" s="10"/>
      <c r="Q13" s="10"/>
      <c r="R13" s="2"/>
      <c r="S13" s="10"/>
      <c r="T13" s="12"/>
    </row>
    <row r="14" spans="1:21" x14ac:dyDescent="0.25">
      <c r="A14" s="234"/>
      <c r="B14" s="235"/>
      <c r="C14" s="235"/>
      <c r="D14" s="233"/>
      <c r="E14" s="235"/>
      <c r="F14" s="237"/>
      <c r="H14" s="6"/>
      <c r="I14" s="10"/>
      <c r="J14" s="10"/>
      <c r="K14" s="2"/>
      <c r="L14" s="10"/>
      <c r="M14" s="12"/>
      <c r="O14" s="6"/>
      <c r="P14" s="10"/>
      <c r="Q14" s="10"/>
      <c r="R14" s="2"/>
      <c r="S14" s="10"/>
      <c r="T14" s="12"/>
    </row>
    <row r="15" spans="1:21" x14ac:dyDescent="0.25">
      <c r="A15" s="234"/>
      <c r="B15" s="235"/>
      <c r="C15" s="235"/>
      <c r="D15" s="233"/>
      <c r="E15" s="235"/>
      <c r="F15" s="236"/>
      <c r="H15" s="6"/>
      <c r="I15" s="10"/>
      <c r="J15" s="10"/>
      <c r="K15" s="2"/>
      <c r="L15" s="10"/>
      <c r="M15" s="12"/>
      <c r="O15" s="6"/>
      <c r="P15" s="10"/>
      <c r="Q15" s="10"/>
      <c r="R15" s="2"/>
      <c r="S15" s="10"/>
      <c r="T15" s="12"/>
    </row>
    <row r="16" spans="1:21" x14ac:dyDescent="0.25">
      <c r="A16" s="234"/>
      <c r="B16" s="235"/>
      <c r="C16" s="235"/>
      <c r="D16" s="233"/>
      <c r="E16" s="235"/>
      <c r="F16" s="236"/>
      <c r="H16" s="6"/>
      <c r="I16" s="10"/>
      <c r="J16" s="10"/>
      <c r="K16" s="2"/>
      <c r="L16" s="10"/>
      <c r="M16" s="12"/>
      <c r="O16" s="6"/>
      <c r="P16" s="10"/>
      <c r="Q16" s="10"/>
      <c r="R16" s="2"/>
      <c r="S16" s="10"/>
      <c r="T16" s="12"/>
    </row>
    <row r="17" spans="1:21" x14ac:dyDescent="0.25">
      <c r="A17" s="232"/>
      <c r="B17" s="235"/>
      <c r="C17" s="235"/>
      <c r="D17" s="233"/>
      <c r="E17" s="233"/>
      <c r="F17" s="236"/>
      <c r="H17" s="1"/>
      <c r="I17" s="10"/>
      <c r="J17" s="10"/>
      <c r="K17" s="2"/>
      <c r="L17" s="2"/>
      <c r="M17" s="12"/>
      <c r="O17" s="1"/>
      <c r="P17" s="10"/>
      <c r="Q17" s="10"/>
      <c r="R17" s="2"/>
      <c r="S17" s="2"/>
      <c r="T17" s="12"/>
    </row>
    <row r="18" spans="1:21" x14ac:dyDescent="0.25">
      <c r="A18" s="1"/>
      <c r="B18" s="10"/>
      <c r="C18" s="10"/>
      <c r="D18" s="2"/>
      <c r="E18" s="2"/>
      <c r="F18" s="12"/>
      <c r="H18" s="1"/>
      <c r="I18" s="10"/>
      <c r="J18" s="10"/>
      <c r="K18" s="2"/>
      <c r="L18" s="2"/>
      <c r="M18" s="12"/>
      <c r="O18" s="1"/>
      <c r="P18" s="10"/>
      <c r="Q18" s="10"/>
      <c r="R18" s="2"/>
      <c r="S18" s="2"/>
      <c r="T18" s="12"/>
    </row>
    <row r="19" spans="1:21" x14ac:dyDescent="0.25">
      <c r="A19" s="1"/>
      <c r="B19" s="2"/>
      <c r="C19" s="10"/>
      <c r="D19" s="2"/>
      <c r="E19" s="2"/>
      <c r="F19" s="12"/>
      <c r="H19" s="1"/>
      <c r="I19" s="2"/>
      <c r="J19" s="10"/>
      <c r="K19" s="2"/>
      <c r="L19" s="2"/>
      <c r="M19" s="12"/>
      <c r="O19" s="1"/>
      <c r="P19" s="2"/>
      <c r="Q19" s="10"/>
      <c r="R19" s="2"/>
      <c r="S19" s="2"/>
      <c r="T19" s="12"/>
    </row>
    <row r="20" spans="1:21" x14ac:dyDescent="0.25">
      <c r="A20" s="1"/>
      <c r="B20" s="2"/>
      <c r="C20" s="10"/>
      <c r="D20" s="2"/>
      <c r="E20" s="2"/>
      <c r="F20" s="12"/>
      <c r="H20" s="1"/>
      <c r="I20" s="2"/>
      <c r="J20" s="10"/>
      <c r="K20" s="2"/>
      <c r="L20" s="2"/>
      <c r="M20" s="12"/>
      <c r="O20" s="1"/>
      <c r="P20" s="2"/>
      <c r="Q20" s="10"/>
      <c r="R20" s="2"/>
      <c r="S20" s="2"/>
      <c r="T20" s="12"/>
    </row>
    <row r="21" spans="1:21" x14ac:dyDescent="0.25">
      <c r="A21" s="1"/>
      <c r="B21" s="2"/>
      <c r="C21" s="10"/>
      <c r="D21" s="2"/>
      <c r="E21" s="2"/>
      <c r="F21" s="2"/>
      <c r="H21" s="1"/>
      <c r="I21" s="2"/>
      <c r="J21" s="10"/>
      <c r="K21" s="2"/>
      <c r="L21" s="2"/>
      <c r="M21" s="2"/>
      <c r="O21" s="1"/>
      <c r="P21" s="2"/>
      <c r="Q21" s="10"/>
      <c r="R21" s="2"/>
      <c r="S21" s="2"/>
      <c r="T21" s="2"/>
    </row>
    <row r="22" spans="1:21" x14ac:dyDescent="0.25">
      <c r="A22" s="1"/>
      <c r="B22" s="2"/>
      <c r="C22" s="10"/>
      <c r="D22" s="2"/>
      <c r="E22" s="2"/>
      <c r="F22" s="2"/>
      <c r="H22" s="1"/>
      <c r="I22" s="2"/>
      <c r="J22" s="10"/>
      <c r="K22" s="2"/>
      <c r="L22" s="2"/>
      <c r="M22" s="2"/>
      <c r="O22" s="1"/>
      <c r="P22" s="2"/>
      <c r="Q22" s="10"/>
      <c r="R22" s="2"/>
      <c r="S22" s="2"/>
      <c r="T22" s="2"/>
    </row>
    <row r="23" spans="1:21" x14ac:dyDescent="0.25">
      <c r="A23" s="1"/>
      <c r="B23" s="2"/>
      <c r="C23" s="10"/>
      <c r="D23" s="2"/>
      <c r="E23" s="2"/>
      <c r="F23" s="2"/>
      <c r="H23" s="1"/>
      <c r="I23" s="2"/>
      <c r="J23" s="10"/>
      <c r="K23" s="2"/>
      <c r="L23" s="2"/>
      <c r="M23" s="2"/>
      <c r="O23" s="1"/>
      <c r="P23" s="2"/>
      <c r="Q23" s="10"/>
      <c r="R23" s="2"/>
      <c r="S23" s="2"/>
      <c r="T23" s="2"/>
    </row>
    <row r="24" spans="1:21" x14ac:dyDescent="0.25">
      <c r="D24"/>
      <c r="H24" s="9"/>
      <c r="J24"/>
      <c r="P24"/>
    </row>
    <row r="25" spans="1:21" x14ac:dyDescent="0.25">
      <c r="A25" s="3" t="s">
        <v>2</v>
      </c>
      <c r="D25"/>
      <c r="F25">
        <f>SUM(F4:F23)</f>
        <v>0</v>
      </c>
      <c r="H25" s="8" t="s">
        <v>2</v>
      </c>
      <c r="J25"/>
      <c r="M25">
        <f>SUM(M4:M23)</f>
        <v>0</v>
      </c>
      <c r="O25" s="3" t="s">
        <v>2</v>
      </c>
      <c r="P25"/>
      <c r="T25">
        <f>SUM(T4:T23)</f>
        <v>0</v>
      </c>
      <c r="U25" s="380">
        <f>SUM(T25+M25+F25)</f>
        <v>0</v>
      </c>
    </row>
    <row r="26" spans="1:21" x14ac:dyDescent="0.25">
      <c r="C26" s="43" t="s">
        <v>146</v>
      </c>
      <c r="D26" s="43"/>
      <c r="E26" s="43" t="s">
        <v>147</v>
      </c>
      <c r="F26" s="43" t="s">
        <v>148</v>
      </c>
      <c r="G26" s="43"/>
      <c r="H26" s="44" t="s">
        <v>149</v>
      </c>
      <c r="I26" s="43" t="s">
        <v>150</v>
      </c>
      <c r="J26" s="43" t="s">
        <v>151</v>
      </c>
      <c r="P26"/>
    </row>
    <row r="27" spans="1:21" x14ac:dyDescent="0.25">
      <c r="A27" s="5" t="s">
        <v>6</v>
      </c>
      <c r="D27"/>
      <c r="H27" s="7" t="s">
        <v>9</v>
      </c>
      <c r="J27"/>
      <c r="O27" s="5" t="s">
        <v>10</v>
      </c>
      <c r="P27"/>
    </row>
    <row r="28" spans="1:21" s="50" customFormat="1" x14ac:dyDescent="0.25">
      <c r="A28" s="47" t="s">
        <v>0</v>
      </c>
      <c r="B28" s="47" t="s">
        <v>1</v>
      </c>
      <c r="C28" s="47" t="s">
        <v>156</v>
      </c>
      <c r="D28" s="47" t="s">
        <v>155</v>
      </c>
      <c r="E28" s="47" t="s">
        <v>154</v>
      </c>
      <c r="F28" s="47" t="s">
        <v>153</v>
      </c>
      <c r="G28" s="49"/>
      <c r="H28" s="47" t="s">
        <v>0</v>
      </c>
      <c r="I28" s="47" t="s">
        <v>1</v>
      </c>
      <c r="J28" s="47" t="s">
        <v>156</v>
      </c>
      <c r="K28" s="47" t="s">
        <v>155</v>
      </c>
      <c r="L28" s="47" t="s">
        <v>154</v>
      </c>
      <c r="M28" s="47" t="s">
        <v>153</v>
      </c>
      <c r="N28" s="49"/>
      <c r="O28" s="47" t="s">
        <v>0</v>
      </c>
      <c r="P28" s="47" t="s">
        <v>1</v>
      </c>
      <c r="Q28" s="47" t="s">
        <v>156</v>
      </c>
      <c r="R28" s="47" t="s">
        <v>155</v>
      </c>
      <c r="S28" s="47" t="s">
        <v>154</v>
      </c>
      <c r="T28" s="47" t="s">
        <v>153</v>
      </c>
      <c r="U28" s="49"/>
    </row>
    <row r="29" spans="1:21" x14ac:dyDescent="0.25">
      <c r="A29" s="270"/>
      <c r="B29" s="271"/>
      <c r="C29" s="271"/>
      <c r="D29" s="271"/>
      <c r="E29" s="272"/>
      <c r="F29" s="273"/>
      <c r="H29" s="256"/>
      <c r="I29" s="257"/>
      <c r="J29" s="257"/>
      <c r="K29" s="257"/>
      <c r="L29" s="258"/>
      <c r="M29" s="259"/>
      <c r="O29" s="282"/>
      <c r="P29" s="283"/>
      <c r="Q29" s="283"/>
      <c r="R29" s="283"/>
      <c r="S29" s="284"/>
      <c r="T29" s="285"/>
    </row>
    <row r="30" spans="1:21" x14ac:dyDescent="0.25">
      <c r="A30" s="270"/>
      <c r="B30" s="271"/>
      <c r="C30" s="271"/>
      <c r="D30" s="271"/>
      <c r="E30" s="272"/>
      <c r="F30" s="273"/>
      <c r="H30" s="256"/>
      <c r="I30" s="257"/>
      <c r="J30" s="257"/>
      <c r="K30" s="257"/>
      <c r="L30" s="258"/>
      <c r="M30" s="259"/>
      <c r="O30" s="282"/>
      <c r="P30" s="283"/>
      <c r="Q30" s="283"/>
      <c r="R30" s="283"/>
      <c r="S30" s="284"/>
      <c r="T30" s="285"/>
    </row>
    <row r="31" spans="1:21" x14ac:dyDescent="0.25">
      <c r="A31" s="270"/>
      <c r="B31" s="271"/>
      <c r="C31" s="271"/>
      <c r="D31" s="271"/>
      <c r="E31" s="272"/>
      <c r="F31" s="273"/>
      <c r="H31" s="256"/>
      <c r="I31" s="257"/>
      <c r="J31" s="257"/>
      <c r="K31" s="265"/>
      <c r="L31" s="258"/>
      <c r="M31" s="259"/>
      <c r="O31" s="282"/>
      <c r="P31" s="283"/>
      <c r="Q31" s="283"/>
      <c r="R31" s="283"/>
      <c r="S31" s="284"/>
      <c r="T31" s="285"/>
    </row>
    <row r="32" spans="1:21" x14ac:dyDescent="0.25">
      <c r="A32" s="270"/>
      <c r="B32" s="271"/>
      <c r="C32" s="271"/>
      <c r="D32" s="271"/>
      <c r="E32" s="272"/>
      <c r="F32" s="273"/>
      <c r="H32" s="256"/>
      <c r="I32" s="257"/>
      <c r="J32" s="257"/>
      <c r="K32" s="257"/>
      <c r="L32" s="258"/>
      <c r="M32" s="259"/>
      <c r="O32" s="1"/>
      <c r="P32" s="2"/>
      <c r="Q32" s="2"/>
      <c r="R32" s="2"/>
      <c r="S32" s="10"/>
      <c r="T32" s="12"/>
    </row>
    <row r="33" spans="1:20" x14ac:dyDescent="0.25">
      <c r="A33" s="1"/>
      <c r="B33" s="271"/>
      <c r="C33" s="271"/>
      <c r="D33" s="271"/>
      <c r="E33" s="272"/>
      <c r="F33" s="273"/>
      <c r="H33" s="1"/>
      <c r="I33" s="2"/>
      <c r="J33" s="2"/>
      <c r="K33" s="2"/>
      <c r="L33" s="10"/>
      <c r="M33" s="12"/>
      <c r="O33" s="1"/>
      <c r="P33" s="2"/>
      <c r="Q33" s="2"/>
      <c r="R33" s="2"/>
      <c r="S33" s="10"/>
      <c r="T33" s="12"/>
    </row>
    <row r="34" spans="1:20" x14ac:dyDescent="0.25">
      <c r="A34" s="270"/>
      <c r="B34" s="271"/>
      <c r="C34" s="271"/>
      <c r="D34" s="271"/>
      <c r="E34" s="272"/>
      <c r="F34" s="273"/>
      <c r="H34" s="1"/>
      <c r="I34" s="2"/>
      <c r="J34" s="2"/>
      <c r="K34" s="2"/>
      <c r="L34" s="10"/>
      <c r="M34" s="12"/>
      <c r="O34" s="1"/>
      <c r="P34" s="2"/>
      <c r="Q34" s="2"/>
      <c r="R34" s="2"/>
      <c r="S34" s="10"/>
      <c r="T34" s="12"/>
    </row>
    <row r="35" spans="1:20" x14ac:dyDescent="0.25">
      <c r="A35" s="270"/>
      <c r="B35" s="271"/>
      <c r="C35" s="271"/>
      <c r="D35" s="271"/>
      <c r="E35" s="272"/>
      <c r="F35" s="273"/>
      <c r="H35" s="1"/>
      <c r="I35" s="2"/>
      <c r="J35" s="2"/>
      <c r="K35" s="2"/>
      <c r="L35" s="10"/>
      <c r="M35" s="12"/>
      <c r="O35" s="1"/>
      <c r="P35" s="2"/>
      <c r="Q35" s="2"/>
      <c r="R35" s="2"/>
      <c r="S35" s="10"/>
      <c r="T35" s="12"/>
    </row>
    <row r="36" spans="1:20" x14ac:dyDescent="0.25">
      <c r="A36" s="270"/>
      <c r="B36" s="271"/>
      <c r="C36" s="271"/>
      <c r="D36" s="271"/>
      <c r="E36" s="272"/>
      <c r="F36" s="273"/>
      <c r="H36" s="1"/>
      <c r="I36" s="2"/>
      <c r="J36" s="2"/>
      <c r="K36" s="2"/>
      <c r="L36" s="10"/>
      <c r="M36" s="12"/>
      <c r="O36" s="1"/>
      <c r="P36" s="2"/>
      <c r="Q36" s="2"/>
      <c r="R36" s="2"/>
      <c r="S36" s="10"/>
      <c r="T36" s="12"/>
    </row>
    <row r="37" spans="1:20" x14ac:dyDescent="0.25">
      <c r="A37" s="270"/>
      <c r="B37" s="271"/>
      <c r="C37" s="271"/>
      <c r="D37" s="271"/>
      <c r="E37" s="272"/>
      <c r="F37" s="273"/>
      <c r="H37" s="1"/>
      <c r="I37" s="2"/>
      <c r="J37" s="2"/>
      <c r="K37" s="2"/>
      <c r="L37" s="10"/>
      <c r="M37" s="12"/>
      <c r="O37" s="1"/>
      <c r="P37" s="2"/>
      <c r="Q37" s="2"/>
      <c r="R37" s="2"/>
      <c r="S37" s="10"/>
      <c r="T37" s="12"/>
    </row>
    <row r="38" spans="1:20" x14ac:dyDescent="0.25">
      <c r="A38" s="1"/>
      <c r="B38" s="2"/>
      <c r="C38" s="2"/>
      <c r="D38" s="2"/>
      <c r="E38" s="10"/>
      <c r="F38" s="12"/>
      <c r="H38" s="1"/>
      <c r="I38" s="2"/>
      <c r="J38" s="2"/>
      <c r="K38" s="2"/>
      <c r="L38" s="10"/>
      <c r="M38" s="12"/>
      <c r="O38" s="1"/>
      <c r="P38" s="2"/>
      <c r="Q38" s="2"/>
      <c r="R38" s="2"/>
      <c r="S38" s="10"/>
      <c r="T38" s="12"/>
    </row>
    <row r="39" spans="1:20" x14ac:dyDescent="0.25">
      <c r="A39" s="1"/>
      <c r="B39" s="2"/>
      <c r="C39" s="2"/>
      <c r="D39" s="2"/>
      <c r="E39" s="10"/>
      <c r="F39" s="12"/>
      <c r="H39" s="1"/>
      <c r="I39" s="2"/>
      <c r="J39" s="2"/>
      <c r="K39" s="2"/>
      <c r="L39" s="10"/>
      <c r="M39" s="12"/>
      <c r="O39" s="1"/>
      <c r="P39" s="2"/>
      <c r="Q39" s="2"/>
      <c r="R39" s="2"/>
      <c r="S39" s="10"/>
      <c r="T39" s="12"/>
    </row>
    <row r="40" spans="1:20" x14ac:dyDescent="0.25">
      <c r="A40" s="1"/>
      <c r="B40" s="2"/>
      <c r="C40" s="2"/>
      <c r="D40" s="2"/>
      <c r="E40" s="10"/>
      <c r="F40" s="12"/>
      <c r="H40" s="1"/>
      <c r="I40" s="2"/>
      <c r="J40" s="2"/>
      <c r="K40" s="2"/>
      <c r="L40" s="10"/>
      <c r="M40" s="12"/>
      <c r="O40" s="1"/>
      <c r="P40" s="2"/>
      <c r="Q40" s="2"/>
      <c r="R40" s="2"/>
      <c r="S40" s="10"/>
      <c r="T40" s="12"/>
    </row>
    <row r="41" spans="1:20" x14ac:dyDescent="0.25">
      <c r="A41" s="1"/>
      <c r="B41" s="2"/>
      <c r="C41" s="2"/>
      <c r="D41" s="2"/>
      <c r="E41" s="10"/>
      <c r="F41" s="12"/>
      <c r="H41" s="1"/>
      <c r="I41" s="2"/>
      <c r="J41" s="2"/>
      <c r="K41" s="2"/>
      <c r="L41" s="10"/>
      <c r="M41" s="12"/>
      <c r="O41" s="1"/>
      <c r="P41" s="2"/>
      <c r="Q41" s="2"/>
      <c r="R41" s="2"/>
      <c r="S41" s="10"/>
      <c r="T41" s="12"/>
    </row>
    <row r="42" spans="1:20" x14ac:dyDescent="0.25">
      <c r="A42" s="1"/>
      <c r="B42" s="2"/>
      <c r="C42" s="2"/>
      <c r="D42" s="2"/>
      <c r="E42" s="2"/>
      <c r="F42" s="12"/>
      <c r="H42" s="1"/>
      <c r="I42" s="2"/>
      <c r="J42" s="2"/>
      <c r="K42" s="2"/>
      <c r="L42" s="2"/>
      <c r="M42" s="12"/>
      <c r="O42" s="1"/>
      <c r="P42" s="2"/>
      <c r="Q42" s="2"/>
      <c r="R42" s="2"/>
      <c r="S42" s="2"/>
      <c r="T42" s="12"/>
    </row>
    <row r="43" spans="1:20" x14ac:dyDescent="0.25">
      <c r="A43" s="1"/>
      <c r="B43" s="2"/>
      <c r="C43" s="2"/>
      <c r="D43" s="2"/>
      <c r="E43" s="2"/>
      <c r="F43" s="12"/>
      <c r="H43" s="1"/>
      <c r="I43" s="2"/>
      <c r="J43" s="2"/>
      <c r="K43" s="2"/>
      <c r="L43" s="2"/>
      <c r="M43" s="12"/>
      <c r="O43" s="1"/>
      <c r="P43" s="2"/>
      <c r="Q43" s="2"/>
      <c r="R43" s="2"/>
      <c r="S43" s="2"/>
      <c r="T43" s="12"/>
    </row>
    <row r="44" spans="1:20" x14ac:dyDescent="0.25">
      <c r="A44" s="1"/>
      <c r="B44" s="2"/>
      <c r="C44" s="2"/>
      <c r="D44" s="2"/>
      <c r="E44" s="2"/>
      <c r="F44" s="12"/>
      <c r="H44" s="1"/>
      <c r="I44" s="2"/>
      <c r="J44" s="2"/>
      <c r="K44" s="2"/>
      <c r="L44" s="2"/>
      <c r="M44" s="12"/>
      <c r="O44" s="1"/>
      <c r="P44" s="2"/>
      <c r="Q44" s="2"/>
      <c r="R44" s="2"/>
      <c r="S44" s="2"/>
      <c r="T44" s="12"/>
    </row>
    <row r="45" spans="1:20" x14ac:dyDescent="0.25">
      <c r="A45" s="1"/>
      <c r="B45" s="2"/>
      <c r="C45" s="2"/>
      <c r="D45" s="2"/>
      <c r="E45" s="2"/>
      <c r="F45" s="12"/>
      <c r="H45" s="1"/>
      <c r="I45" s="2"/>
      <c r="J45" s="2"/>
      <c r="K45" s="2"/>
      <c r="L45" s="2"/>
      <c r="M45" s="12"/>
      <c r="O45" s="1"/>
      <c r="P45" s="2"/>
      <c r="Q45" s="2"/>
      <c r="R45" s="2"/>
      <c r="S45" s="2"/>
      <c r="T45" s="12"/>
    </row>
    <row r="46" spans="1:20" x14ac:dyDescent="0.25">
      <c r="A46" s="1"/>
      <c r="B46" s="2"/>
      <c r="C46" s="2"/>
      <c r="D46" s="2"/>
      <c r="E46" s="2"/>
      <c r="F46" s="2"/>
      <c r="H46" s="1"/>
      <c r="I46" s="2"/>
      <c r="J46" s="2"/>
      <c r="K46" s="2"/>
      <c r="L46" s="2"/>
      <c r="M46" s="2"/>
      <c r="O46" s="1"/>
      <c r="P46" s="2"/>
      <c r="Q46" s="2"/>
      <c r="R46" s="2"/>
      <c r="S46" s="2"/>
      <c r="T46" s="2"/>
    </row>
    <row r="47" spans="1:20" x14ac:dyDescent="0.25">
      <c r="A47" s="1"/>
      <c r="B47" s="2"/>
      <c r="C47" s="2"/>
      <c r="D47" s="2"/>
      <c r="E47" s="2"/>
      <c r="F47" s="2"/>
      <c r="H47" s="1"/>
      <c r="I47" s="2"/>
      <c r="J47" s="2"/>
      <c r="K47" s="2"/>
      <c r="L47" s="2"/>
      <c r="M47" s="2"/>
      <c r="O47" s="1"/>
      <c r="P47" s="2"/>
      <c r="Q47" s="2"/>
      <c r="R47" s="2"/>
      <c r="S47" s="2"/>
      <c r="T47" s="2"/>
    </row>
    <row r="48" spans="1:20" x14ac:dyDescent="0.25">
      <c r="A48" s="1"/>
      <c r="B48" s="2"/>
      <c r="C48" s="2"/>
      <c r="D48" s="2"/>
      <c r="E48" s="2"/>
      <c r="F48" s="2"/>
      <c r="H48" s="1"/>
      <c r="I48" s="2"/>
      <c r="J48" s="2"/>
      <c r="K48" s="2"/>
      <c r="L48" s="2"/>
      <c r="M48" s="2"/>
      <c r="O48" s="1"/>
      <c r="P48" s="2"/>
      <c r="Q48" s="2"/>
      <c r="R48" s="2"/>
      <c r="S48" s="2"/>
      <c r="T48" s="2"/>
    </row>
    <row r="49" spans="1:21" x14ac:dyDescent="0.25">
      <c r="D49"/>
      <c r="H49" s="9"/>
      <c r="J49"/>
      <c r="P49"/>
    </row>
    <row r="50" spans="1:21" x14ac:dyDescent="0.25">
      <c r="A50" s="3" t="s">
        <v>2</v>
      </c>
      <c r="D50"/>
      <c r="F50">
        <f>SUM(F29:F48)</f>
        <v>0</v>
      </c>
      <c r="H50" s="9"/>
      <c r="J50"/>
      <c r="M50">
        <f>SUM(M29:M49)</f>
        <v>0</v>
      </c>
      <c r="P50"/>
      <c r="T50" s="370">
        <f>SUM(T29:T49)</f>
        <v>0</v>
      </c>
      <c r="U50" s="380">
        <f>SUM(T50+M50+F50)</f>
        <v>0</v>
      </c>
    </row>
    <row r="51" spans="1:21" x14ac:dyDescent="0.25">
      <c r="D51" s="46"/>
      <c r="G51" s="9"/>
      <c r="J51" s="46"/>
      <c r="P51" s="46"/>
    </row>
    <row r="52" spans="1:21" x14ac:dyDescent="0.25">
      <c r="B52" s="8" t="s">
        <v>8</v>
      </c>
      <c r="C52" s="3"/>
      <c r="D52" s="46"/>
      <c r="E52" s="212">
        <f>$F$25+$M$25+$T$25+$T$50+$M$50+$F$50</f>
        <v>0</v>
      </c>
      <c r="G52" s="9"/>
      <c r="J52" s="46"/>
      <c r="P52" s="46"/>
    </row>
    <row r="53" spans="1:21" x14ac:dyDescent="0.25">
      <c r="B53" s="8"/>
      <c r="C53" s="3"/>
      <c r="D53" s="46"/>
      <c r="E53" s="3"/>
      <c r="G53" s="9"/>
      <c r="J53" s="46"/>
      <c r="P53" s="46"/>
    </row>
    <row r="54" spans="1:21" x14ac:dyDescent="0.25">
      <c r="B54" s="8" t="s">
        <v>11</v>
      </c>
      <c r="C54" s="3"/>
      <c r="E54" s="14">
        <f>E52+'Mai 2018'!E54</f>
        <v>0</v>
      </c>
      <c r="G54" s="9"/>
    </row>
  </sheetData>
  <mergeCells count="1">
    <mergeCell ref="A1:Q1"/>
  </mergeCells>
  <dataValidations count="12">
    <dataValidation type="list" allowBlank="1" showInputMessage="1" showErrorMessage="1" sqref="I29:I48">
      <formula1>ÉquipeBodel</formula1>
    </dataValidation>
    <dataValidation type="list" allowBlank="1" showInputMessage="1" showErrorMessage="1" sqref="P29:P48">
      <formula1>ÉquipeParc</formula1>
    </dataValidation>
    <dataValidation type="list" allowBlank="1" showInputMessage="1" showErrorMessage="1" sqref="B29:B48">
      <formula1>ÉquipeStuber</formula1>
    </dataValidation>
    <dataValidation type="list" allowBlank="1" showInputMessage="1" showErrorMessage="1" sqref="P4:P23">
      <formula1>ÉquipeLauriers</formula1>
    </dataValidation>
    <dataValidation type="list" allowBlank="1" showInputMessage="1" showErrorMessage="1" sqref="I4:I23">
      <formula1>ÉquipeMimosas</formula1>
    </dataValidation>
    <dataValidation type="list" allowBlank="1" showInputMessage="1" sqref="J29:J48 Q29:Q48 C29:C48">
      <formula1>OFFSET(Bischwiller,MATCH(C29&amp;"*",Bischwiller,0)-1,,COUNTIF(Bischwiller,C29&amp;"*"))</formula1>
    </dataValidation>
    <dataValidation type="list" allowBlank="1" showInputMessage="1" showErrorMessage="1" sqref="J24">
      <formula1>OFFSET(_3T,MATCH(J24&amp;"*",_3T,0)-1,,COUNTIF(_3T,J24&amp;"*"))</formula1>
    </dataValidation>
    <dataValidation type="list" allowBlank="1" showInputMessage="1" sqref="J4:J23 Q4:Q23 C4:C23">
      <formula1>OFFSET(_3T,MATCH(C4&amp;"*",_3T,0)-1,,COUNTIF(_3T,C4&amp;"*"))</formula1>
    </dataValidation>
    <dataValidation type="list" allowBlank="1" showInputMessage="1" sqref="M29:M48 T29:T48 F4:F23 M4:M23 T4:T23 F29:F48">
      <formula1>Heures</formula1>
    </dataValidation>
    <dataValidation type="list" allowBlank="1" showInputMessage="1" showErrorMessage="1" sqref="E4:E23 L4:L23 S4:S23 S29:S48 L29:L48 E29:E48">
      <formula1>Motif</formula1>
    </dataValidation>
    <dataValidation type="list" allowBlank="1" showInputMessage="1" showErrorMessage="1" sqref="B4:B23">
      <formula1>ÉquipeÉglantines</formula1>
    </dataValidation>
    <dataValidation allowBlank="1" showInputMessage="1" showErrorMessage="1" promptTitle="Date" prompt="Merci d'inscrire la date avec le séparateur &quot;/&quot; comme ceci:_x000a_25/05/2018" sqref="A4:A23 H4:H23 O4:O23 A29:A48 H29:H48 O29:O48"/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3" tint="0.59999389629810485"/>
  </sheetPr>
  <dimension ref="A1:U54"/>
  <sheetViews>
    <sheetView zoomScale="80" zoomScaleNormal="80" workbookViewId="0">
      <selection activeCell="O29" activeCellId="5" sqref="A4:A23 H4:H23 O4:O23 A29:A48 H29:H48 O29:O48"/>
    </sheetView>
  </sheetViews>
  <sheetFormatPr baseColWidth="10" defaultRowHeight="15" x14ac:dyDescent="0.25"/>
  <cols>
    <col min="1" max="1" width="12.7109375" style="9" customWidth="1"/>
    <col min="2" max="2" width="17.28515625" style="9" customWidth="1"/>
    <col min="3" max="3" width="18.7109375" style="9" customWidth="1"/>
    <col min="4" max="4" width="14.7109375" style="45" customWidth="1"/>
    <col min="5" max="5" width="16.7109375" style="11" customWidth="1"/>
    <col min="6" max="6" width="12.7109375" style="9" customWidth="1"/>
    <col min="7" max="7" width="5.7109375" style="9" customWidth="1"/>
    <col min="8" max="8" width="12.7109375" style="9" customWidth="1"/>
    <col min="9" max="9" width="17.28515625" style="9" customWidth="1"/>
    <col min="10" max="10" width="18.7109375" style="45" customWidth="1"/>
    <col min="11" max="11" width="14.7109375" style="11" customWidth="1"/>
    <col min="12" max="12" width="16.7109375" style="9" customWidth="1"/>
    <col min="13" max="13" width="12.7109375" style="9" customWidth="1"/>
    <col min="14" max="14" width="5.7109375" style="9" customWidth="1"/>
    <col min="15" max="15" width="12.7109375" style="9" customWidth="1"/>
    <col min="16" max="16" width="17.28515625" style="45" customWidth="1"/>
    <col min="17" max="17" width="18.7109375" style="11" customWidth="1"/>
    <col min="18" max="18" width="14.7109375" customWidth="1"/>
    <col min="19" max="19" width="16.7109375" customWidth="1"/>
    <col min="20" max="20" width="12.7109375" customWidth="1"/>
    <col min="21" max="21" width="6" bestFit="1" customWidth="1"/>
  </cols>
  <sheetData>
    <row r="1" spans="1:21" ht="23.25" x14ac:dyDescent="0.35">
      <c r="A1" s="394" t="s">
        <v>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</row>
    <row r="2" spans="1:21" x14ac:dyDescent="0.25">
      <c r="A2" s="5" t="s">
        <v>3</v>
      </c>
      <c r="B2"/>
      <c r="C2"/>
      <c r="D2"/>
      <c r="E2"/>
      <c r="F2"/>
      <c r="G2"/>
      <c r="H2" s="7" t="s">
        <v>4</v>
      </c>
      <c r="I2"/>
      <c r="J2"/>
      <c r="K2"/>
      <c r="L2"/>
      <c r="M2"/>
      <c r="N2"/>
      <c r="O2" s="5" t="s">
        <v>5</v>
      </c>
      <c r="P2"/>
      <c r="Q2"/>
    </row>
    <row r="3" spans="1:21" s="51" customFormat="1" x14ac:dyDescent="0.25">
      <c r="A3" s="47" t="s">
        <v>0</v>
      </c>
      <c r="B3" s="47" t="s">
        <v>1</v>
      </c>
      <c r="C3" s="47" t="s">
        <v>156</v>
      </c>
      <c r="D3" s="47" t="s">
        <v>155</v>
      </c>
      <c r="E3" s="47" t="s">
        <v>154</v>
      </c>
      <c r="F3" s="47" t="s">
        <v>153</v>
      </c>
      <c r="G3" s="49"/>
      <c r="H3" s="47" t="s">
        <v>0</v>
      </c>
      <c r="I3" s="47" t="s">
        <v>1</v>
      </c>
      <c r="J3" s="47" t="s">
        <v>156</v>
      </c>
      <c r="K3" s="47" t="s">
        <v>155</v>
      </c>
      <c r="L3" s="47" t="s">
        <v>154</v>
      </c>
      <c r="M3" s="47" t="s">
        <v>153</v>
      </c>
      <c r="N3" s="49"/>
      <c r="O3" s="47" t="s">
        <v>0</v>
      </c>
      <c r="P3" s="47" t="s">
        <v>1</v>
      </c>
      <c r="Q3" s="47" t="s">
        <v>156</v>
      </c>
      <c r="R3" s="47" t="s">
        <v>155</v>
      </c>
      <c r="S3" s="47" t="s">
        <v>154</v>
      </c>
      <c r="T3" s="47" t="s">
        <v>153</v>
      </c>
      <c r="U3" s="49"/>
    </row>
    <row r="4" spans="1:21" x14ac:dyDescent="0.25">
      <c r="A4" s="322"/>
      <c r="B4" s="323"/>
      <c r="C4" s="323"/>
      <c r="D4" s="321"/>
      <c r="E4" s="323"/>
      <c r="F4" s="324"/>
      <c r="G4"/>
      <c r="H4" s="363"/>
      <c r="I4" s="364"/>
      <c r="J4" s="364"/>
      <c r="K4" s="362"/>
      <c r="L4" s="364"/>
      <c r="M4" s="365"/>
      <c r="N4"/>
      <c r="O4" s="6"/>
      <c r="P4" s="10"/>
      <c r="Q4" s="10"/>
      <c r="R4" s="2"/>
      <c r="S4" s="10"/>
      <c r="T4" s="12"/>
    </row>
    <row r="5" spans="1:21" x14ac:dyDescent="0.25">
      <c r="A5" s="322"/>
      <c r="B5" s="323"/>
      <c r="C5" s="323"/>
      <c r="D5" s="321"/>
      <c r="E5" s="323"/>
      <c r="F5" s="324"/>
      <c r="G5"/>
      <c r="H5" s="363"/>
      <c r="I5" s="364"/>
      <c r="J5" s="364"/>
      <c r="K5" s="362"/>
      <c r="L5" s="364"/>
      <c r="M5" s="365"/>
      <c r="N5"/>
      <c r="O5" s="6"/>
      <c r="P5" s="10"/>
      <c r="Q5" s="10"/>
      <c r="R5" s="2"/>
      <c r="S5" s="10"/>
      <c r="T5" s="12"/>
    </row>
    <row r="6" spans="1:21" x14ac:dyDescent="0.25">
      <c r="A6" s="322"/>
      <c r="B6" s="323"/>
      <c r="C6" s="323"/>
      <c r="D6" s="321"/>
      <c r="E6" s="323"/>
      <c r="F6" s="324"/>
      <c r="G6"/>
      <c r="H6" s="363"/>
      <c r="I6" s="364"/>
      <c r="J6" s="364"/>
      <c r="K6" s="362"/>
      <c r="L6" s="364"/>
      <c r="M6" s="365"/>
      <c r="N6"/>
      <c r="O6" s="6"/>
      <c r="P6" s="10"/>
      <c r="Q6" s="10"/>
      <c r="R6" s="2"/>
      <c r="S6" s="10"/>
      <c r="T6" s="12"/>
    </row>
    <row r="7" spans="1:21" x14ac:dyDescent="0.25">
      <c r="A7" s="322"/>
      <c r="B7" s="323"/>
      <c r="C7" s="323"/>
      <c r="D7" s="321"/>
      <c r="E7" s="323"/>
      <c r="F7" s="324"/>
      <c r="G7"/>
      <c r="H7" s="363"/>
      <c r="I7" s="364"/>
      <c r="J7" s="364"/>
      <c r="K7" s="362"/>
      <c r="L7" s="364"/>
      <c r="M7" s="365"/>
      <c r="N7"/>
      <c r="O7" s="6"/>
      <c r="P7" s="10"/>
      <c r="Q7" s="10"/>
      <c r="R7" s="2"/>
      <c r="S7" s="10"/>
      <c r="T7" s="12"/>
    </row>
    <row r="8" spans="1:21" x14ac:dyDescent="0.25">
      <c r="A8" s="322"/>
      <c r="B8" s="323"/>
      <c r="C8" s="323"/>
      <c r="D8" s="321"/>
      <c r="E8" s="323"/>
      <c r="F8" s="324"/>
      <c r="G8"/>
      <c r="H8" s="6"/>
      <c r="I8" s="10"/>
      <c r="J8" s="10"/>
      <c r="K8" s="2"/>
      <c r="L8" s="10"/>
      <c r="M8" s="12"/>
      <c r="N8"/>
      <c r="O8" s="6"/>
      <c r="P8" s="10"/>
      <c r="Q8" s="10"/>
      <c r="R8" s="2"/>
      <c r="S8" s="10"/>
      <c r="T8" s="12"/>
    </row>
    <row r="9" spans="1:21" x14ac:dyDescent="0.25">
      <c r="A9" s="322"/>
      <c r="B9" s="323"/>
      <c r="C9" s="323"/>
      <c r="D9" s="321"/>
      <c r="E9" s="323"/>
      <c r="F9" s="324"/>
      <c r="G9"/>
      <c r="H9" s="6"/>
      <c r="I9" s="10"/>
      <c r="J9" s="10"/>
      <c r="K9" s="2"/>
      <c r="L9" s="10"/>
      <c r="M9" s="12"/>
      <c r="N9"/>
      <c r="O9" s="6"/>
      <c r="P9" s="10"/>
      <c r="Q9" s="10"/>
      <c r="R9" s="2"/>
      <c r="S9" s="10"/>
      <c r="T9" s="12"/>
    </row>
    <row r="10" spans="1:21" x14ac:dyDescent="0.25">
      <c r="A10" s="322"/>
      <c r="B10" s="323"/>
      <c r="C10" s="323"/>
      <c r="D10" s="321"/>
      <c r="E10" s="323"/>
      <c r="F10" s="324"/>
      <c r="G10"/>
      <c r="H10" s="6"/>
      <c r="I10" s="10"/>
      <c r="J10" s="10"/>
      <c r="K10" s="2"/>
      <c r="L10" s="10"/>
      <c r="M10" s="12"/>
      <c r="N10"/>
      <c r="O10" s="6"/>
      <c r="P10" s="10"/>
      <c r="Q10" s="10"/>
      <c r="R10" s="2"/>
      <c r="S10" s="10"/>
      <c r="T10" s="12"/>
    </row>
    <row r="11" spans="1:21" x14ac:dyDescent="0.25">
      <c r="A11" s="322"/>
      <c r="B11" s="323"/>
      <c r="C11" s="323"/>
      <c r="D11" s="321"/>
      <c r="E11" s="323"/>
      <c r="F11" s="324"/>
      <c r="G11"/>
      <c r="H11" s="6"/>
      <c r="I11" s="10"/>
      <c r="J11" s="10"/>
      <c r="K11" s="2"/>
      <c r="L11" s="10"/>
      <c r="M11" s="12"/>
      <c r="N11"/>
      <c r="O11" s="6"/>
      <c r="P11" s="10"/>
      <c r="Q11" s="10"/>
      <c r="R11" s="2"/>
      <c r="S11" s="10"/>
      <c r="T11" s="12"/>
    </row>
    <row r="12" spans="1:21" x14ac:dyDescent="0.25">
      <c r="A12" s="322"/>
      <c r="B12" s="323"/>
      <c r="C12" s="323"/>
      <c r="D12" s="321"/>
      <c r="E12" s="323"/>
      <c r="F12" s="324"/>
      <c r="G12"/>
      <c r="H12" s="6"/>
      <c r="I12" s="10"/>
      <c r="J12" s="10"/>
      <c r="K12" s="2"/>
      <c r="L12" s="10"/>
      <c r="M12" s="12"/>
      <c r="N12"/>
      <c r="O12" s="6"/>
      <c r="P12" s="10"/>
      <c r="Q12" s="10"/>
      <c r="R12" s="2"/>
      <c r="S12" s="10"/>
      <c r="T12" s="12"/>
    </row>
    <row r="13" spans="1:21" x14ac:dyDescent="0.25">
      <c r="A13" s="322"/>
      <c r="B13" s="323"/>
      <c r="C13" s="323"/>
      <c r="D13" s="321"/>
      <c r="E13" s="323"/>
      <c r="F13" s="324"/>
      <c r="G13"/>
      <c r="H13" s="6"/>
      <c r="I13" s="10"/>
      <c r="J13" s="10"/>
      <c r="K13" s="2"/>
      <c r="L13" s="10"/>
      <c r="M13" s="12"/>
      <c r="N13"/>
      <c r="O13" s="6"/>
      <c r="P13" s="10"/>
      <c r="Q13" s="10"/>
      <c r="R13" s="2"/>
      <c r="S13" s="10"/>
      <c r="T13" s="12"/>
    </row>
    <row r="14" spans="1:21" x14ac:dyDescent="0.25">
      <c r="A14" s="322"/>
      <c r="B14" s="323"/>
      <c r="C14" s="323"/>
      <c r="D14" s="321"/>
      <c r="E14" s="323"/>
      <c r="F14" s="324"/>
      <c r="G14"/>
      <c r="H14" s="6"/>
      <c r="I14" s="10"/>
      <c r="J14" s="10"/>
      <c r="K14" s="2"/>
      <c r="L14" s="10"/>
      <c r="M14" s="12"/>
      <c r="N14"/>
      <c r="O14" s="6"/>
      <c r="P14" s="10"/>
      <c r="Q14" s="10"/>
      <c r="R14" s="2"/>
      <c r="S14" s="10"/>
      <c r="T14" s="12"/>
    </row>
    <row r="15" spans="1:21" x14ac:dyDescent="0.25">
      <c r="A15" s="322"/>
      <c r="B15" s="323"/>
      <c r="C15" s="323"/>
      <c r="D15" s="321"/>
      <c r="E15" s="323"/>
      <c r="F15" s="324"/>
      <c r="G15"/>
      <c r="H15" s="6"/>
      <c r="I15" s="10"/>
      <c r="J15" s="10"/>
      <c r="K15" s="2"/>
      <c r="L15" s="10"/>
      <c r="M15" s="12"/>
      <c r="N15"/>
      <c r="O15" s="6"/>
      <c r="P15" s="10"/>
      <c r="Q15" s="10"/>
      <c r="R15" s="2"/>
      <c r="S15" s="10"/>
      <c r="T15" s="12"/>
    </row>
    <row r="16" spans="1:21" x14ac:dyDescent="0.25">
      <c r="A16" s="322"/>
      <c r="B16" s="323"/>
      <c r="C16" s="323"/>
      <c r="D16" s="321"/>
      <c r="E16" s="323"/>
      <c r="F16" s="324"/>
      <c r="G16"/>
      <c r="H16" s="6"/>
      <c r="I16" s="10"/>
      <c r="J16" s="10"/>
      <c r="K16" s="2"/>
      <c r="L16" s="10"/>
      <c r="M16" s="12"/>
      <c r="N16"/>
      <c r="O16" s="6"/>
      <c r="P16" s="10"/>
      <c r="Q16" s="10"/>
      <c r="R16" s="2"/>
      <c r="S16" s="10"/>
      <c r="T16" s="12"/>
    </row>
    <row r="17" spans="1:21" x14ac:dyDescent="0.25">
      <c r="A17" s="322"/>
      <c r="B17" s="323"/>
      <c r="C17" s="323"/>
      <c r="D17" s="321"/>
      <c r="E17" s="323"/>
      <c r="F17" s="324"/>
      <c r="G17"/>
      <c r="H17" s="1"/>
      <c r="I17" s="10"/>
      <c r="J17" s="10"/>
      <c r="K17" s="2"/>
      <c r="L17" s="2"/>
      <c r="M17" s="12"/>
      <c r="N17"/>
      <c r="O17" s="1"/>
      <c r="P17" s="10"/>
      <c r="Q17" s="10"/>
      <c r="R17" s="2"/>
      <c r="S17" s="2"/>
      <c r="T17" s="12"/>
    </row>
    <row r="18" spans="1:21" x14ac:dyDescent="0.25">
      <c r="A18" s="320"/>
      <c r="B18" s="323"/>
      <c r="C18" s="323"/>
      <c r="D18" s="321"/>
      <c r="E18" s="321"/>
      <c r="F18" s="324"/>
      <c r="G18"/>
      <c r="H18" s="1"/>
      <c r="I18" s="10"/>
      <c r="J18" s="10"/>
      <c r="K18" s="2"/>
      <c r="L18" s="2"/>
      <c r="M18" s="12"/>
      <c r="N18"/>
      <c r="O18" s="1"/>
      <c r="P18" s="10"/>
      <c r="Q18" s="10"/>
      <c r="R18" s="2"/>
      <c r="S18" s="2"/>
      <c r="T18" s="12"/>
    </row>
    <row r="19" spans="1:21" x14ac:dyDescent="0.25">
      <c r="A19" s="1"/>
      <c r="B19" s="2"/>
      <c r="C19" s="10"/>
      <c r="D19" s="2"/>
      <c r="E19" s="2"/>
      <c r="F19" s="12"/>
      <c r="G19"/>
      <c r="H19" s="1"/>
      <c r="I19" s="2"/>
      <c r="J19" s="10"/>
      <c r="K19" s="2"/>
      <c r="L19" s="2"/>
      <c r="M19" s="12"/>
      <c r="N19"/>
      <c r="O19" s="1"/>
      <c r="P19" s="2"/>
      <c r="Q19" s="10"/>
      <c r="R19" s="2"/>
      <c r="S19" s="2"/>
      <c r="T19" s="12"/>
    </row>
    <row r="20" spans="1:21" x14ac:dyDescent="0.25">
      <c r="A20" s="1"/>
      <c r="B20" s="2"/>
      <c r="C20" s="10"/>
      <c r="D20" s="2"/>
      <c r="E20" s="2"/>
      <c r="F20" s="12"/>
      <c r="G20"/>
      <c r="H20" s="1"/>
      <c r="I20" s="2"/>
      <c r="J20" s="10"/>
      <c r="K20" s="2"/>
      <c r="L20" s="2"/>
      <c r="M20" s="12"/>
      <c r="N20"/>
      <c r="O20" s="1"/>
      <c r="P20" s="2"/>
      <c r="Q20" s="10"/>
      <c r="R20" s="2"/>
      <c r="S20" s="2"/>
      <c r="T20" s="12"/>
    </row>
    <row r="21" spans="1:21" x14ac:dyDescent="0.25">
      <c r="A21" s="1"/>
      <c r="B21" s="2"/>
      <c r="C21" s="10"/>
      <c r="D21" s="2"/>
      <c r="E21" s="2"/>
      <c r="F21" s="2"/>
      <c r="G21"/>
      <c r="H21" s="1"/>
      <c r="I21" s="2"/>
      <c r="J21" s="10"/>
      <c r="K21" s="2"/>
      <c r="L21" s="2"/>
      <c r="M21" s="2"/>
      <c r="N21"/>
      <c r="O21" s="1"/>
      <c r="P21" s="2"/>
      <c r="Q21" s="10"/>
      <c r="R21" s="2"/>
      <c r="S21" s="2"/>
      <c r="T21" s="2"/>
    </row>
    <row r="22" spans="1:21" x14ac:dyDescent="0.25">
      <c r="A22" s="1"/>
      <c r="B22" s="2"/>
      <c r="C22" s="10"/>
      <c r="D22" s="2"/>
      <c r="E22" s="2"/>
      <c r="F22" s="2"/>
      <c r="G22"/>
      <c r="H22" s="1"/>
      <c r="I22" s="2"/>
      <c r="J22" s="10"/>
      <c r="K22" s="2"/>
      <c r="L22" s="2"/>
      <c r="M22" s="2"/>
      <c r="N22"/>
      <c r="O22" s="1"/>
      <c r="P22" s="2"/>
      <c r="Q22" s="10"/>
      <c r="R22" s="2"/>
      <c r="S22" s="2"/>
      <c r="T22" s="2"/>
    </row>
    <row r="23" spans="1:21" x14ac:dyDescent="0.25">
      <c r="A23" s="1"/>
      <c r="B23" s="2"/>
      <c r="C23" s="10"/>
      <c r="D23" s="2"/>
      <c r="E23" s="2"/>
      <c r="F23" s="2"/>
      <c r="G23"/>
      <c r="H23" s="1"/>
      <c r="I23" s="2"/>
      <c r="J23" s="10"/>
      <c r="K23" s="2"/>
      <c r="L23" s="2"/>
      <c r="M23" s="2"/>
      <c r="N23"/>
      <c r="O23" s="1"/>
      <c r="P23" s="2"/>
      <c r="Q23" s="10"/>
      <c r="R23" s="2"/>
      <c r="S23" s="2"/>
      <c r="T23" s="2"/>
    </row>
    <row r="24" spans="1:21" s="13" customFormat="1" x14ac:dyDescent="0.25">
      <c r="A24"/>
      <c r="B24"/>
      <c r="C24"/>
      <c r="D24"/>
      <c r="E24"/>
      <c r="F24"/>
      <c r="G24"/>
      <c r="H24" s="9"/>
      <c r="I24"/>
      <c r="J24"/>
      <c r="K24"/>
      <c r="L24"/>
      <c r="M24"/>
      <c r="N24"/>
      <c r="O24"/>
      <c r="P24"/>
      <c r="Q24"/>
      <c r="R24"/>
      <c r="S24"/>
      <c r="T24"/>
      <c r="U24"/>
    </row>
    <row r="25" spans="1:21" x14ac:dyDescent="0.25">
      <c r="A25" s="3" t="s">
        <v>2</v>
      </c>
      <c r="B25"/>
      <c r="C25"/>
      <c r="D25"/>
      <c r="E25"/>
      <c r="F25">
        <f>SUM(F4:F23)</f>
        <v>0</v>
      </c>
      <c r="G25"/>
      <c r="H25" s="8" t="s">
        <v>2</v>
      </c>
      <c r="I25"/>
      <c r="J25"/>
      <c r="K25"/>
      <c r="L25"/>
      <c r="M25">
        <f>SUM(M4:M23)</f>
        <v>0</v>
      </c>
      <c r="N25"/>
      <c r="O25" s="3" t="s">
        <v>2</v>
      </c>
      <c r="P25"/>
      <c r="Q25"/>
      <c r="T25">
        <f>SUM(T4:T23)</f>
        <v>0</v>
      </c>
      <c r="U25" s="380">
        <f>SUM(T25+M25+F25)</f>
        <v>0</v>
      </c>
    </row>
    <row r="26" spans="1:21" x14ac:dyDescent="0.25">
      <c r="A26"/>
      <c r="B26"/>
      <c r="C26" s="43" t="s">
        <v>146</v>
      </c>
      <c r="D26" s="43"/>
      <c r="E26" s="43" t="s">
        <v>147</v>
      </c>
      <c r="F26" s="43" t="s">
        <v>148</v>
      </c>
      <c r="G26" s="43"/>
      <c r="H26" s="44" t="s">
        <v>149</v>
      </c>
      <c r="I26" s="43" t="s">
        <v>150</v>
      </c>
      <c r="J26" s="43" t="s">
        <v>151</v>
      </c>
      <c r="K26"/>
      <c r="L26"/>
      <c r="M26"/>
      <c r="N26"/>
      <c r="O26"/>
      <c r="P26"/>
      <c r="Q26"/>
    </row>
    <row r="27" spans="1:21" x14ac:dyDescent="0.25">
      <c r="A27" s="5" t="s">
        <v>6</v>
      </c>
      <c r="B27"/>
      <c r="C27"/>
      <c r="D27"/>
      <c r="E27"/>
      <c r="F27"/>
      <c r="G27"/>
      <c r="H27" s="7" t="s">
        <v>9</v>
      </c>
      <c r="I27"/>
      <c r="J27"/>
      <c r="K27"/>
      <c r="L27"/>
      <c r="M27"/>
      <c r="N27"/>
      <c r="O27" s="5" t="s">
        <v>10</v>
      </c>
      <c r="P27"/>
      <c r="Q27"/>
    </row>
    <row r="28" spans="1:21" s="51" customFormat="1" x14ac:dyDescent="0.25">
      <c r="A28" s="47" t="s">
        <v>0</v>
      </c>
      <c r="B28" s="47" t="s">
        <v>1</v>
      </c>
      <c r="C28" s="47" t="s">
        <v>156</v>
      </c>
      <c r="D28" s="47" t="s">
        <v>155</v>
      </c>
      <c r="E28" s="47" t="s">
        <v>154</v>
      </c>
      <c r="F28" s="47" t="s">
        <v>153</v>
      </c>
      <c r="G28" s="49"/>
      <c r="H28" s="47" t="s">
        <v>0</v>
      </c>
      <c r="I28" s="47" t="s">
        <v>1</v>
      </c>
      <c r="J28" s="47" t="s">
        <v>156</v>
      </c>
      <c r="K28" s="47" t="s">
        <v>155</v>
      </c>
      <c r="L28" s="47" t="s">
        <v>154</v>
      </c>
      <c r="M28" s="47" t="s">
        <v>153</v>
      </c>
      <c r="N28" s="49"/>
      <c r="O28" s="47" t="s">
        <v>0</v>
      </c>
      <c r="P28" s="47" t="s">
        <v>1</v>
      </c>
      <c r="Q28" s="47" t="s">
        <v>156</v>
      </c>
      <c r="R28" s="47" t="s">
        <v>155</v>
      </c>
      <c r="S28" s="47" t="s">
        <v>154</v>
      </c>
      <c r="T28" s="47" t="s">
        <v>153</v>
      </c>
      <c r="U28" s="49"/>
    </row>
    <row r="29" spans="1:21" x14ac:dyDescent="0.25">
      <c r="A29" s="293"/>
      <c r="B29" s="294"/>
      <c r="C29" s="294"/>
      <c r="D29" s="294"/>
      <c r="E29" s="295"/>
      <c r="F29" s="296"/>
      <c r="G29"/>
      <c r="H29" s="329"/>
      <c r="I29" s="330"/>
      <c r="J29" s="330"/>
      <c r="K29" s="330"/>
      <c r="L29" s="331"/>
      <c r="M29" s="332"/>
      <c r="N29"/>
      <c r="O29" s="341"/>
      <c r="P29" s="342"/>
      <c r="Q29" s="342"/>
      <c r="R29" s="342"/>
      <c r="S29" s="343"/>
      <c r="T29" s="344"/>
    </row>
    <row r="30" spans="1:21" x14ac:dyDescent="0.25">
      <c r="A30" s="293"/>
      <c r="B30" s="294"/>
      <c r="C30" s="294"/>
      <c r="D30" s="294"/>
      <c r="E30" s="295"/>
      <c r="F30" s="296"/>
      <c r="G30"/>
      <c r="H30" s="1"/>
      <c r="I30" s="2"/>
      <c r="J30" s="2"/>
      <c r="K30" s="2"/>
      <c r="L30" s="10"/>
      <c r="M30" s="12"/>
      <c r="N30"/>
      <c r="O30" s="341"/>
      <c r="P30" s="342"/>
      <c r="Q30" s="342"/>
      <c r="R30" s="342"/>
      <c r="S30" s="343"/>
      <c r="T30" s="344"/>
    </row>
    <row r="31" spans="1:21" x14ac:dyDescent="0.25">
      <c r="A31" s="293"/>
      <c r="B31" s="294"/>
      <c r="C31" s="294"/>
      <c r="D31" s="294"/>
      <c r="E31" s="295"/>
      <c r="F31" s="296"/>
      <c r="G31"/>
      <c r="H31" s="1"/>
      <c r="I31" s="2"/>
      <c r="J31" s="2"/>
      <c r="K31" s="2"/>
      <c r="L31" s="10"/>
      <c r="M31" s="12"/>
      <c r="N31"/>
      <c r="O31" s="1"/>
      <c r="P31" s="2"/>
      <c r="Q31" s="2"/>
      <c r="R31" s="2"/>
      <c r="S31" s="10"/>
      <c r="T31" s="12"/>
    </row>
    <row r="32" spans="1:21" x14ac:dyDescent="0.25">
      <c r="A32" s="1"/>
      <c r="B32" s="2"/>
      <c r="C32" s="2"/>
      <c r="D32" s="2"/>
      <c r="E32" s="10"/>
      <c r="F32" s="12"/>
      <c r="G32"/>
      <c r="H32" s="1"/>
      <c r="I32" s="2"/>
      <c r="J32" s="2"/>
      <c r="K32" s="2"/>
      <c r="L32" s="10"/>
      <c r="M32" s="12"/>
      <c r="N32"/>
      <c r="O32" s="1"/>
      <c r="P32" s="2"/>
      <c r="Q32" s="2"/>
      <c r="R32" s="2"/>
      <c r="S32" s="10"/>
      <c r="T32" s="12"/>
    </row>
    <row r="33" spans="1:20" x14ac:dyDescent="0.25">
      <c r="A33" s="1"/>
      <c r="B33" s="2"/>
      <c r="C33" s="2"/>
      <c r="D33" s="2"/>
      <c r="E33" s="10"/>
      <c r="F33" s="12"/>
      <c r="G33"/>
      <c r="H33" s="1"/>
      <c r="I33" s="2"/>
      <c r="J33" s="2"/>
      <c r="K33" s="2"/>
      <c r="L33" s="10"/>
      <c r="M33" s="12"/>
      <c r="N33"/>
      <c r="O33" s="1"/>
      <c r="P33" s="2"/>
      <c r="Q33" s="2"/>
      <c r="R33" s="2"/>
      <c r="S33" s="10"/>
      <c r="T33" s="12"/>
    </row>
    <row r="34" spans="1:20" x14ac:dyDescent="0.25">
      <c r="A34" s="1"/>
      <c r="B34" s="2"/>
      <c r="C34" s="2"/>
      <c r="D34" s="2"/>
      <c r="E34" s="10"/>
      <c r="F34" s="12"/>
      <c r="G34"/>
      <c r="H34" s="1"/>
      <c r="I34" s="2"/>
      <c r="J34" s="2"/>
      <c r="K34" s="2"/>
      <c r="L34" s="10"/>
      <c r="M34" s="12"/>
      <c r="N34"/>
      <c r="O34" s="1"/>
      <c r="P34" s="2"/>
      <c r="Q34" s="2"/>
      <c r="R34" s="2"/>
      <c r="S34" s="10"/>
      <c r="T34" s="12"/>
    </row>
    <row r="35" spans="1:20" x14ac:dyDescent="0.25">
      <c r="A35" s="1"/>
      <c r="B35" s="2"/>
      <c r="C35" s="2"/>
      <c r="D35" s="2"/>
      <c r="E35" s="10"/>
      <c r="F35" s="12"/>
      <c r="G35"/>
      <c r="H35" s="1"/>
      <c r="I35" s="2"/>
      <c r="J35" s="2"/>
      <c r="K35" s="2"/>
      <c r="L35" s="10"/>
      <c r="M35" s="12"/>
      <c r="N35"/>
      <c r="O35" s="1"/>
      <c r="P35" s="2"/>
      <c r="Q35" s="2"/>
      <c r="R35" s="2"/>
      <c r="S35" s="10"/>
      <c r="T35" s="12"/>
    </row>
    <row r="36" spans="1:20" x14ac:dyDescent="0.25">
      <c r="A36" s="1"/>
      <c r="B36" s="2"/>
      <c r="C36" s="2"/>
      <c r="D36" s="2"/>
      <c r="E36" s="10"/>
      <c r="F36" s="12"/>
      <c r="G36"/>
      <c r="H36" s="1"/>
      <c r="I36" s="2"/>
      <c r="J36" s="2"/>
      <c r="K36" s="2"/>
      <c r="L36" s="10"/>
      <c r="M36" s="12"/>
      <c r="N36"/>
      <c r="O36" s="1"/>
      <c r="P36" s="2"/>
      <c r="Q36" s="2"/>
      <c r="R36" s="2"/>
      <c r="S36" s="10"/>
      <c r="T36" s="12"/>
    </row>
    <row r="37" spans="1:20" x14ac:dyDescent="0.25">
      <c r="A37" s="1"/>
      <c r="B37" s="2"/>
      <c r="C37" s="2"/>
      <c r="D37" s="2"/>
      <c r="E37" s="10"/>
      <c r="F37" s="12"/>
      <c r="G37"/>
      <c r="H37" s="1"/>
      <c r="I37" s="2"/>
      <c r="J37" s="2"/>
      <c r="K37" s="2"/>
      <c r="L37" s="10"/>
      <c r="M37" s="12"/>
      <c r="N37"/>
      <c r="O37" s="1"/>
      <c r="P37" s="2"/>
      <c r="Q37" s="2"/>
      <c r="R37" s="2"/>
      <c r="S37" s="10"/>
      <c r="T37" s="12"/>
    </row>
    <row r="38" spans="1:20" x14ac:dyDescent="0.25">
      <c r="A38" s="1"/>
      <c r="B38" s="2"/>
      <c r="C38" s="2"/>
      <c r="D38" s="2"/>
      <c r="E38" s="10"/>
      <c r="F38" s="12"/>
      <c r="G38"/>
      <c r="H38" s="1"/>
      <c r="I38" s="2"/>
      <c r="J38" s="2"/>
      <c r="K38" s="2"/>
      <c r="L38" s="10"/>
      <c r="M38" s="12"/>
      <c r="N38"/>
      <c r="O38" s="1"/>
      <c r="P38" s="2"/>
      <c r="Q38" s="2"/>
      <c r="R38" s="2"/>
      <c r="S38" s="10"/>
      <c r="T38" s="12"/>
    </row>
    <row r="39" spans="1:20" x14ac:dyDescent="0.25">
      <c r="A39" s="1"/>
      <c r="B39" s="2"/>
      <c r="C39" s="2"/>
      <c r="D39" s="2"/>
      <c r="E39" s="10"/>
      <c r="F39" s="12"/>
      <c r="G39"/>
      <c r="H39" s="1"/>
      <c r="I39" s="2"/>
      <c r="J39" s="2"/>
      <c r="K39" s="2"/>
      <c r="L39" s="10"/>
      <c r="M39" s="12"/>
      <c r="N39"/>
      <c r="O39" s="1"/>
      <c r="P39" s="2"/>
      <c r="Q39" s="2"/>
      <c r="R39" s="2"/>
      <c r="S39" s="10"/>
      <c r="T39" s="12"/>
    </row>
    <row r="40" spans="1:20" x14ac:dyDescent="0.25">
      <c r="A40" s="1"/>
      <c r="B40" s="2"/>
      <c r="C40" s="2"/>
      <c r="D40" s="2"/>
      <c r="E40" s="10"/>
      <c r="F40" s="12"/>
      <c r="G40"/>
      <c r="H40" s="1"/>
      <c r="I40" s="2"/>
      <c r="J40" s="2"/>
      <c r="K40" s="2"/>
      <c r="L40" s="10"/>
      <c r="M40" s="12"/>
      <c r="N40"/>
      <c r="O40" s="1"/>
      <c r="P40" s="2"/>
      <c r="Q40" s="2"/>
      <c r="R40" s="2"/>
      <c r="S40" s="10"/>
      <c r="T40" s="12"/>
    </row>
    <row r="41" spans="1:20" x14ac:dyDescent="0.25">
      <c r="A41" s="1"/>
      <c r="B41" s="2"/>
      <c r="C41" s="2"/>
      <c r="D41" s="2"/>
      <c r="E41" s="10"/>
      <c r="F41" s="12"/>
      <c r="G41"/>
      <c r="H41" s="1"/>
      <c r="I41" s="2"/>
      <c r="J41" s="2"/>
      <c r="K41" s="2"/>
      <c r="L41" s="10"/>
      <c r="M41" s="12"/>
      <c r="N41"/>
      <c r="O41" s="1"/>
      <c r="P41" s="2"/>
      <c r="Q41" s="2"/>
      <c r="R41" s="2"/>
      <c r="S41" s="10"/>
      <c r="T41" s="12"/>
    </row>
    <row r="42" spans="1:20" x14ac:dyDescent="0.25">
      <c r="A42" s="1"/>
      <c r="B42" s="2"/>
      <c r="C42" s="2"/>
      <c r="D42" s="2"/>
      <c r="E42" s="2"/>
      <c r="F42" s="12"/>
      <c r="G42"/>
      <c r="H42" s="1"/>
      <c r="I42" s="2"/>
      <c r="J42" s="2"/>
      <c r="K42" s="2"/>
      <c r="L42" s="2"/>
      <c r="M42" s="12"/>
      <c r="N42"/>
      <c r="O42" s="1"/>
      <c r="P42" s="2"/>
      <c r="Q42" s="2"/>
      <c r="R42" s="2"/>
      <c r="S42" s="2"/>
      <c r="T42" s="12"/>
    </row>
    <row r="43" spans="1:20" x14ac:dyDescent="0.25">
      <c r="A43" s="1"/>
      <c r="B43" s="2"/>
      <c r="C43" s="2"/>
      <c r="D43" s="2"/>
      <c r="E43" s="2"/>
      <c r="F43" s="12"/>
      <c r="G43"/>
      <c r="H43" s="1"/>
      <c r="I43" s="2"/>
      <c r="J43" s="2"/>
      <c r="K43" s="2"/>
      <c r="L43" s="2"/>
      <c r="M43" s="12"/>
      <c r="N43"/>
      <c r="O43" s="1"/>
      <c r="P43" s="2"/>
      <c r="Q43" s="2"/>
      <c r="R43" s="2"/>
      <c r="S43" s="2"/>
      <c r="T43" s="12"/>
    </row>
    <row r="44" spans="1:20" x14ac:dyDescent="0.25">
      <c r="A44" s="1"/>
      <c r="B44" s="2"/>
      <c r="C44" s="2"/>
      <c r="D44" s="2"/>
      <c r="E44" s="2"/>
      <c r="F44" s="12"/>
      <c r="G44"/>
      <c r="H44" s="1"/>
      <c r="I44" s="2"/>
      <c r="J44" s="2"/>
      <c r="K44" s="2"/>
      <c r="L44" s="2"/>
      <c r="M44" s="12"/>
      <c r="N44"/>
      <c r="O44" s="1"/>
      <c r="P44" s="2"/>
      <c r="Q44" s="2"/>
      <c r="R44" s="2"/>
      <c r="S44" s="2"/>
      <c r="T44" s="12"/>
    </row>
    <row r="45" spans="1:20" x14ac:dyDescent="0.25">
      <c r="A45" s="1"/>
      <c r="B45" s="2"/>
      <c r="C45" s="2"/>
      <c r="D45" s="2"/>
      <c r="E45" s="2"/>
      <c r="F45" s="12"/>
      <c r="G45"/>
      <c r="H45" s="1"/>
      <c r="I45" s="2"/>
      <c r="J45" s="2"/>
      <c r="K45" s="2"/>
      <c r="L45" s="2"/>
      <c r="M45" s="12"/>
      <c r="N45"/>
      <c r="O45" s="1"/>
      <c r="P45" s="2"/>
      <c r="Q45" s="2"/>
      <c r="R45" s="2"/>
      <c r="S45" s="2"/>
      <c r="T45" s="12"/>
    </row>
    <row r="46" spans="1:20" x14ac:dyDescent="0.25">
      <c r="A46" s="1"/>
      <c r="B46" s="2"/>
      <c r="C46" s="2"/>
      <c r="D46" s="2"/>
      <c r="E46" s="2"/>
      <c r="F46" s="2"/>
      <c r="G46"/>
      <c r="H46" s="1"/>
      <c r="I46" s="2"/>
      <c r="J46" s="2"/>
      <c r="K46" s="2"/>
      <c r="L46" s="2"/>
      <c r="M46" s="2"/>
      <c r="N46"/>
      <c r="O46" s="1"/>
      <c r="P46" s="2"/>
      <c r="Q46" s="2"/>
      <c r="R46" s="2"/>
      <c r="S46" s="2"/>
      <c r="T46" s="2"/>
    </row>
    <row r="47" spans="1:20" x14ac:dyDescent="0.25">
      <c r="A47" s="1"/>
      <c r="B47" s="2"/>
      <c r="C47" s="2"/>
      <c r="D47" s="2"/>
      <c r="E47" s="2"/>
      <c r="F47" s="2"/>
      <c r="G47"/>
      <c r="H47" s="1"/>
      <c r="I47" s="2"/>
      <c r="J47" s="2"/>
      <c r="K47" s="2"/>
      <c r="L47" s="2"/>
      <c r="M47" s="2"/>
      <c r="N47"/>
      <c r="O47" s="1"/>
      <c r="P47" s="2"/>
      <c r="Q47" s="2"/>
      <c r="R47" s="2"/>
      <c r="S47" s="2"/>
      <c r="T47" s="2"/>
    </row>
    <row r="48" spans="1:20" x14ac:dyDescent="0.25">
      <c r="A48" s="1"/>
      <c r="B48" s="2"/>
      <c r="C48" s="2"/>
      <c r="D48" s="2"/>
      <c r="E48" s="2"/>
      <c r="F48" s="2"/>
      <c r="G48"/>
      <c r="H48" s="1"/>
      <c r="I48" s="2"/>
      <c r="J48" s="2"/>
      <c r="K48" s="2"/>
      <c r="L48" s="2"/>
      <c r="M48" s="2"/>
      <c r="N48"/>
      <c r="O48" s="1"/>
      <c r="P48" s="2"/>
      <c r="Q48" s="2"/>
      <c r="R48" s="2"/>
      <c r="S48" s="2"/>
      <c r="T48" s="2"/>
    </row>
    <row r="49" spans="1:21" x14ac:dyDescent="0.25">
      <c r="A49"/>
      <c r="B49"/>
      <c r="C49"/>
      <c r="D49"/>
      <c r="E49"/>
      <c r="F49"/>
      <c r="G49"/>
      <c r="I49"/>
      <c r="J49"/>
      <c r="K49"/>
      <c r="L49"/>
      <c r="M49"/>
      <c r="N49"/>
      <c r="O49"/>
      <c r="P49"/>
      <c r="Q49"/>
    </row>
    <row r="50" spans="1:21" x14ac:dyDescent="0.25">
      <c r="A50" s="3" t="s">
        <v>2</v>
      </c>
      <c r="B50"/>
      <c r="C50"/>
      <c r="D50"/>
      <c r="E50"/>
      <c r="F50">
        <f>SUM(F29:F48)</f>
        <v>0</v>
      </c>
      <c r="G50"/>
      <c r="I50"/>
      <c r="J50"/>
      <c r="K50"/>
      <c r="L50"/>
      <c r="M50">
        <f>SUM(M29:M49)</f>
        <v>0</v>
      </c>
      <c r="N50"/>
      <c r="O50"/>
      <c r="P50"/>
      <c r="Q50"/>
      <c r="T50">
        <f>SUM(T29:T48)</f>
        <v>0</v>
      </c>
      <c r="U50" s="380">
        <f>SUM(T50+M50+F50)</f>
        <v>0</v>
      </c>
    </row>
    <row r="51" spans="1:21" x14ac:dyDescent="0.25">
      <c r="A51"/>
      <c r="B51"/>
      <c r="C51"/>
      <c r="D51" s="46"/>
      <c r="E51"/>
      <c r="F51"/>
      <c r="H51"/>
      <c r="I51"/>
      <c r="J51" s="46"/>
      <c r="K51"/>
      <c r="L51"/>
      <c r="M51"/>
      <c r="N51"/>
      <c r="O51"/>
      <c r="P51" s="46"/>
      <c r="Q51"/>
    </row>
    <row r="52" spans="1:21" x14ac:dyDescent="0.25">
      <c r="A52"/>
      <c r="B52" s="8" t="s">
        <v>8</v>
      </c>
      <c r="C52" s="3"/>
      <c r="D52" s="46"/>
      <c r="E52" s="212">
        <f>$F$25+$M$25+$T$25+$T$50+$M$50+$F$50</f>
        <v>0</v>
      </c>
      <c r="F52"/>
      <c r="H52"/>
      <c r="I52"/>
      <c r="J52" s="46"/>
      <c r="K52"/>
      <c r="L52"/>
      <c r="M52"/>
      <c r="N52"/>
      <c r="O52"/>
      <c r="P52" s="46"/>
      <c r="Q52"/>
    </row>
    <row r="53" spans="1:21" x14ac:dyDescent="0.25">
      <c r="A53"/>
      <c r="B53" s="8"/>
      <c r="C53" s="3"/>
      <c r="D53" s="46"/>
      <c r="E53" s="3"/>
      <c r="F53"/>
      <c r="H53"/>
      <c r="I53"/>
      <c r="J53" s="46"/>
      <c r="K53"/>
      <c r="L53"/>
      <c r="M53"/>
      <c r="N53"/>
      <c r="O53"/>
      <c r="P53" s="46"/>
      <c r="Q53"/>
    </row>
    <row r="54" spans="1:21" x14ac:dyDescent="0.25">
      <c r="A54"/>
      <c r="B54" s="8" t="s">
        <v>11</v>
      </c>
      <c r="C54" s="3"/>
      <c r="E54" s="14">
        <f>E52+'Juin 2018'!E54</f>
        <v>0</v>
      </c>
      <c r="F54"/>
      <c r="H54"/>
      <c r="I54"/>
      <c r="K54"/>
      <c r="L54"/>
      <c r="M54"/>
      <c r="N54"/>
      <c r="O54"/>
      <c r="Q54"/>
    </row>
  </sheetData>
  <mergeCells count="1">
    <mergeCell ref="A1:Q1"/>
  </mergeCells>
  <dataValidations count="12">
    <dataValidation type="list" allowBlank="1" showInputMessage="1" showErrorMessage="1" sqref="I29:I48">
      <formula1>ÉquipeBodel</formula1>
    </dataValidation>
    <dataValidation type="list" allowBlank="1" showInputMessage="1" showErrorMessage="1" sqref="P29:P48">
      <formula1>ÉquipeParc</formula1>
    </dataValidation>
    <dataValidation type="list" allowBlank="1" showInputMessage="1" showErrorMessage="1" sqref="B29:B48">
      <formula1>ÉquipeStuber</formula1>
    </dataValidation>
    <dataValidation type="list" allowBlank="1" showInputMessage="1" showErrorMessage="1" sqref="P4:P23">
      <formula1>ÉquipeLauriers</formula1>
    </dataValidation>
    <dataValidation type="list" allowBlank="1" showInputMessage="1" showErrorMessage="1" sqref="I4:I23">
      <formula1>ÉquipeMimosas</formula1>
    </dataValidation>
    <dataValidation type="list" allowBlank="1" showInputMessage="1" sqref="C29:C48 J29:J48 Q29:Q48">
      <formula1>OFFSET(Bischwiller,MATCH(C29&amp;"*",Bischwiller,0)-1,,COUNTIF(Bischwiller,C29&amp;"*"))</formula1>
    </dataValidation>
    <dataValidation type="list" allowBlank="1" showInputMessage="1" showErrorMessage="1" sqref="J24">
      <formula1>OFFSET(_3T,MATCH(J24&amp;"*",_3T,0)-1,,COUNTIF(_3T,J24&amp;"*"))</formula1>
    </dataValidation>
    <dataValidation type="list" allowBlank="1" showInputMessage="1" sqref="Q4:Q23 C4:C23 J4:J23">
      <formula1>OFFSET(_3T,MATCH(C4&amp;"*",_3T,0)-1,,COUNTIF(_3T,C4&amp;"*"))</formula1>
    </dataValidation>
    <dataValidation type="list" allowBlank="1" showInputMessage="1" sqref="M29:M48 F4:F23 T29:T48 F29:F48 T4:T23 M4:M23">
      <formula1>Heures</formula1>
    </dataValidation>
    <dataValidation type="list" allowBlank="1" showInputMessage="1" showErrorMessage="1" sqref="E29:E48 E4:E23 S4:S23 S29:S48 L29:L48 L4:L23">
      <formula1>Motif</formula1>
    </dataValidation>
    <dataValidation type="list" allowBlank="1" showInputMessage="1" showErrorMessage="1" sqref="B4:B23">
      <formula1>ÉquipeÉglantines</formula1>
    </dataValidation>
    <dataValidation allowBlank="1" showInputMessage="1" showErrorMessage="1" promptTitle="Date" prompt="Merci d'inscrire la date avec le séparateur &quot;/&quot; comme ceci:_x000a_25/05/2018" sqref="A4:A23 H4:H23 O4:O23 A29:A48 H29:H48 O29:O48"/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6" tint="0.39997558519241921"/>
  </sheetPr>
  <dimension ref="A1:U54"/>
  <sheetViews>
    <sheetView zoomScale="80" zoomScaleNormal="80" workbookViewId="0">
      <selection activeCell="O29" activeCellId="5" sqref="A4:A23 H4:H23 O4:O23 A29:A48 H29:H48 O29:O48"/>
    </sheetView>
  </sheetViews>
  <sheetFormatPr baseColWidth="10" defaultRowHeight="15" x14ac:dyDescent="0.25"/>
  <cols>
    <col min="1" max="1" width="12.7109375" style="9" customWidth="1"/>
    <col min="2" max="2" width="17.28515625" style="9" customWidth="1"/>
    <col min="3" max="3" width="18.7109375" style="9" customWidth="1"/>
    <col min="4" max="4" width="14.7109375" style="45" customWidth="1"/>
    <col min="5" max="5" width="16.7109375" style="11" customWidth="1"/>
    <col min="6" max="6" width="12.7109375" customWidth="1"/>
    <col min="7" max="7" width="5.7109375" style="9" customWidth="1"/>
    <col min="8" max="8" width="12.7109375" style="9" customWidth="1"/>
    <col min="9" max="9" width="17.28515625" style="9" customWidth="1"/>
    <col min="10" max="10" width="18.7109375" style="45" customWidth="1"/>
    <col min="11" max="11" width="14.7109375" customWidth="1"/>
    <col min="12" max="12" width="16.7109375" customWidth="1"/>
    <col min="13" max="13" width="12.7109375" style="9" customWidth="1"/>
    <col min="14" max="14" width="5.7109375" style="9" customWidth="1"/>
    <col min="15" max="15" width="12.7109375" style="9" customWidth="1"/>
    <col min="16" max="16" width="17.28515625" style="45" customWidth="1"/>
    <col min="17" max="17" width="18.7109375" customWidth="1"/>
    <col min="18" max="18" width="14.7109375" customWidth="1"/>
    <col min="19" max="19" width="16.7109375" customWidth="1"/>
    <col min="20" max="20" width="12.7109375" customWidth="1"/>
    <col min="21" max="21" width="6" bestFit="1" customWidth="1"/>
  </cols>
  <sheetData>
    <row r="1" spans="1:21" ht="23.25" customHeight="1" x14ac:dyDescent="0.35">
      <c r="A1" s="394" t="s">
        <v>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</row>
    <row r="2" spans="1:21" x14ac:dyDescent="0.25">
      <c r="A2" s="5" t="s">
        <v>3</v>
      </c>
      <c r="B2"/>
      <c r="C2"/>
      <c r="D2"/>
      <c r="E2"/>
      <c r="G2"/>
      <c r="H2" s="7" t="s">
        <v>4</v>
      </c>
      <c r="I2"/>
      <c r="J2"/>
      <c r="M2"/>
      <c r="N2"/>
      <c r="O2" s="5" t="s">
        <v>5</v>
      </c>
      <c r="P2"/>
    </row>
    <row r="3" spans="1:21" s="50" customFormat="1" x14ac:dyDescent="0.25">
      <c r="A3" s="47" t="s">
        <v>0</v>
      </c>
      <c r="B3" s="47" t="s">
        <v>1</v>
      </c>
      <c r="C3" s="47" t="s">
        <v>156</v>
      </c>
      <c r="D3" s="47" t="s">
        <v>155</v>
      </c>
      <c r="E3" s="47" t="s">
        <v>154</v>
      </c>
      <c r="F3" s="47" t="s">
        <v>153</v>
      </c>
      <c r="G3" s="49"/>
      <c r="H3" s="47" t="s">
        <v>0</v>
      </c>
      <c r="I3" s="47" t="s">
        <v>1</v>
      </c>
      <c r="J3" s="47" t="s">
        <v>156</v>
      </c>
      <c r="K3" s="47" t="s">
        <v>155</v>
      </c>
      <c r="L3" s="47" t="s">
        <v>154</v>
      </c>
      <c r="M3" s="47" t="s">
        <v>153</v>
      </c>
      <c r="N3" s="49"/>
      <c r="O3" s="47" t="s">
        <v>0</v>
      </c>
      <c r="P3" s="47" t="s">
        <v>1</v>
      </c>
      <c r="Q3" s="47" t="s">
        <v>156</v>
      </c>
      <c r="R3" s="47" t="s">
        <v>155</v>
      </c>
      <c r="S3" s="47" t="s">
        <v>154</v>
      </c>
      <c r="T3" s="47" t="s">
        <v>153</v>
      </c>
      <c r="U3" s="49"/>
    </row>
    <row r="4" spans="1:21" x14ac:dyDescent="0.25">
      <c r="A4" s="6"/>
      <c r="B4" s="10"/>
      <c r="C4" s="10"/>
      <c r="D4" s="2"/>
      <c r="E4" s="10"/>
      <c r="F4" s="12"/>
      <c r="G4"/>
      <c r="H4" s="367"/>
      <c r="I4" s="368"/>
      <c r="J4" s="368"/>
      <c r="K4" s="366"/>
      <c r="L4" s="368"/>
      <c r="M4" s="369"/>
      <c r="N4"/>
      <c r="O4" s="354"/>
      <c r="P4" s="355"/>
      <c r="Q4" s="355"/>
      <c r="R4" s="353"/>
      <c r="S4" s="355"/>
      <c r="T4" s="356"/>
    </row>
    <row r="5" spans="1:21" x14ac:dyDescent="0.25">
      <c r="A5" s="6"/>
      <c r="B5" s="10"/>
      <c r="C5" s="10"/>
      <c r="D5" s="2"/>
      <c r="E5" s="10"/>
      <c r="F5" s="12"/>
      <c r="G5"/>
      <c r="H5" s="367"/>
      <c r="I5" s="368"/>
      <c r="J5" s="368"/>
      <c r="K5" s="366"/>
      <c r="L5" s="368"/>
      <c r="M5" s="369"/>
      <c r="N5"/>
      <c r="O5" s="354"/>
      <c r="P5" s="355"/>
      <c r="Q5" s="355"/>
      <c r="R5" s="353"/>
      <c r="S5" s="355"/>
      <c r="T5" s="356"/>
    </row>
    <row r="6" spans="1:21" x14ac:dyDescent="0.25">
      <c r="A6" s="6"/>
      <c r="B6" s="10"/>
      <c r="C6" s="10"/>
      <c r="D6" s="2"/>
      <c r="E6" s="10"/>
      <c r="F6" s="12"/>
      <c r="G6"/>
      <c r="H6" s="367"/>
      <c r="I6" s="368"/>
      <c r="J6" s="368"/>
      <c r="K6" s="366"/>
      <c r="L6" s="368"/>
      <c r="M6" s="369"/>
      <c r="N6"/>
      <c r="O6" s="6"/>
      <c r="P6" s="10"/>
      <c r="Q6" s="373"/>
      <c r="R6" s="2"/>
      <c r="S6" s="10"/>
      <c r="T6" s="12"/>
    </row>
    <row r="7" spans="1:21" x14ac:dyDescent="0.25">
      <c r="A7" s="6"/>
      <c r="B7" s="10"/>
      <c r="C7" s="10"/>
      <c r="D7" s="2"/>
      <c r="E7" s="10"/>
      <c r="F7" s="12"/>
      <c r="G7"/>
      <c r="H7" s="367"/>
      <c r="I7" s="368"/>
      <c r="J7" s="368"/>
      <c r="K7" s="366"/>
      <c r="L7" s="368"/>
      <c r="M7" s="369"/>
      <c r="N7"/>
      <c r="O7" s="6"/>
      <c r="P7" s="10"/>
      <c r="Q7" s="373"/>
      <c r="R7" s="2"/>
      <c r="S7" s="373"/>
      <c r="T7" s="12"/>
    </row>
    <row r="8" spans="1:21" x14ac:dyDescent="0.25">
      <c r="A8" s="6"/>
      <c r="B8" s="10"/>
      <c r="C8" s="10"/>
      <c r="D8" s="2"/>
      <c r="E8" s="10"/>
      <c r="F8" s="12"/>
      <c r="G8"/>
      <c r="H8" s="6"/>
      <c r="I8" s="10"/>
      <c r="J8" s="10"/>
      <c r="K8" s="2"/>
      <c r="L8" s="10"/>
      <c r="M8" s="12"/>
      <c r="N8"/>
      <c r="O8" s="6"/>
      <c r="P8" s="10"/>
      <c r="Q8" s="10"/>
      <c r="R8" s="2"/>
      <c r="S8" s="10"/>
      <c r="T8" s="12"/>
    </row>
    <row r="9" spans="1:21" x14ac:dyDescent="0.25">
      <c r="A9" s="6"/>
      <c r="B9" s="10"/>
      <c r="C9" s="10"/>
      <c r="D9" s="2"/>
      <c r="E9" s="10"/>
      <c r="F9" s="12"/>
      <c r="G9"/>
      <c r="H9" s="6"/>
      <c r="I9" s="10"/>
      <c r="J9" s="10"/>
      <c r="K9" s="2"/>
      <c r="L9" s="10"/>
      <c r="M9" s="12"/>
      <c r="N9"/>
      <c r="O9" s="6"/>
      <c r="P9" s="10"/>
      <c r="Q9" s="10"/>
      <c r="R9" s="2"/>
      <c r="S9" s="10"/>
      <c r="T9" s="12"/>
    </row>
    <row r="10" spans="1:21" x14ac:dyDescent="0.25">
      <c r="A10" s="6"/>
      <c r="B10" s="10"/>
      <c r="C10" s="10"/>
      <c r="D10" s="2"/>
      <c r="E10" s="10"/>
      <c r="F10" s="12"/>
      <c r="G10"/>
      <c r="H10" s="6"/>
      <c r="I10" s="10"/>
      <c r="J10" s="10"/>
      <c r="K10" s="2"/>
      <c r="L10" s="10"/>
      <c r="M10" s="12"/>
      <c r="N10"/>
      <c r="O10" s="6"/>
      <c r="P10" s="10"/>
      <c r="Q10" s="10"/>
      <c r="R10" s="2"/>
      <c r="S10" s="10"/>
      <c r="T10" s="12"/>
    </row>
    <row r="11" spans="1:21" x14ac:dyDescent="0.25">
      <c r="A11" s="6"/>
      <c r="B11" s="10"/>
      <c r="C11" s="10"/>
      <c r="D11" s="2"/>
      <c r="E11" s="10"/>
      <c r="F11" s="12"/>
      <c r="G11"/>
      <c r="H11" s="6"/>
      <c r="I11" s="10"/>
      <c r="J11" s="10"/>
      <c r="K11" s="2"/>
      <c r="L11" s="10"/>
      <c r="M11" s="12"/>
      <c r="N11"/>
      <c r="O11" s="6"/>
      <c r="P11" s="10"/>
      <c r="Q11" s="10"/>
      <c r="R11" s="2"/>
      <c r="S11" s="10"/>
      <c r="T11" s="12"/>
    </row>
    <row r="12" spans="1:21" x14ac:dyDescent="0.25">
      <c r="A12" s="6"/>
      <c r="B12" s="10"/>
      <c r="C12" s="10"/>
      <c r="D12" s="2"/>
      <c r="E12" s="10"/>
      <c r="F12" s="12"/>
      <c r="G12"/>
      <c r="H12" s="6"/>
      <c r="I12" s="10"/>
      <c r="J12" s="10"/>
      <c r="K12" s="2"/>
      <c r="L12" s="10"/>
      <c r="M12" s="12"/>
      <c r="N12"/>
      <c r="O12" s="6"/>
      <c r="P12" s="10"/>
      <c r="Q12" s="10"/>
      <c r="R12" s="2"/>
      <c r="S12" s="10"/>
      <c r="T12" s="12"/>
    </row>
    <row r="13" spans="1:21" x14ac:dyDescent="0.25">
      <c r="A13" s="6"/>
      <c r="B13" s="10"/>
      <c r="C13" s="10"/>
      <c r="D13" s="2"/>
      <c r="E13" s="10"/>
      <c r="F13" s="12"/>
      <c r="G13"/>
      <c r="H13" s="6"/>
      <c r="I13" s="10"/>
      <c r="J13" s="10"/>
      <c r="K13" s="2"/>
      <c r="L13" s="10"/>
      <c r="M13" s="12"/>
      <c r="N13"/>
      <c r="O13" s="6"/>
      <c r="P13" s="10"/>
      <c r="Q13" s="10"/>
      <c r="R13" s="2"/>
      <c r="S13" s="10"/>
      <c r="T13" s="12"/>
    </row>
    <row r="14" spans="1:21" x14ac:dyDescent="0.25">
      <c r="A14" s="6"/>
      <c r="B14" s="10"/>
      <c r="C14" s="10"/>
      <c r="D14" s="2"/>
      <c r="E14" s="10"/>
      <c r="F14" s="12"/>
      <c r="G14"/>
      <c r="H14" s="6"/>
      <c r="I14" s="10"/>
      <c r="J14" s="10"/>
      <c r="K14" s="2"/>
      <c r="L14" s="10"/>
      <c r="M14" s="12"/>
      <c r="N14"/>
      <c r="O14" s="6"/>
      <c r="P14" s="10"/>
      <c r="Q14" s="10"/>
      <c r="R14" s="2"/>
      <c r="S14" s="10"/>
      <c r="T14" s="12"/>
    </row>
    <row r="15" spans="1:21" x14ac:dyDescent="0.25">
      <c r="A15" s="6"/>
      <c r="B15" s="10"/>
      <c r="C15" s="10"/>
      <c r="D15" s="2"/>
      <c r="E15" s="10"/>
      <c r="F15" s="12"/>
      <c r="G15"/>
      <c r="H15" s="6"/>
      <c r="I15" s="10"/>
      <c r="J15" s="10"/>
      <c r="K15" s="2"/>
      <c r="L15" s="10"/>
      <c r="M15" s="12"/>
      <c r="N15"/>
      <c r="O15" s="6"/>
      <c r="P15" s="10"/>
      <c r="Q15" s="10"/>
      <c r="R15" s="2"/>
      <c r="S15" s="10"/>
      <c r="T15" s="12"/>
    </row>
    <row r="16" spans="1:21" x14ac:dyDescent="0.25">
      <c r="A16" s="6"/>
      <c r="B16" s="10"/>
      <c r="C16" s="10"/>
      <c r="D16" s="2"/>
      <c r="E16" s="10"/>
      <c r="F16" s="12"/>
      <c r="G16"/>
      <c r="H16" s="6"/>
      <c r="I16" s="10"/>
      <c r="J16" s="10"/>
      <c r="K16" s="2"/>
      <c r="L16" s="10"/>
      <c r="M16" s="12"/>
      <c r="N16"/>
      <c r="O16" s="6"/>
      <c r="P16" s="10"/>
      <c r="Q16" s="10"/>
      <c r="R16" s="2"/>
      <c r="S16" s="10"/>
      <c r="T16" s="12"/>
    </row>
    <row r="17" spans="1:21" x14ac:dyDescent="0.25">
      <c r="A17" s="1"/>
      <c r="B17" s="10"/>
      <c r="C17" s="10"/>
      <c r="D17" s="2"/>
      <c r="E17" s="2"/>
      <c r="F17" s="12"/>
      <c r="G17"/>
      <c r="H17" s="1"/>
      <c r="I17" s="10"/>
      <c r="J17" s="10"/>
      <c r="K17" s="2"/>
      <c r="L17" s="2"/>
      <c r="M17" s="12"/>
      <c r="N17"/>
      <c r="O17" s="1"/>
      <c r="P17" s="10"/>
      <c r="Q17" s="10"/>
      <c r="R17" s="2"/>
      <c r="S17" s="2"/>
      <c r="T17" s="12"/>
    </row>
    <row r="18" spans="1:21" x14ac:dyDescent="0.25">
      <c r="A18" s="1"/>
      <c r="B18" s="10"/>
      <c r="C18" s="10"/>
      <c r="D18" s="2"/>
      <c r="E18" s="2"/>
      <c r="F18" s="12"/>
      <c r="G18"/>
      <c r="H18" s="1"/>
      <c r="I18" s="10"/>
      <c r="J18" s="10"/>
      <c r="K18" s="2"/>
      <c r="L18" s="2"/>
      <c r="M18" s="12"/>
      <c r="N18"/>
      <c r="O18" s="1"/>
      <c r="P18" s="10"/>
      <c r="Q18" s="10"/>
      <c r="R18" s="2"/>
      <c r="S18" s="2"/>
      <c r="T18" s="12"/>
    </row>
    <row r="19" spans="1:21" x14ac:dyDescent="0.25">
      <c r="A19" s="1"/>
      <c r="B19" s="2"/>
      <c r="C19" s="10"/>
      <c r="D19" s="2"/>
      <c r="E19" s="2"/>
      <c r="F19" s="12"/>
      <c r="G19"/>
      <c r="H19" s="1"/>
      <c r="I19" s="2"/>
      <c r="J19" s="10"/>
      <c r="K19" s="2"/>
      <c r="L19" s="2"/>
      <c r="M19" s="12"/>
      <c r="N19"/>
      <c r="O19" s="1"/>
      <c r="P19" s="2"/>
      <c r="Q19" s="10"/>
      <c r="R19" s="2"/>
      <c r="S19" s="2"/>
      <c r="T19" s="12"/>
    </row>
    <row r="20" spans="1:21" x14ac:dyDescent="0.25">
      <c r="A20" s="1"/>
      <c r="B20" s="2"/>
      <c r="C20" s="10"/>
      <c r="D20" s="2"/>
      <c r="E20" s="2"/>
      <c r="F20" s="12"/>
      <c r="G20"/>
      <c r="H20" s="1"/>
      <c r="I20" s="2"/>
      <c r="J20" s="10"/>
      <c r="K20" s="2"/>
      <c r="L20" s="2"/>
      <c r="M20" s="12"/>
      <c r="N20"/>
      <c r="O20" s="1"/>
      <c r="P20" s="2"/>
      <c r="Q20" s="10"/>
      <c r="R20" s="2"/>
      <c r="S20" s="2"/>
      <c r="T20" s="12"/>
    </row>
    <row r="21" spans="1:21" x14ac:dyDescent="0.25">
      <c r="A21" s="1"/>
      <c r="B21" s="2"/>
      <c r="C21" s="10"/>
      <c r="D21" s="2"/>
      <c r="E21" s="2"/>
      <c r="F21" s="2"/>
      <c r="G21"/>
      <c r="H21" s="1"/>
      <c r="I21" s="2"/>
      <c r="J21" s="10"/>
      <c r="K21" s="2"/>
      <c r="L21" s="2"/>
      <c r="M21" s="2"/>
      <c r="N21"/>
      <c r="O21" s="1"/>
      <c r="P21" s="2"/>
      <c r="Q21" s="10"/>
      <c r="R21" s="2"/>
      <c r="S21" s="2"/>
      <c r="T21" s="2"/>
    </row>
    <row r="22" spans="1:21" x14ac:dyDescent="0.25">
      <c r="A22" s="1"/>
      <c r="B22" s="2"/>
      <c r="C22" s="10"/>
      <c r="D22" s="2"/>
      <c r="E22" s="2"/>
      <c r="F22" s="2"/>
      <c r="G22"/>
      <c r="H22" s="1"/>
      <c r="I22" s="2"/>
      <c r="J22" s="10"/>
      <c r="K22" s="2"/>
      <c r="L22" s="2"/>
      <c r="M22" s="2"/>
      <c r="N22"/>
      <c r="O22" s="1"/>
      <c r="P22" s="2"/>
      <c r="Q22" s="10"/>
      <c r="R22" s="2"/>
      <c r="S22" s="2"/>
      <c r="T22" s="2"/>
    </row>
    <row r="23" spans="1:21" x14ac:dyDescent="0.25">
      <c r="A23" s="1"/>
      <c r="B23" s="2"/>
      <c r="C23" s="10"/>
      <c r="D23" s="2"/>
      <c r="E23" s="2"/>
      <c r="F23" s="2"/>
      <c r="G23"/>
      <c r="H23" s="1"/>
      <c r="I23" s="2"/>
      <c r="J23" s="10"/>
      <c r="K23" s="2"/>
      <c r="L23" s="2"/>
      <c r="M23" s="2"/>
      <c r="N23"/>
      <c r="O23" s="1"/>
      <c r="P23" s="2"/>
      <c r="Q23" s="10"/>
      <c r="R23" s="2"/>
      <c r="S23" s="2"/>
      <c r="T23" s="2"/>
    </row>
    <row r="24" spans="1:21" x14ac:dyDescent="0.25">
      <c r="A24"/>
      <c r="B24"/>
      <c r="C24"/>
      <c r="D24"/>
      <c r="E24"/>
      <c r="G24"/>
      <c r="I24"/>
      <c r="J24"/>
      <c r="M24"/>
      <c r="N24"/>
      <c r="O24"/>
      <c r="P24"/>
    </row>
    <row r="25" spans="1:21" x14ac:dyDescent="0.25">
      <c r="A25" s="3" t="s">
        <v>2</v>
      </c>
      <c r="B25"/>
      <c r="C25"/>
      <c r="D25"/>
      <c r="E25"/>
      <c r="F25">
        <f>SUM(F4:F23)</f>
        <v>0</v>
      </c>
      <c r="G25"/>
      <c r="H25" s="8" t="s">
        <v>2</v>
      </c>
      <c r="I25"/>
      <c r="J25"/>
      <c r="M25">
        <f>SUM(M4:M23)</f>
        <v>0</v>
      </c>
      <c r="N25"/>
      <c r="O25" s="3" t="s">
        <v>2</v>
      </c>
      <c r="P25"/>
      <c r="T25">
        <f>SUM(T4:T23)</f>
        <v>0</v>
      </c>
      <c r="U25" s="380">
        <f>SUM(T25+M25+F25)</f>
        <v>0</v>
      </c>
    </row>
    <row r="26" spans="1:21" s="13" customFormat="1" x14ac:dyDescent="0.25">
      <c r="A26"/>
      <c r="B26"/>
      <c r="C26" s="43" t="s">
        <v>146</v>
      </c>
      <c r="D26" s="43"/>
      <c r="E26" s="43" t="s">
        <v>147</v>
      </c>
      <c r="F26" s="43" t="s">
        <v>148</v>
      </c>
      <c r="G26" s="43"/>
      <c r="H26" s="44" t="s">
        <v>149</v>
      </c>
      <c r="I26" s="43" t="s">
        <v>150</v>
      </c>
      <c r="J26" s="43" t="s">
        <v>151</v>
      </c>
      <c r="K26"/>
      <c r="L26"/>
      <c r="M26"/>
      <c r="N26"/>
      <c r="O26"/>
      <c r="P26"/>
      <c r="Q26"/>
      <c r="R26"/>
      <c r="S26"/>
      <c r="T26"/>
      <c r="U26"/>
    </row>
    <row r="27" spans="1:21" x14ac:dyDescent="0.25">
      <c r="A27" s="5" t="s">
        <v>6</v>
      </c>
      <c r="B27"/>
      <c r="C27"/>
      <c r="D27"/>
      <c r="E27"/>
      <c r="G27"/>
      <c r="H27" s="7" t="s">
        <v>9</v>
      </c>
      <c r="I27"/>
      <c r="J27"/>
      <c r="M27"/>
      <c r="N27"/>
      <c r="O27" s="5" t="s">
        <v>10</v>
      </c>
      <c r="P27"/>
    </row>
    <row r="28" spans="1:21" s="50" customFormat="1" x14ac:dyDescent="0.25">
      <c r="A28" s="47" t="s">
        <v>0</v>
      </c>
      <c r="B28" s="47" t="s">
        <v>1</v>
      </c>
      <c r="C28" s="47" t="s">
        <v>156</v>
      </c>
      <c r="D28" s="47" t="s">
        <v>155</v>
      </c>
      <c r="E28" s="47" t="s">
        <v>154</v>
      </c>
      <c r="F28" s="47" t="s">
        <v>153</v>
      </c>
      <c r="G28" s="49"/>
      <c r="H28" s="47" t="s">
        <v>0</v>
      </c>
      <c r="I28" s="47" t="s">
        <v>1</v>
      </c>
      <c r="J28" s="47" t="s">
        <v>156</v>
      </c>
      <c r="K28" s="47" t="s">
        <v>155</v>
      </c>
      <c r="L28" s="47" t="s">
        <v>154</v>
      </c>
      <c r="M28" s="47" t="s">
        <v>153</v>
      </c>
      <c r="N28" s="49"/>
      <c r="O28" s="47" t="s">
        <v>0</v>
      </c>
      <c r="P28" s="47" t="s">
        <v>1</v>
      </c>
      <c r="Q28" s="47" t="s">
        <v>156</v>
      </c>
      <c r="R28" s="47" t="s">
        <v>155</v>
      </c>
      <c r="S28" s="47" t="s">
        <v>154</v>
      </c>
      <c r="T28" s="47" t="s">
        <v>153</v>
      </c>
      <c r="U28" s="49"/>
    </row>
    <row r="29" spans="1:21" x14ac:dyDescent="0.25">
      <c r="A29" s="297"/>
      <c r="B29" s="298"/>
      <c r="C29" s="298"/>
      <c r="D29" s="298"/>
      <c r="E29" s="299"/>
      <c r="F29" s="300"/>
      <c r="G29"/>
      <c r="H29" s="333"/>
      <c r="I29" s="334"/>
      <c r="J29" s="334"/>
      <c r="K29" s="334"/>
      <c r="L29" s="335"/>
      <c r="M29" s="336"/>
      <c r="N29"/>
      <c r="O29" s="1"/>
      <c r="P29" s="2"/>
      <c r="Q29" s="2"/>
      <c r="R29" s="2"/>
      <c r="S29" s="10"/>
      <c r="T29" s="12"/>
    </row>
    <row r="30" spans="1:21" x14ac:dyDescent="0.25">
      <c r="A30" s="1"/>
      <c r="B30" s="2"/>
      <c r="C30" s="2"/>
      <c r="D30" s="2"/>
      <c r="E30" s="10"/>
      <c r="F30" s="12"/>
      <c r="G30"/>
      <c r="H30" s="333"/>
      <c r="I30" s="334"/>
      <c r="J30" s="334"/>
      <c r="K30" s="334"/>
      <c r="L30" s="335"/>
      <c r="M30" s="336"/>
      <c r="N30"/>
      <c r="O30" s="1"/>
      <c r="P30" s="2"/>
      <c r="Q30" s="2"/>
      <c r="R30" s="2"/>
      <c r="S30" s="10"/>
      <c r="T30" s="12"/>
    </row>
    <row r="31" spans="1:21" x14ac:dyDescent="0.25">
      <c r="A31" s="1"/>
      <c r="B31" s="2"/>
      <c r="C31" s="2"/>
      <c r="D31" s="2"/>
      <c r="E31" s="10"/>
      <c r="F31" s="12"/>
      <c r="G31"/>
      <c r="H31" s="333"/>
      <c r="I31" s="334"/>
      <c r="J31" s="334"/>
      <c r="K31" s="334"/>
      <c r="L31" s="335"/>
      <c r="M31" s="336"/>
      <c r="N31"/>
      <c r="O31" s="1"/>
      <c r="P31" s="2"/>
      <c r="Q31" s="2"/>
      <c r="R31" s="2"/>
      <c r="S31" s="10"/>
      <c r="T31" s="12"/>
    </row>
    <row r="32" spans="1:21" x14ac:dyDescent="0.25">
      <c r="A32" s="1"/>
      <c r="B32" s="2"/>
      <c r="C32" s="2"/>
      <c r="D32" s="2"/>
      <c r="E32" s="10"/>
      <c r="F32" s="12"/>
      <c r="G32"/>
      <c r="H32" s="333"/>
      <c r="I32" s="334"/>
      <c r="J32" s="334"/>
      <c r="K32" s="334"/>
      <c r="L32" s="335"/>
      <c r="M32" s="336"/>
      <c r="N32"/>
      <c r="O32" s="1"/>
      <c r="P32" s="2"/>
      <c r="Q32" s="2"/>
      <c r="R32" s="2"/>
      <c r="S32" s="10"/>
      <c r="T32" s="12"/>
    </row>
    <row r="33" spans="1:20" x14ac:dyDescent="0.25">
      <c r="A33" s="1"/>
      <c r="B33" s="2"/>
      <c r="C33" s="2"/>
      <c r="D33" s="2"/>
      <c r="E33" s="10"/>
      <c r="F33" s="12"/>
      <c r="G33"/>
      <c r="H33" s="1"/>
      <c r="I33" s="2"/>
      <c r="J33" s="2"/>
      <c r="K33" s="2"/>
      <c r="L33" s="10"/>
      <c r="M33" s="12"/>
      <c r="N33"/>
      <c r="O33" s="1"/>
      <c r="P33" s="2"/>
      <c r="Q33" s="2"/>
      <c r="R33" s="2"/>
      <c r="S33" s="10"/>
      <c r="T33" s="12"/>
    </row>
    <row r="34" spans="1:20" x14ac:dyDescent="0.25">
      <c r="A34" s="1"/>
      <c r="B34" s="2"/>
      <c r="C34" s="2"/>
      <c r="D34" s="2"/>
      <c r="E34" s="10"/>
      <c r="F34" s="12"/>
      <c r="G34"/>
      <c r="H34" s="1"/>
      <c r="I34" s="2"/>
      <c r="J34" s="2"/>
      <c r="K34" s="2"/>
      <c r="L34" s="10"/>
      <c r="M34" s="12"/>
      <c r="N34"/>
      <c r="O34" s="1"/>
      <c r="P34" s="2"/>
      <c r="Q34" s="2"/>
      <c r="R34" s="2"/>
      <c r="S34" s="10"/>
      <c r="T34" s="12"/>
    </row>
    <row r="35" spans="1:20" x14ac:dyDescent="0.25">
      <c r="A35" s="1"/>
      <c r="B35" s="2"/>
      <c r="C35" s="2"/>
      <c r="D35" s="2"/>
      <c r="E35" s="10"/>
      <c r="F35" s="12"/>
      <c r="G35"/>
      <c r="H35" s="1"/>
      <c r="I35" s="2"/>
      <c r="J35" s="2"/>
      <c r="K35" s="2"/>
      <c r="L35" s="10"/>
      <c r="M35" s="12"/>
      <c r="N35"/>
      <c r="O35" s="1"/>
      <c r="P35" s="2"/>
      <c r="Q35" s="2"/>
      <c r="R35" s="2"/>
      <c r="S35" s="10"/>
      <c r="T35" s="12"/>
    </row>
    <row r="36" spans="1:20" x14ac:dyDescent="0.25">
      <c r="A36" s="1"/>
      <c r="B36" s="2"/>
      <c r="C36" s="2"/>
      <c r="D36" s="2"/>
      <c r="E36" s="10"/>
      <c r="F36" s="12"/>
      <c r="G36"/>
      <c r="H36" s="1"/>
      <c r="I36" s="2"/>
      <c r="J36" s="2"/>
      <c r="K36" s="2"/>
      <c r="L36" s="10"/>
      <c r="M36" s="12"/>
      <c r="N36"/>
      <c r="O36" s="1"/>
      <c r="P36" s="2"/>
      <c r="Q36" s="2"/>
      <c r="R36" s="2"/>
      <c r="S36" s="10"/>
      <c r="T36" s="12"/>
    </row>
    <row r="37" spans="1:20" x14ac:dyDescent="0.25">
      <c r="A37" s="1"/>
      <c r="B37" s="2"/>
      <c r="C37" s="2"/>
      <c r="D37" s="2"/>
      <c r="E37" s="10"/>
      <c r="F37" s="12"/>
      <c r="G37"/>
      <c r="H37" s="1"/>
      <c r="I37" s="2"/>
      <c r="J37" s="2"/>
      <c r="K37" s="2"/>
      <c r="L37" s="10"/>
      <c r="M37" s="12"/>
      <c r="N37"/>
      <c r="O37" s="1"/>
      <c r="P37" s="2"/>
      <c r="Q37" s="2"/>
      <c r="R37" s="2"/>
      <c r="S37" s="10"/>
      <c r="T37" s="12"/>
    </row>
    <row r="38" spans="1:20" x14ac:dyDescent="0.25">
      <c r="A38" s="1"/>
      <c r="B38" s="2"/>
      <c r="C38" s="2"/>
      <c r="D38" s="2"/>
      <c r="E38" s="10"/>
      <c r="F38" s="12"/>
      <c r="G38"/>
      <c r="H38" s="1"/>
      <c r="I38" s="2"/>
      <c r="J38" s="2"/>
      <c r="K38" s="2"/>
      <c r="L38" s="10"/>
      <c r="M38" s="12"/>
      <c r="N38"/>
      <c r="O38" s="1"/>
      <c r="P38" s="2"/>
      <c r="Q38" s="2"/>
      <c r="R38" s="2"/>
      <c r="S38" s="10"/>
      <c r="T38" s="12"/>
    </row>
    <row r="39" spans="1:20" x14ac:dyDescent="0.25">
      <c r="A39" s="1"/>
      <c r="B39" s="2"/>
      <c r="C39" s="2"/>
      <c r="D39" s="2"/>
      <c r="E39" s="10"/>
      <c r="F39" s="12"/>
      <c r="G39"/>
      <c r="H39" s="1"/>
      <c r="I39" s="2"/>
      <c r="J39" s="2"/>
      <c r="K39" s="2"/>
      <c r="L39" s="10"/>
      <c r="M39" s="12"/>
      <c r="N39"/>
      <c r="O39" s="1"/>
      <c r="P39" s="2"/>
      <c r="Q39" s="2"/>
      <c r="R39" s="2"/>
      <c r="S39" s="10"/>
      <c r="T39" s="12"/>
    </row>
    <row r="40" spans="1:20" x14ac:dyDescent="0.25">
      <c r="A40" s="1"/>
      <c r="B40" s="2"/>
      <c r="C40" s="2"/>
      <c r="D40" s="2"/>
      <c r="E40" s="10"/>
      <c r="F40" s="12"/>
      <c r="G40"/>
      <c r="H40" s="1"/>
      <c r="I40" s="2"/>
      <c r="J40" s="2"/>
      <c r="K40" s="2"/>
      <c r="L40" s="10"/>
      <c r="M40" s="12"/>
      <c r="N40"/>
      <c r="O40" s="1"/>
      <c r="P40" s="2"/>
      <c r="Q40" s="2"/>
      <c r="R40" s="2"/>
      <c r="S40" s="10"/>
      <c r="T40" s="12"/>
    </row>
    <row r="41" spans="1:20" x14ac:dyDescent="0.25">
      <c r="A41" s="1"/>
      <c r="B41" s="2"/>
      <c r="C41" s="2"/>
      <c r="D41" s="2"/>
      <c r="E41" s="10"/>
      <c r="F41" s="12"/>
      <c r="G41"/>
      <c r="H41" s="1"/>
      <c r="I41" s="2"/>
      <c r="J41" s="2"/>
      <c r="K41" s="2"/>
      <c r="L41" s="10"/>
      <c r="M41" s="12"/>
      <c r="N41"/>
      <c r="O41" s="1"/>
      <c r="P41" s="2"/>
      <c r="Q41" s="2"/>
      <c r="R41" s="2"/>
      <c r="S41" s="10"/>
      <c r="T41" s="12"/>
    </row>
    <row r="42" spans="1:20" x14ac:dyDescent="0.25">
      <c r="A42" s="1"/>
      <c r="B42" s="2"/>
      <c r="C42" s="2"/>
      <c r="D42" s="2"/>
      <c r="E42" s="2"/>
      <c r="F42" s="12"/>
      <c r="G42"/>
      <c r="H42" s="1"/>
      <c r="I42" s="2"/>
      <c r="J42" s="2"/>
      <c r="K42" s="2"/>
      <c r="L42" s="2"/>
      <c r="M42" s="12"/>
      <c r="N42"/>
      <c r="O42" s="1"/>
      <c r="P42" s="2"/>
      <c r="Q42" s="2"/>
      <c r="R42" s="2"/>
      <c r="S42" s="2"/>
      <c r="T42" s="12"/>
    </row>
    <row r="43" spans="1:20" x14ac:dyDescent="0.25">
      <c r="A43" s="1"/>
      <c r="B43" s="2"/>
      <c r="C43" s="2"/>
      <c r="D43" s="2"/>
      <c r="E43" s="2"/>
      <c r="F43" s="12"/>
      <c r="G43"/>
      <c r="H43" s="1"/>
      <c r="I43" s="2"/>
      <c r="J43" s="2"/>
      <c r="K43" s="2"/>
      <c r="L43" s="2"/>
      <c r="M43" s="12"/>
      <c r="N43"/>
      <c r="O43" s="1"/>
      <c r="P43" s="2"/>
      <c r="Q43" s="2"/>
      <c r="R43" s="2"/>
      <c r="S43" s="2"/>
      <c r="T43" s="12"/>
    </row>
    <row r="44" spans="1:20" x14ac:dyDescent="0.25">
      <c r="A44" s="1"/>
      <c r="B44" s="2"/>
      <c r="C44" s="2"/>
      <c r="D44" s="2"/>
      <c r="E44" s="2"/>
      <c r="F44" s="12"/>
      <c r="G44"/>
      <c r="H44" s="1"/>
      <c r="I44" s="2"/>
      <c r="J44" s="2"/>
      <c r="K44" s="2"/>
      <c r="L44" s="2"/>
      <c r="M44" s="12"/>
      <c r="N44"/>
      <c r="O44" s="1"/>
      <c r="P44" s="2"/>
      <c r="Q44" s="2"/>
      <c r="R44" s="2"/>
      <c r="S44" s="2"/>
      <c r="T44" s="12"/>
    </row>
    <row r="45" spans="1:20" x14ac:dyDescent="0.25">
      <c r="A45" s="1"/>
      <c r="B45" s="2"/>
      <c r="C45" s="2"/>
      <c r="D45" s="2"/>
      <c r="E45" s="2"/>
      <c r="F45" s="12"/>
      <c r="G45"/>
      <c r="H45" s="1"/>
      <c r="I45" s="2"/>
      <c r="J45" s="2"/>
      <c r="K45" s="2"/>
      <c r="L45" s="2"/>
      <c r="M45" s="12"/>
      <c r="N45"/>
      <c r="O45" s="1"/>
      <c r="P45" s="2"/>
      <c r="Q45" s="2"/>
      <c r="R45" s="2"/>
      <c r="S45" s="2"/>
      <c r="T45" s="12"/>
    </row>
    <row r="46" spans="1:20" x14ac:dyDescent="0.25">
      <c r="A46" s="1"/>
      <c r="B46" s="2"/>
      <c r="C46" s="2"/>
      <c r="D46" s="2"/>
      <c r="E46" s="2"/>
      <c r="F46" s="2"/>
      <c r="G46"/>
      <c r="H46" s="1"/>
      <c r="I46" s="2"/>
      <c r="J46" s="2"/>
      <c r="K46" s="2"/>
      <c r="L46" s="2"/>
      <c r="M46" s="2"/>
      <c r="N46"/>
      <c r="O46" s="1"/>
      <c r="P46" s="2"/>
      <c r="Q46" s="2"/>
      <c r="R46" s="2"/>
      <c r="S46" s="2"/>
      <c r="T46" s="2"/>
    </row>
    <row r="47" spans="1:20" x14ac:dyDescent="0.25">
      <c r="A47" s="1"/>
      <c r="B47" s="2"/>
      <c r="C47" s="2"/>
      <c r="D47" s="2"/>
      <c r="E47" s="2"/>
      <c r="F47" s="2"/>
      <c r="G47"/>
      <c r="H47" s="1"/>
      <c r="I47" s="2"/>
      <c r="J47" s="2"/>
      <c r="K47" s="2"/>
      <c r="L47" s="2"/>
      <c r="M47" s="2"/>
      <c r="N47"/>
      <c r="O47" s="1"/>
      <c r="P47" s="2"/>
      <c r="Q47" s="2"/>
      <c r="R47" s="2"/>
      <c r="S47" s="2"/>
      <c r="T47" s="2"/>
    </row>
    <row r="48" spans="1:20" x14ac:dyDescent="0.25">
      <c r="A48" s="1"/>
      <c r="B48" s="2"/>
      <c r="C48" s="2"/>
      <c r="D48" s="2"/>
      <c r="E48" s="2"/>
      <c r="F48" s="2"/>
      <c r="G48"/>
      <c r="H48" s="1"/>
      <c r="I48" s="2"/>
      <c r="J48" s="2"/>
      <c r="K48" s="2"/>
      <c r="L48" s="2"/>
      <c r="M48" s="2"/>
      <c r="N48"/>
      <c r="O48" s="1"/>
      <c r="P48" s="2"/>
      <c r="Q48" s="2"/>
      <c r="R48" s="2"/>
      <c r="S48" s="2"/>
      <c r="T48" s="2"/>
    </row>
    <row r="49" spans="1:21" x14ac:dyDescent="0.25">
      <c r="A49"/>
      <c r="B49"/>
      <c r="C49"/>
      <c r="D49"/>
      <c r="E49"/>
      <c r="G49"/>
      <c r="I49"/>
      <c r="J49"/>
      <c r="M49"/>
      <c r="N49"/>
      <c r="O49"/>
      <c r="P49"/>
    </row>
    <row r="50" spans="1:21" x14ac:dyDescent="0.25">
      <c r="A50" s="3" t="s">
        <v>2</v>
      </c>
      <c r="B50"/>
      <c r="C50"/>
      <c r="D50"/>
      <c r="E50"/>
      <c r="F50">
        <f>SUM(F29:F48)</f>
        <v>0</v>
      </c>
      <c r="G50"/>
      <c r="I50"/>
      <c r="J50"/>
      <c r="M50">
        <f>SUM(M49:M49)</f>
        <v>0</v>
      </c>
      <c r="N50"/>
      <c r="O50"/>
      <c r="P50"/>
      <c r="T50">
        <f>SUM(T49:T49)</f>
        <v>0</v>
      </c>
      <c r="U50" s="3">
        <f>SUM(T50+M50+F50)</f>
        <v>0</v>
      </c>
    </row>
    <row r="51" spans="1:21" x14ac:dyDescent="0.25">
      <c r="A51"/>
      <c r="B51"/>
      <c r="C51"/>
      <c r="D51" s="46"/>
      <c r="E51"/>
      <c r="H51"/>
      <c r="I51"/>
      <c r="J51" s="46"/>
      <c r="M51"/>
      <c r="N51"/>
      <c r="O51"/>
      <c r="P51" s="46"/>
    </row>
    <row r="52" spans="1:21" x14ac:dyDescent="0.25">
      <c r="A52"/>
      <c r="B52" s="8" t="s">
        <v>8</v>
      </c>
      <c r="C52" s="3"/>
      <c r="D52" s="46"/>
      <c r="E52" s="212">
        <f>$F$25+$M$25+$T$25+$T$50+$M$50+$F$50</f>
        <v>0</v>
      </c>
      <c r="H52"/>
      <c r="I52"/>
      <c r="J52" s="46"/>
      <c r="M52"/>
      <c r="N52"/>
      <c r="O52"/>
      <c r="P52" s="46"/>
    </row>
    <row r="53" spans="1:21" x14ac:dyDescent="0.25">
      <c r="A53"/>
      <c r="B53" s="8"/>
      <c r="C53" s="3"/>
      <c r="D53" s="46"/>
      <c r="E53" s="3"/>
      <c r="H53"/>
      <c r="I53"/>
      <c r="J53" s="46"/>
      <c r="M53"/>
      <c r="N53"/>
      <c r="O53"/>
      <c r="P53" s="46"/>
    </row>
    <row r="54" spans="1:21" x14ac:dyDescent="0.25">
      <c r="A54"/>
      <c r="B54" s="8" t="s">
        <v>11</v>
      </c>
      <c r="C54" s="3"/>
      <c r="E54" s="14">
        <f>E52+'Juillet 2018'!E54</f>
        <v>0</v>
      </c>
      <c r="H54"/>
      <c r="I54"/>
      <c r="M54"/>
      <c r="N54"/>
      <c r="O54"/>
    </row>
  </sheetData>
  <mergeCells count="1">
    <mergeCell ref="A1:Q1"/>
  </mergeCells>
  <dataValidations count="12">
    <dataValidation type="list" allowBlank="1" showInputMessage="1" showErrorMessage="1" sqref="I29:I48">
      <formula1>ÉquipeBodel</formula1>
    </dataValidation>
    <dataValidation type="list" allowBlank="1" showInputMessage="1" showErrorMessage="1" sqref="P29:P48">
      <formula1>ÉquipeParc</formula1>
    </dataValidation>
    <dataValidation type="list" allowBlank="1" showInputMessage="1" showErrorMessage="1" sqref="B29:B48">
      <formula1>ÉquipeStuber</formula1>
    </dataValidation>
    <dataValidation type="list" allowBlank="1" showInputMessage="1" showErrorMessage="1" sqref="P4:P23">
      <formula1>ÉquipeLauriers</formula1>
    </dataValidation>
    <dataValidation type="list" allowBlank="1" showInputMessage="1" showErrorMessage="1" sqref="I4:I23">
      <formula1>ÉquipeMimosas</formula1>
    </dataValidation>
    <dataValidation type="list" allowBlank="1" showInputMessage="1" sqref="C29:C48 J29:J48 Q29:Q48">
      <formula1>OFFSET(Bischwiller,MATCH(C29&amp;"*",Bischwiller,0)-1,,COUNTIF(Bischwiller,C29&amp;"*"))</formula1>
    </dataValidation>
    <dataValidation type="list" allowBlank="1" showInputMessage="1" showErrorMessage="1" sqref="J24">
      <formula1>OFFSET(_3T,MATCH(J24&amp;"*",_3T,0)-1,,COUNTIF(_3T,J24&amp;"*"))</formula1>
    </dataValidation>
    <dataValidation type="list" allowBlank="1" showInputMessage="1" sqref="C4:C23 J4:J23 Q4:Q23">
      <formula1>OFFSET(_3T,MATCH(C4&amp;"*",_3T,0)-1,,COUNTIF(_3T,C4&amp;"*"))</formula1>
    </dataValidation>
    <dataValidation type="list" allowBlank="1" showInputMessage="1" sqref="M29:M48 T29:T48 F4:F23 F29:F48 T4:T23 M4:M23">
      <formula1>Heures</formula1>
    </dataValidation>
    <dataValidation type="list" allowBlank="1" showInputMessage="1" showErrorMessage="1" sqref="E4:E23 E29:E48 L4:L23 S29:S48 L29:L48 S4:S23">
      <formula1>Motif</formula1>
    </dataValidation>
    <dataValidation type="list" allowBlank="1" showInputMessage="1" showErrorMessage="1" sqref="B4:B23">
      <formula1>ÉquipeÉglantines</formula1>
    </dataValidation>
    <dataValidation allowBlank="1" showInputMessage="1" showErrorMessage="1" promptTitle="Date" prompt="Merci d'inscrire la date avec le séparateur &quot;/&quot; comme ceci:_x000a_25/05/2018" sqref="A4:A23 H4:H23 O4:O23 A29:A48 H29:H48 O29:O48"/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5" tint="0.39997558519241921"/>
  </sheetPr>
  <dimension ref="A1:U54"/>
  <sheetViews>
    <sheetView zoomScale="80" zoomScaleNormal="80" workbookViewId="0">
      <selection activeCell="O29" activeCellId="6" sqref="A4:A23 H4:H23 O4:O23 A29:A48 H29:H49 H49 O29:O48"/>
    </sheetView>
  </sheetViews>
  <sheetFormatPr baseColWidth="10" defaultRowHeight="15" x14ac:dyDescent="0.25"/>
  <cols>
    <col min="1" max="1" width="12.7109375" customWidth="1"/>
    <col min="2" max="2" width="17.28515625" style="9" customWidth="1"/>
    <col min="3" max="3" width="18.7109375" style="9" customWidth="1"/>
    <col min="4" max="4" width="14.7109375" style="45" customWidth="1"/>
    <col min="5" max="5" width="16.7109375" customWidth="1"/>
    <col min="6" max="6" width="12.7109375" customWidth="1"/>
    <col min="7" max="7" width="5.7109375" style="9" customWidth="1"/>
    <col min="8" max="8" width="12.7109375" customWidth="1"/>
    <col min="9" max="9" width="17.28515625" customWidth="1"/>
    <col min="10" max="10" width="18.7109375" style="45" customWidth="1"/>
    <col min="11" max="11" width="14.7109375" customWidth="1"/>
    <col min="12" max="12" width="16.7109375" customWidth="1"/>
    <col min="13" max="13" width="12.7109375" customWidth="1"/>
    <col min="14" max="14" width="5.7109375" customWidth="1"/>
    <col min="15" max="15" width="12.7109375" customWidth="1"/>
    <col min="16" max="16" width="17.28515625" style="45" customWidth="1"/>
    <col min="17" max="17" width="18.7109375" customWidth="1"/>
    <col min="18" max="18" width="14.7109375" customWidth="1"/>
    <col min="19" max="19" width="16.7109375" customWidth="1"/>
    <col min="20" max="20" width="12.7109375" customWidth="1"/>
    <col min="21" max="21" width="6" bestFit="1" customWidth="1"/>
  </cols>
  <sheetData>
    <row r="1" spans="1:21" ht="23.25" x14ac:dyDescent="0.35">
      <c r="A1" s="394" t="s">
        <v>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4"/>
      <c r="S1" s="4"/>
      <c r="T1" s="4"/>
      <c r="U1" s="4"/>
    </row>
    <row r="2" spans="1:21" x14ac:dyDescent="0.25">
      <c r="A2" s="5" t="s">
        <v>3</v>
      </c>
      <c r="B2"/>
      <c r="C2"/>
      <c r="D2"/>
      <c r="G2"/>
      <c r="H2" s="7" t="s">
        <v>4</v>
      </c>
      <c r="J2"/>
      <c r="O2" s="5" t="s">
        <v>5</v>
      </c>
      <c r="P2"/>
    </row>
    <row r="3" spans="1:21" s="50" customFormat="1" x14ac:dyDescent="0.25">
      <c r="A3" s="47" t="s">
        <v>0</v>
      </c>
      <c r="B3" s="47" t="s">
        <v>1</v>
      </c>
      <c r="C3" s="47" t="s">
        <v>156</v>
      </c>
      <c r="D3" s="47" t="s">
        <v>155</v>
      </c>
      <c r="E3" s="47" t="s">
        <v>154</v>
      </c>
      <c r="F3" s="47" t="s">
        <v>153</v>
      </c>
      <c r="G3" s="49"/>
      <c r="H3" s="47" t="s">
        <v>0</v>
      </c>
      <c r="I3" s="47" t="s">
        <v>1</v>
      </c>
      <c r="J3" s="47" t="s">
        <v>156</v>
      </c>
      <c r="K3" s="47" t="s">
        <v>155</v>
      </c>
      <c r="L3" s="47" t="s">
        <v>154</v>
      </c>
      <c r="M3" s="47" t="s">
        <v>153</v>
      </c>
      <c r="N3" s="49"/>
      <c r="O3" s="47" t="s">
        <v>0</v>
      </c>
      <c r="P3" s="47" t="s">
        <v>1</v>
      </c>
      <c r="Q3" s="47" t="s">
        <v>156</v>
      </c>
      <c r="R3" s="47" t="s">
        <v>155</v>
      </c>
      <c r="S3" s="47" t="s">
        <v>154</v>
      </c>
      <c r="T3" s="47" t="s">
        <v>153</v>
      </c>
      <c r="U3" s="49"/>
    </row>
    <row r="4" spans="1:21" x14ac:dyDescent="0.25">
      <c r="A4" s="326"/>
      <c r="B4" s="327"/>
      <c r="C4" s="327"/>
      <c r="D4" s="325"/>
      <c r="E4" s="327"/>
      <c r="F4" s="328"/>
      <c r="G4"/>
      <c r="H4" s="372"/>
      <c r="I4" s="373"/>
      <c r="J4" s="373"/>
      <c r="K4" s="371"/>
      <c r="L4" s="373"/>
      <c r="M4" s="374"/>
      <c r="O4" s="358"/>
      <c r="P4" s="359"/>
      <c r="Q4" s="359"/>
      <c r="R4" s="357"/>
      <c r="S4" s="359"/>
      <c r="T4" s="360"/>
    </row>
    <row r="5" spans="1:21" x14ac:dyDescent="0.25">
      <c r="A5" s="326"/>
      <c r="B5" s="327"/>
      <c r="C5" s="327"/>
      <c r="D5" s="325"/>
      <c r="E5" s="327"/>
      <c r="F5" s="328"/>
      <c r="G5"/>
      <c r="H5" s="372"/>
      <c r="I5" s="373"/>
      <c r="J5" s="373"/>
      <c r="K5" s="371"/>
      <c r="L5" s="373"/>
      <c r="M5" s="374"/>
      <c r="O5" s="358"/>
      <c r="P5" s="359"/>
      <c r="Q5" s="359"/>
      <c r="R5" s="357"/>
      <c r="S5" s="359"/>
      <c r="T5" s="360"/>
    </row>
    <row r="6" spans="1:21" x14ac:dyDescent="0.25">
      <c r="A6" s="326"/>
      <c r="B6" s="327"/>
      <c r="C6" s="327"/>
      <c r="D6" s="325"/>
      <c r="E6" s="327"/>
      <c r="F6" s="328"/>
      <c r="G6"/>
      <c r="H6" s="372"/>
      <c r="I6" s="373"/>
      <c r="J6" s="373"/>
      <c r="K6" s="371"/>
      <c r="L6" s="373"/>
      <c r="M6" s="374"/>
      <c r="O6" s="358"/>
      <c r="P6" s="359"/>
      <c r="Q6" s="359"/>
      <c r="R6" s="357"/>
      <c r="S6" s="359"/>
      <c r="T6" s="360"/>
    </row>
    <row r="7" spans="1:21" x14ac:dyDescent="0.25">
      <c r="A7" s="326"/>
      <c r="B7" s="327"/>
      <c r="C7" s="327"/>
      <c r="D7" s="325"/>
      <c r="E7" s="327"/>
      <c r="F7" s="328"/>
      <c r="G7"/>
      <c r="H7" s="372"/>
      <c r="I7" s="373"/>
      <c r="J7" s="373"/>
      <c r="K7" s="371"/>
      <c r="L7" s="373"/>
      <c r="M7" s="374"/>
      <c r="O7" s="358"/>
      <c r="P7" s="359"/>
      <c r="Q7" s="359"/>
      <c r="R7" s="357"/>
      <c r="S7" s="359"/>
      <c r="T7" s="360"/>
    </row>
    <row r="8" spans="1:21" x14ac:dyDescent="0.25">
      <c r="A8" s="326"/>
      <c r="B8" s="327"/>
      <c r="C8" s="327"/>
      <c r="D8" s="325"/>
      <c r="E8" s="327"/>
      <c r="F8" s="328"/>
      <c r="G8"/>
      <c r="H8" s="372"/>
      <c r="I8" s="373"/>
      <c r="J8" s="373"/>
      <c r="K8" s="371"/>
      <c r="L8" s="373"/>
      <c r="M8" s="374"/>
      <c r="O8" s="358"/>
      <c r="P8" s="359"/>
      <c r="Q8" s="359"/>
      <c r="R8" s="357"/>
      <c r="S8" s="359"/>
      <c r="T8" s="360"/>
    </row>
    <row r="9" spans="1:21" x14ac:dyDescent="0.25">
      <c r="A9" s="326"/>
      <c r="B9" s="327"/>
      <c r="C9" s="327"/>
      <c r="D9" s="325"/>
      <c r="E9" s="327"/>
      <c r="F9" s="328"/>
      <c r="G9"/>
      <c r="H9" s="372"/>
      <c r="I9" s="373"/>
      <c r="J9" s="373"/>
      <c r="K9" s="371"/>
      <c r="L9" s="373"/>
      <c r="M9" s="374"/>
      <c r="O9" s="358"/>
      <c r="P9" s="359"/>
      <c r="Q9" s="359"/>
      <c r="R9" s="357"/>
      <c r="S9" s="359"/>
      <c r="T9" s="360"/>
    </row>
    <row r="10" spans="1:21" x14ac:dyDescent="0.25">
      <c r="A10" s="326"/>
      <c r="B10" s="327"/>
      <c r="C10" s="327"/>
      <c r="D10" s="325"/>
      <c r="E10" s="327"/>
      <c r="F10" s="328"/>
      <c r="G10"/>
      <c r="H10" s="372"/>
      <c r="I10" s="373"/>
      <c r="J10" s="373"/>
      <c r="K10" s="371"/>
      <c r="L10" s="373"/>
      <c r="M10" s="374"/>
      <c r="O10" s="6"/>
      <c r="P10" s="10"/>
      <c r="Q10" s="10"/>
      <c r="R10" s="2"/>
      <c r="S10" s="10"/>
      <c r="T10" s="12"/>
    </row>
    <row r="11" spans="1:21" x14ac:dyDescent="0.25">
      <c r="A11" s="326"/>
      <c r="B11" s="327"/>
      <c r="C11" s="327"/>
      <c r="D11" s="325"/>
      <c r="E11" s="327"/>
      <c r="F11" s="328"/>
      <c r="G11"/>
      <c r="H11" s="372"/>
      <c r="I11" s="373"/>
      <c r="J11" s="373"/>
      <c r="K11" s="371"/>
      <c r="L11" s="373"/>
      <c r="M11" s="374"/>
      <c r="O11" s="6"/>
      <c r="P11" s="10"/>
      <c r="Q11" s="10"/>
      <c r="R11" s="2"/>
      <c r="S11" s="10"/>
      <c r="T11" s="12"/>
    </row>
    <row r="12" spans="1:21" x14ac:dyDescent="0.25">
      <c r="A12" s="326"/>
      <c r="B12" s="327"/>
      <c r="C12" s="327"/>
      <c r="D12" s="325"/>
      <c r="E12" s="327"/>
      <c r="F12" s="328"/>
      <c r="G12"/>
      <c r="H12" s="372"/>
      <c r="I12" s="373"/>
      <c r="J12" s="373"/>
      <c r="K12" s="371"/>
      <c r="L12" s="373"/>
      <c r="M12" s="374"/>
      <c r="O12" s="6"/>
      <c r="P12" s="10"/>
      <c r="Q12" s="10"/>
      <c r="R12" s="2"/>
      <c r="S12" s="10"/>
      <c r="T12" s="12"/>
    </row>
    <row r="13" spans="1:21" x14ac:dyDescent="0.25">
      <c r="A13" s="326"/>
      <c r="B13" s="327"/>
      <c r="C13" s="327"/>
      <c r="D13" s="325"/>
      <c r="E13" s="327"/>
      <c r="F13" s="328"/>
      <c r="G13"/>
      <c r="H13" s="6"/>
      <c r="I13" s="10"/>
      <c r="J13" s="10"/>
      <c r="K13" s="2"/>
      <c r="L13" s="10"/>
      <c r="M13" s="12"/>
      <c r="O13" s="6"/>
      <c r="P13" s="10"/>
      <c r="Q13" s="10"/>
      <c r="R13" s="2"/>
      <c r="S13" s="10"/>
      <c r="T13" s="12"/>
    </row>
    <row r="14" spans="1:21" x14ac:dyDescent="0.25">
      <c r="A14" s="326"/>
      <c r="B14" s="327"/>
      <c r="C14" s="327"/>
      <c r="D14" s="325"/>
      <c r="E14" s="327"/>
      <c r="F14" s="328"/>
      <c r="G14"/>
      <c r="H14" s="6"/>
      <c r="I14" s="10"/>
      <c r="J14" s="10"/>
      <c r="K14" s="2"/>
      <c r="L14" s="10"/>
      <c r="M14" s="12"/>
      <c r="O14" s="6"/>
      <c r="P14" s="10"/>
      <c r="Q14" s="10"/>
      <c r="R14" s="2"/>
      <c r="S14" s="10"/>
      <c r="T14" s="12"/>
    </row>
    <row r="15" spans="1:21" x14ac:dyDescent="0.25">
      <c r="A15" s="6"/>
      <c r="B15" s="10"/>
      <c r="C15" s="10"/>
      <c r="D15" s="2"/>
      <c r="E15" s="10"/>
      <c r="F15" s="12"/>
      <c r="G15"/>
      <c r="H15" s="6"/>
      <c r="I15" s="10"/>
      <c r="J15" s="10"/>
      <c r="K15" s="2"/>
      <c r="L15" s="10"/>
      <c r="M15" s="12"/>
      <c r="O15" s="6"/>
      <c r="P15" s="10"/>
      <c r="Q15" s="10"/>
      <c r="R15" s="2"/>
      <c r="S15" s="10"/>
      <c r="T15" s="12"/>
    </row>
    <row r="16" spans="1:21" x14ac:dyDescent="0.25">
      <c r="A16" s="6"/>
      <c r="B16" s="10"/>
      <c r="C16" s="10"/>
      <c r="D16" s="2"/>
      <c r="E16" s="10"/>
      <c r="F16" s="12"/>
      <c r="G16"/>
      <c r="H16" s="6"/>
      <c r="I16" s="10"/>
      <c r="J16" s="10"/>
      <c r="K16" s="2"/>
      <c r="L16" s="10"/>
      <c r="M16" s="12"/>
      <c r="O16" s="6"/>
      <c r="P16" s="10"/>
      <c r="Q16" s="10"/>
      <c r="R16" s="2"/>
      <c r="S16" s="10"/>
      <c r="T16" s="12"/>
    </row>
    <row r="17" spans="1:21" x14ac:dyDescent="0.25">
      <c r="A17" s="1"/>
      <c r="B17" s="10"/>
      <c r="C17" s="10"/>
      <c r="D17" s="2"/>
      <c r="E17" s="2"/>
      <c r="F17" s="12"/>
      <c r="G17"/>
      <c r="H17" s="1"/>
      <c r="I17" s="10"/>
      <c r="J17" s="10"/>
      <c r="K17" s="2"/>
      <c r="L17" s="2"/>
      <c r="M17" s="12"/>
      <c r="O17" s="1"/>
      <c r="P17" s="10"/>
      <c r="Q17" s="10"/>
      <c r="R17" s="2"/>
      <c r="S17" s="2"/>
      <c r="T17" s="12"/>
    </row>
    <row r="18" spans="1:21" x14ac:dyDescent="0.25">
      <c r="A18" s="1"/>
      <c r="B18" s="10"/>
      <c r="C18" s="10"/>
      <c r="D18" s="2"/>
      <c r="E18" s="2"/>
      <c r="F18" s="12"/>
      <c r="G18"/>
      <c r="H18" s="1"/>
      <c r="I18" s="10"/>
      <c r="J18" s="10"/>
      <c r="K18" s="2"/>
      <c r="L18" s="2"/>
      <c r="M18" s="12"/>
      <c r="O18" s="1"/>
      <c r="P18" s="10"/>
      <c r="Q18" s="10"/>
      <c r="R18" s="2"/>
      <c r="S18" s="2"/>
      <c r="T18" s="12"/>
    </row>
    <row r="19" spans="1:21" x14ac:dyDescent="0.25">
      <c r="A19" s="1"/>
      <c r="B19" s="2"/>
      <c r="C19" s="10"/>
      <c r="D19" s="2"/>
      <c r="E19" s="2"/>
      <c r="F19" s="12"/>
      <c r="G19"/>
      <c r="H19" s="1"/>
      <c r="I19" s="2"/>
      <c r="J19" s="10"/>
      <c r="K19" s="2"/>
      <c r="L19" s="2"/>
      <c r="M19" s="12"/>
      <c r="O19" s="1"/>
      <c r="P19" s="2"/>
      <c r="Q19" s="10"/>
      <c r="R19" s="2"/>
      <c r="S19" s="2"/>
      <c r="T19" s="12"/>
    </row>
    <row r="20" spans="1:21" x14ac:dyDescent="0.25">
      <c r="A20" s="1"/>
      <c r="B20" s="2"/>
      <c r="C20" s="10"/>
      <c r="D20" s="2"/>
      <c r="E20" s="2"/>
      <c r="F20" s="12"/>
      <c r="G20"/>
      <c r="H20" s="1"/>
      <c r="I20" s="2"/>
      <c r="J20" s="10"/>
      <c r="K20" s="2"/>
      <c r="L20" s="2"/>
      <c r="M20" s="12"/>
      <c r="O20" s="1"/>
      <c r="P20" s="2"/>
      <c r="Q20" s="10"/>
      <c r="R20" s="2"/>
      <c r="S20" s="2"/>
      <c r="T20" s="12"/>
    </row>
    <row r="21" spans="1:21" x14ac:dyDescent="0.25">
      <c r="A21" s="1"/>
      <c r="B21" s="2"/>
      <c r="C21" s="10"/>
      <c r="D21" s="2"/>
      <c r="E21" s="2"/>
      <c r="F21" s="2"/>
      <c r="G21"/>
      <c r="H21" s="1"/>
      <c r="I21" s="2"/>
      <c r="J21" s="10"/>
      <c r="K21" s="2"/>
      <c r="L21" s="2"/>
      <c r="M21" s="2"/>
      <c r="O21" s="1"/>
      <c r="P21" s="2"/>
      <c r="Q21" s="10"/>
      <c r="R21" s="2"/>
      <c r="S21" s="2"/>
      <c r="T21" s="2"/>
    </row>
    <row r="22" spans="1:21" x14ac:dyDescent="0.25">
      <c r="A22" s="1"/>
      <c r="B22" s="2"/>
      <c r="C22" s="10"/>
      <c r="D22" s="2"/>
      <c r="E22" s="2"/>
      <c r="F22" s="2"/>
      <c r="G22"/>
      <c r="H22" s="1"/>
      <c r="I22" s="2"/>
      <c r="J22" s="10"/>
      <c r="K22" s="2"/>
      <c r="L22" s="2"/>
      <c r="M22" s="2"/>
      <c r="O22" s="1"/>
      <c r="P22" s="2"/>
      <c r="Q22" s="10"/>
      <c r="R22" s="2"/>
      <c r="S22" s="2"/>
      <c r="T22" s="2"/>
    </row>
    <row r="23" spans="1:21" x14ac:dyDescent="0.25">
      <c r="A23" s="1"/>
      <c r="B23" s="2"/>
      <c r="C23" s="10"/>
      <c r="D23" s="2"/>
      <c r="E23" s="2"/>
      <c r="F23" s="2"/>
      <c r="G23"/>
      <c r="H23" s="1"/>
      <c r="I23" s="2"/>
      <c r="J23" s="10"/>
      <c r="K23" s="2"/>
      <c r="L23" s="2"/>
      <c r="M23" s="2"/>
      <c r="O23" s="1"/>
      <c r="P23" s="2"/>
      <c r="Q23" s="10"/>
      <c r="R23" s="2"/>
      <c r="S23" s="2"/>
      <c r="T23" s="2"/>
    </row>
    <row r="24" spans="1:21" x14ac:dyDescent="0.25">
      <c r="B24"/>
      <c r="C24"/>
      <c r="D24"/>
      <c r="G24"/>
      <c r="H24" s="9"/>
      <c r="J24"/>
      <c r="P24"/>
    </row>
    <row r="25" spans="1:21" x14ac:dyDescent="0.25">
      <c r="A25" s="3" t="s">
        <v>2</v>
      </c>
      <c r="B25"/>
      <c r="C25"/>
      <c r="D25"/>
      <c r="F25">
        <f>SUM(F4:F23)</f>
        <v>0</v>
      </c>
      <c r="G25"/>
      <c r="H25" s="8" t="s">
        <v>2</v>
      </c>
      <c r="J25"/>
      <c r="M25">
        <f>SUM(M4:M23)</f>
        <v>0</v>
      </c>
      <c r="O25" s="3" t="s">
        <v>2</v>
      </c>
      <c r="P25"/>
      <c r="T25">
        <f>SUM(T4:T23)</f>
        <v>0</v>
      </c>
      <c r="U25" s="380">
        <f>SUM(T25+M25+F25)</f>
        <v>0</v>
      </c>
    </row>
    <row r="26" spans="1:21" x14ac:dyDescent="0.25">
      <c r="B26"/>
      <c r="C26" s="43" t="s">
        <v>146</v>
      </c>
      <c r="D26" s="43"/>
      <c r="E26" s="43" t="s">
        <v>147</v>
      </c>
      <c r="F26" s="43" t="s">
        <v>148</v>
      </c>
      <c r="G26" s="43"/>
      <c r="H26" s="44" t="s">
        <v>149</v>
      </c>
      <c r="I26" s="43" t="s">
        <v>150</v>
      </c>
      <c r="J26" s="43" t="s">
        <v>151</v>
      </c>
      <c r="P26"/>
    </row>
    <row r="27" spans="1:21" s="13" customFormat="1" x14ac:dyDescent="0.25">
      <c r="A27" s="5" t="s">
        <v>6</v>
      </c>
      <c r="B27"/>
      <c r="C27"/>
      <c r="D27"/>
      <c r="E27"/>
      <c r="F27"/>
      <c r="G27"/>
      <c r="H27" s="7" t="s">
        <v>9</v>
      </c>
      <c r="I27"/>
      <c r="J27"/>
      <c r="K27"/>
      <c r="L27"/>
      <c r="M27"/>
      <c r="N27"/>
      <c r="O27" s="5" t="s">
        <v>10</v>
      </c>
      <c r="P27"/>
      <c r="Q27"/>
      <c r="R27"/>
      <c r="S27"/>
      <c r="T27"/>
      <c r="U27"/>
    </row>
    <row r="28" spans="1:21" s="50" customFormat="1" x14ac:dyDescent="0.25">
      <c r="A28" s="47" t="s">
        <v>0</v>
      </c>
      <c r="B28" s="47" t="s">
        <v>1</v>
      </c>
      <c r="C28" s="47" t="s">
        <v>156</v>
      </c>
      <c r="D28" s="47" t="s">
        <v>155</v>
      </c>
      <c r="E28" s="47" t="s">
        <v>154</v>
      </c>
      <c r="F28" s="47" t="s">
        <v>153</v>
      </c>
      <c r="G28" s="49"/>
      <c r="H28" s="47" t="s">
        <v>0</v>
      </c>
      <c r="I28" s="47" t="s">
        <v>1</v>
      </c>
      <c r="J28" s="47" t="s">
        <v>156</v>
      </c>
      <c r="K28" s="47" t="s">
        <v>155</v>
      </c>
      <c r="L28" s="47" t="s">
        <v>154</v>
      </c>
      <c r="M28" s="47" t="s">
        <v>153</v>
      </c>
      <c r="N28" s="49"/>
      <c r="O28" s="47" t="s">
        <v>0</v>
      </c>
      <c r="P28" s="47" t="s">
        <v>1</v>
      </c>
      <c r="Q28" s="47" t="s">
        <v>156</v>
      </c>
      <c r="R28" s="47" t="s">
        <v>155</v>
      </c>
      <c r="S28" s="47" t="s">
        <v>154</v>
      </c>
      <c r="T28" s="47" t="s">
        <v>153</v>
      </c>
      <c r="U28" s="49"/>
    </row>
    <row r="29" spans="1:21" x14ac:dyDescent="0.25">
      <c r="A29" s="301"/>
      <c r="B29" s="302"/>
      <c r="C29" s="302"/>
      <c r="D29" s="302"/>
      <c r="E29" s="303"/>
      <c r="F29" s="304"/>
      <c r="G29"/>
      <c r="H29" s="337"/>
      <c r="I29" s="338"/>
      <c r="J29" s="338"/>
      <c r="K29" s="338"/>
      <c r="L29" s="339"/>
      <c r="M29" s="340"/>
      <c r="O29" s="306"/>
      <c r="P29" s="307"/>
      <c r="Q29" s="307"/>
      <c r="R29" s="307"/>
      <c r="S29" s="308"/>
      <c r="T29" s="309"/>
    </row>
    <row r="30" spans="1:21" x14ac:dyDescent="0.25">
      <c r="A30" s="301"/>
      <c r="B30" s="302"/>
      <c r="C30" s="302"/>
      <c r="D30" s="302"/>
      <c r="E30" s="303"/>
      <c r="F30" s="304"/>
      <c r="G30"/>
      <c r="H30" s="337"/>
      <c r="I30" s="338"/>
      <c r="J30" s="338"/>
      <c r="K30" s="338"/>
      <c r="L30" s="339"/>
      <c r="M30" s="340"/>
      <c r="O30" s="306"/>
      <c r="P30" s="307"/>
      <c r="Q30" s="307"/>
      <c r="R30" s="307"/>
      <c r="S30" s="308"/>
      <c r="T30" s="309"/>
    </row>
    <row r="31" spans="1:21" x14ac:dyDescent="0.25">
      <c r="A31" s="306"/>
      <c r="B31" s="307"/>
      <c r="C31" s="307"/>
      <c r="D31" s="307"/>
      <c r="E31" s="308"/>
      <c r="F31" s="309"/>
      <c r="G31"/>
      <c r="H31" s="337"/>
      <c r="I31" s="338"/>
      <c r="J31" s="338"/>
      <c r="K31" s="338"/>
      <c r="L31" s="339"/>
      <c r="M31" s="340"/>
      <c r="O31" s="345"/>
      <c r="P31" s="346"/>
      <c r="Q31" s="346"/>
      <c r="R31" s="346"/>
      <c r="S31" s="347"/>
      <c r="T31" s="348"/>
    </row>
    <row r="32" spans="1:21" x14ac:dyDescent="0.25">
      <c r="A32" s="301"/>
      <c r="B32" s="302"/>
      <c r="C32" s="302"/>
      <c r="D32" s="302"/>
      <c r="E32" s="303"/>
      <c r="F32" s="304"/>
      <c r="G32"/>
      <c r="H32" s="1"/>
      <c r="I32" s="2"/>
      <c r="J32" s="2"/>
      <c r="K32" s="2"/>
      <c r="L32" s="10"/>
      <c r="M32" s="12"/>
      <c r="O32" s="345"/>
      <c r="P32" s="346"/>
      <c r="Q32" s="346"/>
      <c r="R32" s="346"/>
      <c r="S32" s="347"/>
      <c r="T32" s="348"/>
    </row>
    <row r="33" spans="1:20" x14ac:dyDescent="0.25">
      <c r="A33" s="301"/>
      <c r="B33" s="302"/>
      <c r="C33" s="302"/>
      <c r="D33" s="302"/>
      <c r="E33" s="303"/>
      <c r="F33" s="304"/>
      <c r="G33"/>
      <c r="H33" s="1"/>
      <c r="I33" s="2"/>
      <c r="J33" s="2"/>
      <c r="K33" s="2"/>
      <c r="L33" s="10"/>
      <c r="M33" s="12"/>
      <c r="O33" s="345"/>
      <c r="P33" s="346"/>
      <c r="Q33" s="346"/>
      <c r="R33" s="346"/>
      <c r="S33" s="347"/>
      <c r="T33" s="348"/>
    </row>
    <row r="34" spans="1:20" x14ac:dyDescent="0.25">
      <c r="A34" s="306"/>
      <c r="B34" s="307"/>
      <c r="C34" s="307"/>
      <c r="D34" s="307"/>
      <c r="E34" s="308"/>
      <c r="F34" s="309"/>
      <c r="G34"/>
      <c r="H34" s="1"/>
      <c r="I34" s="2"/>
      <c r="J34" s="2"/>
      <c r="K34" s="2"/>
      <c r="L34" s="10"/>
      <c r="M34" s="12"/>
      <c r="O34" s="345"/>
      <c r="P34" s="346"/>
      <c r="Q34" s="346"/>
      <c r="R34" s="346"/>
      <c r="S34" s="347"/>
      <c r="T34" s="348"/>
    </row>
    <row r="35" spans="1:20" x14ac:dyDescent="0.25">
      <c r="A35" s="306"/>
      <c r="B35" s="307"/>
      <c r="C35" s="307"/>
      <c r="D35" s="307"/>
      <c r="E35" s="308"/>
      <c r="F35" s="309"/>
      <c r="G35"/>
      <c r="H35" s="1"/>
      <c r="I35" s="2"/>
      <c r="J35" s="2"/>
      <c r="K35" s="2"/>
      <c r="L35" s="10"/>
      <c r="M35" s="12"/>
      <c r="O35" s="345"/>
      <c r="P35" s="346"/>
      <c r="Q35" s="346"/>
      <c r="R35" s="346"/>
      <c r="S35" s="347"/>
      <c r="T35" s="348"/>
    </row>
    <row r="36" spans="1:20" x14ac:dyDescent="0.25">
      <c r="A36" s="301"/>
      <c r="B36" s="302"/>
      <c r="C36" s="302"/>
      <c r="D36" s="302"/>
      <c r="E36" s="303"/>
      <c r="F36" s="304"/>
      <c r="G36"/>
      <c r="H36" s="1"/>
      <c r="I36" s="2"/>
      <c r="J36" s="2"/>
      <c r="K36" s="2"/>
      <c r="L36" s="10"/>
      <c r="M36" s="12"/>
      <c r="O36" s="345"/>
      <c r="P36" s="346"/>
      <c r="Q36" s="346"/>
      <c r="R36" s="346"/>
      <c r="S36" s="347"/>
      <c r="T36" s="348"/>
    </row>
    <row r="37" spans="1:20" x14ac:dyDescent="0.25">
      <c r="A37" s="306"/>
      <c r="B37" s="307"/>
      <c r="C37" s="307"/>
      <c r="D37" s="307"/>
      <c r="E37" s="308"/>
      <c r="F37" s="309"/>
      <c r="G37"/>
      <c r="H37" s="1"/>
      <c r="I37" s="2"/>
      <c r="J37" s="2"/>
      <c r="K37" s="2"/>
      <c r="L37" s="10"/>
      <c r="M37" s="12"/>
      <c r="O37" s="1"/>
      <c r="P37" s="2"/>
      <c r="Q37" s="2"/>
      <c r="R37" s="2"/>
      <c r="S37" s="10"/>
      <c r="T37" s="12"/>
    </row>
    <row r="38" spans="1:20" x14ac:dyDescent="0.25">
      <c r="A38" s="306"/>
      <c r="B38" s="307"/>
      <c r="C38" s="307"/>
      <c r="D38" s="307"/>
      <c r="E38" s="308"/>
      <c r="F38" s="309"/>
      <c r="G38"/>
      <c r="H38" s="1"/>
      <c r="I38" s="2"/>
      <c r="J38" s="2"/>
      <c r="K38" s="2"/>
      <c r="L38" s="10"/>
      <c r="M38" s="12"/>
      <c r="O38" s="1"/>
      <c r="P38" s="2"/>
      <c r="Q38" s="2"/>
      <c r="R38" s="2"/>
      <c r="S38" s="10"/>
      <c r="T38" s="12"/>
    </row>
    <row r="39" spans="1:20" x14ac:dyDescent="0.25">
      <c r="A39" s="306"/>
      <c r="B39" s="307"/>
      <c r="C39" s="307"/>
      <c r="D39" s="307"/>
      <c r="E39" s="308"/>
      <c r="F39" s="309"/>
      <c r="G39"/>
      <c r="H39" s="1"/>
      <c r="I39" s="2"/>
      <c r="J39" s="2"/>
      <c r="K39" s="2"/>
      <c r="L39" s="10"/>
      <c r="M39" s="12"/>
      <c r="O39" s="1"/>
      <c r="P39" s="2"/>
      <c r="Q39" s="2"/>
      <c r="R39" s="2"/>
      <c r="S39" s="10"/>
      <c r="T39" s="12"/>
    </row>
    <row r="40" spans="1:20" x14ac:dyDescent="0.25">
      <c r="A40" s="306"/>
      <c r="B40" s="307"/>
      <c r="C40" s="307"/>
      <c r="D40" s="307"/>
      <c r="E40" s="308"/>
      <c r="F40" s="309"/>
      <c r="G40"/>
      <c r="H40" s="1"/>
      <c r="I40" s="2"/>
      <c r="J40" s="2"/>
      <c r="K40" s="2"/>
      <c r="L40" s="10"/>
      <c r="M40" s="12"/>
      <c r="O40" s="1"/>
      <c r="P40" s="2"/>
      <c r="Q40" s="2"/>
      <c r="R40" s="2"/>
      <c r="S40" s="10"/>
      <c r="T40" s="12"/>
    </row>
    <row r="41" spans="1:20" x14ac:dyDescent="0.25">
      <c r="A41" s="306"/>
      <c r="B41" s="307"/>
      <c r="C41" s="307"/>
      <c r="D41" s="307"/>
      <c r="E41" s="308"/>
      <c r="F41" s="309"/>
      <c r="G41"/>
      <c r="H41" s="1"/>
      <c r="I41" s="2"/>
      <c r="J41" s="2"/>
      <c r="K41" s="2"/>
      <c r="L41" s="10"/>
      <c r="M41" s="12"/>
      <c r="O41" s="1"/>
      <c r="P41" s="2"/>
      <c r="Q41" s="2"/>
      <c r="R41" s="2"/>
      <c r="S41" s="10"/>
      <c r="T41" s="12"/>
    </row>
    <row r="42" spans="1:20" x14ac:dyDescent="0.25">
      <c r="A42" s="306"/>
      <c r="B42" s="307"/>
      <c r="C42" s="307"/>
      <c r="D42" s="307"/>
      <c r="E42" s="308"/>
      <c r="F42" s="309"/>
      <c r="G42"/>
      <c r="H42" s="1"/>
      <c r="I42" s="2"/>
      <c r="J42" s="2"/>
      <c r="K42" s="2"/>
      <c r="L42" s="2"/>
      <c r="M42" s="12"/>
      <c r="O42" s="1"/>
      <c r="P42" s="2"/>
      <c r="Q42" s="2"/>
      <c r="R42" s="2"/>
      <c r="S42" s="2"/>
      <c r="T42" s="12"/>
    </row>
    <row r="43" spans="1:20" x14ac:dyDescent="0.25">
      <c r="A43" s="1"/>
      <c r="B43" s="2"/>
      <c r="C43" s="2"/>
      <c r="D43" s="2"/>
      <c r="E43" s="2"/>
      <c r="F43" s="12"/>
      <c r="G43"/>
      <c r="H43" s="1"/>
      <c r="I43" s="2"/>
      <c r="J43" s="2"/>
      <c r="K43" s="2"/>
      <c r="L43" s="2"/>
      <c r="M43" s="12"/>
      <c r="O43" s="1"/>
      <c r="P43" s="2"/>
      <c r="Q43" s="2"/>
      <c r="R43" s="2"/>
      <c r="S43" s="2"/>
      <c r="T43" s="12"/>
    </row>
    <row r="44" spans="1:20" x14ac:dyDescent="0.25">
      <c r="A44" s="1"/>
      <c r="B44" s="2"/>
      <c r="C44" s="2"/>
      <c r="D44" s="2"/>
      <c r="E44" s="2"/>
      <c r="F44" s="12"/>
      <c r="G44"/>
      <c r="H44" s="1"/>
      <c r="I44" s="2"/>
      <c r="J44" s="2"/>
      <c r="K44" s="2"/>
      <c r="L44" s="2"/>
      <c r="M44" s="12"/>
      <c r="O44" s="1"/>
      <c r="P44" s="2"/>
      <c r="Q44" s="2"/>
      <c r="R44" s="2"/>
      <c r="S44" s="2"/>
      <c r="T44" s="12"/>
    </row>
    <row r="45" spans="1:20" x14ac:dyDescent="0.25">
      <c r="A45" s="1"/>
      <c r="B45" s="2"/>
      <c r="C45" s="2"/>
      <c r="D45" s="2"/>
      <c r="E45" s="2"/>
      <c r="F45" s="12"/>
      <c r="G45"/>
      <c r="H45" s="1"/>
      <c r="I45" s="2"/>
      <c r="J45" s="2"/>
      <c r="K45" s="2"/>
      <c r="L45" s="2"/>
      <c r="M45" s="12"/>
      <c r="O45" s="1"/>
      <c r="P45" s="2"/>
      <c r="Q45" s="2"/>
      <c r="R45" s="2"/>
      <c r="S45" s="2"/>
      <c r="T45" s="12"/>
    </row>
    <row r="46" spans="1:20" x14ac:dyDescent="0.25">
      <c r="A46" s="1"/>
      <c r="B46" s="2"/>
      <c r="C46" s="2"/>
      <c r="D46" s="2"/>
      <c r="E46" s="2"/>
      <c r="F46" s="2"/>
      <c r="G46"/>
      <c r="H46" s="1"/>
      <c r="I46" s="2"/>
      <c r="J46" s="2"/>
      <c r="K46" s="2"/>
      <c r="L46" s="2"/>
      <c r="M46" s="2"/>
      <c r="O46" s="1"/>
      <c r="P46" s="2"/>
      <c r="Q46" s="2"/>
      <c r="R46" s="2"/>
      <c r="S46" s="2"/>
      <c r="T46" s="2"/>
    </row>
    <row r="47" spans="1:20" x14ac:dyDescent="0.25">
      <c r="A47" s="1"/>
      <c r="B47" s="2"/>
      <c r="C47" s="2"/>
      <c r="D47" s="2"/>
      <c r="E47" s="2"/>
      <c r="F47" s="2"/>
      <c r="G47"/>
      <c r="H47" s="1"/>
      <c r="I47" s="2"/>
      <c r="J47" s="2"/>
      <c r="K47" s="2"/>
      <c r="L47" s="2"/>
      <c r="M47" s="2"/>
      <c r="O47" s="1"/>
      <c r="P47" s="2"/>
      <c r="Q47" s="2"/>
      <c r="R47" s="2"/>
      <c r="S47" s="2"/>
      <c r="T47" s="2"/>
    </row>
    <row r="48" spans="1:20" x14ac:dyDescent="0.25">
      <c r="A48" s="1"/>
      <c r="B48" s="2"/>
      <c r="C48" s="2"/>
      <c r="D48" s="2"/>
      <c r="E48" s="2"/>
      <c r="F48" s="2"/>
      <c r="G48"/>
      <c r="H48" s="1"/>
      <c r="I48" s="2"/>
      <c r="J48" s="2"/>
      <c r="K48" s="2"/>
      <c r="L48" s="2"/>
      <c r="M48" s="2"/>
      <c r="O48" s="1"/>
      <c r="P48" s="2"/>
      <c r="Q48" s="2"/>
      <c r="R48" s="2"/>
      <c r="S48" s="2"/>
      <c r="T48" s="2"/>
    </row>
    <row r="49" spans="1:21" x14ac:dyDescent="0.25">
      <c r="B49"/>
      <c r="C49"/>
      <c r="D49"/>
      <c r="G49"/>
      <c r="H49" s="9"/>
      <c r="J49"/>
      <c r="P49"/>
    </row>
    <row r="50" spans="1:21" x14ac:dyDescent="0.25">
      <c r="A50" s="3" t="s">
        <v>2</v>
      </c>
      <c r="B50"/>
      <c r="C50"/>
      <c r="D50"/>
      <c r="F50">
        <f>SUM(F29:F48)</f>
        <v>0</v>
      </c>
      <c r="G50"/>
      <c r="H50" s="9"/>
      <c r="J50"/>
      <c r="M50">
        <f>SUM(M49:M49)</f>
        <v>0</v>
      </c>
      <c r="P50"/>
      <c r="T50">
        <f>SUM(T49:T49)</f>
        <v>0</v>
      </c>
      <c r="U50" s="3">
        <f>SUM(T50+M50+F50)</f>
        <v>0</v>
      </c>
    </row>
    <row r="51" spans="1:21" x14ac:dyDescent="0.25">
      <c r="B51"/>
      <c r="C51"/>
      <c r="D51" s="46"/>
      <c r="J51" s="46"/>
      <c r="P51" s="46"/>
    </row>
    <row r="52" spans="1:21" x14ac:dyDescent="0.25">
      <c r="B52" s="8" t="s">
        <v>8</v>
      </c>
      <c r="C52" s="3"/>
      <c r="D52" s="46"/>
      <c r="E52" s="212">
        <f>$F$25+$M$25+$T$25+$T$50+$M$50+$F$50</f>
        <v>0</v>
      </c>
      <c r="J52" s="46"/>
      <c r="P52" s="46"/>
    </row>
    <row r="53" spans="1:21" x14ac:dyDescent="0.25">
      <c r="B53" s="8"/>
      <c r="C53" s="3"/>
      <c r="D53" s="46"/>
      <c r="E53" s="3"/>
      <c r="J53" s="46"/>
      <c r="P53" s="46"/>
    </row>
    <row r="54" spans="1:21" x14ac:dyDescent="0.25">
      <c r="B54" s="8" t="s">
        <v>11</v>
      </c>
      <c r="C54" s="3"/>
      <c r="E54" s="14">
        <f>E52+'Août 2018'!E54</f>
        <v>0</v>
      </c>
    </row>
  </sheetData>
  <mergeCells count="1">
    <mergeCell ref="A1:Q1"/>
  </mergeCells>
  <dataValidations count="12">
    <dataValidation type="list" allowBlank="1" showInputMessage="1" showErrorMessage="1" sqref="I29:I48">
      <formula1>ÉquipeBodel</formula1>
    </dataValidation>
    <dataValidation type="list" allowBlank="1" showInputMessage="1" showErrorMessage="1" sqref="P29:P48">
      <formula1>ÉquipeParc</formula1>
    </dataValidation>
    <dataValidation type="list" allowBlank="1" showInputMessage="1" showErrorMessage="1" sqref="P4:P23">
      <formula1>ÉquipeLauriers</formula1>
    </dataValidation>
    <dataValidation type="list" allowBlank="1" showInputMessage="1" showErrorMessage="1" sqref="I4:I23">
      <formula1>ÉquipeMimosas</formula1>
    </dataValidation>
    <dataValidation type="list" allowBlank="1" showInputMessage="1" sqref="J29:J48 C29:C48 Q29:Q48">
      <formula1>OFFSET(Bischwiller,MATCH(C29&amp;"*",Bischwiller,0)-1,,COUNTIF(Bischwiller,C29&amp;"*"))</formula1>
    </dataValidation>
    <dataValidation type="list" allowBlank="1" showInputMessage="1" showErrorMessage="1" sqref="J24">
      <formula1>OFFSET(_3T,MATCH(J24&amp;"*",_3T,0)-1,,COUNTIF(_3T,J24&amp;"*"))</formula1>
    </dataValidation>
    <dataValidation type="list" allowBlank="1" showInputMessage="1" sqref="C4:C23 Q4:Q23 J4:J23">
      <formula1>OFFSET(_3T,MATCH(C4&amp;"*",_3T,0)-1,,COUNTIF(_3T,C4&amp;"*"))</formula1>
    </dataValidation>
    <dataValidation type="list" allowBlank="1" showInputMessage="1" sqref="M29:M48 M4:M23 F4:F23 F29:F48 T29:T48 T4:T23">
      <formula1>Heures</formula1>
    </dataValidation>
    <dataValidation type="list" allowBlank="1" showInputMessage="1" showErrorMessage="1" sqref="E4:E23 L4:L23 E29:E48 L29:L48 S29:S48 S4:S23">
      <formula1>Motif</formula1>
    </dataValidation>
    <dataValidation type="list" allowBlank="1" showInputMessage="1" showErrorMessage="1" sqref="B4:B23">
      <formula1>ÉquipeÉglantines</formula1>
    </dataValidation>
    <dataValidation type="list" allowBlank="1" showInputMessage="1" showErrorMessage="1" sqref="B29:B48">
      <formula1>ÉquipeStuber</formula1>
    </dataValidation>
    <dataValidation allowBlank="1" showInputMessage="1" showErrorMessage="1" promptTitle="Date" prompt="Merci d'inscrire la date avec le séparateur &quot;/&quot; comme ceci:_x000a_25/05/2018" sqref="A4:A23 H4:H23 O4:O23 A29:A48 H29:H49 H49 O29:O48"/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7" tint="0.39997558519241921"/>
  </sheetPr>
  <dimension ref="A1:U54"/>
  <sheetViews>
    <sheetView zoomScale="80" zoomScaleNormal="80" workbookViewId="0">
      <selection activeCell="O29" activeCellId="5" sqref="A4:A23 H4:H23 O4:O23 A29:A48 H29:H48 O29:O48"/>
    </sheetView>
  </sheetViews>
  <sheetFormatPr baseColWidth="10" defaultRowHeight="15" x14ac:dyDescent="0.25"/>
  <cols>
    <col min="1" max="1" width="12.7109375" customWidth="1"/>
    <col min="2" max="2" width="17.28515625" customWidth="1"/>
    <col min="3" max="3" width="18.7109375" customWidth="1"/>
    <col min="4" max="4" width="14.7109375" style="45" customWidth="1"/>
    <col min="5" max="5" width="16.7109375" customWidth="1"/>
    <col min="6" max="6" width="12.7109375" customWidth="1"/>
    <col min="7" max="7" width="5.7109375" style="9" customWidth="1"/>
    <col min="8" max="8" width="12.7109375" customWidth="1"/>
    <col min="9" max="9" width="17.28515625" customWidth="1"/>
    <col min="10" max="10" width="18.7109375" style="45" customWidth="1"/>
    <col min="11" max="11" width="14.7109375" customWidth="1"/>
    <col min="12" max="12" width="16.7109375" customWidth="1"/>
    <col min="13" max="13" width="12.7109375" customWidth="1"/>
    <col min="14" max="14" width="5.7109375" customWidth="1"/>
    <col min="15" max="15" width="12.7109375" customWidth="1"/>
    <col min="16" max="16" width="17.28515625" style="45" customWidth="1"/>
    <col min="17" max="17" width="18.7109375" customWidth="1"/>
    <col min="18" max="18" width="14.7109375" customWidth="1"/>
    <col min="19" max="19" width="16.7109375" customWidth="1"/>
    <col min="20" max="20" width="12.7109375" customWidth="1"/>
    <col min="21" max="21" width="3.5703125" bestFit="1" customWidth="1"/>
  </cols>
  <sheetData>
    <row r="1" spans="1:21" ht="23.25" x14ac:dyDescent="0.35">
      <c r="A1" s="394" t="s">
        <v>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4"/>
      <c r="S1" s="4"/>
      <c r="T1" s="4"/>
      <c r="U1" s="4"/>
    </row>
    <row r="2" spans="1:21" x14ac:dyDescent="0.25">
      <c r="A2" s="5" t="s">
        <v>3</v>
      </c>
      <c r="D2"/>
      <c r="G2"/>
      <c r="H2" s="7" t="s">
        <v>4</v>
      </c>
      <c r="J2"/>
      <c r="O2" s="5" t="s">
        <v>5</v>
      </c>
      <c r="P2"/>
    </row>
    <row r="3" spans="1:21" s="50" customFormat="1" x14ac:dyDescent="0.25">
      <c r="A3" s="47" t="s">
        <v>0</v>
      </c>
      <c r="B3" s="47" t="s">
        <v>1</v>
      </c>
      <c r="C3" s="47" t="s">
        <v>156</v>
      </c>
      <c r="D3" s="47" t="s">
        <v>155</v>
      </c>
      <c r="E3" s="47" t="s">
        <v>154</v>
      </c>
      <c r="F3" s="47" t="s">
        <v>153</v>
      </c>
      <c r="G3" s="49"/>
      <c r="H3" s="47" t="s">
        <v>0</v>
      </c>
      <c r="I3" s="47" t="s">
        <v>1</v>
      </c>
      <c r="J3" s="47" t="s">
        <v>156</v>
      </c>
      <c r="K3" s="47" t="s">
        <v>155</v>
      </c>
      <c r="L3" s="47" t="s">
        <v>154</v>
      </c>
      <c r="M3" s="47" t="s">
        <v>153</v>
      </c>
      <c r="N3" s="49"/>
      <c r="O3" s="47" t="s">
        <v>0</v>
      </c>
      <c r="P3" s="47" t="s">
        <v>1</v>
      </c>
      <c r="Q3" s="47" t="s">
        <v>156</v>
      </c>
      <c r="R3" s="47" t="s">
        <v>155</v>
      </c>
      <c r="S3" s="47" t="s">
        <v>154</v>
      </c>
      <c r="T3" s="47" t="s">
        <v>153</v>
      </c>
      <c r="U3" s="49"/>
    </row>
    <row r="4" spans="1:21" x14ac:dyDescent="0.25">
      <c r="A4" s="6"/>
      <c r="B4" s="10"/>
      <c r="C4" s="10"/>
      <c r="D4" s="2"/>
      <c r="E4" s="10"/>
      <c r="F4" s="12"/>
      <c r="G4"/>
      <c r="H4" s="6"/>
      <c r="I4" s="10"/>
      <c r="J4" s="10"/>
      <c r="K4" s="2"/>
      <c r="L4" s="10"/>
      <c r="M4" s="12"/>
      <c r="O4" s="6"/>
      <c r="P4" s="10"/>
      <c r="Q4" s="10"/>
      <c r="R4" s="2"/>
      <c r="S4" s="10"/>
      <c r="T4" s="12"/>
    </row>
    <row r="5" spans="1:21" x14ac:dyDescent="0.25">
      <c r="A5" s="6"/>
      <c r="B5" s="10"/>
      <c r="C5" s="10"/>
      <c r="D5" s="2"/>
      <c r="E5" s="10"/>
      <c r="F5" s="12"/>
      <c r="G5"/>
      <c r="H5" s="6"/>
      <c r="I5" s="10"/>
      <c r="J5" s="10"/>
      <c r="K5" s="2"/>
      <c r="L5" s="10"/>
      <c r="M5" s="12"/>
      <c r="O5" s="6"/>
      <c r="P5" s="10"/>
      <c r="Q5" s="10"/>
      <c r="R5" s="2"/>
      <c r="S5" s="10"/>
      <c r="T5" s="12"/>
    </row>
    <row r="6" spans="1:21" x14ac:dyDescent="0.25">
      <c r="A6" s="6"/>
      <c r="B6" s="10"/>
      <c r="C6" s="10"/>
      <c r="D6" s="2"/>
      <c r="E6" s="10"/>
      <c r="F6" s="12"/>
      <c r="G6"/>
      <c r="H6" s="6"/>
      <c r="I6" s="10"/>
      <c r="J6" s="10"/>
      <c r="K6" s="2"/>
      <c r="L6" s="10"/>
      <c r="M6" s="12"/>
      <c r="O6" s="6"/>
      <c r="P6" s="10"/>
      <c r="Q6" s="10"/>
      <c r="R6" s="2"/>
      <c r="S6" s="10"/>
      <c r="T6" s="12"/>
    </row>
    <row r="7" spans="1:21" x14ac:dyDescent="0.25">
      <c r="A7" s="6"/>
      <c r="B7" s="10"/>
      <c r="C7" s="10"/>
      <c r="D7" s="2"/>
      <c r="E7" s="10"/>
      <c r="F7" s="12"/>
      <c r="G7"/>
      <c r="H7" s="6"/>
      <c r="I7" s="10"/>
      <c r="J7" s="10"/>
      <c r="K7" s="2"/>
      <c r="L7" s="10"/>
      <c r="M7" s="12"/>
      <c r="O7" s="6"/>
      <c r="P7" s="10"/>
      <c r="Q7" s="10"/>
      <c r="R7" s="2"/>
      <c r="S7" s="10"/>
      <c r="T7" s="12"/>
    </row>
    <row r="8" spans="1:21" x14ac:dyDescent="0.25">
      <c r="A8" s="6"/>
      <c r="B8" s="10"/>
      <c r="C8" s="10"/>
      <c r="D8" s="2"/>
      <c r="E8" s="10"/>
      <c r="F8" s="12"/>
      <c r="G8"/>
      <c r="H8" s="6"/>
      <c r="I8" s="10"/>
      <c r="J8" s="10"/>
      <c r="K8" s="2"/>
      <c r="L8" s="10"/>
      <c r="M8" s="12"/>
      <c r="O8" s="6"/>
      <c r="P8" s="10"/>
      <c r="Q8" s="10"/>
      <c r="R8" s="2"/>
      <c r="S8" s="10"/>
      <c r="T8" s="12"/>
    </row>
    <row r="9" spans="1:21" x14ac:dyDescent="0.25">
      <c r="A9" s="6"/>
      <c r="B9" s="10"/>
      <c r="C9" s="10"/>
      <c r="D9" s="2"/>
      <c r="E9" s="10"/>
      <c r="F9" s="12"/>
      <c r="G9"/>
      <c r="H9" s="6"/>
      <c r="I9" s="10"/>
      <c r="J9" s="10"/>
      <c r="K9" s="2"/>
      <c r="L9" s="10"/>
      <c r="M9" s="12"/>
      <c r="O9" s="6"/>
      <c r="P9" s="10"/>
      <c r="Q9" s="10"/>
      <c r="R9" s="2"/>
      <c r="S9" s="10"/>
      <c r="T9" s="12"/>
    </row>
    <row r="10" spans="1:21" x14ac:dyDescent="0.25">
      <c r="A10" s="6"/>
      <c r="B10" s="10"/>
      <c r="C10" s="10"/>
      <c r="D10" s="2"/>
      <c r="E10" s="10"/>
      <c r="F10" s="12"/>
      <c r="G10"/>
      <c r="H10" s="6"/>
      <c r="I10" s="10"/>
      <c r="J10" s="10"/>
      <c r="K10" s="2"/>
      <c r="L10" s="10"/>
      <c r="M10" s="12"/>
      <c r="O10" s="6"/>
      <c r="P10" s="10"/>
      <c r="Q10" s="10"/>
      <c r="R10" s="2"/>
      <c r="S10" s="10"/>
      <c r="T10" s="12"/>
    </row>
    <row r="11" spans="1:21" x14ac:dyDescent="0.25">
      <c r="A11" s="6"/>
      <c r="B11" s="10"/>
      <c r="C11" s="10"/>
      <c r="D11" s="2"/>
      <c r="E11" s="10"/>
      <c r="F11" s="12"/>
      <c r="G11"/>
      <c r="H11" s="6"/>
      <c r="I11" s="10"/>
      <c r="J11" s="10"/>
      <c r="K11" s="2"/>
      <c r="L11" s="10"/>
      <c r="M11" s="12"/>
      <c r="O11" s="6"/>
      <c r="P11" s="10"/>
      <c r="Q11" s="10"/>
      <c r="R11" s="2"/>
      <c r="S11" s="10"/>
      <c r="T11" s="12"/>
    </row>
    <row r="12" spans="1:21" x14ac:dyDescent="0.25">
      <c r="A12" s="6"/>
      <c r="B12" s="10"/>
      <c r="C12" s="10"/>
      <c r="D12" s="2"/>
      <c r="E12" s="10"/>
      <c r="F12" s="12"/>
      <c r="G12"/>
      <c r="H12" s="6"/>
      <c r="I12" s="10"/>
      <c r="J12" s="10"/>
      <c r="K12" s="2"/>
      <c r="L12" s="10"/>
      <c r="M12" s="12"/>
      <c r="O12" s="6"/>
      <c r="P12" s="10"/>
      <c r="Q12" s="10"/>
      <c r="R12" s="2"/>
      <c r="S12" s="10"/>
      <c r="T12" s="12"/>
    </row>
    <row r="13" spans="1:21" x14ac:dyDescent="0.25">
      <c r="A13" s="6"/>
      <c r="B13" s="10"/>
      <c r="C13" s="10"/>
      <c r="D13" s="2"/>
      <c r="E13" s="10"/>
      <c r="F13" s="12"/>
      <c r="G13"/>
      <c r="H13" s="6"/>
      <c r="I13" s="10"/>
      <c r="J13" s="10"/>
      <c r="K13" s="2"/>
      <c r="L13" s="10"/>
      <c r="M13" s="12"/>
      <c r="O13" s="6"/>
      <c r="P13" s="10"/>
      <c r="Q13" s="10"/>
      <c r="R13" s="2"/>
      <c r="S13" s="10"/>
      <c r="T13" s="12"/>
    </row>
    <row r="14" spans="1:21" x14ac:dyDescent="0.25">
      <c r="A14" s="6"/>
      <c r="B14" s="10"/>
      <c r="C14" s="10"/>
      <c r="D14" s="2"/>
      <c r="E14" s="10"/>
      <c r="F14" s="12"/>
      <c r="G14"/>
      <c r="H14" s="6"/>
      <c r="I14" s="10"/>
      <c r="J14" s="10"/>
      <c r="K14" s="2"/>
      <c r="L14" s="10"/>
      <c r="M14" s="12"/>
      <c r="O14" s="6"/>
      <c r="P14" s="10"/>
      <c r="Q14" s="10"/>
      <c r="R14" s="2"/>
      <c r="S14" s="10"/>
      <c r="T14" s="12"/>
    </row>
    <row r="15" spans="1:21" x14ac:dyDescent="0.25">
      <c r="A15" s="6"/>
      <c r="B15" s="10"/>
      <c r="C15" s="10"/>
      <c r="D15" s="2"/>
      <c r="E15" s="10"/>
      <c r="F15" s="12"/>
      <c r="G15"/>
      <c r="H15" s="6"/>
      <c r="I15" s="10"/>
      <c r="J15" s="10"/>
      <c r="K15" s="2"/>
      <c r="L15" s="10"/>
      <c r="M15" s="12"/>
      <c r="O15" s="6"/>
      <c r="P15" s="10"/>
      <c r="Q15" s="10"/>
      <c r="R15" s="2"/>
      <c r="S15" s="10"/>
      <c r="T15" s="12"/>
    </row>
    <row r="16" spans="1:21" x14ac:dyDescent="0.25">
      <c r="A16" s="6"/>
      <c r="B16" s="10"/>
      <c r="C16" s="10"/>
      <c r="D16" s="2"/>
      <c r="E16" s="10"/>
      <c r="F16" s="12"/>
      <c r="G16"/>
      <c r="H16" s="6"/>
      <c r="I16" s="10"/>
      <c r="J16" s="10"/>
      <c r="K16" s="2"/>
      <c r="L16" s="10"/>
      <c r="M16" s="12"/>
      <c r="O16" s="6"/>
      <c r="P16" s="10"/>
      <c r="Q16" s="10"/>
      <c r="R16" s="2"/>
      <c r="S16" s="10"/>
      <c r="T16" s="12"/>
    </row>
    <row r="17" spans="1:21" x14ac:dyDescent="0.25">
      <c r="A17" s="1"/>
      <c r="B17" s="10"/>
      <c r="C17" s="10"/>
      <c r="D17" s="2"/>
      <c r="E17" s="2"/>
      <c r="F17" s="12"/>
      <c r="G17"/>
      <c r="H17" s="1"/>
      <c r="I17" s="10"/>
      <c r="J17" s="10"/>
      <c r="K17" s="2"/>
      <c r="L17" s="2"/>
      <c r="M17" s="12"/>
      <c r="O17" s="1"/>
      <c r="P17" s="10"/>
      <c r="Q17" s="10"/>
      <c r="R17" s="2"/>
      <c r="S17" s="2"/>
      <c r="T17" s="12"/>
    </row>
    <row r="18" spans="1:21" x14ac:dyDescent="0.25">
      <c r="A18" s="1"/>
      <c r="B18" s="10"/>
      <c r="C18" s="10"/>
      <c r="D18" s="2"/>
      <c r="E18" s="2"/>
      <c r="F18" s="12"/>
      <c r="G18"/>
      <c r="H18" s="1"/>
      <c r="I18" s="10"/>
      <c r="J18" s="10"/>
      <c r="K18" s="2"/>
      <c r="L18" s="2"/>
      <c r="M18" s="12"/>
      <c r="O18" s="1"/>
      <c r="P18" s="10"/>
      <c r="Q18" s="10"/>
      <c r="R18" s="2"/>
      <c r="S18" s="2"/>
      <c r="T18" s="12"/>
    </row>
    <row r="19" spans="1:21" x14ac:dyDescent="0.25">
      <c r="A19" s="1"/>
      <c r="B19" s="2"/>
      <c r="C19" s="10"/>
      <c r="D19" s="2"/>
      <c r="E19" s="2"/>
      <c r="F19" s="12"/>
      <c r="G19"/>
      <c r="H19" s="1"/>
      <c r="I19" s="2"/>
      <c r="J19" s="10"/>
      <c r="K19" s="2"/>
      <c r="L19" s="2"/>
      <c r="M19" s="12"/>
      <c r="O19" s="1"/>
      <c r="P19" s="2"/>
      <c r="Q19" s="10"/>
      <c r="R19" s="2"/>
      <c r="S19" s="2"/>
      <c r="T19" s="12"/>
    </row>
    <row r="20" spans="1:21" x14ac:dyDescent="0.25">
      <c r="A20" s="1"/>
      <c r="B20" s="2"/>
      <c r="C20" s="10"/>
      <c r="D20" s="2"/>
      <c r="E20" s="2"/>
      <c r="F20" s="12"/>
      <c r="G20"/>
      <c r="H20" s="1"/>
      <c r="I20" s="2"/>
      <c r="J20" s="10"/>
      <c r="K20" s="2"/>
      <c r="L20" s="2"/>
      <c r="M20" s="12"/>
      <c r="O20" s="1"/>
      <c r="P20" s="2"/>
      <c r="Q20" s="10"/>
      <c r="R20" s="2"/>
      <c r="S20" s="2"/>
      <c r="T20" s="12"/>
    </row>
    <row r="21" spans="1:21" x14ac:dyDescent="0.25">
      <c r="A21" s="1"/>
      <c r="B21" s="2"/>
      <c r="C21" s="10"/>
      <c r="D21" s="2"/>
      <c r="E21" s="2"/>
      <c r="F21" s="2"/>
      <c r="G21"/>
      <c r="H21" s="1"/>
      <c r="I21" s="2"/>
      <c r="J21" s="10"/>
      <c r="K21" s="2"/>
      <c r="L21" s="2"/>
      <c r="M21" s="2"/>
      <c r="O21" s="1"/>
      <c r="P21" s="2"/>
      <c r="Q21" s="10"/>
      <c r="R21" s="2"/>
      <c r="S21" s="2"/>
      <c r="T21" s="2"/>
    </row>
    <row r="22" spans="1:21" x14ac:dyDescent="0.25">
      <c r="A22" s="1"/>
      <c r="B22" s="2"/>
      <c r="C22" s="10"/>
      <c r="D22" s="2"/>
      <c r="E22" s="2"/>
      <c r="F22" s="2"/>
      <c r="G22"/>
      <c r="H22" s="1"/>
      <c r="I22" s="2"/>
      <c r="J22" s="10"/>
      <c r="K22" s="2"/>
      <c r="L22" s="2"/>
      <c r="M22" s="2"/>
      <c r="O22" s="1"/>
      <c r="P22" s="2"/>
      <c r="Q22" s="10"/>
      <c r="R22" s="2"/>
      <c r="S22" s="2"/>
      <c r="T22" s="2"/>
    </row>
    <row r="23" spans="1:21" x14ac:dyDescent="0.25">
      <c r="A23" s="1"/>
      <c r="B23" s="2"/>
      <c r="C23" s="10"/>
      <c r="D23" s="2"/>
      <c r="E23" s="2"/>
      <c r="F23" s="2"/>
      <c r="G23"/>
      <c r="H23" s="1"/>
      <c r="I23" s="2"/>
      <c r="J23" s="10"/>
      <c r="K23" s="2"/>
      <c r="L23" s="2"/>
      <c r="M23" s="2"/>
      <c r="O23" s="1"/>
      <c r="P23" s="2"/>
      <c r="Q23" s="10"/>
      <c r="R23" s="2"/>
      <c r="S23" s="2"/>
      <c r="T23" s="2"/>
    </row>
    <row r="24" spans="1:21" x14ac:dyDescent="0.25">
      <c r="D24"/>
      <c r="G24"/>
      <c r="H24" s="9"/>
      <c r="J24"/>
      <c r="P24"/>
    </row>
    <row r="25" spans="1:21" x14ac:dyDescent="0.25">
      <c r="A25" s="3" t="s">
        <v>2</v>
      </c>
      <c r="D25"/>
      <c r="F25">
        <f>SUM(F4:F23)</f>
        <v>0</v>
      </c>
      <c r="G25"/>
      <c r="H25" s="8" t="s">
        <v>2</v>
      </c>
      <c r="J25"/>
      <c r="M25">
        <f>SUM(M4:M23)</f>
        <v>0</v>
      </c>
      <c r="O25" s="3" t="s">
        <v>2</v>
      </c>
      <c r="P25"/>
      <c r="T25">
        <f>SUM(T4:T23)</f>
        <v>0</v>
      </c>
      <c r="U25" s="3">
        <f>SUM(T25+M25+F25)</f>
        <v>0</v>
      </c>
    </row>
    <row r="26" spans="1:21" x14ac:dyDescent="0.25">
      <c r="C26" s="43" t="s">
        <v>146</v>
      </c>
      <c r="D26" s="43"/>
      <c r="E26" s="43" t="s">
        <v>147</v>
      </c>
      <c r="F26" s="43" t="s">
        <v>148</v>
      </c>
      <c r="G26" s="43"/>
      <c r="H26" s="44" t="s">
        <v>149</v>
      </c>
      <c r="I26" s="43" t="s">
        <v>150</v>
      </c>
      <c r="J26" s="43" t="s">
        <v>151</v>
      </c>
      <c r="P26"/>
    </row>
    <row r="27" spans="1:21" x14ac:dyDescent="0.25">
      <c r="A27" s="5" t="s">
        <v>6</v>
      </c>
      <c r="D27"/>
      <c r="G27"/>
      <c r="H27" s="7" t="s">
        <v>9</v>
      </c>
      <c r="J27"/>
      <c r="O27" s="5" t="s">
        <v>10</v>
      </c>
      <c r="P27"/>
    </row>
    <row r="28" spans="1:21" s="50" customFormat="1" x14ac:dyDescent="0.25">
      <c r="A28" s="47" t="s">
        <v>0</v>
      </c>
      <c r="B28" s="47" t="s">
        <v>1</v>
      </c>
      <c r="C28" s="47" t="s">
        <v>156</v>
      </c>
      <c r="D28" s="47" t="s">
        <v>155</v>
      </c>
      <c r="E28" s="47" t="s">
        <v>154</v>
      </c>
      <c r="F28" s="47" t="s">
        <v>153</v>
      </c>
      <c r="G28" s="49"/>
      <c r="H28" s="47" t="s">
        <v>0</v>
      </c>
      <c r="I28" s="47" t="s">
        <v>1</v>
      </c>
      <c r="J28" s="47" t="s">
        <v>156</v>
      </c>
      <c r="K28" s="47" t="s">
        <v>155</v>
      </c>
      <c r="L28" s="47" t="s">
        <v>154</v>
      </c>
      <c r="M28" s="47" t="s">
        <v>153</v>
      </c>
      <c r="N28" s="49"/>
      <c r="O28" s="47" t="s">
        <v>0</v>
      </c>
      <c r="P28" s="47" t="s">
        <v>1</v>
      </c>
      <c r="Q28" s="47" t="s">
        <v>156</v>
      </c>
      <c r="R28" s="47" t="s">
        <v>155</v>
      </c>
      <c r="S28" s="47" t="s">
        <v>154</v>
      </c>
      <c r="T28" s="47" t="s">
        <v>153</v>
      </c>
      <c r="U28" s="49"/>
    </row>
    <row r="29" spans="1:21" x14ac:dyDescent="0.25">
      <c r="A29" s="1"/>
      <c r="B29" s="2"/>
      <c r="C29" s="2"/>
      <c r="D29" s="2"/>
      <c r="E29" s="10"/>
      <c r="F29" s="12"/>
      <c r="G29"/>
      <c r="H29" s="1"/>
      <c r="I29" s="2"/>
      <c r="J29" s="2"/>
      <c r="K29" s="2"/>
      <c r="L29" s="10"/>
      <c r="M29" s="12"/>
      <c r="O29" s="1"/>
      <c r="P29" s="2"/>
      <c r="Q29" s="2"/>
      <c r="R29" s="2"/>
      <c r="S29" s="10"/>
      <c r="T29" s="12"/>
    </row>
    <row r="30" spans="1:21" x14ac:dyDescent="0.25">
      <c r="A30" s="1"/>
      <c r="B30" s="2"/>
      <c r="C30" s="2"/>
      <c r="D30" s="2"/>
      <c r="E30" s="10"/>
      <c r="F30" s="12"/>
      <c r="G30"/>
      <c r="H30" s="1"/>
      <c r="I30" s="2"/>
      <c r="J30" s="2"/>
      <c r="K30" s="2"/>
      <c r="L30" s="10"/>
      <c r="M30" s="12"/>
      <c r="O30" s="1"/>
      <c r="P30" s="2"/>
      <c r="Q30" s="2"/>
      <c r="R30" s="2"/>
      <c r="S30" s="10"/>
      <c r="T30" s="12"/>
    </row>
    <row r="31" spans="1:21" s="13" customFormat="1" x14ac:dyDescent="0.25">
      <c r="A31" s="1"/>
      <c r="B31" s="2"/>
      <c r="C31" s="2"/>
      <c r="D31" s="2"/>
      <c r="E31" s="10"/>
      <c r="F31" s="12"/>
      <c r="G31"/>
      <c r="H31" s="1"/>
      <c r="I31" s="2"/>
      <c r="J31" s="2"/>
      <c r="K31" s="2"/>
      <c r="L31" s="10"/>
      <c r="M31" s="12"/>
      <c r="N31"/>
      <c r="O31" s="1"/>
      <c r="P31" s="2"/>
      <c r="Q31" s="2"/>
      <c r="R31" s="2"/>
      <c r="S31" s="10"/>
      <c r="T31" s="12"/>
      <c r="U31"/>
    </row>
    <row r="32" spans="1:21" x14ac:dyDescent="0.25">
      <c r="A32" s="1"/>
      <c r="B32" s="2"/>
      <c r="C32" s="2"/>
      <c r="D32" s="2"/>
      <c r="E32" s="10"/>
      <c r="F32" s="12"/>
      <c r="G32"/>
      <c r="H32" s="1"/>
      <c r="I32" s="2"/>
      <c r="J32" s="2"/>
      <c r="K32" s="2"/>
      <c r="L32" s="10"/>
      <c r="M32" s="12"/>
      <c r="O32" s="1"/>
      <c r="P32" s="2"/>
      <c r="Q32" s="2"/>
      <c r="R32" s="2"/>
      <c r="S32" s="10"/>
      <c r="T32" s="12"/>
    </row>
    <row r="33" spans="1:21" x14ac:dyDescent="0.25">
      <c r="A33" s="1"/>
      <c r="B33" s="2"/>
      <c r="C33" s="2"/>
      <c r="D33" s="2"/>
      <c r="E33" s="10"/>
      <c r="F33" s="12"/>
      <c r="G33"/>
      <c r="H33" s="1"/>
      <c r="I33" s="2"/>
      <c r="J33" s="2"/>
      <c r="K33" s="2"/>
      <c r="L33" s="10"/>
      <c r="M33" s="12"/>
      <c r="O33" s="1"/>
      <c r="P33" s="2"/>
      <c r="Q33" s="2"/>
      <c r="R33" s="2"/>
      <c r="S33" s="10"/>
      <c r="T33" s="12"/>
    </row>
    <row r="34" spans="1:21" x14ac:dyDescent="0.25">
      <c r="A34" s="1"/>
      <c r="B34" s="2"/>
      <c r="C34" s="2"/>
      <c r="D34" s="2"/>
      <c r="E34" s="10"/>
      <c r="F34" s="12"/>
      <c r="G34"/>
      <c r="H34" s="1"/>
      <c r="I34" s="2"/>
      <c r="J34" s="2"/>
      <c r="K34" s="2"/>
      <c r="L34" s="10"/>
      <c r="M34" s="12"/>
      <c r="O34" s="1"/>
      <c r="P34" s="2"/>
      <c r="Q34" s="2"/>
      <c r="R34" s="2"/>
      <c r="S34" s="10"/>
      <c r="T34" s="12"/>
    </row>
    <row r="35" spans="1:21" x14ac:dyDescent="0.25">
      <c r="A35" s="1"/>
      <c r="B35" s="2"/>
      <c r="C35" s="2"/>
      <c r="D35" s="2"/>
      <c r="E35" s="10"/>
      <c r="F35" s="12"/>
      <c r="G35"/>
      <c r="H35" s="1"/>
      <c r="I35" s="2"/>
      <c r="J35" s="2"/>
      <c r="K35" s="2"/>
      <c r="L35" s="10"/>
      <c r="M35" s="12"/>
      <c r="O35" s="1"/>
      <c r="P35" s="2"/>
      <c r="Q35" s="2"/>
      <c r="R35" s="2"/>
      <c r="S35" s="10"/>
      <c r="T35" s="12"/>
    </row>
    <row r="36" spans="1:21" x14ac:dyDescent="0.25">
      <c r="A36" s="1"/>
      <c r="B36" s="2"/>
      <c r="C36" s="2"/>
      <c r="D36" s="2"/>
      <c r="E36" s="10"/>
      <c r="F36" s="12"/>
      <c r="G36"/>
      <c r="H36" s="1"/>
      <c r="I36" s="2"/>
      <c r="J36" s="2"/>
      <c r="K36" s="2"/>
      <c r="L36" s="10"/>
      <c r="M36" s="12"/>
      <c r="O36" s="1"/>
      <c r="P36" s="2"/>
      <c r="Q36" s="2"/>
      <c r="R36" s="2"/>
      <c r="S36" s="10"/>
      <c r="T36" s="12"/>
    </row>
    <row r="37" spans="1:21" x14ac:dyDescent="0.25">
      <c r="A37" s="1"/>
      <c r="B37" s="2"/>
      <c r="C37" s="2"/>
      <c r="D37" s="2"/>
      <c r="E37" s="10"/>
      <c r="F37" s="12"/>
      <c r="G37"/>
      <c r="H37" s="1"/>
      <c r="I37" s="2"/>
      <c r="J37" s="2"/>
      <c r="K37" s="2"/>
      <c r="L37" s="10"/>
      <c r="M37" s="12"/>
      <c r="O37" s="1"/>
      <c r="P37" s="2"/>
      <c r="Q37" s="2"/>
      <c r="R37" s="2"/>
      <c r="S37" s="10"/>
      <c r="T37" s="12"/>
    </row>
    <row r="38" spans="1:21" x14ac:dyDescent="0.25">
      <c r="A38" s="1"/>
      <c r="B38" s="2"/>
      <c r="C38" s="2"/>
      <c r="D38" s="2"/>
      <c r="E38" s="10"/>
      <c r="F38" s="12"/>
      <c r="G38"/>
      <c r="H38" s="1"/>
      <c r="I38" s="2"/>
      <c r="J38" s="2"/>
      <c r="K38" s="2"/>
      <c r="L38" s="10"/>
      <c r="M38" s="12"/>
      <c r="O38" s="1"/>
      <c r="P38" s="2"/>
      <c r="Q38" s="2"/>
      <c r="R38" s="2"/>
      <c r="S38" s="10"/>
      <c r="T38" s="12"/>
    </row>
    <row r="39" spans="1:21" x14ac:dyDescent="0.25">
      <c r="A39" s="1"/>
      <c r="B39" s="2"/>
      <c r="C39" s="2"/>
      <c r="D39" s="2"/>
      <c r="E39" s="10"/>
      <c r="F39" s="12"/>
      <c r="G39"/>
      <c r="H39" s="1"/>
      <c r="I39" s="2"/>
      <c r="J39" s="2"/>
      <c r="K39" s="2"/>
      <c r="L39" s="10"/>
      <c r="M39" s="12"/>
      <c r="O39" s="1"/>
      <c r="P39" s="2"/>
      <c r="Q39" s="2"/>
      <c r="R39" s="2"/>
      <c r="S39" s="10"/>
      <c r="T39" s="12"/>
    </row>
    <row r="40" spans="1:21" s="13" customFormat="1" x14ac:dyDescent="0.25">
      <c r="A40" s="1"/>
      <c r="B40" s="2"/>
      <c r="C40" s="2"/>
      <c r="D40" s="2"/>
      <c r="E40" s="10"/>
      <c r="F40" s="12"/>
      <c r="G40"/>
      <c r="H40" s="1"/>
      <c r="I40" s="2"/>
      <c r="J40" s="2"/>
      <c r="K40" s="2"/>
      <c r="L40" s="10"/>
      <c r="M40" s="12"/>
      <c r="N40"/>
      <c r="O40" s="1"/>
      <c r="P40" s="2"/>
      <c r="Q40" s="2"/>
      <c r="R40" s="2"/>
      <c r="S40" s="10"/>
      <c r="T40" s="12"/>
      <c r="U40"/>
    </row>
    <row r="41" spans="1:21" x14ac:dyDescent="0.25">
      <c r="A41" s="1"/>
      <c r="B41" s="2"/>
      <c r="C41" s="2"/>
      <c r="D41" s="2"/>
      <c r="E41" s="10"/>
      <c r="F41" s="12"/>
      <c r="G41"/>
      <c r="H41" s="1"/>
      <c r="I41" s="2"/>
      <c r="J41" s="2"/>
      <c r="K41" s="2"/>
      <c r="L41" s="10"/>
      <c r="M41" s="12"/>
      <c r="O41" s="1"/>
      <c r="P41" s="2"/>
      <c r="Q41" s="2"/>
      <c r="R41" s="2"/>
      <c r="S41" s="10"/>
      <c r="T41" s="12"/>
    </row>
    <row r="42" spans="1:21" x14ac:dyDescent="0.25">
      <c r="A42" s="1"/>
      <c r="B42" s="2"/>
      <c r="C42" s="2"/>
      <c r="D42" s="2"/>
      <c r="E42" s="2"/>
      <c r="F42" s="12"/>
      <c r="G42"/>
      <c r="H42" s="1"/>
      <c r="I42" s="2"/>
      <c r="J42" s="2"/>
      <c r="K42" s="2"/>
      <c r="L42" s="2"/>
      <c r="M42" s="12"/>
      <c r="O42" s="1"/>
      <c r="P42" s="2"/>
      <c r="Q42" s="2"/>
      <c r="R42" s="2"/>
      <c r="S42" s="2"/>
      <c r="T42" s="12"/>
    </row>
    <row r="43" spans="1:21" x14ac:dyDescent="0.25">
      <c r="A43" s="1"/>
      <c r="B43" s="2"/>
      <c r="C43" s="2"/>
      <c r="D43" s="2"/>
      <c r="E43" s="2"/>
      <c r="F43" s="12"/>
      <c r="G43"/>
      <c r="H43" s="1"/>
      <c r="I43" s="2"/>
      <c r="J43" s="2"/>
      <c r="K43" s="2"/>
      <c r="L43" s="2"/>
      <c r="M43" s="12"/>
      <c r="O43" s="1"/>
      <c r="P43" s="2"/>
      <c r="Q43" s="2"/>
      <c r="R43" s="2"/>
      <c r="S43" s="2"/>
      <c r="T43" s="12"/>
    </row>
    <row r="44" spans="1:21" x14ac:dyDescent="0.25">
      <c r="A44" s="1"/>
      <c r="B44" s="2"/>
      <c r="C44" s="2"/>
      <c r="D44" s="2"/>
      <c r="E44" s="2"/>
      <c r="F44" s="12"/>
      <c r="G44"/>
      <c r="H44" s="1"/>
      <c r="I44" s="2"/>
      <c r="J44" s="2"/>
      <c r="K44" s="2"/>
      <c r="L44" s="2"/>
      <c r="M44" s="12"/>
      <c r="O44" s="1"/>
      <c r="P44" s="2"/>
      <c r="Q44" s="2"/>
      <c r="R44" s="2"/>
      <c r="S44" s="2"/>
      <c r="T44" s="12"/>
    </row>
    <row r="45" spans="1:21" x14ac:dyDescent="0.25">
      <c r="A45" s="1"/>
      <c r="B45" s="2"/>
      <c r="C45" s="2"/>
      <c r="D45" s="2"/>
      <c r="E45" s="2"/>
      <c r="F45" s="12"/>
      <c r="G45"/>
      <c r="H45" s="1"/>
      <c r="I45" s="2"/>
      <c r="J45" s="2"/>
      <c r="K45" s="2"/>
      <c r="L45" s="2"/>
      <c r="M45" s="12"/>
      <c r="O45" s="1"/>
      <c r="P45" s="2"/>
      <c r="Q45" s="2"/>
      <c r="R45" s="2"/>
      <c r="S45" s="2"/>
      <c r="T45" s="12"/>
    </row>
    <row r="46" spans="1:21" x14ac:dyDescent="0.25">
      <c r="A46" s="1"/>
      <c r="B46" s="2"/>
      <c r="C46" s="2"/>
      <c r="D46" s="2"/>
      <c r="E46" s="2"/>
      <c r="F46" s="2"/>
      <c r="G46"/>
      <c r="H46" s="1"/>
      <c r="I46" s="2"/>
      <c r="J46" s="2"/>
      <c r="K46" s="2"/>
      <c r="L46" s="2"/>
      <c r="M46" s="2"/>
      <c r="O46" s="1"/>
      <c r="P46" s="2"/>
      <c r="Q46" s="2"/>
      <c r="R46" s="2"/>
      <c r="S46" s="2"/>
      <c r="T46" s="2"/>
    </row>
    <row r="47" spans="1:21" x14ac:dyDescent="0.25">
      <c r="A47" s="1"/>
      <c r="B47" s="2"/>
      <c r="C47" s="2"/>
      <c r="D47" s="2"/>
      <c r="E47" s="2"/>
      <c r="F47" s="2"/>
      <c r="G47"/>
      <c r="H47" s="1"/>
      <c r="I47" s="2"/>
      <c r="J47" s="2"/>
      <c r="K47" s="2"/>
      <c r="L47" s="2"/>
      <c r="M47" s="2"/>
      <c r="O47" s="1"/>
      <c r="P47" s="2"/>
      <c r="Q47" s="2"/>
      <c r="R47" s="2"/>
      <c r="S47" s="2"/>
      <c r="T47" s="2"/>
    </row>
    <row r="48" spans="1:21" x14ac:dyDescent="0.25">
      <c r="A48" s="1"/>
      <c r="B48" s="2"/>
      <c r="C48" s="2"/>
      <c r="D48" s="2"/>
      <c r="E48" s="2"/>
      <c r="F48" s="2"/>
      <c r="G48"/>
      <c r="H48" s="1"/>
      <c r="I48" s="2"/>
      <c r="J48" s="2"/>
      <c r="K48" s="2"/>
      <c r="L48" s="2"/>
      <c r="M48" s="2"/>
      <c r="O48" s="1"/>
      <c r="P48" s="2"/>
      <c r="Q48" s="2"/>
      <c r="R48" s="2"/>
      <c r="S48" s="2"/>
      <c r="T48" s="2"/>
    </row>
    <row r="49" spans="1:21" x14ac:dyDescent="0.25">
      <c r="D49"/>
      <c r="G49"/>
      <c r="H49" s="9"/>
      <c r="J49"/>
      <c r="P49"/>
    </row>
    <row r="50" spans="1:21" x14ac:dyDescent="0.25">
      <c r="A50" s="3" t="s">
        <v>2</v>
      </c>
      <c r="D50"/>
      <c r="F50">
        <f>SUM(F29:F48)</f>
        <v>0</v>
      </c>
      <c r="G50"/>
      <c r="H50" s="9"/>
      <c r="J50"/>
      <c r="M50">
        <f>SUM(M49:M49)</f>
        <v>0</v>
      </c>
      <c r="P50"/>
      <c r="T50">
        <f>SUM(T49:T49)</f>
        <v>0</v>
      </c>
      <c r="U50" s="3">
        <f>SUM(T50+M50+F50)</f>
        <v>0</v>
      </c>
    </row>
    <row r="51" spans="1:21" x14ac:dyDescent="0.25">
      <c r="D51" s="46"/>
      <c r="J51" s="46"/>
      <c r="P51" s="46"/>
    </row>
    <row r="52" spans="1:21" x14ac:dyDescent="0.25">
      <c r="B52" s="8" t="s">
        <v>8</v>
      </c>
      <c r="C52" s="3"/>
      <c r="D52" s="46"/>
      <c r="E52" s="212">
        <f>$F$25+$M$25+$T$25+$T$50+$M$50+$F$50</f>
        <v>0</v>
      </c>
      <c r="J52" s="46"/>
      <c r="P52" s="46"/>
    </row>
    <row r="53" spans="1:21" x14ac:dyDescent="0.25">
      <c r="B53" s="8"/>
      <c r="C53" s="3"/>
      <c r="D53" s="46"/>
      <c r="E53" s="3"/>
      <c r="J53" s="46"/>
      <c r="P53" s="46"/>
    </row>
    <row r="54" spans="1:21" x14ac:dyDescent="0.25">
      <c r="B54" s="8" t="s">
        <v>11</v>
      </c>
      <c r="C54" s="3"/>
      <c r="E54" s="14">
        <f>E52+'Septembre 2018'!E54</f>
        <v>0</v>
      </c>
    </row>
  </sheetData>
  <mergeCells count="1">
    <mergeCell ref="A1:Q1"/>
  </mergeCells>
  <dataValidations count="12">
    <dataValidation type="list" allowBlank="1" showInputMessage="1" showErrorMessage="1" sqref="I29:I48">
      <formula1>ÉquipeBodel</formula1>
    </dataValidation>
    <dataValidation type="list" allowBlank="1" showInputMessage="1" showErrorMessage="1" sqref="P29:P48">
      <formula1>ÉquipeParc</formula1>
    </dataValidation>
    <dataValidation type="list" allowBlank="1" showInputMessage="1" showErrorMessage="1" sqref="B29:B48">
      <formula1>ÉquipeStuber</formula1>
    </dataValidation>
    <dataValidation type="list" allowBlank="1" showInputMessage="1" showErrorMessage="1" sqref="P4:P23">
      <formula1>ÉquipeLauriers</formula1>
    </dataValidation>
    <dataValidation type="list" allowBlank="1" showInputMessage="1" showErrorMessage="1" sqref="I4:I23">
      <formula1>ÉquipeMimosas</formula1>
    </dataValidation>
    <dataValidation type="list" allowBlank="1" showInputMessage="1" sqref="C29:C48 J29:J48 Q29:Q48">
      <formula1>OFFSET(Bischwiller,MATCH(C29&amp;"*",Bischwiller,0)-1,,COUNTIF(Bischwiller,C29&amp;"*"))</formula1>
    </dataValidation>
    <dataValidation type="list" allowBlank="1" showInputMessage="1" showErrorMessage="1" sqref="J24">
      <formula1>OFFSET(_3T,MATCH(J24&amp;"*",_3T,0)-1,,COUNTIF(_3T,J24&amp;"*"))</formula1>
    </dataValidation>
    <dataValidation type="list" allowBlank="1" showInputMessage="1" sqref="C4:C23 J4:J23 Q4:Q23">
      <formula1>OFFSET(_3T,MATCH(C4&amp;"*",_3T,0)-1,,COUNTIF(_3T,C4&amp;"*"))</formula1>
    </dataValidation>
    <dataValidation type="list" allowBlank="1" showInputMessage="1" sqref="M29:M48 M4:M23 F4:F23 F29:F48 T4:T23 T29:T48">
      <formula1>Heures</formula1>
    </dataValidation>
    <dataValidation type="list" allowBlank="1" showInputMessage="1" showErrorMessage="1" sqref="E4:E23 L4:L23 S4:S23 S29:S48 L29:L48 E29:E48">
      <formula1>Motif</formula1>
    </dataValidation>
    <dataValidation type="list" allowBlank="1" showInputMessage="1" showErrorMessage="1" sqref="B4:B23">
      <formula1>ÉquipeÉglantines</formula1>
    </dataValidation>
    <dataValidation allowBlank="1" showInputMessage="1" showErrorMessage="1" promptTitle="Date" prompt="Merci d'inscrire la date avec le séparateur &quot;/&quot; comme ceci:_x000a_25/05/2018" sqref="A4:A23 H4:H23 O4:O23 A29:A48 H29:H48 O29:O48"/>
  </dataValidation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2" tint="-0.499984740745262"/>
  </sheetPr>
  <dimension ref="A1:U66"/>
  <sheetViews>
    <sheetView zoomScale="80" zoomScaleNormal="80" workbookViewId="0">
      <selection activeCell="O29" activeCellId="5" sqref="A4:A23 H4:H23 O4:O23 A29:A48 H29:H48 O29:O48"/>
    </sheetView>
  </sheetViews>
  <sheetFormatPr baseColWidth="10" defaultRowHeight="15" x14ac:dyDescent="0.25"/>
  <cols>
    <col min="1" max="1" width="12.7109375" customWidth="1"/>
    <col min="2" max="2" width="17.28515625" customWidth="1"/>
    <col min="3" max="3" width="18.7109375" customWidth="1"/>
    <col min="4" max="4" width="14.7109375" style="45" customWidth="1"/>
    <col min="5" max="5" width="16.7109375" customWidth="1"/>
    <col min="6" max="6" width="12.7109375" customWidth="1"/>
    <col min="7" max="7" width="5.7109375" customWidth="1"/>
    <col min="8" max="8" width="12.7109375" customWidth="1"/>
    <col min="9" max="9" width="17.28515625" customWidth="1"/>
    <col min="10" max="10" width="18.7109375" style="45" customWidth="1"/>
    <col min="11" max="11" width="14.7109375" customWidth="1"/>
    <col min="12" max="12" width="16.7109375" customWidth="1"/>
    <col min="13" max="13" width="12.7109375" customWidth="1"/>
    <col min="14" max="14" width="5.7109375" customWidth="1"/>
    <col min="15" max="15" width="12.7109375" customWidth="1"/>
    <col min="16" max="16" width="17.28515625" style="45" customWidth="1"/>
    <col min="17" max="17" width="18.7109375" customWidth="1"/>
    <col min="18" max="18" width="14.7109375" customWidth="1"/>
    <col min="19" max="19" width="16.7109375" customWidth="1"/>
    <col min="20" max="20" width="12.7109375" customWidth="1"/>
    <col min="21" max="21" width="3.5703125" bestFit="1" customWidth="1"/>
  </cols>
  <sheetData>
    <row r="1" spans="1:21" ht="23.25" x14ac:dyDescent="0.35">
      <c r="A1" s="394" t="s">
        <v>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4"/>
      <c r="S1" s="4"/>
      <c r="T1" s="4"/>
      <c r="U1" s="4"/>
    </row>
    <row r="2" spans="1:21" x14ac:dyDescent="0.25">
      <c r="A2" s="5" t="s">
        <v>3</v>
      </c>
      <c r="D2"/>
      <c r="H2" s="7" t="s">
        <v>4</v>
      </c>
      <c r="J2"/>
      <c r="O2" s="5" t="s">
        <v>5</v>
      </c>
      <c r="P2"/>
    </row>
    <row r="3" spans="1:21" s="50" customFormat="1" x14ac:dyDescent="0.25">
      <c r="A3" s="47" t="s">
        <v>0</v>
      </c>
      <c r="B3" s="47" t="s">
        <v>1</v>
      </c>
      <c r="C3" s="47" t="s">
        <v>156</v>
      </c>
      <c r="D3" s="47" t="s">
        <v>155</v>
      </c>
      <c r="E3" s="47" t="s">
        <v>154</v>
      </c>
      <c r="F3" s="47" t="s">
        <v>153</v>
      </c>
      <c r="G3" s="49"/>
      <c r="H3" s="47" t="s">
        <v>0</v>
      </c>
      <c r="I3" s="47" t="s">
        <v>1</v>
      </c>
      <c r="J3" s="47" t="s">
        <v>156</v>
      </c>
      <c r="K3" s="47" t="s">
        <v>155</v>
      </c>
      <c r="L3" s="47" t="s">
        <v>154</v>
      </c>
      <c r="M3" s="47" t="s">
        <v>153</v>
      </c>
      <c r="N3" s="49"/>
      <c r="O3" s="47" t="s">
        <v>0</v>
      </c>
      <c r="P3" s="47" t="s">
        <v>1</v>
      </c>
      <c r="Q3" s="47" t="s">
        <v>156</v>
      </c>
      <c r="R3" s="47" t="s">
        <v>155</v>
      </c>
      <c r="S3" s="47" t="s">
        <v>154</v>
      </c>
      <c r="T3" s="47" t="s">
        <v>153</v>
      </c>
      <c r="U3" s="49"/>
    </row>
    <row r="4" spans="1:21" x14ac:dyDescent="0.25">
      <c r="A4" s="6"/>
      <c r="B4" s="10"/>
      <c r="C4" s="10"/>
      <c r="D4" s="2"/>
      <c r="E4" s="10"/>
      <c r="F4" s="12"/>
      <c r="H4" s="6"/>
      <c r="I4" s="10"/>
      <c r="J4" s="10"/>
      <c r="K4" s="2"/>
      <c r="L4" s="10"/>
      <c r="M4" s="12"/>
      <c r="O4" s="6"/>
      <c r="P4" s="10"/>
      <c r="Q4" s="10"/>
      <c r="R4" s="2"/>
      <c r="S4" s="10"/>
      <c r="T4" s="12"/>
    </row>
    <row r="5" spans="1:21" x14ac:dyDescent="0.25">
      <c r="A5" s="6"/>
      <c r="B5" s="10"/>
      <c r="C5" s="10"/>
      <c r="D5" s="2"/>
      <c r="E5" s="10"/>
      <c r="F5" s="12"/>
      <c r="H5" s="6"/>
      <c r="I5" s="10"/>
      <c r="J5" s="10"/>
      <c r="K5" s="2"/>
      <c r="L5" s="10"/>
      <c r="M5" s="12"/>
      <c r="O5" s="6"/>
      <c r="P5" s="10"/>
      <c r="Q5" s="10"/>
      <c r="R5" s="2"/>
      <c r="S5" s="10"/>
      <c r="T5" s="12"/>
    </row>
    <row r="6" spans="1:21" x14ac:dyDescent="0.25">
      <c r="A6" s="6"/>
      <c r="B6" s="10"/>
      <c r="C6" s="10"/>
      <c r="D6" s="2"/>
      <c r="E6" s="10"/>
      <c r="F6" s="12"/>
      <c r="H6" s="6"/>
      <c r="I6" s="10"/>
      <c r="J6" s="10"/>
      <c r="K6" s="2"/>
      <c r="L6" s="10"/>
      <c r="M6" s="12"/>
      <c r="O6" s="6"/>
      <c r="P6" s="10"/>
      <c r="Q6" s="10"/>
      <c r="R6" s="2"/>
      <c r="S6" s="10"/>
      <c r="T6" s="12"/>
    </row>
    <row r="7" spans="1:21" x14ac:dyDescent="0.25">
      <c r="A7" s="6"/>
      <c r="B7" s="10"/>
      <c r="C7" s="10"/>
      <c r="D7" s="2"/>
      <c r="E7" s="10"/>
      <c r="F7" s="12"/>
      <c r="H7" s="6"/>
      <c r="I7" s="10"/>
      <c r="J7" s="10"/>
      <c r="K7" s="2"/>
      <c r="L7" s="10"/>
      <c r="M7" s="12"/>
      <c r="O7" s="6"/>
      <c r="P7" s="10"/>
      <c r="Q7" s="10"/>
      <c r="R7" s="2"/>
      <c r="S7" s="10"/>
      <c r="T7" s="12"/>
    </row>
    <row r="8" spans="1:21" x14ac:dyDescent="0.25">
      <c r="A8" s="6"/>
      <c r="B8" s="10"/>
      <c r="C8" s="10"/>
      <c r="D8" s="2"/>
      <c r="E8" s="10"/>
      <c r="F8" s="12"/>
      <c r="H8" s="6"/>
      <c r="I8" s="10"/>
      <c r="J8" s="10"/>
      <c r="K8" s="2"/>
      <c r="L8" s="10"/>
      <c r="M8" s="12"/>
      <c r="O8" s="6"/>
      <c r="P8" s="10"/>
      <c r="Q8" s="10"/>
      <c r="R8" s="2"/>
      <c r="S8" s="10"/>
      <c r="T8" s="12"/>
    </row>
    <row r="9" spans="1:21" x14ac:dyDescent="0.25">
      <c r="A9" s="6"/>
      <c r="B9" s="10"/>
      <c r="C9" s="10"/>
      <c r="D9" s="2"/>
      <c r="E9" s="10"/>
      <c r="F9" s="12"/>
      <c r="H9" s="6"/>
      <c r="I9" s="10"/>
      <c r="J9" s="10"/>
      <c r="K9" s="2"/>
      <c r="L9" s="10"/>
      <c r="M9" s="12"/>
      <c r="O9" s="6"/>
      <c r="P9" s="10"/>
      <c r="Q9" s="10"/>
      <c r="R9" s="2"/>
      <c r="S9" s="10"/>
      <c r="T9" s="12"/>
    </row>
    <row r="10" spans="1:21" x14ac:dyDescent="0.25">
      <c r="A10" s="6"/>
      <c r="B10" s="10"/>
      <c r="C10" s="10"/>
      <c r="D10" s="2"/>
      <c r="E10" s="10"/>
      <c r="F10" s="12"/>
      <c r="H10" s="6"/>
      <c r="I10" s="10"/>
      <c r="J10" s="10"/>
      <c r="K10" s="2"/>
      <c r="L10" s="10"/>
      <c r="M10" s="12"/>
      <c r="O10" s="6"/>
      <c r="P10" s="10"/>
      <c r="Q10" s="10"/>
      <c r="R10" s="2"/>
      <c r="S10" s="10"/>
      <c r="T10" s="12"/>
    </row>
    <row r="11" spans="1:21" x14ac:dyDescent="0.25">
      <c r="A11" s="6"/>
      <c r="B11" s="10"/>
      <c r="C11" s="10"/>
      <c r="D11" s="2"/>
      <c r="E11" s="10"/>
      <c r="F11" s="12"/>
      <c r="H11" s="6"/>
      <c r="I11" s="10"/>
      <c r="J11" s="10"/>
      <c r="K11" s="2"/>
      <c r="L11" s="10"/>
      <c r="M11" s="12"/>
      <c r="O11" s="6"/>
      <c r="P11" s="10"/>
      <c r="Q11" s="10"/>
      <c r="R11" s="2"/>
      <c r="S11" s="10"/>
      <c r="T11" s="12"/>
    </row>
    <row r="12" spans="1:21" x14ac:dyDescent="0.25">
      <c r="A12" s="6"/>
      <c r="B12" s="10"/>
      <c r="C12" s="10"/>
      <c r="D12" s="2"/>
      <c r="E12" s="10"/>
      <c r="F12" s="12"/>
      <c r="H12" s="6"/>
      <c r="I12" s="10"/>
      <c r="J12" s="10"/>
      <c r="K12" s="2"/>
      <c r="L12" s="10"/>
      <c r="M12" s="12"/>
      <c r="O12" s="6"/>
      <c r="P12" s="10"/>
      <c r="Q12" s="10"/>
      <c r="R12" s="2"/>
      <c r="S12" s="10"/>
      <c r="T12" s="12"/>
    </row>
    <row r="13" spans="1:21" x14ac:dyDescent="0.25">
      <c r="A13" s="6"/>
      <c r="B13" s="10"/>
      <c r="C13" s="10"/>
      <c r="D13" s="2"/>
      <c r="E13" s="10"/>
      <c r="F13" s="12"/>
      <c r="H13" s="6"/>
      <c r="I13" s="10"/>
      <c r="J13" s="10"/>
      <c r="K13" s="2"/>
      <c r="L13" s="10"/>
      <c r="M13" s="12"/>
      <c r="O13" s="6"/>
      <c r="P13" s="10"/>
      <c r="Q13" s="10"/>
      <c r="R13" s="2"/>
      <c r="S13" s="10"/>
      <c r="T13" s="12"/>
    </row>
    <row r="14" spans="1:21" x14ac:dyDescent="0.25">
      <c r="A14" s="6"/>
      <c r="B14" s="10"/>
      <c r="C14" s="10"/>
      <c r="D14" s="2"/>
      <c r="E14" s="10"/>
      <c r="F14" s="12"/>
      <c r="H14" s="6"/>
      <c r="I14" s="10"/>
      <c r="J14" s="10"/>
      <c r="K14" s="2"/>
      <c r="L14" s="10"/>
      <c r="M14" s="12"/>
      <c r="O14" s="6"/>
      <c r="P14" s="10"/>
      <c r="Q14" s="10"/>
      <c r="R14" s="2"/>
      <c r="S14" s="10"/>
      <c r="T14" s="12"/>
    </row>
    <row r="15" spans="1:21" x14ac:dyDescent="0.25">
      <c r="A15" s="6"/>
      <c r="B15" s="10"/>
      <c r="C15" s="10"/>
      <c r="D15" s="2"/>
      <c r="E15" s="10"/>
      <c r="F15" s="12"/>
      <c r="H15" s="6"/>
      <c r="I15" s="10"/>
      <c r="J15" s="10"/>
      <c r="K15" s="2"/>
      <c r="L15" s="10"/>
      <c r="M15" s="12"/>
      <c r="O15" s="6"/>
      <c r="P15" s="10"/>
      <c r="Q15" s="10"/>
      <c r="R15" s="2"/>
      <c r="S15" s="10"/>
      <c r="T15" s="12"/>
    </row>
    <row r="16" spans="1:21" x14ac:dyDescent="0.25">
      <c r="A16" s="6"/>
      <c r="B16" s="10"/>
      <c r="C16" s="10"/>
      <c r="D16" s="2"/>
      <c r="E16" s="10"/>
      <c r="F16" s="12"/>
      <c r="H16" s="6"/>
      <c r="I16" s="10"/>
      <c r="J16" s="10"/>
      <c r="K16" s="2"/>
      <c r="L16" s="10"/>
      <c r="M16" s="12"/>
      <c r="O16" s="6"/>
      <c r="P16" s="10"/>
      <c r="Q16" s="10"/>
      <c r="R16" s="2"/>
      <c r="S16" s="10"/>
      <c r="T16" s="12"/>
    </row>
    <row r="17" spans="1:21" x14ac:dyDescent="0.25">
      <c r="A17" s="1"/>
      <c r="B17" s="10"/>
      <c r="C17" s="10"/>
      <c r="D17" s="2"/>
      <c r="E17" s="2"/>
      <c r="F17" s="12"/>
      <c r="H17" s="1"/>
      <c r="I17" s="10"/>
      <c r="J17" s="10"/>
      <c r="K17" s="2"/>
      <c r="L17" s="2"/>
      <c r="M17" s="12"/>
      <c r="O17" s="1"/>
      <c r="P17" s="10"/>
      <c r="Q17" s="10"/>
      <c r="R17" s="2"/>
      <c r="S17" s="2"/>
      <c r="T17" s="12"/>
    </row>
    <row r="18" spans="1:21" x14ac:dyDescent="0.25">
      <c r="A18" s="1"/>
      <c r="B18" s="10"/>
      <c r="C18" s="10"/>
      <c r="D18" s="2"/>
      <c r="E18" s="2"/>
      <c r="F18" s="12"/>
      <c r="H18" s="1"/>
      <c r="I18" s="10"/>
      <c r="J18" s="10"/>
      <c r="K18" s="2"/>
      <c r="L18" s="2"/>
      <c r="M18" s="12"/>
      <c r="O18" s="1"/>
      <c r="P18" s="10"/>
      <c r="Q18" s="10"/>
      <c r="R18" s="2"/>
      <c r="S18" s="2"/>
      <c r="T18" s="12"/>
    </row>
    <row r="19" spans="1:21" x14ac:dyDescent="0.25">
      <c r="A19" s="1"/>
      <c r="B19" s="2"/>
      <c r="C19" s="10"/>
      <c r="D19" s="2"/>
      <c r="E19" s="2"/>
      <c r="F19" s="12"/>
      <c r="H19" s="1"/>
      <c r="I19" s="2"/>
      <c r="J19" s="10"/>
      <c r="K19" s="2"/>
      <c r="L19" s="2"/>
      <c r="M19" s="12"/>
      <c r="O19" s="1"/>
      <c r="P19" s="2"/>
      <c r="Q19" s="10"/>
      <c r="R19" s="2"/>
      <c r="S19" s="2"/>
      <c r="T19" s="12"/>
    </row>
    <row r="20" spans="1:21" x14ac:dyDescent="0.25">
      <c r="A20" s="1"/>
      <c r="B20" s="2"/>
      <c r="C20" s="10"/>
      <c r="D20" s="2"/>
      <c r="E20" s="2"/>
      <c r="F20" s="12"/>
      <c r="H20" s="1"/>
      <c r="I20" s="2"/>
      <c r="J20" s="10"/>
      <c r="K20" s="2"/>
      <c r="L20" s="2"/>
      <c r="M20" s="12"/>
      <c r="O20" s="1"/>
      <c r="P20" s="2"/>
      <c r="Q20" s="10"/>
      <c r="R20" s="2"/>
      <c r="S20" s="2"/>
      <c r="T20" s="12"/>
    </row>
    <row r="21" spans="1:21" x14ac:dyDescent="0.25">
      <c r="A21" s="1"/>
      <c r="B21" s="2"/>
      <c r="C21" s="10"/>
      <c r="D21" s="2"/>
      <c r="E21" s="2"/>
      <c r="F21" s="2"/>
      <c r="H21" s="1"/>
      <c r="I21" s="2"/>
      <c r="J21" s="10"/>
      <c r="K21" s="2"/>
      <c r="L21" s="2"/>
      <c r="M21" s="2"/>
      <c r="O21" s="1"/>
      <c r="P21" s="2"/>
      <c r="Q21" s="10"/>
      <c r="R21" s="2"/>
      <c r="S21" s="2"/>
      <c r="T21" s="2"/>
    </row>
    <row r="22" spans="1:21" x14ac:dyDescent="0.25">
      <c r="A22" s="1"/>
      <c r="B22" s="2"/>
      <c r="C22" s="10"/>
      <c r="D22" s="2"/>
      <c r="E22" s="2"/>
      <c r="F22" s="2"/>
      <c r="H22" s="1"/>
      <c r="I22" s="2"/>
      <c r="J22" s="10"/>
      <c r="K22" s="2"/>
      <c r="L22" s="2"/>
      <c r="M22" s="2"/>
      <c r="O22" s="1"/>
      <c r="P22" s="2"/>
      <c r="Q22" s="10"/>
      <c r="R22" s="2"/>
      <c r="S22" s="2"/>
      <c r="T22" s="2"/>
    </row>
    <row r="23" spans="1:21" x14ac:dyDescent="0.25">
      <c r="A23" s="1"/>
      <c r="B23" s="2"/>
      <c r="C23" s="10"/>
      <c r="D23" s="2"/>
      <c r="E23" s="2"/>
      <c r="F23" s="2"/>
      <c r="H23" s="1"/>
      <c r="I23" s="2"/>
      <c r="J23" s="10"/>
      <c r="K23" s="2"/>
      <c r="L23" s="2"/>
      <c r="M23" s="2"/>
      <c r="O23" s="1"/>
      <c r="P23" s="2"/>
      <c r="Q23" s="10"/>
      <c r="R23" s="2"/>
      <c r="S23" s="2"/>
      <c r="T23" s="2"/>
    </row>
    <row r="24" spans="1:21" x14ac:dyDescent="0.25">
      <c r="D24"/>
      <c r="H24" s="9"/>
      <c r="J24"/>
      <c r="P24"/>
    </row>
    <row r="25" spans="1:21" x14ac:dyDescent="0.25">
      <c r="A25" s="3" t="s">
        <v>2</v>
      </c>
      <c r="D25"/>
      <c r="F25">
        <f>SUM(F4:F23)</f>
        <v>0</v>
      </c>
      <c r="H25" s="8" t="s">
        <v>2</v>
      </c>
      <c r="J25"/>
      <c r="M25">
        <f>SUM(M4:M23)</f>
        <v>0</v>
      </c>
      <c r="O25" s="3" t="s">
        <v>2</v>
      </c>
      <c r="P25"/>
      <c r="T25">
        <f>SUM(T4:T23)</f>
        <v>0</v>
      </c>
      <c r="U25" s="3">
        <f>SUM(T25+M25+F25)</f>
        <v>0</v>
      </c>
    </row>
    <row r="26" spans="1:21" x14ac:dyDescent="0.25">
      <c r="C26" s="43" t="s">
        <v>146</v>
      </c>
      <c r="D26" s="43"/>
      <c r="E26" s="43" t="s">
        <v>147</v>
      </c>
      <c r="F26" s="43" t="s">
        <v>148</v>
      </c>
      <c r="G26" s="43"/>
      <c r="H26" s="44" t="s">
        <v>149</v>
      </c>
      <c r="I26" s="43" t="s">
        <v>150</v>
      </c>
      <c r="J26" s="43" t="s">
        <v>151</v>
      </c>
      <c r="P26"/>
    </row>
    <row r="27" spans="1:21" x14ac:dyDescent="0.25">
      <c r="A27" s="5" t="s">
        <v>6</v>
      </c>
      <c r="D27"/>
      <c r="H27" s="7" t="s">
        <v>9</v>
      </c>
      <c r="J27"/>
      <c r="O27" s="5" t="s">
        <v>10</v>
      </c>
      <c r="P27"/>
    </row>
    <row r="28" spans="1:21" s="50" customFormat="1" x14ac:dyDescent="0.25">
      <c r="A28" s="47" t="s">
        <v>0</v>
      </c>
      <c r="B28" s="47" t="s">
        <v>1</v>
      </c>
      <c r="C28" s="47" t="s">
        <v>156</v>
      </c>
      <c r="D28" s="47" t="s">
        <v>155</v>
      </c>
      <c r="E28" s="47" t="s">
        <v>154</v>
      </c>
      <c r="F28" s="47" t="s">
        <v>153</v>
      </c>
      <c r="G28" s="49"/>
      <c r="H28" s="47" t="s">
        <v>0</v>
      </c>
      <c r="I28" s="47" t="s">
        <v>1</v>
      </c>
      <c r="J28" s="47" t="s">
        <v>156</v>
      </c>
      <c r="K28" s="47" t="s">
        <v>155</v>
      </c>
      <c r="L28" s="47" t="s">
        <v>154</v>
      </c>
      <c r="M28" s="47" t="s">
        <v>153</v>
      </c>
      <c r="N28" s="49"/>
      <c r="O28" s="47" t="s">
        <v>0</v>
      </c>
      <c r="P28" s="47" t="s">
        <v>1</v>
      </c>
      <c r="Q28" s="47" t="s">
        <v>156</v>
      </c>
      <c r="R28" s="47" t="s">
        <v>155</v>
      </c>
      <c r="S28" s="47" t="s">
        <v>154</v>
      </c>
      <c r="T28" s="47" t="s">
        <v>153</v>
      </c>
      <c r="U28" s="49"/>
    </row>
    <row r="29" spans="1:21" x14ac:dyDescent="0.25">
      <c r="A29" s="1"/>
      <c r="B29" s="2"/>
      <c r="C29" s="2"/>
      <c r="D29" s="2"/>
      <c r="E29" s="10"/>
      <c r="F29" s="12"/>
      <c r="H29" s="1"/>
      <c r="I29" s="2"/>
      <c r="J29" s="2"/>
      <c r="K29" s="2"/>
      <c r="L29" s="10"/>
      <c r="M29" s="12"/>
      <c r="O29" s="1"/>
      <c r="P29" s="2"/>
      <c r="Q29" s="2"/>
      <c r="R29" s="2"/>
      <c r="S29" s="10"/>
      <c r="T29" s="12"/>
    </row>
    <row r="30" spans="1:21" x14ac:dyDescent="0.25">
      <c r="A30" s="1"/>
      <c r="B30" s="2"/>
      <c r="C30" s="2"/>
      <c r="D30" s="2"/>
      <c r="E30" s="10"/>
      <c r="F30" s="12"/>
      <c r="H30" s="1"/>
      <c r="I30" s="2"/>
      <c r="J30" s="2"/>
      <c r="K30" s="2"/>
      <c r="L30" s="10"/>
      <c r="M30" s="12"/>
      <c r="O30" s="1"/>
      <c r="P30" s="2"/>
      <c r="Q30" s="2"/>
      <c r="R30" s="2"/>
      <c r="S30" s="10"/>
      <c r="T30" s="12"/>
    </row>
    <row r="31" spans="1:21" x14ac:dyDescent="0.25">
      <c r="A31" s="1"/>
      <c r="B31" s="2"/>
      <c r="C31" s="2"/>
      <c r="D31" s="2"/>
      <c r="E31" s="10"/>
      <c r="F31" s="12"/>
      <c r="H31" s="1"/>
      <c r="I31" s="2"/>
      <c r="J31" s="2"/>
      <c r="K31" s="2"/>
      <c r="L31" s="10"/>
      <c r="M31" s="12"/>
      <c r="O31" s="1"/>
      <c r="P31" s="2"/>
      <c r="Q31" s="2"/>
      <c r="R31" s="2"/>
      <c r="S31" s="10"/>
      <c r="T31" s="12"/>
    </row>
    <row r="32" spans="1:21" x14ac:dyDescent="0.25">
      <c r="A32" s="1"/>
      <c r="B32" s="2"/>
      <c r="C32" s="2"/>
      <c r="D32" s="2"/>
      <c r="E32" s="10"/>
      <c r="F32" s="12"/>
      <c r="H32" s="1"/>
      <c r="I32" s="2"/>
      <c r="J32" s="2"/>
      <c r="K32" s="2"/>
      <c r="L32" s="10"/>
      <c r="M32" s="12"/>
      <c r="O32" s="1"/>
      <c r="P32" s="2"/>
      <c r="Q32" s="2"/>
      <c r="R32" s="2"/>
      <c r="S32" s="10"/>
      <c r="T32" s="12"/>
    </row>
    <row r="33" spans="1:20" x14ac:dyDescent="0.25">
      <c r="A33" s="1"/>
      <c r="B33" s="2"/>
      <c r="C33" s="2"/>
      <c r="D33" s="2"/>
      <c r="E33" s="10"/>
      <c r="F33" s="12"/>
      <c r="H33" s="1"/>
      <c r="I33" s="2"/>
      <c r="J33" s="2"/>
      <c r="K33" s="2"/>
      <c r="L33" s="10"/>
      <c r="M33" s="12"/>
      <c r="O33" s="1"/>
      <c r="P33" s="2"/>
      <c r="Q33" s="2"/>
      <c r="R33" s="2"/>
      <c r="S33" s="10"/>
      <c r="T33" s="12"/>
    </row>
    <row r="34" spans="1:20" x14ac:dyDescent="0.25">
      <c r="A34" s="1"/>
      <c r="B34" s="2"/>
      <c r="C34" s="2"/>
      <c r="D34" s="2"/>
      <c r="E34" s="10"/>
      <c r="F34" s="12"/>
      <c r="H34" s="1"/>
      <c r="I34" s="2"/>
      <c r="J34" s="2"/>
      <c r="K34" s="2"/>
      <c r="L34" s="10"/>
      <c r="M34" s="12"/>
      <c r="O34" s="1"/>
      <c r="P34" s="2"/>
      <c r="Q34" s="2"/>
      <c r="R34" s="2"/>
      <c r="S34" s="10"/>
      <c r="T34" s="12"/>
    </row>
    <row r="35" spans="1:20" x14ac:dyDescent="0.25">
      <c r="A35" s="1"/>
      <c r="B35" s="2"/>
      <c r="C35" s="2"/>
      <c r="D35" s="2"/>
      <c r="E35" s="10"/>
      <c r="F35" s="12"/>
      <c r="H35" s="1"/>
      <c r="I35" s="2"/>
      <c r="J35" s="2"/>
      <c r="K35" s="2"/>
      <c r="L35" s="10"/>
      <c r="M35" s="12"/>
      <c r="O35" s="1"/>
      <c r="P35" s="2"/>
      <c r="Q35" s="2"/>
      <c r="R35" s="2"/>
      <c r="S35" s="10"/>
      <c r="T35" s="12"/>
    </row>
    <row r="36" spans="1:20" x14ac:dyDescent="0.25">
      <c r="A36" s="1"/>
      <c r="B36" s="2"/>
      <c r="C36" s="2"/>
      <c r="D36" s="2"/>
      <c r="E36" s="10"/>
      <c r="F36" s="12"/>
      <c r="H36" s="1"/>
      <c r="I36" s="2"/>
      <c r="J36" s="2"/>
      <c r="K36" s="2"/>
      <c r="L36" s="10"/>
      <c r="M36" s="12"/>
      <c r="O36" s="1"/>
      <c r="P36" s="2"/>
      <c r="Q36" s="2"/>
      <c r="R36" s="2"/>
      <c r="S36" s="10"/>
      <c r="T36" s="12"/>
    </row>
    <row r="37" spans="1:20" x14ac:dyDescent="0.25">
      <c r="A37" s="1"/>
      <c r="B37" s="2"/>
      <c r="C37" s="2"/>
      <c r="D37" s="2"/>
      <c r="E37" s="10"/>
      <c r="F37" s="12"/>
      <c r="H37" s="1"/>
      <c r="I37" s="2"/>
      <c r="J37" s="2"/>
      <c r="K37" s="2"/>
      <c r="L37" s="10"/>
      <c r="M37" s="12"/>
      <c r="O37" s="1"/>
      <c r="P37" s="2"/>
      <c r="Q37" s="2"/>
      <c r="R37" s="2"/>
      <c r="S37" s="10"/>
      <c r="T37" s="12"/>
    </row>
    <row r="38" spans="1:20" x14ac:dyDescent="0.25">
      <c r="A38" s="1"/>
      <c r="B38" s="2"/>
      <c r="C38" s="2"/>
      <c r="D38" s="2"/>
      <c r="E38" s="10"/>
      <c r="F38" s="12"/>
      <c r="H38" s="1"/>
      <c r="I38" s="2"/>
      <c r="J38" s="2"/>
      <c r="K38" s="2"/>
      <c r="L38" s="10"/>
      <c r="M38" s="12"/>
      <c r="O38" s="1"/>
      <c r="P38" s="2"/>
      <c r="Q38" s="2"/>
      <c r="R38" s="2"/>
      <c r="S38" s="10"/>
      <c r="T38" s="12"/>
    </row>
    <row r="39" spans="1:20" x14ac:dyDescent="0.25">
      <c r="A39" s="1"/>
      <c r="B39" s="2"/>
      <c r="C39" s="2"/>
      <c r="D39" s="2"/>
      <c r="E39" s="10"/>
      <c r="F39" s="12"/>
      <c r="H39" s="1"/>
      <c r="I39" s="2"/>
      <c r="J39" s="2"/>
      <c r="K39" s="2"/>
      <c r="L39" s="10"/>
      <c r="M39" s="12"/>
      <c r="O39" s="1"/>
      <c r="P39" s="2"/>
      <c r="Q39" s="2"/>
      <c r="R39" s="2"/>
      <c r="S39" s="10"/>
      <c r="T39" s="12"/>
    </row>
    <row r="40" spans="1:20" x14ac:dyDescent="0.25">
      <c r="A40" s="1"/>
      <c r="B40" s="2"/>
      <c r="C40" s="2"/>
      <c r="D40" s="2"/>
      <c r="E40" s="10"/>
      <c r="F40" s="12"/>
      <c r="H40" s="1"/>
      <c r="I40" s="2"/>
      <c r="J40" s="2"/>
      <c r="K40" s="2"/>
      <c r="L40" s="10"/>
      <c r="M40" s="12"/>
      <c r="O40" s="1"/>
      <c r="P40" s="2"/>
      <c r="Q40" s="2"/>
      <c r="R40" s="2"/>
      <c r="S40" s="10"/>
      <c r="T40" s="12"/>
    </row>
    <row r="41" spans="1:20" x14ac:dyDescent="0.25">
      <c r="A41" s="1"/>
      <c r="B41" s="2"/>
      <c r="C41" s="2"/>
      <c r="D41" s="2"/>
      <c r="E41" s="10"/>
      <c r="F41" s="12"/>
      <c r="H41" s="1"/>
      <c r="I41" s="2"/>
      <c r="J41" s="2"/>
      <c r="K41" s="2"/>
      <c r="L41" s="10"/>
      <c r="M41" s="12"/>
      <c r="O41" s="1"/>
      <c r="P41" s="2"/>
      <c r="Q41" s="2"/>
      <c r="R41" s="2"/>
      <c r="S41" s="10"/>
      <c r="T41" s="12"/>
    </row>
    <row r="42" spans="1:20" x14ac:dyDescent="0.25">
      <c r="A42" s="1"/>
      <c r="B42" s="2"/>
      <c r="C42" s="2"/>
      <c r="D42" s="2"/>
      <c r="E42" s="2"/>
      <c r="F42" s="12"/>
      <c r="H42" s="1"/>
      <c r="I42" s="2"/>
      <c r="J42" s="2"/>
      <c r="K42" s="2"/>
      <c r="L42" s="2"/>
      <c r="M42" s="12"/>
      <c r="O42" s="1"/>
      <c r="P42" s="2"/>
      <c r="Q42" s="2"/>
      <c r="R42" s="2"/>
      <c r="S42" s="2"/>
      <c r="T42" s="12"/>
    </row>
    <row r="43" spans="1:20" x14ac:dyDescent="0.25">
      <c r="A43" s="1"/>
      <c r="B43" s="2"/>
      <c r="C43" s="2"/>
      <c r="D43" s="2"/>
      <c r="E43" s="2"/>
      <c r="F43" s="12"/>
      <c r="H43" s="1"/>
      <c r="I43" s="2"/>
      <c r="J43" s="2"/>
      <c r="K43" s="2"/>
      <c r="L43" s="2"/>
      <c r="M43" s="12"/>
      <c r="O43" s="1"/>
      <c r="P43" s="2"/>
      <c r="Q43" s="2"/>
      <c r="R43" s="2"/>
      <c r="S43" s="2"/>
      <c r="T43" s="12"/>
    </row>
    <row r="44" spans="1:20" x14ac:dyDescent="0.25">
      <c r="A44" s="1"/>
      <c r="B44" s="2"/>
      <c r="C44" s="2"/>
      <c r="D44" s="2"/>
      <c r="E44" s="2"/>
      <c r="F44" s="12"/>
      <c r="H44" s="1"/>
      <c r="I44" s="2"/>
      <c r="J44" s="2"/>
      <c r="K44" s="2"/>
      <c r="L44" s="2"/>
      <c r="M44" s="12"/>
      <c r="O44" s="1"/>
      <c r="P44" s="2"/>
      <c r="Q44" s="2"/>
      <c r="R44" s="2"/>
      <c r="S44" s="2"/>
      <c r="T44" s="12"/>
    </row>
    <row r="45" spans="1:20" x14ac:dyDescent="0.25">
      <c r="A45" s="1"/>
      <c r="B45" s="2"/>
      <c r="C45" s="2"/>
      <c r="D45" s="2"/>
      <c r="E45" s="2"/>
      <c r="F45" s="12"/>
      <c r="H45" s="1"/>
      <c r="I45" s="2"/>
      <c r="J45" s="2"/>
      <c r="K45" s="2"/>
      <c r="L45" s="2"/>
      <c r="M45" s="12"/>
      <c r="O45" s="1"/>
      <c r="P45" s="2"/>
      <c r="Q45" s="2"/>
      <c r="R45" s="2"/>
      <c r="S45" s="2"/>
      <c r="T45" s="12"/>
    </row>
    <row r="46" spans="1:20" x14ac:dyDescent="0.25">
      <c r="A46" s="1"/>
      <c r="B46" s="2"/>
      <c r="C46" s="2"/>
      <c r="D46" s="2"/>
      <c r="E46" s="2"/>
      <c r="F46" s="2"/>
      <c r="H46" s="1"/>
      <c r="I46" s="2"/>
      <c r="J46" s="2"/>
      <c r="K46" s="2"/>
      <c r="L46" s="2"/>
      <c r="M46" s="2"/>
      <c r="O46" s="1"/>
      <c r="P46" s="2"/>
      <c r="Q46" s="2"/>
      <c r="R46" s="2"/>
      <c r="S46" s="2"/>
      <c r="T46" s="2"/>
    </row>
    <row r="47" spans="1:20" x14ac:dyDescent="0.25">
      <c r="A47" s="1"/>
      <c r="B47" s="2"/>
      <c r="C47" s="2"/>
      <c r="D47" s="2"/>
      <c r="E47" s="2"/>
      <c r="F47" s="2"/>
      <c r="H47" s="1"/>
      <c r="I47" s="2"/>
      <c r="J47" s="2"/>
      <c r="K47" s="2"/>
      <c r="L47" s="2"/>
      <c r="M47" s="2"/>
      <c r="O47" s="1"/>
      <c r="P47" s="2"/>
      <c r="Q47" s="2"/>
      <c r="R47" s="2"/>
      <c r="S47" s="2"/>
      <c r="T47" s="2"/>
    </row>
    <row r="48" spans="1:20" x14ac:dyDescent="0.25">
      <c r="A48" s="1"/>
      <c r="B48" s="2"/>
      <c r="C48" s="2"/>
      <c r="D48" s="2"/>
      <c r="E48" s="2"/>
      <c r="F48" s="2"/>
      <c r="H48" s="1"/>
      <c r="I48" s="2"/>
      <c r="J48" s="2"/>
      <c r="K48" s="2"/>
      <c r="L48" s="2"/>
      <c r="M48" s="2"/>
      <c r="O48" s="1"/>
      <c r="P48" s="2"/>
      <c r="Q48" s="2"/>
      <c r="R48" s="2"/>
      <c r="S48" s="2"/>
      <c r="T48" s="2"/>
    </row>
    <row r="49" spans="1:21" x14ac:dyDescent="0.25">
      <c r="D49"/>
      <c r="H49" s="9"/>
      <c r="J49"/>
      <c r="P49"/>
    </row>
    <row r="50" spans="1:21" x14ac:dyDescent="0.25">
      <c r="A50" s="3" t="s">
        <v>2</v>
      </c>
      <c r="D50"/>
      <c r="F50">
        <f>SUM(F29:F48)</f>
        <v>0</v>
      </c>
      <c r="H50" s="9"/>
      <c r="J50"/>
      <c r="M50">
        <f>SUM(M49:M49)</f>
        <v>0</v>
      </c>
      <c r="P50"/>
      <c r="T50">
        <f>SUM(T49:T49)</f>
        <v>0</v>
      </c>
      <c r="U50" s="3">
        <f>SUM(T50+M50+F50)</f>
        <v>0</v>
      </c>
    </row>
    <row r="51" spans="1:21" x14ac:dyDescent="0.25">
      <c r="D51" s="46"/>
      <c r="G51" s="9"/>
      <c r="J51" s="46"/>
      <c r="P51" s="46"/>
    </row>
    <row r="52" spans="1:21" x14ac:dyDescent="0.25">
      <c r="B52" s="8" t="s">
        <v>8</v>
      </c>
      <c r="C52" s="3"/>
      <c r="D52" s="46"/>
      <c r="E52" s="212">
        <f>$F$25+$M$25+$T$25+$T$50+$M$50+$F$50</f>
        <v>0</v>
      </c>
      <c r="G52" s="9"/>
      <c r="J52" s="46"/>
      <c r="P52" s="46"/>
    </row>
    <row r="53" spans="1:21" x14ac:dyDescent="0.25">
      <c r="B53" s="8"/>
      <c r="C53" s="3"/>
      <c r="D53" s="46"/>
      <c r="E53" s="3"/>
      <c r="G53" s="9"/>
      <c r="J53" s="46"/>
      <c r="P53" s="46"/>
    </row>
    <row r="54" spans="1:21" x14ac:dyDescent="0.25">
      <c r="B54" s="8" t="s">
        <v>11</v>
      </c>
      <c r="C54" s="3"/>
      <c r="E54" s="14">
        <f>E52+'Octobre 2018'!E54</f>
        <v>0</v>
      </c>
      <c r="G54" s="9"/>
    </row>
    <row r="64" spans="1:21" x14ac:dyDescent="0.25">
      <c r="B64" s="8"/>
      <c r="C64" s="3"/>
      <c r="E64" s="3"/>
    </row>
    <row r="65" spans="2:5" x14ac:dyDescent="0.25">
      <c r="B65" s="8"/>
      <c r="C65" s="3"/>
      <c r="E65" s="3"/>
    </row>
    <row r="66" spans="2:5" x14ac:dyDescent="0.25">
      <c r="B66" s="8"/>
      <c r="C66" s="3"/>
      <c r="E66" s="14"/>
    </row>
  </sheetData>
  <mergeCells count="1">
    <mergeCell ref="A1:Q1"/>
  </mergeCells>
  <dataValidations count="12">
    <dataValidation type="list" allowBlank="1" showInputMessage="1" showErrorMessage="1" sqref="I29:I48">
      <formula1>ÉquipeBodel</formula1>
    </dataValidation>
    <dataValidation type="list" allowBlank="1" showInputMessage="1" showErrorMessage="1" sqref="P29:P48">
      <formula1>ÉquipeParc</formula1>
    </dataValidation>
    <dataValidation type="list" allowBlank="1" showInputMessage="1" showErrorMessage="1" sqref="B29:B48">
      <formula1>ÉquipeStuber</formula1>
    </dataValidation>
    <dataValidation type="list" allowBlank="1" showInputMessage="1" showErrorMessage="1" sqref="P4:P23">
      <formula1>ÉquipeLauriers</formula1>
    </dataValidation>
    <dataValidation type="list" allowBlank="1" showInputMessage="1" showErrorMessage="1" sqref="I4:I23">
      <formula1>ÉquipeMimosas</formula1>
    </dataValidation>
    <dataValidation type="list" allowBlank="1" showInputMessage="1" sqref="C29:C48 J29:J48 Q29:Q48">
      <formula1>OFFSET(Bischwiller,MATCH(C29&amp;"*",Bischwiller,0)-1,,COUNTIF(Bischwiller,C29&amp;"*"))</formula1>
    </dataValidation>
    <dataValidation type="list" allowBlank="1" showInputMessage="1" showErrorMessage="1" sqref="J24">
      <formula1>OFFSET(_3T,MATCH(J24&amp;"*",_3T,0)-1,,COUNTIF(_3T,J24&amp;"*"))</formula1>
    </dataValidation>
    <dataValidation type="list" allowBlank="1" showInputMessage="1" sqref="C4:C23 J4:J23 Q4:Q23">
      <formula1>OFFSET(_3T,MATCH(C4&amp;"*",_3T,0)-1,,COUNTIF(_3T,C4&amp;"*"))</formula1>
    </dataValidation>
    <dataValidation type="list" allowBlank="1" showInputMessage="1" sqref="M29:M48 M4:M23 F4:F23 F29:F48 T4:T23 T29:T48">
      <formula1>Heures</formula1>
    </dataValidation>
    <dataValidation type="list" allowBlank="1" showInputMessage="1" showErrorMessage="1" sqref="E4:E23 L4:L23 S4:S23 S29:S48 L29:L48 E29:E48">
      <formula1>Motif</formula1>
    </dataValidation>
    <dataValidation type="list" allowBlank="1" showInputMessage="1" showErrorMessage="1" sqref="B4:B23">
      <formula1>ÉquipeÉglantines</formula1>
    </dataValidation>
    <dataValidation allowBlank="1" showInputMessage="1" showErrorMessage="1" promptTitle="Date" prompt="Merci d'inscrire la date avec le séparateur &quot;/&quot; comme ceci:_x000a_25/05/2018" sqref="A4:A23 H4:H23 O4:O23 A29:A48 H29:H48 O29:O48"/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9" tint="0.39997558519241921"/>
  </sheetPr>
  <dimension ref="A1:U54"/>
  <sheetViews>
    <sheetView zoomScale="80" zoomScaleNormal="80" workbookViewId="0">
      <selection activeCell="E38" sqref="E38"/>
    </sheetView>
  </sheetViews>
  <sheetFormatPr baseColWidth="10" defaultRowHeight="15" x14ac:dyDescent="0.25"/>
  <cols>
    <col min="1" max="1" width="12.7109375" customWidth="1"/>
    <col min="2" max="2" width="17.28515625" customWidth="1"/>
    <col min="3" max="3" width="18.7109375" customWidth="1"/>
    <col min="4" max="4" width="14.7109375" style="45" customWidth="1"/>
    <col min="5" max="5" width="16.7109375" customWidth="1"/>
    <col min="6" max="6" width="12.7109375" customWidth="1"/>
    <col min="7" max="7" width="5.7109375" customWidth="1"/>
    <col min="8" max="8" width="12.7109375" customWidth="1"/>
    <col min="9" max="9" width="17.28515625" customWidth="1"/>
    <col min="10" max="10" width="18.7109375" style="45" customWidth="1"/>
    <col min="11" max="11" width="14.7109375" customWidth="1"/>
    <col min="12" max="12" width="16.7109375" customWidth="1"/>
    <col min="13" max="13" width="12.7109375" customWidth="1"/>
    <col min="14" max="14" width="5.7109375" customWidth="1"/>
    <col min="15" max="15" width="12.7109375" customWidth="1"/>
    <col min="16" max="16" width="17.28515625" style="45" customWidth="1"/>
    <col min="17" max="17" width="18.7109375" customWidth="1"/>
    <col min="18" max="18" width="14.7109375" customWidth="1"/>
    <col min="19" max="19" width="16.7109375" customWidth="1"/>
    <col min="20" max="20" width="12.7109375" customWidth="1"/>
    <col min="21" max="21" width="3.5703125" bestFit="1" customWidth="1"/>
  </cols>
  <sheetData>
    <row r="1" spans="1:21" ht="23.25" x14ac:dyDescent="0.35">
      <c r="A1" s="394" t="s">
        <v>7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4"/>
      <c r="S1" s="4"/>
      <c r="T1" s="4"/>
      <c r="U1" s="4"/>
    </row>
    <row r="2" spans="1:21" x14ac:dyDescent="0.25">
      <c r="A2" s="5" t="s">
        <v>3</v>
      </c>
      <c r="D2"/>
      <c r="H2" s="7" t="s">
        <v>4</v>
      </c>
      <c r="J2"/>
      <c r="O2" s="5" t="s">
        <v>5</v>
      </c>
      <c r="P2"/>
    </row>
    <row r="3" spans="1:21" s="50" customFormat="1" x14ac:dyDescent="0.25">
      <c r="A3" s="47" t="s">
        <v>0</v>
      </c>
      <c r="B3" s="47" t="s">
        <v>1</v>
      </c>
      <c r="C3" s="47" t="s">
        <v>156</v>
      </c>
      <c r="D3" s="47" t="s">
        <v>155</v>
      </c>
      <c r="E3" s="47" t="s">
        <v>154</v>
      </c>
      <c r="F3" s="47" t="s">
        <v>153</v>
      </c>
      <c r="G3" s="49"/>
      <c r="H3" s="47" t="s">
        <v>0</v>
      </c>
      <c r="I3" s="47" t="s">
        <v>1</v>
      </c>
      <c r="J3" s="47" t="s">
        <v>156</v>
      </c>
      <c r="K3" s="47" t="s">
        <v>155</v>
      </c>
      <c r="L3" s="47" t="s">
        <v>154</v>
      </c>
      <c r="M3" s="47" t="s">
        <v>153</v>
      </c>
      <c r="N3" s="49"/>
      <c r="O3" s="47" t="s">
        <v>0</v>
      </c>
      <c r="P3" s="47" t="s">
        <v>1</v>
      </c>
      <c r="Q3" s="47" t="s">
        <v>156</v>
      </c>
      <c r="R3" s="47" t="s">
        <v>155</v>
      </c>
      <c r="S3" s="47" t="s">
        <v>154</v>
      </c>
      <c r="T3" s="47" t="s">
        <v>153</v>
      </c>
      <c r="U3" s="49"/>
    </row>
    <row r="4" spans="1:21" x14ac:dyDescent="0.25">
      <c r="A4" s="6"/>
      <c r="B4" s="10"/>
      <c r="C4" s="10"/>
      <c r="D4" s="2"/>
      <c r="E4" s="10"/>
      <c r="F4" s="12"/>
      <c r="H4" s="6"/>
      <c r="I4" s="10"/>
      <c r="J4" s="10"/>
      <c r="K4" s="2"/>
      <c r="L4" s="10"/>
      <c r="M4" s="12"/>
      <c r="O4" s="6"/>
      <c r="P4" s="10"/>
      <c r="Q4" s="10"/>
      <c r="R4" s="2"/>
      <c r="S4" s="10"/>
      <c r="T4" s="12"/>
    </row>
    <row r="5" spans="1:21" x14ac:dyDescent="0.25">
      <c r="A5" s="6"/>
      <c r="B5" s="10"/>
      <c r="C5" s="10"/>
      <c r="D5" s="2"/>
      <c r="E5" s="10"/>
      <c r="F5" s="12"/>
      <c r="H5" s="6"/>
      <c r="I5" s="10"/>
      <c r="J5" s="10"/>
      <c r="K5" s="2"/>
      <c r="L5" s="10"/>
      <c r="M5" s="12"/>
      <c r="O5" s="6"/>
      <c r="P5" s="10"/>
      <c r="Q5" s="10"/>
      <c r="R5" s="2"/>
      <c r="S5" s="10"/>
      <c r="T5" s="12"/>
    </row>
    <row r="6" spans="1:21" x14ac:dyDescent="0.25">
      <c r="A6" s="6"/>
      <c r="B6" s="10"/>
      <c r="C6" s="10"/>
      <c r="D6" s="2"/>
      <c r="E6" s="10"/>
      <c r="F6" s="12"/>
      <c r="H6" s="6"/>
      <c r="I6" s="10"/>
      <c r="J6" s="10"/>
      <c r="K6" s="2"/>
      <c r="L6" s="10"/>
      <c r="M6" s="12"/>
      <c r="O6" s="6"/>
      <c r="P6" s="10"/>
      <c r="Q6" s="10"/>
      <c r="R6" s="2"/>
      <c r="S6" s="10"/>
      <c r="T6" s="12"/>
    </row>
    <row r="7" spans="1:21" x14ac:dyDescent="0.25">
      <c r="A7" s="6"/>
      <c r="B7" s="10"/>
      <c r="C7" s="10"/>
      <c r="D7" s="2"/>
      <c r="E7" s="10"/>
      <c r="F7" s="12"/>
      <c r="H7" s="6"/>
      <c r="I7" s="10"/>
      <c r="J7" s="10"/>
      <c r="K7" s="2"/>
      <c r="L7" s="10"/>
      <c r="M7" s="12"/>
      <c r="O7" s="6"/>
      <c r="P7" s="10"/>
      <c r="Q7" s="10"/>
      <c r="R7" s="2"/>
      <c r="S7" s="10"/>
      <c r="T7" s="12"/>
    </row>
    <row r="8" spans="1:21" x14ac:dyDescent="0.25">
      <c r="A8" s="6"/>
      <c r="B8" s="10"/>
      <c r="C8" s="10"/>
      <c r="D8" s="2"/>
      <c r="E8" s="10"/>
      <c r="F8" s="12"/>
      <c r="H8" s="6"/>
      <c r="I8" s="10"/>
      <c r="J8" s="10"/>
      <c r="K8" s="2"/>
      <c r="L8" s="10"/>
      <c r="M8" s="12"/>
      <c r="O8" s="6"/>
      <c r="P8" s="10"/>
      <c r="Q8" s="10"/>
      <c r="R8" s="2"/>
      <c r="S8" s="10"/>
      <c r="T8" s="12"/>
    </row>
    <row r="9" spans="1:21" x14ac:dyDescent="0.25">
      <c r="A9" s="6"/>
      <c r="B9" s="10"/>
      <c r="C9" s="10"/>
      <c r="D9" s="2"/>
      <c r="E9" s="10"/>
      <c r="F9" s="12"/>
      <c r="H9" s="6"/>
      <c r="I9" s="10"/>
      <c r="J9" s="10"/>
      <c r="K9" s="2"/>
      <c r="L9" s="10"/>
      <c r="M9" s="12"/>
      <c r="O9" s="6"/>
      <c r="P9" s="10"/>
      <c r="Q9" s="10"/>
      <c r="R9" s="2"/>
      <c r="S9" s="10"/>
      <c r="T9" s="12"/>
    </row>
    <row r="10" spans="1:21" x14ac:dyDescent="0.25">
      <c r="A10" s="6"/>
      <c r="B10" s="10"/>
      <c r="C10" s="10"/>
      <c r="D10" s="2"/>
      <c r="E10" s="10"/>
      <c r="F10" s="12"/>
      <c r="H10" s="6"/>
      <c r="I10" s="10"/>
      <c r="J10" s="10"/>
      <c r="K10" s="2"/>
      <c r="L10" s="10"/>
      <c r="M10" s="12"/>
      <c r="O10" s="6"/>
      <c r="P10" s="10"/>
      <c r="Q10" s="10"/>
      <c r="R10" s="2"/>
      <c r="S10" s="10"/>
      <c r="T10" s="12"/>
    </row>
    <row r="11" spans="1:21" x14ac:dyDescent="0.25">
      <c r="A11" s="6"/>
      <c r="B11" s="10"/>
      <c r="C11" s="10"/>
      <c r="D11" s="2"/>
      <c r="E11" s="10"/>
      <c r="F11" s="12"/>
      <c r="H11" s="6"/>
      <c r="I11" s="10"/>
      <c r="J11" s="10"/>
      <c r="K11" s="2"/>
      <c r="L11" s="10"/>
      <c r="M11" s="12"/>
      <c r="O11" s="6"/>
      <c r="P11" s="10"/>
      <c r="Q11" s="10"/>
      <c r="R11" s="2"/>
      <c r="S11" s="10"/>
      <c r="T11" s="12"/>
    </row>
    <row r="12" spans="1:21" x14ac:dyDescent="0.25">
      <c r="A12" s="6"/>
      <c r="B12" s="10"/>
      <c r="C12" s="10"/>
      <c r="D12" s="2"/>
      <c r="E12" s="10"/>
      <c r="F12" s="12"/>
      <c r="H12" s="6"/>
      <c r="I12" s="10"/>
      <c r="J12" s="10"/>
      <c r="K12" s="2"/>
      <c r="L12" s="10"/>
      <c r="M12" s="12"/>
      <c r="O12" s="6"/>
      <c r="P12" s="10"/>
      <c r="Q12" s="10"/>
      <c r="R12" s="2"/>
      <c r="S12" s="10"/>
      <c r="T12" s="12"/>
    </row>
    <row r="13" spans="1:21" x14ac:dyDescent="0.25">
      <c r="A13" s="6"/>
      <c r="B13" s="10"/>
      <c r="C13" s="10"/>
      <c r="D13" s="2"/>
      <c r="E13" s="10"/>
      <c r="F13" s="12"/>
      <c r="H13" s="6"/>
      <c r="I13" s="10"/>
      <c r="J13" s="10"/>
      <c r="K13" s="2"/>
      <c r="L13" s="10"/>
      <c r="M13" s="12"/>
      <c r="O13" s="6"/>
      <c r="P13" s="10"/>
      <c r="Q13" s="10"/>
      <c r="R13" s="2"/>
      <c r="S13" s="10"/>
      <c r="T13" s="12"/>
    </row>
    <row r="14" spans="1:21" x14ac:dyDescent="0.25">
      <c r="A14" s="6"/>
      <c r="B14" s="10"/>
      <c r="C14" s="10"/>
      <c r="D14" s="2"/>
      <c r="E14" s="10"/>
      <c r="F14" s="12"/>
      <c r="H14" s="6"/>
      <c r="I14" s="10"/>
      <c r="J14" s="10"/>
      <c r="K14" s="2"/>
      <c r="L14" s="10"/>
      <c r="M14" s="12"/>
      <c r="O14" s="6"/>
      <c r="P14" s="10"/>
      <c r="Q14" s="10"/>
      <c r="R14" s="2"/>
      <c r="S14" s="10"/>
      <c r="T14" s="12"/>
    </row>
    <row r="15" spans="1:21" x14ac:dyDescent="0.25">
      <c r="A15" s="6"/>
      <c r="B15" s="10"/>
      <c r="C15" s="10"/>
      <c r="D15" s="2"/>
      <c r="E15" s="10"/>
      <c r="F15" s="12"/>
      <c r="H15" s="6"/>
      <c r="I15" s="10"/>
      <c r="J15" s="10"/>
      <c r="K15" s="2"/>
      <c r="L15" s="10"/>
      <c r="M15" s="12"/>
      <c r="O15" s="6"/>
      <c r="P15" s="10"/>
      <c r="Q15" s="10"/>
      <c r="R15" s="2"/>
      <c r="S15" s="10"/>
      <c r="T15" s="12"/>
    </row>
    <row r="16" spans="1:21" x14ac:dyDescent="0.25">
      <c r="A16" s="6"/>
      <c r="B16" s="10"/>
      <c r="C16" s="10"/>
      <c r="D16" s="2"/>
      <c r="E16" s="10"/>
      <c r="F16" s="12"/>
      <c r="H16" s="6"/>
      <c r="I16" s="10"/>
      <c r="J16" s="10"/>
      <c r="K16" s="2"/>
      <c r="L16" s="10"/>
      <c r="M16" s="12"/>
      <c r="O16" s="6"/>
      <c r="P16" s="10"/>
      <c r="Q16" s="10"/>
      <c r="R16" s="2"/>
      <c r="S16" s="10"/>
      <c r="T16" s="12"/>
    </row>
    <row r="17" spans="1:21" x14ac:dyDescent="0.25">
      <c r="A17" s="1"/>
      <c r="B17" s="10"/>
      <c r="C17" s="10"/>
      <c r="D17" s="2"/>
      <c r="E17" s="2"/>
      <c r="F17" s="12"/>
      <c r="H17" s="1"/>
      <c r="I17" s="10"/>
      <c r="J17" s="10"/>
      <c r="K17" s="2"/>
      <c r="L17" s="2"/>
      <c r="M17" s="12"/>
      <c r="O17" s="1"/>
      <c r="P17" s="10"/>
      <c r="Q17" s="10"/>
      <c r="R17" s="2"/>
      <c r="S17" s="2"/>
      <c r="T17" s="12"/>
    </row>
    <row r="18" spans="1:21" x14ac:dyDescent="0.25">
      <c r="A18" s="1"/>
      <c r="B18" s="10"/>
      <c r="C18" s="10"/>
      <c r="D18" s="2"/>
      <c r="E18" s="2"/>
      <c r="F18" s="12"/>
      <c r="H18" s="1"/>
      <c r="I18" s="10"/>
      <c r="J18" s="10"/>
      <c r="K18" s="2"/>
      <c r="L18" s="2"/>
      <c r="M18" s="12"/>
      <c r="O18" s="1"/>
      <c r="P18" s="10"/>
      <c r="Q18" s="10"/>
      <c r="R18" s="2"/>
      <c r="S18" s="2"/>
      <c r="T18" s="12"/>
    </row>
    <row r="19" spans="1:21" x14ac:dyDescent="0.25">
      <c r="A19" s="1"/>
      <c r="B19" s="2"/>
      <c r="C19" s="10"/>
      <c r="D19" s="2"/>
      <c r="E19" s="2"/>
      <c r="F19" s="12"/>
      <c r="H19" s="1"/>
      <c r="I19" s="2"/>
      <c r="J19" s="10"/>
      <c r="K19" s="2"/>
      <c r="L19" s="2"/>
      <c r="M19" s="12"/>
      <c r="O19" s="1"/>
      <c r="P19" s="2"/>
      <c r="Q19" s="10"/>
      <c r="R19" s="2"/>
      <c r="S19" s="2"/>
      <c r="T19" s="12"/>
    </row>
    <row r="20" spans="1:21" x14ac:dyDescent="0.25">
      <c r="A20" s="1"/>
      <c r="B20" s="2"/>
      <c r="C20" s="10"/>
      <c r="D20" s="2"/>
      <c r="E20" s="2"/>
      <c r="F20" s="12"/>
      <c r="H20" s="1"/>
      <c r="I20" s="2"/>
      <c r="J20" s="10"/>
      <c r="K20" s="2"/>
      <c r="L20" s="2"/>
      <c r="M20" s="12"/>
      <c r="O20" s="1"/>
      <c r="P20" s="2"/>
      <c r="Q20" s="10"/>
      <c r="R20" s="2"/>
      <c r="S20" s="2"/>
      <c r="T20" s="12"/>
    </row>
    <row r="21" spans="1:21" x14ac:dyDescent="0.25">
      <c r="A21" s="1"/>
      <c r="B21" s="2"/>
      <c r="C21" s="10"/>
      <c r="D21" s="2"/>
      <c r="E21" s="2"/>
      <c r="F21" s="2"/>
      <c r="H21" s="1"/>
      <c r="I21" s="2"/>
      <c r="J21" s="10"/>
      <c r="K21" s="2"/>
      <c r="L21" s="2"/>
      <c r="M21" s="2"/>
      <c r="O21" s="1"/>
      <c r="P21" s="2"/>
      <c r="Q21" s="10"/>
      <c r="R21" s="2"/>
      <c r="S21" s="2"/>
      <c r="T21" s="2"/>
    </row>
    <row r="22" spans="1:21" x14ac:dyDescent="0.25">
      <c r="A22" s="1"/>
      <c r="B22" s="2"/>
      <c r="C22" s="10"/>
      <c r="D22" s="2"/>
      <c r="E22" s="2"/>
      <c r="F22" s="2"/>
      <c r="H22" s="1"/>
      <c r="I22" s="2"/>
      <c r="J22" s="10"/>
      <c r="K22" s="2"/>
      <c r="L22" s="2"/>
      <c r="M22" s="2"/>
      <c r="O22" s="1"/>
      <c r="P22" s="2"/>
      <c r="Q22" s="10"/>
      <c r="R22" s="2"/>
      <c r="S22" s="2"/>
      <c r="T22" s="2"/>
    </row>
    <row r="23" spans="1:21" x14ac:dyDescent="0.25">
      <c r="A23" s="1"/>
      <c r="B23" s="2"/>
      <c r="C23" s="10"/>
      <c r="D23" s="2"/>
      <c r="E23" s="2"/>
      <c r="F23" s="2"/>
      <c r="H23" s="1"/>
      <c r="I23" s="2"/>
      <c r="J23" s="10"/>
      <c r="K23" s="2"/>
      <c r="L23" s="2"/>
      <c r="M23" s="2"/>
      <c r="O23" s="1"/>
      <c r="P23" s="2"/>
      <c r="Q23" s="10"/>
      <c r="R23" s="2"/>
      <c r="S23" s="2"/>
      <c r="T23" s="2"/>
    </row>
    <row r="24" spans="1:21" x14ac:dyDescent="0.25">
      <c r="D24"/>
      <c r="H24" s="9"/>
      <c r="J24"/>
      <c r="P24"/>
    </row>
    <row r="25" spans="1:21" x14ac:dyDescent="0.25">
      <c r="A25" s="3" t="s">
        <v>2</v>
      </c>
      <c r="D25"/>
      <c r="F25">
        <f>SUM(F4:F23)</f>
        <v>0</v>
      </c>
      <c r="H25" s="8" t="s">
        <v>2</v>
      </c>
      <c r="J25"/>
      <c r="M25">
        <f>SUM(M4:M23)</f>
        <v>0</v>
      </c>
      <c r="O25" s="3" t="s">
        <v>2</v>
      </c>
      <c r="P25"/>
      <c r="T25">
        <f>SUM(T4:T23)</f>
        <v>0</v>
      </c>
      <c r="U25" s="3">
        <f>SUM(T25+M25+F25)</f>
        <v>0</v>
      </c>
    </row>
    <row r="26" spans="1:21" x14ac:dyDescent="0.25">
      <c r="C26" s="43" t="s">
        <v>146</v>
      </c>
      <c r="D26" s="43"/>
      <c r="E26" s="43" t="s">
        <v>147</v>
      </c>
      <c r="F26" s="43" t="s">
        <v>148</v>
      </c>
      <c r="G26" s="43"/>
      <c r="H26" s="44" t="s">
        <v>149</v>
      </c>
      <c r="I26" s="43" t="s">
        <v>150</v>
      </c>
      <c r="J26" s="43" t="s">
        <v>151</v>
      </c>
      <c r="P26"/>
    </row>
    <row r="27" spans="1:21" x14ac:dyDescent="0.25">
      <c r="A27" s="5" t="s">
        <v>6</v>
      </c>
      <c r="D27"/>
      <c r="H27" s="7" t="s">
        <v>9</v>
      </c>
      <c r="J27"/>
      <c r="O27" s="5" t="s">
        <v>10</v>
      </c>
      <c r="P27"/>
    </row>
    <row r="28" spans="1:21" s="50" customFormat="1" x14ac:dyDescent="0.25">
      <c r="A28" s="47" t="s">
        <v>0</v>
      </c>
      <c r="B28" s="47" t="s">
        <v>1</v>
      </c>
      <c r="C28" s="47" t="s">
        <v>156</v>
      </c>
      <c r="D28" s="47" t="s">
        <v>155</v>
      </c>
      <c r="E28" s="47" t="s">
        <v>154</v>
      </c>
      <c r="F28" s="47" t="s">
        <v>153</v>
      </c>
      <c r="G28" s="49"/>
      <c r="H28" s="47" t="s">
        <v>0</v>
      </c>
      <c r="I28" s="47" t="s">
        <v>1</v>
      </c>
      <c r="J28" s="47" t="s">
        <v>156</v>
      </c>
      <c r="K28" s="47" t="s">
        <v>155</v>
      </c>
      <c r="L28" s="47" t="s">
        <v>154</v>
      </c>
      <c r="M28" s="47" t="s">
        <v>153</v>
      </c>
      <c r="N28" s="49"/>
      <c r="O28" s="47" t="s">
        <v>0</v>
      </c>
      <c r="P28" s="47" t="s">
        <v>1</v>
      </c>
      <c r="Q28" s="47" t="s">
        <v>156</v>
      </c>
      <c r="R28" s="47" t="s">
        <v>155</v>
      </c>
      <c r="S28" s="47" t="s">
        <v>154</v>
      </c>
      <c r="T28" s="47" t="s">
        <v>153</v>
      </c>
      <c r="U28" s="49"/>
    </row>
    <row r="29" spans="1:21" x14ac:dyDescent="0.25">
      <c r="A29" s="1"/>
      <c r="B29" s="2"/>
      <c r="C29" s="2"/>
      <c r="D29" s="2"/>
      <c r="E29" s="10"/>
      <c r="F29" s="12"/>
      <c r="H29" s="1"/>
      <c r="I29" s="2"/>
      <c r="J29" s="2"/>
      <c r="K29" s="2"/>
      <c r="L29" s="10"/>
      <c r="M29" s="12"/>
      <c r="O29" s="1"/>
      <c r="P29" s="2"/>
      <c r="Q29" s="2"/>
      <c r="R29" s="2"/>
      <c r="S29" s="10"/>
      <c r="T29" s="12"/>
    </row>
    <row r="30" spans="1:21" x14ac:dyDescent="0.25">
      <c r="A30" s="1"/>
      <c r="B30" s="2"/>
      <c r="C30" s="2"/>
      <c r="D30" s="2"/>
      <c r="E30" s="10"/>
      <c r="F30" s="12"/>
      <c r="H30" s="1"/>
      <c r="I30" s="2"/>
      <c r="J30" s="2"/>
      <c r="K30" s="2"/>
      <c r="L30" s="10"/>
      <c r="M30" s="12"/>
      <c r="O30" s="1"/>
      <c r="P30" s="2"/>
      <c r="Q30" s="2"/>
      <c r="R30" s="2"/>
      <c r="S30" s="10"/>
      <c r="T30" s="12"/>
    </row>
    <row r="31" spans="1:21" x14ac:dyDescent="0.25">
      <c r="A31" s="1"/>
      <c r="B31" s="2"/>
      <c r="C31" s="2"/>
      <c r="D31" s="2"/>
      <c r="E31" s="10"/>
      <c r="F31" s="12"/>
      <c r="H31" s="1"/>
      <c r="I31" s="2"/>
      <c r="J31" s="2"/>
      <c r="K31" s="2"/>
      <c r="L31" s="10"/>
      <c r="M31" s="12"/>
      <c r="O31" s="1"/>
      <c r="P31" s="2"/>
      <c r="Q31" s="2"/>
      <c r="R31" s="2"/>
      <c r="S31" s="10"/>
      <c r="T31" s="12"/>
    </row>
    <row r="32" spans="1:21" x14ac:dyDescent="0.25">
      <c r="A32" s="1"/>
      <c r="B32" s="2"/>
      <c r="C32" s="2"/>
      <c r="D32" s="2"/>
      <c r="E32" s="10"/>
      <c r="F32" s="12"/>
      <c r="H32" s="1"/>
      <c r="I32" s="2"/>
      <c r="J32" s="2"/>
      <c r="K32" s="2"/>
      <c r="L32" s="10"/>
      <c r="M32" s="12"/>
      <c r="O32" s="1"/>
      <c r="P32" s="2"/>
      <c r="Q32" s="2"/>
      <c r="R32" s="2"/>
      <c r="S32" s="10"/>
      <c r="T32" s="12"/>
    </row>
    <row r="33" spans="1:20" x14ac:dyDescent="0.25">
      <c r="A33" s="1"/>
      <c r="B33" s="2"/>
      <c r="C33" s="2"/>
      <c r="D33" s="2"/>
      <c r="E33" s="10"/>
      <c r="F33" s="12"/>
      <c r="H33" s="1"/>
      <c r="I33" s="2"/>
      <c r="J33" s="2"/>
      <c r="K33" s="2"/>
      <c r="L33" s="10"/>
      <c r="M33" s="12"/>
      <c r="O33" s="1"/>
      <c r="P33" s="2"/>
      <c r="Q33" s="2"/>
      <c r="R33" s="2"/>
      <c r="S33" s="10"/>
      <c r="T33" s="12"/>
    </row>
    <row r="34" spans="1:20" x14ac:dyDescent="0.25">
      <c r="A34" s="1"/>
      <c r="B34" s="2"/>
      <c r="C34" s="2"/>
      <c r="D34" s="2"/>
      <c r="E34" s="10"/>
      <c r="F34" s="12"/>
      <c r="H34" s="1"/>
      <c r="I34" s="2"/>
      <c r="J34" s="2"/>
      <c r="K34" s="2"/>
      <c r="L34" s="10"/>
      <c r="M34" s="12"/>
      <c r="O34" s="1"/>
      <c r="P34" s="2"/>
      <c r="Q34" s="2"/>
      <c r="R34" s="2"/>
      <c r="S34" s="10"/>
      <c r="T34" s="12"/>
    </row>
    <row r="35" spans="1:20" x14ac:dyDescent="0.25">
      <c r="A35" s="1"/>
      <c r="B35" s="2"/>
      <c r="C35" s="2"/>
      <c r="D35" s="2"/>
      <c r="E35" s="10"/>
      <c r="F35" s="12"/>
      <c r="H35" s="1"/>
      <c r="I35" s="2"/>
      <c r="J35" s="2"/>
      <c r="K35" s="2"/>
      <c r="L35" s="10"/>
      <c r="M35" s="12"/>
      <c r="O35" s="1"/>
      <c r="P35" s="2"/>
      <c r="Q35" s="2"/>
      <c r="R35" s="2"/>
      <c r="S35" s="10"/>
      <c r="T35" s="12"/>
    </row>
    <row r="36" spans="1:20" x14ac:dyDescent="0.25">
      <c r="A36" s="1"/>
      <c r="B36" s="2"/>
      <c r="C36" s="2"/>
      <c r="D36" s="2"/>
      <c r="E36" s="10"/>
      <c r="F36" s="12"/>
      <c r="H36" s="1"/>
      <c r="I36" s="2"/>
      <c r="J36" s="2"/>
      <c r="K36" s="2"/>
      <c r="L36" s="10"/>
      <c r="M36" s="12"/>
      <c r="O36" s="1"/>
      <c r="P36" s="2"/>
      <c r="Q36" s="2"/>
      <c r="R36" s="2"/>
      <c r="S36" s="10"/>
      <c r="T36" s="12"/>
    </row>
    <row r="37" spans="1:20" x14ac:dyDescent="0.25">
      <c r="A37" s="1"/>
      <c r="B37" s="2"/>
      <c r="C37" s="2"/>
      <c r="D37" s="2"/>
      <c r="E37" s="10"/>
      <c r="F37" s="12"/>
      <c r="H37" s="1"/>
      <c r="I37" s="2"/>
      <c r="J37" s="2"/>
      <c r="K37" s="2"/>
      <c r="L37" s="10"/>
      <c r="M37" s="12"/>
      <c r="O37" s="1"/>
      <c r="P37" s="2"/>
      <c r="Q37" s="2"/>
      <c r="R37" s="2"/>
      <c r="S37" s="10"/>
      <c r="T37" s="12"/>
    </row>
    <row r="38" spans="1:20" x14ac:dyDescent="0.25">
      <c r="A38" s="1"/>
      <c r="B38" s="2"/>
      <c r="C38" s="2"/>
      <c r="D38" s="2"/>
      <c r="E38" s="10"/>
      <c r="F38" s="12"/>
      <c r="H38" s="1"/>
      <c r="I38" s="2"/>
      <c r="J38" s="2"/>
      <c r="K38" s="2"/>
      <c r="L38" s="10"/>
      <c r="M38" s="12"/>
      <c r="O38" s="1"/>
      <c r="P38" s="2"/>
      <c r="Q38" s="2"/>
      <c r="R38" s="2"/>
      <c r="S38" s="10"/>
      <c r="T38" s="12"/>
    </row>
    <row r="39" spans="1:20" x14ac:dyDescent="0.25">
      <c r="A39" s="1"/>
      <c r="B39" s="2"/>
      <c r="C39" s="2"/>
      <c r="D39" s="2"/>
      <c r="E39" s="10"/>
      <c r="F39" s="12"/>
      <c r="H39" s="1"/>
      <c r="I39" s="2"/>
      <c r="J39" s="2"/>
      <c r="K39" s="2"/>
      <c r="L39" s="10"/>
      <c r="M39" s="12"/>
      <c r="O39" s="1"/>
      <c r="P39" s="2"/>
      <c r="Q39" s="2"/>
      <c r="R39" s="2"/>
      <c r="S39" s="10"/>
      <c r="T39" s="12"/>
    </row>
    <row r="40" spans="1:20" x14ac:dyDescent="0.25">
      <c r="A40" s="1"/>
      <c r="B40" s="2"/>
      <c r="C40" s="2"/>
      <c r="D40" s="2"/>
      <c r="E40" s="10"/>
      <c r="F40" s="12"/>
      <c r="H40" s="1"/>
      <c r="I40" s="2"/>
      <c r="J40" s="2"/>
      <c r="K40" s="2"/>
      <c r="L40" s="10"/>
      <c r="M40" s="12"/>
      <c r="O40" s="1"/>
      <c r="P40" s="2"/>
      <c r="Q40" s="2"/>
      <c r="R40" s="2"/>
      <c r="S40" s="10"/>
      <c r="T40" s="12"/>
    </row>
    <row r="41" spans="1:20" x14ac:dyDescent="0.25">
      <c r="A41" s="1"/>
      <c r="B41" s="2"/>
      <c r="C41" s="2"/>
      <c r="D41" s="2"/>
      <c r="E41" s="10"/>
      <c r="F41" s="12"/>
      <c r="H41" s="1"/>
      <c r="I41" s="2"/>
      <c r="J41" s="2"/>
      <c r="K41" s="2"/>
      <c r="L41" s="10"/>
      <c r="M41" s="12"/>
      <c r="O41" s="1"/>
      <c r="P41" s="2"/>
      <c r="Q41" s="2"/>
      <c r="R41" s="2"/>
      <c r="S41" s="10"/>
      <c r="T41" s="12"/>
    </row>
    <row r="42" spans="1:20" x14ac:dyDescent="0.25">
      <c r="A42" s="1"/>
      <c r="B42" s="2"/>
      <c r="C42" s="2"/>
      <c r="D42" s="2"/>
      <c r="E42" s="2"/>
      <c r="F42" s="12"/>
      <c r="H42" s="1"/>
      <c r="I42" s="2"/>
      <c r="J42" s="2"/>
      <c r="K42" s="2"/>
      <c r="L42" s="2"/>
      <c r="M42" s="12"/>
      <c r="O42" s="1"/>
      <c r="P42" s="2"/>
      <c r="Q42" s="2"/>
      <c r="R42" s="2"/>
      <c r="S42" s="2"/>
      <c r="T42" s="12"/>
    </row>
    <row r="43" spans="1:20" x14ac:dyDescent="0.25">
      <c r="A43" s="1"/>
      <c r="B43" s="2"/>
      <c r="C43" s="2"/>
      <c r="D43" s="2"/>
      <c r="E43" s="2"/>
      <c r="F43" s="12"/>
      <c r="H43" s="1"/>
      <c r="I43" s="2"/>
      <c r="J43" s="2"/>
      <c r="K43" s="2"/>
      <c r="L43" s="2"/>
      <c r="M43" s="12"/>
      <c r="O43" s="1"/>
      <c r="P43" s="2"/>
      <c r="Q43" s="2"/>
      <c r="R43" s="2"/>
      <c r="S43" s="2"/>
      <c r="T43" s="12"/>
    </row>
    <row r="44" spans="1:20" x14ac:dyDescent="0.25">
      <c r="A44" s="1"/>
      <c r="B44" s="2"/>
      <c r="C44" s="2"/>
      <c r="D44" s="2"/>
      <c r="E44" s="2"/>
      <c r="F44" s="12"/>
      <c r="H44" s="1"/>
      <c r="I44" s="2"/>
      <c r="J44" s="2"/>
      <c r="K44" s="2"/>
      <c r="L44" s="2"/>
      <c r="M44" s="12"/>
      <c r="O44" s="1"/>
      <c r="P44" s="2"/>
      <c r="Q44" s="2"/>
      <c r="R44" s="2"/>
      <c r="S44" s="2"/>
      <c r="T44" s="12"/>
    </row>
    <row r="45" spans="1:20" x14ac:dyDescent="0.25">
      <c r="A45" s="1"/>
      <c r="B45" s="2"/>
      <c r="C45" s="2"/>
      <c r="D45" s="2"/>
      <c r="E45" s="2"/>
      <c r="F45" s="12"/>
      <c r="H45" s="1"/>
      <c r="I45" s="2"/>
      <c r="J45" s="2"/>
      <c r="K45" s="2"/>
      <c r="L45" s="2"/>
      <c r="M45" s="12"/>
      <c r="O45" s="1"/>
      <c r="P45" s="2"/>
      <c r="Q45" s="2"/>
      <c r="R45" s="2"/>
      <c r="S45" s="2"/>
      <c r="T45" s="12"/>
    </row>
    <row r="46" spans="1:20" x14ac:dyDescent="0.25">
      <c r="A46" s="1"/>
      <c r="B46" s="2"/>
      <c r="C46" s="2"/>
      <c r="D46" s="2"/>
      <c r="E46" s="2"/>
      <c r="F46" s="2"/>
      <c r="H46" s="1"/>
      <c r="I46" s="2"/>
      <c r="J46" s="2"/>
      <c r="K46" s="2"/>
      <c r="L46" s="2"/>
      <c r="M46" s="2"/>
      <c r="O46" s="1"/>
      <c r="P46" s="2"/>
      <c r="Q46" s="2"/>
      <c r="R46" s="2"/>
      <c r="S46" s="2"/>
      <c r="T46" s="2"/>
    </row>
    <row r="47" spans="1:20" x14ac:dyDescent="0.25">
      <c r="A47" s="1"/>
      <c r="B47" s="2"/>
      <c r="C47" s="2"/>
      <c r="D47" s="2"/>
      <c r="E47" s="2"/>
      <c r="F47" s="2"/>
      <c r="H47" s="1"/>
      <c r="I47" s="2"/>
      <c r="J47" s="2"/>
      <c r="K47" s="2"/>
      <c r="L47" s="2"/>
      <c r="M47" s="2"/>
      <c r="O47" s="1"/>
      <c r="P47" s="2"/>
      <c r="Q47" s="2"/>
      <c r="R47" s="2"/>
      <c r="S47" s="2"/>
      <c r="T47" s="2"/>
    </row>
    <row r="48" spans="1:20" x14ac:dyDescent="0.25">
      <c r="A48" s="1"/>
      <c r="B48" s="2"/>
      <c r="C48" s="2"/>
      <c r="D48" s="2"/>
      <c r="E48" s="2"/>
      <c r="F48" s="2"/>
      <c r="H48" s="1"/>
      <c r="I48" s="2"/>
      <c r="J48" s="2"/>
      <c r="K48" s="2"/>
      <c r="L48" s="2"/>
      <c r="M48" s="2"/>
      <c r="O48" s="1"/>
      <c r="P48" s="2"/>
      <c r="Q48" s="2"/>
      <c r="R48" s="2"/>
      <c r="S48" s="2"/>
      <c r="T48" s="2"/>
    </row>
    <row r="49" spans="1:21" x14ac:dyDescent="0.25">
      <c r="D49"/>
      <c r="H49" s="9"/>
      <c r="J49"/>
      <c r="P49"/>
    </row>
    <row r="50" spans="1:21" x14ac:dyDescent="0.25">
      <c r="A50" s="3" t="s">
        <v>2</v>
      </c>
      <c r="D50"/>
      <c r="F50">
        <f>SUM(F29:F48)</f>
        <v>0</v>
      </c>
      <c r="H50" s="9"/>
      <c r="J50"/>
      <c r="M50">
        <f>SUM(M49:M49)</f>
        <v>0</v>
      </c>
      <c r="P50"/>
      <c r="T50">
        <f>SUM(T49:T49)</f>
        <v>0</v>
      </c>
      <c r="U50" s="3">
        <f>SUM(T50+M50+F50)</f>
        <v>0</v>
      </c>
    </row>
    <row r="51" spans="1:21" x14ac:dyDescent="0.25">
      <c r="D51" s="46"/>
      <c r="G51" s="9"/>
      <c r="J51" s="46"/>
      <c r="P51" s="46"/>
    </row>
    <row r="52" spans="1:21" x14ac:dyDescent="0.25">
      <c r="B52" s="8" t="s">
        <v>8</v>
      </c>
      <c r="C52" s="3"/>
      <c r="D52" s="46"/>
      <c r="E52" s="212">
        <f>$F$25+$M$25+$T$25+$T$50+$M$50+$F$50</f>
        <v>0</v>
      </c>
      <c r="G52" s="9"/>
      <c r="J52" s="46"/>
      <c r="P52" s="46"/>
    </row>
    <row r="53" spans="1:21" x14ac:dyDescent="0.25">
      <c r="B53" s="8"/>
      <c r="C53" s="3"/>
      <c r="D53" s="46"/>
      <c r="E53" s="3"/>
      <c r="G53" s="9"/>
      <c r="J53" s="46"/>
      <c r="P53" s="46"/>
    </row>
    <row r="54" spans="1:21" x14ac:dyDescent="0.25">
      <c r="B54" s="8" t="s">
        <v>11</v>
      </c>
      <c r="C54" s="3"/>
      <c r="E54" s="14">
        <f>E52+'Novembre 2018'!E54</f>
        <v>0</v>
      </c>
      <c r="G54" s="9"/>
    </row>
  </sheetData>
  <mergeCells count="1">
    <mergeCell ref="A1:Q1"/>
  </mergeCells>
  <dataValidations count="12">
    <dataValidation type="list" allowBlank="1" showInputMessage="1" showErrorMessage="1" sqref="I29:I48">
      <formula1>ÉquipeBodel</formula1>
    </dataValidation>
    <dataValidation type="list" allowBlank="1" showInputMessage="1" showErrorMessage="1" sqref="P29:P48">
      <formula1>ÉquipeParc</formula1>
    </dataValidation>
    <dataValidation type="list" allowBlank="1" showInputMessage="1" showErrorMessage="1" sqref="B29:B48">
      <formula1>ÉquipeStuber</formula1>
    </dataValidation>
    <dataValidation type="list" allowBlank="1" showInputMessage="1" showErrorMessage="1" sqref="P4:P23">
      <formula1>ÉquipeLauriers</formula1>
    </dataValidation>
    <dataValidation type="list" allowBlank="1" showInputMessage="1" showErrorMessage="1" sqref="I4:I23">
      <formula1>ÉquipeMimosas</formula1>
    </dataValidation>
    <dataValidation type="list" allowBlank="1" showInputMessage="1" sqref="C29:C48 J29:J48 Q29:Q48">
      <formula1>OFFSET(Bischwiller,MATCH(C29&amp;"*",Bischwiller,0)-1,,COUNTIF(Bischwiller,C29&amp;"*"))</formula1>
    </dataValidation>
    <dataValidation type="list" allowBlank="1" showInputMessage="1" showErrorMessage="1" sqref="J24">
      <formula1>OFFSET(_3T,MATCH(J24&amp;"*",_3T,0)-1,,COUNTIF(_3T,J24&amp;"*"))</formula1>
    </dataValidation>
    <dataValidation type="list" allowBlank="1" showInputMessage="1" sqref="C4:C23 J4:J23 Q4:Q23">
      <formula1>OFFSET(_3T,MATCH(C4&amp;"*",_3T,0)-1,,COUNTIF(_3T,C4&amp;"*"))</formula1>
    </dataValidation>
    <dataValidation type="list" allowBlank="1" showInputMessage="1" sqref="M29:M48 M4:M23 F4:F23 F29:F48 T4:T23 T29:T48">
      <formula1>Heures</formula1>
    </dataValidation>
    <dataValidation type="list" allowBlank="1" showInputMessage="1" showErrorMessage="1" sqref="E4:E23 L4:L23 S4:S23 S29:S48 L29:L48 E29:E48">
      <formula1>Motif</formula1>
    </dataValidation>
    <dataValidation type="list" allowBlank="1" showInputMessage="1" showErrorMessage="1" sqref="B4:B23">
      <formula1>ÉquipeÉglantines</formula1>
    </dataValidation>
    <dataValidation allowBlank="1" showInputMessage="1" showErrorMessage="1" promptTitle="Date" prompt="Merci d'inscrire la date avec le séparateur &quot;/&quot; comme ceci:_x000a_25/05/2018" sqref="A4:A23 H4:H23 O4:O23 A29:A48 H29:H48 O29:O48"/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7030A0"/>
  </sheetPr>
  <dimension ref="A1:W51"/>
  <sheetViews>
    <sheetView zoomScale="90" zoomScaleNormal="90" workbookViewId="0">
      <selection activeCell="E3" sqref="E3"/>
    </sheetView>
  </sheetViews>
  <sheetFormatPr baseColWidth="10" defaultRowHeight="15" x14ac:dyDescent="0.25"/>
  <cols>
    <col min="1" max="1" width="11.5703125" style="289" bestFit="1" customWidth="1"/>
    <col min="2" max="2" width="14.5703125" style="58" bestFit="1" customWidth="1"/>
    <col min="3" max="3" width="18.7109375" style="58" bestFit="1" customWidth="1"/>
    <col min="4" max="4" width="12" style="58" customWidth="1"/>
    <col min="5" max="5" width="16.42578125" style="58" customWidth="1"/>
    <col min="6" max="6" width="12.140625" style="62" bestFit="1" customWidth="1"/>
    <col min="7" max="8" width="11.42578125" style="58"/>
    <col min="9" max="9" width="14.5703125" style="58" bestFit="1" customWidth="1"/>
    <col min="10" max="10" width="18.7109375" style="58" bestFit="1" customWidth="1"/>
    <col min="11" max="11" width="11.42578125" style="58"/>
    <col min="12" max="12" width="15.7109375" style="58" bestFit="1" customWidth="1"/>
    <col min="13" max="13" width="12.140625" style="62" bestFit="1" customWidth="1"/>
    <col min="14" max="15" width="11.42578125" style="58"/>
    <col min="16" max="16" width="14.5703125" style="58" bestFit="1" customWidth="1"/>
    <col min="17" max="17" width="18.7109375" style="58" bestFit="1" customWidth="1"/>
    <col min="18" max="18" width="11.42578125" style="58"/>
    <col min="19" max="19" width="15.7109375" style="58" bestFit="1" customWidth="1"/>
    <col min="20" max="20" width="12.140625" style="62" bestFit="1" customWidth="1"/>
    <col min="21" max="21" width="8.140625" customWidth="1"/>
    <col min="22" max="22" width="6" bestFit="1" customWidth="1"/>
  </cols>
  <sheetData>
    <row r="1" spans="1:23" x14ac:dyDescent="0.25">
      <c r="A1" s="395" t="s">
        <v>179</v>
      </c>
      <c r="B1" s="395"/>
      <c r="C1" s="395"/>
      <c r="D1" s="395"/>
      <c r="E1" s="395"/>
      <c r="F1" s="395"/>
    </row>
    <row r="2" spans="1:23" s="45" customFormat="1" x14ac:dyDescent="0.25">
      <c r="A2" s="288" t="s">
        <v>0</v>
      </c>
      <c r="B2" s="59" t="s">
        <v>180</v>
      </c>
      <c r="C2" s="59" t="s">
        <v>156</v>
      </c>
      <c r="D2" s="59" t="s">
        <v>183</v>
      </c>
      <c r="E2" s="59" t="s">
        <v>154</v>
      </c>
      <c r="F2" s="59" t="s">
        <v>153</v>
      </c>
      <c r="G2" s="58"/>
      <c r="H2" s="59" t="s">
        <v>0</v>
      </c>
      <c r="I2" s="59" t="s">
        <v>180</v>
      </c>
      <c r="J2" s="59" t="s">
        <v>156</v>
      </c>
      <c r="K2" s="59" t="s">
        <v>183</v>
      </c>
      <c r="L2" s="59" t="s">
        <v>154</v>
      </c>
      <c r="M2" s="59" t="s">
        <v>153</v>
      </c>
      <c r="N2" s="58"/>
      <c r="O2" s="59" t="s">
        <v>0</v>
      </c>
      <c r="P2" s="59" t="s">
        <v>180</v>
      </c>
      <c r="Q2" s="59" t="s">
        <v>156</v>
      </c>
      <c r="R2" s="59" t="s">
        <v>183</v>
      </c>
      <c r="S2" s="59" t="s">
        <v>154</v>
      </c>
      <c r="T2" s="59" t="s">
        <v>153</v>
      </c>
      <c r="V2" s="53"/>
      <c r="W2" s="53"/>
    </row>
    <row r="3" spans="1:23" ht="15.75" x14ac:dyDescent="0.3">
      <c r="A3" s="60"/>
      <c r="B3" s="60"/>
      <c r="C3" s="61"/>
      <c r="D3" s="61"/>
      <c r="E3" s="61"/>
      <c r="F3" s="292"/>
      <c r="H3" s="60"/>
      <c r="I3" s="60"/>
      <c r="J3" s="61"/>
      <c r="K3" s="61"/>
      <c r="L3" s="61"/>
      <c r="M3" s="292"/>
      <c r="O3" s="60"/>
      <c r="P3" s="60"/>
      <c r="Q3" s="61"/>
      <c r="R3" s="61"/>
      <c r="S3" s="61"/>
      <c r="T3" s="290"/>
      <c r="V3" s="54"/>
      <c r="W3" s="55"/>
    </row>
    <row r="4" spans="1:23" ht="15.75" x14ac:dyDescent="0.3">
      <c r="A4" s="60"/>
      <c r="B4" s="60"/>
      <c r="C4" s="61"/>
      <c r="D4" s="61"/>
      <c r="E4" s="61"/>
      <c r="F4" s="292"/>
      <c r="H4" s="60"/>
      <c r="I4" s="60"/>
      <c r="J4" s="61"/>
      <c r="K4" s="61"/>
      <c r="L4" s="61"/>
      <c r="M4" s="292"/>
      <c r="O4" s="60"/>
      <c r="P4" s="60"/>
      <c r="Q4" s="61"/>
      <c r="R4" s="61"/>
      <c r="S4" s="61"/>
      <c r="T4" s="292"/>
      <c r="V4" s="56"/>
      <c r="W4" s="56"/>
    </row>
    <row r="5" spans="1:23" ht="15.75" x14ac:dyDescent="0.3">
      <c r="A5" s="60"/>
      <c r="B5" s="60"/>
      <c r="C5" s="61"/>
      <c r="D5" s="61"/>
      <c r="E5" s="61"/>
      <c r="F5" s="292"/>
      <c r="H5" s="60"/>
      <c r="I5" s="60"/>
      <c r="J5" s="61"/>
      <c r="K5" s="61"/>
      <c r="L5" s="61"/>
      <c r="M5" s="292"/>
      <c r="O5" s="60"/>
      <c r="P5" s="60"/>
      <c r="Q5" s="61"/>
      <c r="R5" s="61"/>
      <c r="S5" s="61"/>
      <c r="T5" s="292"/>
      <c r="V5" s="57"/>
      <c r="W5" s="56"/>
    </row>
    <row r="6" spans="1:23" ht="15.75" x14ac:dyDescent="0.3">
      <c r="A6" s="60"/>
      <c r="B6" s="60"/>
      <c r="C6" s="61"/>
      <c r="D6" s="61"/>
      <c r="E6" s="61"/>
      <c r="F6" s="292"/>
      <c r="H6" s="60"/>
      <c r="I6" s="60"/>
      <c r="J6" s="61"/>
      <c r="K6" s="61"/>
      <c r="L6" s="61"/>
      <c r="M6" s="292"/>
      <c r="O6" s="60"/>
      <c r="P6" s="60"/>
      <c r="Q6" s="61"/>
      <c r="R6" s="61"/>
      <c r="S6" s="61"/>
      <c r="T6" s="292"/>
      <c r="V6" s="56"/>
      <c r="W6" s="56"/>
    </row>
    <row r="7" spans="1:23" ht="15.75" x14ac:dyDescent="0.3">
      <c r="A7" s="60"/>
      <c r="B7" s="60"/>
      <c r="C7" s="61"/>
      <c r="D7" s="61"/>
      <c r="E7" s="61"/>
      <c r="F7" s="292"/>
      <c r="H7" s="60"/>
      <c r="I7" s="60"/>
      <c r="J7" s="61"/>
      <c r="K7" s="61"/>
      <c r="L7" s="61"/>
      <c r="M7" s="292"/>
      <c r="O7" s="60"/>
      <c r="P7" s="60"/>
      <c r="Q7" s="61"/>
      <c r="R7" s="61"/>
      <c r="S7" s="61"/>
      <c r="T7" s="292"/>
    </row>
    <row r="8" spans="1:23" ht="15.75" x14ac:dyDescent="0.3">
      <c r="A8" s="60"/>
      <c r="B8" s="60"/>
      <c r="C8" s="61"/>
      <c r="D8" s="61"/>
      <c r="E8" s="61"/>
      <c r="F8" s="292"/>
      <c r="H8" s="60"/>
      <c r="I8" s="60"/>
      <c r="J8" s="61"/>
      <c r="K8" s="61"/>
      <c r="L8" s="61"/>
      <c r="M8" s="292"/>
      <c r="O8" s="60"/>
      <c r="P8" s="60"/>
      <c r="Q8" s="61"/>
      <c r="R8" s="61"/>
      <c r="S8" s="61"/>
      <c r="T8" s="292"/>
    </row>
    <row r="9" spans="1:23" ht="15.75" x14ac:dyDescent="0.3">
      <c r="A9" s="60"/>
      <c r="B9" s="60"/>
      <c r="C9" s="61"/>
      <c r="D9" s="61"/>
      <c r="E9" s="61"/>
      <c r="F9" s="292"/>
      <c r="H9" s="60"/>
      <c r="I9" s="60"/>
      <c r="J9" s="61"/>
      <c r="K9" s="61"/>
      <c r="L9" s="61"/>
      <c r="M9" s="292"/>
      <c r="O9" s="60"/>
      <c r="P9" s="60"/>
      <c r="Q9" s="61"/>
      <c r="R9" s="61"/>
      <c r="S9" s="61"/>
      <c r="T9" s="292"/>
    </row>
    <row r="10" spans="1:23" ht="15.75" x14ac:dyDescent="0.3">
      <c r="A10" s="60"/>
      <c r="B10" s="60"/>
      <c r="C10" s="61"/>
      <c r="D10" s="61"/>
      <c r="E10" s="61"/>
      <c r="F10" s="292"/>
      <c r="H10" s="60"/>
      <c r="I10" s="60"/>
      <c r="J10" s="61"/>
      <c r="K10" s="61"/>
      <c r="L10" s="61"/>
      <c r="M10" s="292"/>
      <c r="O10" s="60"/>
      <c r="P10" s="60"/>
      <c r="Q10" s="61"/>
      <c r="R10" s="61"/>
      <c r="S10" s="61"/>
      <c r="T10" s="292"/>
    </row>
    <row r="11" spans="1:23" ht="15.75" x14ac:dyDescent="0.3">
      <c r="A11" s="60"/>
      <c r="B11" s="60"/>
      <c r="C11" s="61"/>
      <c r="D11" s="61"/>
      <c r="E11" s="61"/>
      <c r="F11" s="292"/>
      <c r="H11" s="60"/>
      <c r="I11" s="60"/>
      <c r="J11" s="61"/>
      <c r="K11" s="61"/>
      <c r="L11" s="61"/>
      <c r="M11" s="292"/>
      <c r="O11" s="60"/>
      <c r="P11" s="60"/>
      <c r="Q11" s="61"/>
      <c r="R11" s="61"/>
      <c r="S11" s="61"/>
      <c r="T11" s="292"/>
    </row>
    <row r="12" spans="1:23" ht="15.75" x14ac:dyDescent="0.3">
      <c r="A12" s="60"/>
      <c r="B12" s="60"/>
      <c r="C12" s="61"/>
      <c r="D12" s="61"/>
      <c r="E12" s="61"/>
      <c r="F12" s="292"/>
      <c r="H12" s="60"/>
      <c r="I12" s="60"/>
      <c r="J12" s="61"/>
      <c r="K12" s="61"/>
      <c r="L12" s="61"/>
      <c r="M12" s="292"/>
      <c r="O12" s="60"/>
      <c r="P12" s="60"/>
      <c r="Q12" s="61"/>
      <c r="R12" s="61"/>
      <c r="S12" s="61"/>
      <c r="T12" s="292"/>
    </row>
    <row r="13" spans="1:23" ht="15.75" x14ac:dyDescent="0.3">
      <c r="A13" s="60"/>
      <c r="B13" s="60"/>
      <c r="C13" s="61"/>
      <c r="D13" s="61"/>
      <c r="E13" s="61"/>
      <c r="F13" s="292"/>
      <c r="H13" s="60"/>
      <c r="I13" s="60"/>
      <c r="J13" s="61"/>
      <c r="K13" s="61"/>
      <c r="L13" s="61"/>
      <c r="M13" s="292"/>
      <c r="O13" s="60"/>
      <c r="P13" s="60"/>
      <c r="Q13" s="61"/>
      <c r="R13" s="61"/>
      <c r="S13" s="61"/>
      <c r="T13" s="292"/>
    </row>
    <row r="14" spans="1:23" ht="15.75" x14ac:dyDescent="0.3">
      <c r="A14" s="60"/>
      <c r="B14" s="60"/>
      <c r="C14" s="61"/>
      <c r="D14" s="61"/>
      <c r="E14" s="61"/>
      <c r="F14" s="292"/>
      <c r="H14" s="60"/>
      <c r="I14" s="60"/>
      <c r="J14" s="61"/>
      <c r="K14" s="61"/>
      <c r="L14" s="61"/>
      <c r="M14" s="292"/>
      <c r="O14" s="60"/>
      <c r="P14" s="60"/>
      <c r="Q14" s="61"/>
      <c r="R14" s="61"/>
      <c r="S14" s="61"/>
      <c r="T14" s="292"/>
    </row>
    <row r="15" spans="1:23" ht="15.75" x14ac:dyDescent="0.3">
      <c r="A15" s="60"/>
      <c r="B15" s="60"/>
      <c r="C15" s="61"/>
      <c r="D15" s="61"/>
      <c r="E15" s="61"/>
      <c r="F15" s="292"/>
      <c r="H15" s="60"/>
      <c r="I15" s="60"/>
      <c r="J15" s="61"/>
      <c r="K15" s="61"/>
      <c r="L15" s="61"/>
      <c r="M15" s="292"/>
      <c r="O15" s="60"/>
      <c r="P15" s="60"/>
      <c r="Q15" s="61"/>
      <c r="R15" s="61"/>
      <c r="S15" s="61"/>
      <c r="T15" s="292"/>
    </row>
    <row r="16" spans="1:23" ht="15.75" x14ac:dyDescent="0.3">
      <c r="A16" s="60"/>
      <c r="B16" s="60"/>
      <c r="C16" s="61"/>
      <c r="D16" s="61"/>
      <c r="E16" s="61"/>
      <c r="F16" s="292"/>
      <c r="H16" s="60"/>
      <c r="I16" s="60"/>
      <c r="J16" s="61"/>
      <c r="K16" s="61"/>
      <c r="L16" s="61"/>
      <c r="M16" s="292"/>
      <c r="O16" s="60"/>
      <c r="P16" s="60"/>
      <c r="Q16" s="61"/>
      <c r="R16" s="61"/>
      <c r="S16" s="61"/>
      <c r="T16" s="292"/>
    </row>
    <row r="17" spans="1:20" ht="15.75" x14ac:dyDescent="0.3">
      <c r="A17" s="60"/>
      <c r="B17" s="60"/>
      <c r="C17" s="61"/>
      <c r="D17" s="61"/>
      <c r="E17" s="61"/>
      <c r="F17" s="292"/>
      <c r="H17" s="60"/>
      <c r="I17" s="60"/>
      <c r="J17" s="61"/>
      <c r="K17" s="61"/>
      <c r="L17" s="61"/>
      <c r="M17" s="292"/>
      <c r="O17" s="60"/>
      <c r="P17" s="60"/>
      <c r="Q17" s="61"/>
      <c r="R17" s="61"/>
      <c r="S17" s="61"/>
      <c r="T17" s="292"/>
    </row>
    <row r="18" spans="1:20" ht="15.75" x14ac:dyDescent="0.3">
      <c r="A18" s="60"/>
      <c r="B18" s="60"/>
      <c r="C18" s="61"/>
      <c r="D18" s="61"/>
      <c r="E18" s="61"/>
      <c r="F18" s="292"/>
      <c r="H18" s="60"/>
      <c r="I18" s="60"/>
      <c r="J18" s="61"/>
      <c r="K18" s="61"/>
      <c r="L18" s="61"/>
      <c r="M18" s="292"/>
      <c r="O18" s="60"/>
      <c r="P18" s="60"/>
      <c r="Q18" s="61"/>
      <c r="R18" s="61"/>
      <c r="S18" s="61"/>
      <c r="T18" s="292"/>
    </row>
    <row r="19" spans="1:20" ht="15.75" x14ac:dyDescent="0.3">
      <c r="A19" s="60"/>
      <c r="B19" s="60"/>
      <c r="C19" s="61"/>
      <c r="D19" s="61"/>
      <c r="E19" s="61"/>
      <c r="F19" s="292"/>
      <c r="H19" s="60"/>
      <c r="I19" s="60"/>
      <c r="J19" s="61"/>
      <c r="K19" s="61"/>
      <c r="L19" s="61"/>
      <c r="M19" s="292"/>
      <c r="O19" s="60"/>
      <c r="P19" s="60"/>
      <c r="Q19" s="61"/>
      <c r="R19" s="61"/>
      <c r="S19" s="61"/>
      <c r="T19" s="292"/>
    </row>
    <row r="20" spans="1:20" ht="15.75" x14ac:dyDescent="0.3">
      <c r="A20" s="60"/>
      <c r="B20" s="60"/>
      <c r="C20" s="61"/>
      <c r="D20" s="61"/>
      <c r="E20" s="61"/>
      <c r="F20" s="292"/>
      <c r="H20" s="60"/>
      <c r="I20" s="60"/>
      <c r="J20" s="61"/>
      <c r="K20" s="61"/>
      <c r="L20" s="61"/>
      <c r="M20" s="292"/>
      <c r="O20" s="60"/>
      <c r="P20" s="60"/>
      <c r="Q20" s="61"/>
      <c r="R20" s="61"/>
      <c r="S20" s="61"/>
      <c r="T20" s="292"/>
    </row>
    <row r="21" spans="1:20" ht="15.75" x14ac:dyDescent="0.3">
      <c r="A21" s="60"/>
      <c r="B21" s="60"/>
      <c r="C21" s="61"/>
      <c r="D21" s="61"/>
      <c r="E21" s="61"/>
      <c r="F21" s="292"/>
      <c r="H21" s="60"/>
      <c r="I21" s="60"/>
      <c r="J21" s="61"/>
      <c r="K21" s="61"/>
      <c r="L21" s="61"/>
      <c r="M21" s="292"/>
      <c r="O21" s="60"/>
      <c r="P21" s="60"/>
      <c r="Q21" s="61"/>
      <c r="R21" s="61"/>
      <c r="S21" s="61"/>
      <c r="T21" s="292"/>
    </row>
    <row r="22" spans="1:20" ht="15.75" x14ac:dyDescent="0.3">
      <c r="A22" s="60"/>
      <c r="B22" s="60"/>
      <c r="C22" s="61"/>
      <c r="D22" s="61"/>
      <c r="E22" s="61"/>
      <c r="F22" s="292"/>
      <c r="H22" s="60"/>
      <c r="I22" s="60"/>
      <c r="J22" s="61"/>
      <c r="K22" s="61"/>
      <c r="L22" s="61"/>
      <c r="M22" s="292"/>
      <c r="O22" s="60"/>
      <c r="P22" s="60"/>
      <c r="Q22" s="61"/>
      <c r="R22" s="61"/>
      <c r="S22" s="61"/>
      <c r="T22" s="292"/>
    </row>
    <row r="23" spans="1:20" ht="15.75" x14ac:dyDescent="0.3">
      <c r="A23" s="60"/>
      <c r="B23" s="60"/>
      <c r="C23" s="61"/>
      <c r="D23" s="61"/>
      <c r="E23" s="61"/>
      <c r="F23" s="292"/>
      <c r="H23" s="60"/>
      <c r="I23" s="60"/>
      <c r="J23" s="61"/>
      <c r="K23" s="61"/>
      <c r="L23" s="61"/>
      <c r="M23" s="292"/>
      <c r="O23" s="60"/>
      <c r="P23" s="60"/>
      <c r="Q23" s="61"/>
      <c r="R23" s="61"/>
      <c r="S23" s="61"/>
      <c r="T23" s="292"/>
    </row>
    <row r="24" spans="1:20" ht="15.75" x14ac:dyDescent="0.3">
      <c r="A24" s="60"/>
      <c r="B24" s="60"/>
      <c r="C24" s="61"/>
      <c r="D24" s="61"/>
      <c r="E24" s="61"/>
      <c r="F24" s="292"/>
      <c r="H24" s="60"/>
      <c r="I24" s="60"/>
      <c r="J24" s="61"/>
      <c r="K24" s="61"/>
      <c r="L24" s="61"/>
      <c r="M24" s="292"/>
      <c r="O24" s="60"/>
      <c r="P24" s="60"/>
      <c r="Q24" s="61"/>
      <c r="R24" s="61"/>
      <c r="S24" s="61"/>
      <c r="T24" s="292"/>
    </row>
    <row r="25" spans="1:20" ht="15.75" x14ac:dyDescent="0.3">
      <c r="A25" s="60"/>
      <c r="B25" s="60"/>
      <c r="C25" s="61"/>
      <c r="D25" s="61"/>
      <c r="E25" s="61"/>
      <c r="F25" s="292"/>
      <c r="H25" s="60"/>
      <c r="I25" s="60"/>
      <c r="J25" s="61"/>
      <c r="K25" s="61"/>
      <c r="L25" s="61"/>
      <c r="M25" s="292"/>
      <c r="O25" s="60"/>
      <c r="P25" s="60"/>
      <c r="Q25" s="61"/>
      <c r="R25" s="61"/>
      <c r="S25" s="61"/>
      <c r="T25" s="292"/>
    </row>
    <row r="26" spans="1:20" ht="15.75" x14ac:dyDescent="0.3">
      <c r="A26" s="60"/>
      <c r="B26" s="60"/>
      <c r="C26" s="61"/>
      <c r="D26" s="61"/>
      <c r="E26" s="61"/>
      <c r="F26" s="292"/>
      <c r="H26" s="60"/>
      <c r="I26" s="60"/>
      <c r="J26" s="61"/>
      <c r="K26" s="61"/>
      <c r="L26" s="61"/>
      <c r="M26" s="292"/>
      <c r="O26" s="60"/>
      <c r="P26" s="60"/>
      <c r="Q26" s="61"/>
      <c r="R26" s="61"/>
      <c r="S26" s="61"/>
      <c r="T26" s="292" t="str">
        <f>IF(R26="","",VLOOKUP(R26,Données!$U$4:$V$7,2,0))</f>
        <v/>
      </c>
    </row>
    <row r="27" spans="1:20" ht="15.75" x14ac:dyDescent="0.3">
      <c r="A27" s="60"/>
      <c r="B27" s="60"/>
      <c r="C27" s="61"/>
      <c r="D27" s="61"/>
      <c r="E27" s="61"/>
      <c r="F27" s="292"/>
      <c r="H27" s="60"/>
      <c r="I27" s="60"/>
      <c r="J27" s="61"/>
      <c r="K27" s="61"/>
      <c r="L27" s="61"/>
      <c r="M27" s="292"/>
      <c r="O27" s="60"/>
      <c r="P27" s="60"/>
      <c r="Q27" s="61"/>
      <c r="R27" s="61"/>
      <c r="S27" s="61"/>
      <c r="T27" s="292" t="str">
        <f>IF(R27="","",VLOOKUP(R27,Données!$U$4:$V$7,2,0))</f>
        <v/>
      </c>
    </row>
    <row r="28" spans="1:20" ht="15.75" x14ac:dyDescent="0.3">
      <c r="A28" s="60"/>
      <c r="B28" s="60"/>
      <c r="C28" s="61"/>
      <c r="D28" s="61"/>
      <c r="E28" s="61"/>
      <c r="F28" s="292"/>
      <c r="H28" s="60"/>
      <c r="I28" s="60"/>
      <c r="J28" s="61"/>
      <c r="K28" s="61"/>
      <c r="L28" s="61"/>
      <c r="M28" s="292"/>
      <c r="O28" s="60"/>
      <c r="P28" s="60"/>
      <c r="Q28" s="61"/>
      <c r="R28" s="61"/>
      <c r="S28" s="61"/>
      <c r="T28" s="292" t="str">
        <f>IF(R28="","",VLOOKUP(R28,Données!$U$4:$V$7,2,0))</f>
        <v/>
      </c>
    </row>
    <row r="29" spans="1:20" ht="15.75" x14ac:dyDescent="0.3">
      <c r="A29" s="60"/>
      <c r="B29" s="60"/>
      <c r="C29" s="61"/>
      <c r="D29" s="61"/>
      <c r="E29" s="61"/>
      <c r="F29" s="292"/>
      <c r="H29" s="60"/>
      <c r="I29" s="60"/>
      <c r="J29" s="61"/>
      <c r="K29" s="61"/>
      <c r="L29" s="61"/>
      <c r="M29" s="292"/>
      <c r="O29" s="60"/>
      <c r="P29" s="60"/>
      <c r="Q29" s="61"/>
      <c r="R29" s="61"/>
      <c r="S29" s="61"/>
      <c r="T29" s="292" t="str">
        <f>IF(R29="","",VLOOKUP(R29,Données!$U$4:$V$7,2,0))</f>
        <v/>
      </c>
    </row>
    <row r="30" spans="1:20" ht="15.75" x14ac:dyDescent="0.3">
      <c r="A30" s="60"/>
      <c r="B30" s="60"/>
      <c r="C30" s="61"/>
      <c r="D30" s="61"/>
      <c r="E30" s="61"/>
      <c r="F30" s="292"/>
      <c r="H30" s="60"/>
      <c r="I30" s="60"/>
      <c r="J30" s="61"/>
      <c r="K30" s="61"/>
      <c r="L30" s="61"/>
      <c r="M30" s="292"/>
      <c r="O30" s="60"/>
      <c r="P30" s="60"/>
      <c r="Q30" s="61"/>
      <c r="R30" s="61"/>
      <c r="S30" s="61"/>
      <c r="T30" s="292" t="str">
        <f>IF(R30="","",VLOOKUP(R30,Données!$U$4:$V$7,2,0))</f>
        <v/>
      </c>
    </row>
    <row r="31" spans="1:20" ht="15.75" x14ac:dyDescent="0.3">
      <c r="A31" s="60"/>
      <c r="B31" s="60"/>
      <c r="C31" s="61"/>
      <c r="D31" s="61"/>
      <c r="E31" s="61"/>
      <c r="F31" s="292"/>
      <c r="H31" s="60"/>
      <c r="I31" s="60"/>
      <c r="J31" s="61"/>
      <c r="K31" s="61"/>
      <c r="L31" s="61"/>
      <c r="M31" s="292"/>
      <c r="O31" s="60"/>
      <c r="P31" s="60"/>
      <c r="Q31" s="61"/>
      <c r="R31" s="61"/>
      <c r="S31" s="61"/>
      <c r="T31" s="292" t="str">
        <f>IF(R31="","",VLOOKUP(R31,Données!$U$4:$V$7,2,0))</f>
        <v/>
      </c>
    </row>
    <row r="32" spans="1:20" ht="15.75" x14ac:dyDescent="0.3">
      <c r="A32" s="60"/>
      <c r="B32" s="60"/>
      <c r="C32" s="61"/>
      <c r="D32" s="61"/>
      <c r="E32" s="61"/>
      <c r="F32" s="292"/>
      <c r="H32" s="60"/>
      <c r="I32" s="60"/>
      <c r="J32" s="61"/>
      <c r="K32" s="61"/>
      <c r="L32" s="61"/>
      <c r="M32" s="292"/>
      <c r="O32" s="60"/>
      <c r="P32" s="60"/>
      <c r="Q32" s="61"/>
      <c r="R32" s="61"/>
      <c r="S32" s="61"/>
      <c r="T32" s="292" t="str">
        <f>IF(R32="","",VLOOKUP(R32,Données!$U$4:$V$7,2,0))</f>
        <v/>
      </c>
    </row>
    <row r="33" spans="1:23" ht="15.75" x14ac:dyDescent="0.3">
      <c r="A33" s="60"/>
      <c r="B33" s="60"/>
      <c r="C33" s="61"/>
      <c r="D33" s="61"/>
      <c r="E33" s="61"/>
      <c r="F33" s="292"/>
      <c r="H33" s="60"/>
      <c r="I33" s="60"/>
      <c r="J33" s="61"/>
      <c r="K33" s="61"/>
      <c r="L33" s="61"/>
      <c r="M33" s="292"/>
      <c r="O33" s="60"/>
      <c r="P33" s="60"/>
      <c r="Q33" s="61"/>
      <c r="R33" s="61"/>
      <c r="S33" s="61"/>
      <c r="T33" s="292" t="str">
        <f>IF(R33="","",VLOOKUP(R33,Données!$U$4:$V$7,2,0))</f>
        <v/>
      </c>
    </row>
    <row r="34" spans="1:23" ht="15.75" x14ac:dyDescent="0.3">
      <c r="A34" s="60"/>
      <c r="B34" s="60"/>
      <c r="C34" s="61"/>
      <c r="D34" s="61"/>
      <c r="E34" s="61"/>
      <c r="F34" s="292"/>
      <c r="H34" s="60"/>
      <c r="I34" s="60"/>
      <c r="J34" s="61"/>
      <c r="K34" s="61"/>
      <c r="L34" s="61"/>
      <c r="M34" s="292"/>
      <c r="O34" s="60"/>
      <c r="P34" s="60"/>
      <c r="Q34" s="61"/>
      <c r="R34" s="61"/>
      <c r="S34" s="61"/>
      <c r="T34" s="292" t="str">
        <f>IF(R34="","",VLOOKUP(R34,Données!$U$4:$V$7,2,0))</f>
        <v/>
      </c>
    </row>
    <row r="35" spans="1:23" ht="15.75" x14ac:dyDescent="0.3">
      <c r="A35" s="60"/>
      <c r="B35" s="60"/>
      <c r="C35" s="61"/>
      <c r="D35" s="61"/>
      <c r="E35" s="61"/>
      <c r="F35" s="292"/>
      <c r="H35" s="60"/>
      <c r="I35" s="60"/>
      <c r="J35" s="61"/>
      <c r="K35" s="61"/>
      <c r="L35" s="61"/>
      <c r="M35" s="292"/>
      <c r="O35" s="60"/>
      <c r="P35" s="60"/>
      <c r="Q35" s="61"/>
      <c r="R35" s="61"/>
      <c r="S35" s="61"/>
      <c r="T35" s="292" t="str">
        <f>IF(R35="","",VLOOKUP(R35,Données!$U$4:$V$7,2,0))</f>
        <v/>
      </c>
    </row>
    <row r="36" spans="1:23" ht="15.75" x14ac:dyDescent="0.3">
      <c r="A36" s="60"/>
      <c r="B36" s="60"/>
      <c r="C36" s="61"/>
      <c r="D36" s="61"/>
      <c r="E36" s="61"/>
      <c r="F36" s="292"/>
      <c r="H36" s="60"/>
      <c r="I36" s="60"/>
      <c r="J36" s="61"/>
      <c r="K36" s="61"/>
      <c r="L36" s="61"/>
      <c r="M36" s="292"/>
      <c r="O36" s="60"/>
      <c r="P36" s="60"/>
      <c r="Q36" s="61"/>
      <c r="R36" s="61"/>
      <c r="S36" s="61"/>
      <c r="T36" s="292" t="str">
        <f>IF(R36="","",VLOOKUP(R36,Données!$U$4:$V$7,2,0))</f>
        <v/>
      </c>
    </row>
    <row r="37" spans="1:23" ht="15.75" x14ac:dyDescent="0.3">
      <c r="A37" s="60"/>
      <c r="B37" s="60"/>
      <c r="C37" s="61"/>
      <c r="D37" s="61"/>
      <c r="E37" s="61"/>
      <c r="F37" s="292"/>
      <c r="H37" s="60"/>
      <c r="I37" s="60"/>
      <c r="J37" s="61"/>
      <c r="K37" s="61"/>
      <c r="L37" s="61"/>
      <c r="M37" s="292"/>
      <c r="O37" s="60"/>
      <c r="P37" s="60"/>
      <c r="Q37" s="61"/>
      <c r="R37" s="61"/>
      <c r="S37" s="61"/>
      <c r="T37" s="292" t="str">
        <f>IF(R37="","",VLOOKUP(R37,Données!$U$4:$V$7,2,0))</f>
        <v/>
      </c>
    </row>
    <row r="38" spans="1:23" ht="15.75" x14ac:dyDescent="0.3">
      <c r="A38" s="60"/>
      <c r="B38" s="60"/>
      <c r="C38" s="61"/>
      <c r="D38" s="61"/>
      <c r="E38" s="61"/>
      <c r="F38" s="292"/>
      <c r="H38" s="60"/>
      <c r="I38" s="60"/>
      <c r="J38" s="61"/>
      <c r="K38" s="61"/>
      <c r="L38" s="61"/>
      <c r="M38" s="292"/>
      <c r="O38" s="60"/>
      <c r="P38" s="60"/>
      <c r="Q38" s="61"/>
      <c r="R38" s="61"/>
      <c r="S38" s="61"/>
      <c r="T38" s="292" t="str">
        <f>IF(R38="","",VLOOKUP(R38,Données!$U$4:$V$7,2,0))</f>
        <v/>
      </c>
    </row>
    <row r="39" spans="1:23" ht="15.75" x14ac:dyDescent="0.3">
      <c r="A39" s="60"/>
      <c r="B39" s="60"/>
      <c r="C39" s="61"/>
      <c r="D39" s="61"/>
      <c r="E39" s="61"/>
      <c r="F39" s="292"/>
      <c r="H39" s="60"/>
      <c r="I39" s="60"/>
      <c r="J39" s="61"/>
      <c r="K39" s="61"/>
      <c r="L39" s="61"/>
      <c r="M39" s="292"/>
      <c r="O39" s="60"/>
      <c r="P39" s="60"/>
      <c r="Q39" s="61"/>
      <c r="R39" s="61"/>
      <c r="S39" s="61"/>
      <c r="T39" s="292" t="str">
        <f>IF(R39="","",VLOOKUP(R39,Données!$U$4:$V$7,2,0))</f>
        <v/>
      </c>
    </row>
    <row r="40" spans="1:23" ht="15.75" x14ac:dyDescent="0.3">
      <c r="A40" s="60"/>
      <c r="B40" s="60"/>
      <c r="C40" s="61"/>
      <c r="D40" s="61"/>
      <c r="E40" s="61"/>
      <c r="F40" s="292"/>
      <c r="H40" s="60"/>
      <c r="I40" s="60"/>
      <c r="J40" s="61"/>
      <c r="K40" s="61"/>
      <c r="L40" s="61"/>
      <c r="M40" s="292"/>
      <c r="O40" s="60"/>
      <c r="P40" s="60"/>
      <c r="Q40" s="61"/>
      <c r="R40" s="61"/>
      <c r="S40" s="61"/>
      <c r="T40" s="292" t="str">
        <f>IF(R40="","",VLOOKUP(R40,Données!$U$4:$V$7,2,0))</f>
        <v/>
      </c>
    </row>
    <row r="41" spans="1:23" ht="15.75" x14ac:dyDescent="0.3">
      <c r="A41" s="60"/>
      <c r="B41" s="60"/>
      <c r="C41" s="61"/>
      <c r="D41" s="61"/>
      <c r="E41" s="61"/>
      <c r="F41" s="292"/>
      <c r="H41" s="60"/>
      <c r="I41" s="60"/>
      <c r="J41" s="61"/>
      <c r="K41" s="61"/>
      <c r="L41" s="61"/>
      <c r="M41" s="292"/>
      <c r="O41" s="60"/>
      <c r="P41" s="60"/>
      <c r="Q41" s="61"/>
      <c r="R41" s="61"/>
      <c r="S41" s="61"/>
      <c r="T41" s="292" t="str">
        <f>IF(R41="","",VLOOKUP(R41,Données!$U$4:$V$7,2,0))</f>
        <v/>
      </c>
    </row>
    <row r="42" spans="1:23" ht="15.75" x14ac:dyDescent="0.3">
      <c r="A42" s="60"/>
      <c r="B42" s="60"/>
      <c r="C42" s="61"/>
      <c r="D42" s="61"/>
      <c r="E42" s="61"/>
      <c r="F42" s="292"/>
      <c r="H42" s="60"/>
      <c r="I42" s="60"/>
      <c r="J42" s="61"/>
      <c r="K42" s="61"/>
      <c r="L42" s="61"/>
      <c r="M42" s="292"/>
      <c r="O42" s="60"/>
      <c r="P42" s="60"/>
      <c r="Q42" s="61"/>
      <c r="R42" s="61"/>
      <c r="S42" s="61"/>
      <c r="T42" s="292" t="str">
        <f>IF(R42="","",VLOOKUP(R42,Données!$U$4:$V$7,2,0))</f>
        <v/>
      </c>
    </row>
    <row r="43" spans="1:23" x14ac:dyDescent="0.25">
      <c r="B43" s="289"/>
      <c r="F43" s="62">
        <f>SUM(F3:F42)</f>
        <v>0</v>
      </c>
      <c r="M43" s="62">
        <f>SUM(M3:M42)</f>
        <v>0</v>
      </c>
      <c r="T43" s="62">
        <f>SUM(T3:T42)</f>
        <v>0</v>
      </c>
      <c r="V43" t="s">
        <v>43</v>
      </c>
      <c r="W43" s="3">
        <f>T43+M43+F43</f>
        <v>0</v>
      </c>
    </row>
    <row r="44" spans="1:23" x14ac:dyDescent="0.25">
      <c r="B44" s="289"/>
    </row>
    <row r="45" spans="1:23" x14ac:dyDescent="0.25">
      <c r="B45" s="289"/>
    </row>
    <row r="46" spans="1:23" x14ac:dyDescent="0.25">
      <c r="B46" s="289"/>
    </row>
    <row r="47" spans="1:23" x14ac:dyDescent="0.25">
      <c r="B47" s="289"/>
    </row>
    <row r="48" spans="1:23" x14ac:dyDescent="0.25">
      <c r="B48" s="289"/>
    </row>
    <row r="49" spans="2:2" x14ac:dyDescent="0.25">
      <c r="B49" s="289"/>
    </row>
    <row r="50" spans="2:2" x14ac:dyDescent="0.25">
      <c r="B50" s="289"/>
    </row>
    <row r="51" spans="2:2" x14ac:dyDescent="0.25">
      <c r="B51" s="289"/>
    </row>
  </sheetData>
  <mergeCells count="1">
    <mergeCell ref="A1:F1"/>
  </mergeCells>
  <dataValidations count="4">
    <dataValidation type="list" allowBlank="1" showInputMessage="1" showErrorMessage="1" sqref="E3:E42 L3:L42 S3:S42">
      <formula1>SCHUH</formula1>
    </dataValidation>
    <dataValidation type="list" allowBlank="1" showInputMessage="1" sqref="C3:C42 J3:J42 Q3:Q42">
      <formula1>OFFSET(_2sites,MATCH(C3&amp;"*",_2sites,0)-1,,COUNTIF(_2sites,C3&amp;"*"))</formula1>
    </dataValidation>
    <dataValidation type="list" allowBlank="1" showInputMessage="1" showErrorMessage="1" sqref="B3:B42 I3:I42 P3:P42">
      <formula1>Accomp</formula1>
    </dataValidation>
    <dataValidation type="list" allowBlank="1" showInputMessage="1" showErrorMessage="1" sqref="D3:D42 K3:K42 R3:R42">
      <formula1>Lieux</formula1>
    </dataValidation>
  </dataValidation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FF0000"/>
  </sheetPr>
  <dimension ref="A1:AY154"/>
  <sheetViews>
    <sheetView zoomScale="70" zoomScaleNormal="70" workbookViewId="0">
      <selection activeCell="A13" sqref="A1:XFD1048576"/>
    </sheetView>
  </sheetViews>
  <sheetFormatPr baseColWidth="10" defaultRowHeight="15" x14ac:dyDescent="0.25"/>
  <cols>
    <col min="1" max="1" width="18.85546875" style="64" customWidth="1"/>
    <col min="2" max="10" width="9.5703125" style="76" customWidth="1"/>
    <col min="11" max="11" width="8.85546875" style="76" bestFit="1" customWidth="1"/>
    <col min="12" max="12" width="10.5703125" style="76" bestFit="1" customWidth="1"/>
    <col min="13" max="13" width="10" style="76" bestFit="1" customWidth="1"/>
    <col min="14" max="14" width="6.7109375" style="76" bestFit="1" customWidth="1"/>
    <col min="15" max="15" width="6.85546875" style="64" customWidth="1"/>
    <col min="16" max="16" width="17.85546875" style="64" customWidth="1"/>
    <col min="17" max="17" width="13.140625" style="77" bestFit="1" customWidth="1"/>
    <col min="18" max="22" width="9.5703125" style="77" customWidth="1"/>
    <col min="23" max="23" width="13.140625" style="77" bestFit="1" customWidth="1"/>
    <col min="24" max="27" width="9.5703125" style="77" customWidth="1"/>
    <col min="28" max="28" width="23.5703125" style="77" bestFit="1" customWidth="1"/>
    <col min="29" max="29" width="9.5703125" style="77" customWidth="1"/>
    <col min="30" max="30" width="6.140625" style="77" customWidth="1"/>
    <col min="31" max="31" width="13.140625" style="77" bestFit="1" customWidth="1"/>
    <col min="32" max="32" width="9.5703125" style="77" customWidth="1"/>
    <col min="33" max="33" width="7.28515625" style="77" customWidth="1"/>
    <col min="34" max="34" width="6.5703125" style="77" customWidth="1"/>
    <col min="35" max="35" width="13.140625" style="78" bestFit="1" customWidth="1"/>
    <col min="36" max="36" width="10.7109375" style="64" customWidth="1"/>
    <col min="37" max="37" width="19.140625" style="64" bestFit="1" customWidth="1"/>
    <col min="38" max="38" width="10.7109375" style="64" customWidth="1"/>
    <col min="39" max="43" width="11.42578125" style="64"/>
    <col min="44" max="44" width="12.5703125" style="64" bestFit="1" customWidth="1"/>
    <col min="45" max="45" width="12.5703125" style="70" customWidth="1"/>
    <col min="46" max="16384" width="11.42578125" style="64"/>
  </cols>
  <sheetData>
    <row r="1" spans="1:51" x14ac:dyDescent="0.25">
      <c r="A1" s="396" t="s">
        <v>41</v>
      </c>
      <c r="B1" s="396"/>
      <c r="C1" s="397">
        <f ca="1">TODAY()</f>
        <v>43019</v>
      </c>
      <c r="D1" s="397"/>
      <c r="E1" s="95"/>
      <c r="F1" s="95"/>
      <c r="G1" s="95"/>
      <c r="H1" s="95"/>
      <c r="I1" s="95"/>
      <c r="J1" s="95"/>
      <c r="K1" s="95"/>
      <c r="L1" s="95"/>
      <c r="M1" s="95"/>
      <c r="N1" s="95"/>
      <c r="O1" s="96"/>
      <c r="P1" s="96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  <c r="AC1" s="97"/>
      <c r="AD1" s="97"/>
      <c r="AE1" s="97"/>
      <c r="AF1" s="97"/>
      <c r="AG1" s="97"/>
      <c r="AH1" s="97"/>
      <c r="AI1" s="98"/>
      <c r="AJ1" s="99"/>
      <c r="AK1" s="99"/>
      <c r="AL1" s="99"/>
      <c r="AN1" s="65"/>
      <c r="AO1" s="66"/>
      <c r="AP1" s="67"/>
      <c r="AQ1" s="66"/>
      <c r="AR1" s="68"/>
      <c r="AS1" s="69"/>
      <c r="AT1" s="66"/>
      <c r="AU1" s="66"/>
      <c r="AV1" s="66"/>
      <c r="AW1" s="66"/>
      <c r="AX1" s="66"/>
      <c r="AY1" s="66"/>
    </row>
    <row r="2" spans="1:51" x14ac:dyDescent="0.25">
      <c r="A2" s="100" t="s">
        <v>29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6"/>
      <c r="P2" s="96"/>
      <c r="Q2" s="101" t="s">
        <v>3</v>
      </c>
      <c r="R2" s="98"/>
      <c r="S2" s="98"/>
      <c r="T2" s="98"/>
      <c r="U2" s="98"/>
      <c r="V2" s="98"/>
      <c r="W2" s="101" t="s">
        <v>4</v>
      </c>
      <c r="X2" s="98"/>
      <c r="Y2" s="98"/>
      <c r="Z2" s="98"/>
      <c r="AA2" s="98"/>
      <c r="AB2" s="101" t="s">
        <v>5</v>
      </c>
      <c r="AC2" s="98"/>
      <c r="AD2" s="98"/>
      <c r="AE2" s="98"/>
      <c r="AF2" s="98"/>
      <c r="AG2" s="97"/>
      <c r="AH2" s="97"/>
      <c r="AI2" s="98"/>
      <c r="AJ2" s="99"/>
      <c r="AK2" s="102"/>
      <c r="AL2" s="99"/>
    </row>
    <row r="3" spans="1:51" x14ac:dyDescent="0.25">
      <c r="A3" s="96" t="s">
        <v>42</v>
      </c>
      <c r="B3" s="103">
        <v>42736</v>
      </c>
      <c r="C3" s="103">
        <v>42767</v>
      </c>
      <c r="D3" s="103">
        <v>42795</v>
      </c>
      <c r="E3" s="103">
        <v>42826</v>
      </c>
      <c r="F3" s="103">
        <v>42856</v>
      </c>
      <c r="G3" s="103">
        <v>42887</v>
      </c>
      <c r="H3" s="103">
        <v>42917</v>
      </c>
      <c r="I3" s="103">
        <v>42948</v>
      </c>
      <c r="J3" s="103">
        <v>42979</v>
      </c>
      <c r="K3" s="103">
        <v>43009</v>
      </c>
      <c r="L3" s="103">
        <v>43040</v>
      </c>
      <c r="M3" s="103">
        <v>43070</v>
      </c>
      <c r="N3" s="104" t="s">
        <v>32</v>
      </c>
      <c r="O3" s="96"/>
      <c r="P3" s="96"/>
      <c r="Q3" s="105" t="s">
        <v>18</v>
      </c>
      <c r="R3" s="105" t="s">
        <v>19</v>
      </c>
      <c r="S3" s="105" t="s">
        <v>24</v>
      </c>
      <c r="T3" s="106" t="s">
        <v>209</v>
      </c>
      <c r="U3" s="382"/>
      <c r="V3" s="98"/>
      <c r="W3" s="105" t="s">
        <v>15</v>
      </c>
      <c r="X3" s="105" t="s">
        <v>16</v>
      </c>
      <c r="Y3" s="105" t="s">
        <v>17</v>
      </c>
      <c r="Z3" s="384" t="s">
        <v>211</v>
      </c>
      <c r="AA3" s="98"/>
      <c r="AB3" s="105" t="s">
        <v>25</v>
      </c>
      <c r="AC3" s="105" t="s">
        <v>13</v>
      </c>
      <c r="AD3" s="105" t="s">
        <v>14</v>
      </c>
      <c r="AE3" s="106" t="s">
        <v>40</v>
      </c>
      <c r="AF3" s="105"/>
      <c r="AG3" s="105" t="s">
        <v>23</v>
      </c>
      <c r="AH3" s="107"/>
      <c r="AI3" s="108" t="s">
        <v>43</v>
      </c>
      <c r="AJ3" s="99"/>
      <c r="AK3" s="109"/>
      <c r="AL3" s="99"/>
      <c r="AN3" s="71"/>
      <c r="AO3" s="71"/>
      <c r="AP3" s="71"/>
      <c r="AQ3" s="71"/>
      <c r="AR3" s="71"/>
      <c r="AS3" s="72"/>
      <c r="AT3" s="73"/>
      <c r="AU3" s="71"/>
      <c r="AV3" s="71"/>
      <c r="AW3" s="71"/>
      <c r="AX3" s="71"/>
      <c r="AY3" s="72"/>
    </row>
    <row r="4" spans="1:51" x14ac:dyDescent="0.25">
      <c r="A4" s="110" t="s">
        <v>30</v>
      </c>
      <c r="B4" s="111">
        <f>'Janvier 2018'!U25</f>
        <v>0</v>
      </c>
      <c r="C4" s="111">
        <f>'Février 2018'!U25</f>
        <v>0</v>
      </c>
      <c r="D4" s="111">
        <f>'Mars 2018'!U25</f>
        <v>0</v>
      </c>
      <c r="E4" s="111">
        <f>'Avril 2018'!U25</f>
        <v>0</v>
      </c>
      <c r="F4" s="111">
        <f>'Mai 2018'!U25</f>
        <v>0</v>
      </c>
      <c r="G4" s="111">
        <f>'Juin 2018'!U25</f>
        <v>0</v>
      </c>
      <c r="H4" s="111">
        <f>'Juillet 2018'!U25</f>
        <v>0</v>
      </c>
      <c r="I4" s="111">
        <f>'Août 2018'!U25</f>
        <v>0</v>
      </c>
      <c r="J4" s="111">
        <f>'Septembre 2018'!U25</f>
        <v>0</v>
      </c>
      <c r="K4" s="111">
        <f>'Octobre 2018'!U25</f>
        <v>0</v>
      </c>
      <c r="L4" s="111">
        <f>'Novembre 2018'!U25</f>
        <v>0</v>
      </c>
      <c r="M4" s="111">
        <f>'Décembre 2018'!U25</f>
        <v>0</v>
      </c>
      <c r="N4" s="104">
        <f>SUM(B4:M4)</f>
        <v>0</v>
      </c>
      <c r="O4" s="96"/>
      <c r="P4" s="96" t="s">
        <v>139</v>
      </c>
      <c r="Q4" s="112">
        <f ca="1">SUMPRODUCT(COUNTIF(INDIRECT("'"&amp;Données!$A$4:$A$15&amp;"'!$B$4:$T$23"),Q3))</f>
        <v>0</v>
      </c>
      <c r="R4" s="166">
        <f ca="1">SUMPRODUCT(COUNTIF(INDIRECT("'"&amp;Données!$A$4:$A$15&amp;"'!$B$4:$T$23"),R3))</f>
        <v>0</v>
      </c>
      <c r="S4" s="166">
        <f ca="1">SUMPRODUCT(COUNTIF(INDIRECT("'"&amp;Données!$A$4:$A$15&amp;"'!$B$4:$T$23"),S3))</f>
        <v>0</v>
      </c>
      <c r="T4" s="166">
        <f ca="1">SUMPRODUCT(COUNTIF(INDIRECT("'"&amp;Données!$A$4:$A$15&amp;"'!$B$4:$T$23"),T3))</f>
        <v>0</v>
      </c>
      <c r="U4" s="383"/>
      <c r="V4" s="96" t="s">
        <v>139</v>
      </c>
      <c r="W4" s="166">
        <f ca="1">SUMPRODUCT(COUNTIF(INDIRECT("'"&amp;Données!$A$4:$A$15&amp;"'!$B$4:$T$23"),W3))</f>
        <v>0</v>
      </c>
      <c r="X4" s="166">
        <f ca="1">SUMPRODUCT(COUNTIF(INDIRECT("'"&amp;Données!$A$4:$A$15&amp;"'!$B$4:$T$23"),X3))</f>
        <v>0</v>
      </c>
      <c r="Y4" s="166">
        <f ca="1">SUMPRODUCT(COUNTIF(INDIRECT("'"&amp;Données!$A$4:$A$15&amp;"'!$B$4:$T$23"),Y3))</f>
        <v>0</v>
      </c>
      <c r="Z4" s="112"/>
      <c r="AA4" s="96" t="s">
        <v>139</v>
      </c>
      <c r="AB4" s="166">
        <f ca="1">SUMPRODUCT(COUNTIF(INDIRECT("'"&amp;Données!$A$4:$A$15&amp;"'!$B$4:$T$23"),AB3))</f>
        <v>0</v>
      </c>
      <c r="AC4" s="166">
        <f ca="1">SUMPRODUCT(COUNTIF(INDIRECT("'"&amp;Données!$A$4:$A$15&amp;"'!$B$4:$T$23"),AC3))</f>
        <v>0</v>
      </c>
      <c r="AD4" s="166">
        <f ca="1">SUMPRODUCT(COUNTIF(INDIRECT("'"&amp;Données!$A$4:$A$15&amp;"'!$B$4:$T$23"),AD3))</f>
        <v>0</v>
      </c>
      <c r="AE4" s="166">
        <f ca="1">SUMPRODUCT(COUNTIF(INDIRECT("'"&amp;Données!$A$4:$A$15&amp;"'!$B$4:$T$23"),AE3))</f>
        <v>0</v>
      </c>
      <c r="AF4" s="166">
        <f ca="1">SUMPRODUCT(COUNTIF(INDIRECT("'"&amp;Données!$A$4:$A$15&amp;"'!$B$4:$T$23"),AF3))</f>
        <v>0</v>
      </c>
      <c r="AG4" s="216">
        <f ca="1">SUMPRODUCT(COUNTIF(INDIRECT("'"&amp;Données!$A$4:$A$15&amp;"'!$P$4:$T$23"),AG3))</f>
        <v>0</v>
      </c>
      <c r="AH4" s="113"/>
      <c r="AI4" s="114">
        <f ca="1">SUM(Q4:AH4)</f>
        <v>0</v>
      </c>
      <c r="AJ4" s="99"/>
      <c r="AK4" s="109"/>
      <c r="AL4" s="99"/>
      <c r="AN4" s="71"/>
      <c r="AO4" s="71"/>
      <c r="AP4" s="71"/>
      <c r="AQ4" s="71"/>
      <c r="AR4" s="71"/>
      <c r="AS4" s="71"/>
      <c r="AT4" s="71"/>
      <c r="AU4" s="71"/>
      <c r="AV4" s="71"/>
      <c r="AW4" s="71"/>
      <c r="AX4" s="71"/>
      <c r="AY4" s="71"/>
    </row>
    <row r="5" spans="1:51" x14ac:dyDescent="0.25">
      <c r="A5" s="115"/>
      <c r="B5" s="116"/>
      <c r="C5" s="116"/>
      <c r="D5" s="116"/>
      <c r="E5" s="116"/>
      <c r="F5" s="116"/>
      <c r="G5" s="116"/>
      <c r="H5" s="116"/>
      <c r="I5" s="116"/>
      <c r="J5" s="116"/>
      <c r="K5" s="116"/>
      <c r="L5" s="116"/>
      <c r="M5" s="116"/>
      <c r="N5" s="104"/>
      <c r="O5" s="96"/>
      <c r="P5" s="96" t="s">
        <v>38</v>
      </c>
      <c r="Q5" s="112">
        <f ca="1">SUMPRODUCT(SUMIF(INDIRECT("'"&amp;Données!$A$4:$A$15&amp;"'!$B$4:$B$23"),"Danielle",INDIRECT("'"&amp;Données!$A$4:$A$15&amp;"'!$F$4:$F$23")))</f>
        <v>0</v>
      </c>
      <c r="R5" s="112">
        <f ca="1">SUMPRODUCT(SUMIF(INDIRECT("'"&amp;Données!$A$4:$A$15&amp;"'!$B$4:$B$23"),"Annick",INDIRECT("'"&amp;Données!$A$4:$A$15&amp;"'!$F$4:$F$23")))</f>
        <v>0</v>
      </c>
      <c r="S5" s="112">
        <f ca="1">SUMPRODUCT(SUMIF(INDIRECT("'"&amp;Données!$A$4:$A$15&amp;"'!$B$4:$B$23"),"Céline",INDIRECT("'"&amp;Données!$A$4:$A$15&amp;"'!$F$4:$F$23")))</f>
        <v>0</v>
      </c>
      <c r="T5" s="112">
        <f ca="1">SUMPRODUCT(SUMIF(INDIRECT("'"&amp;Données!$A$4:$A$15&amp;"'!$B$4:$B$23"),"Hadrien",INDIRECT("'"&amp;Données!$A$4:$A$15&amp;"'!$F$4:$F$23")))</f>
        <v>0</v>
      </c>
      <c r="U5" s="383"/>
      <c r="V5" s="96" t="s">
        <v>38</v>
      </c>
      <c r="W5" s="112">
        <f ca="1">SUMPRODUCT(SUMIF(INDIRECT("'"&amp;Données!$A$4:$A$15&amp;"'!$I$4:$I$23"),"Véronique",INDIRECT("'"&amp;Données!$A$4:$A$15&amp;"'!$M$4:$M$23")))</f>
        <v>0</v>
      </c>
      <c r="X5" s="112">
        <f ca="1">SUMPRODUCT(SUMIF(INDIRECT("'"&amp;Données!$A$4:$A$15&amp;"'!$I$4:$I$23"),"Monique",INDIRECT("'"&amp;Données!$A$4:$A$15&amp;"'!$M$4:$M$23")))</f>
        <v>0</v>
      </c>
      <c r="Y5" s="112">
        <f ca="1">SUMPRODUCT(SUMIF(INDIRECT("'"&amp;Données!$A$4:$A$15&amp;"'!$I$4:$I$23"),"Christine",INDIRECT("'"&amp;Données!$A$4:$A$15&amp;"'!$M$4:$M$23")))</f>
        <v>0</v>
      </c>
      <c r="Z5" s="112"/>
      <c r="AA5" s="96" t="s">
        <v>38</v>
      </c>
      <c r="AB5" s="112">
        <f ca="1">SUMPRODUCT(SUMIF(INDIRECT("'"&amp;Données!$A$4:$A$15&amp;"'!$P$4:$P$23"),"Cathia",INDIRECT("'"&amp;Données!$A$4:$A$15&amp;"'!$T$4:$T$23")))</f>
        <v>0</v>
      </c>
      <c r="AC5" s="112">
        <f ca="1">SUMPRODUCT(SUMIF(INDIRECT("'"&amp;Données!$A$4:$A$15&amp;"'!$P$4:$P$23"),"Florie",INDIRECT("'"&amp;Données!$A$4:$A$15&amp;"'!$T$4:$T$23")))</f>
        <v>0</v>
      </c>
      <c r="AD5" s="112">
        <f ca="1">SUMPRODUCT(SUMIF(INDIRECT("'"&amp;Données!$A$4:$A$15&amp;"'!$P$4:$P$23"),"Queila",INDIRECT("'"&amp;Données!$A$4:$A$15&amp;"'!$T$4:$T$23")))</f>
        <v>0</v>
      </c>
      <c r="AE5" s="112">
        <f ca="1">SUMPRODUCT(SUMIF(INDIRECT("'"&amp;Données!$A$4:$A$15&amp;"'!$P$4:$P$23"),"Lisa",INDIRECT("'"&amp;Données!$A$4:$A$15&amp;"'!$T$4:$T$23")))</f>
        <v>0</v>
      </c>
      <c r="AF5" s="112">
        <f ca="1">SUMPRODUCT(SUMIF(INDIRECT("'"&amp;Données!$A$4:$A$15&amp;"'!$P$4:$P$23"),"Yann",INDIRECT("'"&amp;Données!$A$4:$A$15&amp;"'!$T$4:$T$23")))</f>
        <v>0</v>
      </c>
      <c r="AG5" s="216">
        <f ca="1">SUMPRODUCT(SUMIF(INDIRECT("'"&amp;Données!$A$4:$A$15&amp;"'!$P$3:$P$23"),"Hadrien",INDIRECT("'"&amp;Données!$A$4:$A$15&amp;"'!$T$3:$T$23")))</f>
        <v>0</v>
      </c>
      <c r="AH5" s="113"/>
      <c r="AI5" s="114">
        <f ca="1">Q6+W6+AB6</f>
        <v>0</v>
      </c>
      <c r="AJ5" s="99"/>
      <c r="AK5" s="109"/>
      <c r="AL5" s="99"/>
      <c r="AN5" s="71"/>
      <c r="AO5" s="71"/>
      <c r="AP5" s="71"/>
      <c r="AQ5" s="71"/>
      <c r="AR5" s="71"/>
      <c r="AS5" s="71"/>
      <c r="AT5" s="71"/>
      <c r="AU5" s="71"/>
      <c r="AV5" s="71"/>
      <c r="AX5" s="71"/>
      <c r="AY5" s="71"/>
    </row>
    <row r="6" spans="1:51" x14ac:dyDescent="0.25">
      <c r="A6" s="100" t="s">
        <v>31</v>
      </c>
      <c r="B6" s="95"/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96"/>
      <c r="P6" s="100" t="s">
        <v>39</v>
      </c>
      <c r="Q6" s="114">
        <f ca="1">SUM(Q5:U5)</f>
        <v>0</v>
      </c>
      <c r="R6" s="117"/>
      <c r="S6" s="117"/>
      <c r="T6" s="117"/>
      <c r="U6" s="117"/>
      <c r="V6" s="100" t="s">
        <v>39</v>
      </c>
      <c r="W6" s="114">
        <f ca="1">SUM(W5:Z5)</f>
        <v>0</v>
      </c>
      <c r="X6" s="117"/>
      <c r="Y6" s="117"/>
      <c r="Z6" s="117"/>
      <c r="AA6" s="100" t="s">
        <v>39</v>
      </c>
      <c r="AB6" s="114">
        <f ca="1">SUM(AB5:AG5)</f>
        <v>0</v>
      </c>
      <c r="AC6" s="117"/>
      <c r="AD6" s="117"/>
      <c r="AE6" s="117"/>
      <c r="AF6" s="117"/>
      <c r="AG6" s="113"/>
      <c r="AH6" s="113"/>
      <c r="AI6" s="117"/>
      <c r="AJ6" s="99"/>
      <c r="AK6" s="109"/>
      <c r="AL6" s="99"/>
      <c r="AN6" s="71"/>
      <c r="AO6" s="71"/>
      <c r="AP6" s="71"/>
      <c r="AQ6" s="71"/>
      <c r="AS6" s="71"/>
      <c r="AT6" s="71"/>
      <c r="AU6" s="71"/>
      <c r="AV6" s="73"/>
      <c r="AX6" s="71"/>
      <c r="AY6" s="71"/>
    </row>
    <row r="7" spans="1:51" x14ac:dyDescent="0.25">
      <c r="A7" s="96" t="s">
        <v>42</v>
      </c>
      <c r="B7" s="103">
        <v>42736</v>
      </c>
      <c r="C7" s="103">
        <v>42767</v>
      </c>
      <c r="D7" s="103">
        <v>42795</v>
      </c>
      <c r="E7" s="103">
        <v>42826</v>
      </c>
      <c r="F7" s="103">
        <v>42856</v>
      </c>
      <c r="G7" s="103">
        <v>42887</v>
      </c>
      <c r="H7" s="103">
        <v>42917</v>
      </c>
      <c r="I7" s="103">
        <v>42948</v>
      </c>
      <c r="J7" s="103">
        <v>42979</v>
      </c>
      <c r="K7" s="103">
        <v>43009</v>
      </c>
      <c r="L7" s="103">
        <v>43040</v>
      </c>
      <c r="M7" s="103">
        <v>43070</v>
      </c>
      <c r="N7" s="118" t="s">
        <v>32</v>
      </c>
      <c r="O7" s="96"/>
      <c r="P7" s="96"/>
      <c r="Q7" s="98"/>
      <c r="R7" s="98"/>
      <c r="S7" s="98"/>
      <c r="T7" s="98"/>
      <c r="U7" s="98"/>
      <c r="V7" s="98"/>
      <c r="W7" s="98"/>
      <c r="X7" s="98"/>
      <c r="Y7" s="98"/>
      <c r="Z7" s="98"/>
      <c r="AA7" s="98"/>
      <c r="AB7" s="98"/>
      <c r="AC7" s="98"/>
      <c r="AD7" s="98"/>
      <c r="AE7" s="98"/>
      <c r="AF7" s="98"/>
      <c r="AG7" s="97"/>
      <c r="AH7" s="97"/>
      <c r="AI7" s="98"/>
      <c r="AJ7" s="99"/>
      <c r="AK7" s="109"/>
      <c r="AL7" s="99"/>
      <c r="AN7" s="71"/>
      <c r="AO7" s="71"/>
      <c r="AP7" s="71"/>
      <c r="AQ7" s="73"/>
      <c r="AR7" s="74"/>
      <c r="AS7" s="71"/>
      <c r="AT7" s="71"/>
      <c r="AU7" s="71"/>
      <c r="AX7" s="71"/>
      <c r="AY7" s="73"/>
    </row>
    <row r="8" spans="1:51" x14ac:dyDescent="0.25">
      <c r="A8" s="110" t="s">
        <v>30</v>
      </c>
      <c r="B8" s="111">
        <f>'Janvier 2018'!U50</f>
        <v>0</v>
      </c>
      <c r="C8" s="111">
        <f>'Février 2018'!U50</f>
        <v>0</v>
      </c>
      <c r="D8" s="111">
        <f>'Mars 2018'!U50</f>
        <v>0</v>
      </c>
      <c r="E8" s="111">
        <f>'Avril 2018'!U50</f>
        <v>0</v>
      </c>
      <c r="F8" s="111">
        <f>'Mai 2018'!U50</f>
        <v>0</v>
      </c>
      <c r="G8" s="111">
        <f>'Juin 2018'!U50</f>
        <v>0</v>
      </c>
      <c r="H8" s="111">
        <f>'Juillet 2018'!U50</f>
        <v>0</v>
      </c>
      <c r="I8" s="111">
        <f>'Août 2018'!U50</f>
        <v>0</v>
      </c>
      <c r="J8" s="111">
        <f>'Septembre 2018'!U50</f>
        <v>0</v>
      </c>
      <c r="K8" s="111">
        <f>'Octobre 2018'!U50</f>
        <v>0</v>
      </c>
      <c r="L8" s="111">
        <f>'Novembre 2018'!U50</f>
        <v>0</v>
      </c>
      <c r="M8" s="111">
        <f>'Décembre 2018'!U50</f>
        <v>0</v>
      </c>
      <c r="N8" s="119">
        <f>SUM(B8:M8)</f>
        <v>0</v>
      </c>
      <c r="O8" s="96"/>
      <c r="P8" s="96"/>
      <c r="Q8" s="101" t="s">
        <v>10</v>
      </c>
      <c r="R8" s="98"/>
      <c r="S8" s="98"/>
      <c r="T8" s="98"/>
      <c r="U8" s="98"/>
      <c r="V8" s="98"/>
      <c r="W8" s="101" t="s">
        <v>9</v>
      </c>
      <c r="X8" s="98"/>
      <c r="Y8" s="98"/>
      <c r="Z8" s="98"/>
      <c r="AA8" s="98"/>
      <c r="AB8" s="101" t="s">
        <v>6</v>
      </c>
      <c r="AC8" s="98"/>
      <c r="AD8" s="98"/>
      <c r="AE8" s="98"/>
      <c r="AF8" s="98"/>
      <c r="AG8" s="97"/>
      <c r="AH8" s="97"/>
      <c r="AI8" s="98"/>
      <c r="AJ8" s="99"/>
      <c r="AK8" s="109"/>
      <c r="AL8" s="99"/>
      <c r="AN8" s="71"/>
      <c r="AO8" s="71"/>
      <c r="AP8" s="74"/>
      <c r="AQ8" s="71"/>
      <c r="AR8" s="74"/>
      <c r="AS8" s="71"/>
      <c r="AT8" s="71"/>
      <c r="AU8" s="71"/>
      <c r="AX8" s="71"/>
      <c r="AY8" s="71"/>
    </row>
    <row r="9" spans="1:51" x14ac:dyDescent="0.25">
      <c r="O9" s="96"/>
      <c r="P9" s="96"/>
      <c r="Q9" s="105" t="s">
        <v>130</v>
      </c>
      <c r="R9" s="105" t="s">
        <v>33</v>
      </c>
      <c r="S9" s="381" t="s">
        <v>224</v>
      </c>
      <c r="T9" s="286" t="s">
        <v>197</v>
      </c>
      <c r="V9" s="98"/>
      <c r="W9" s="105" t="s">
        <v>22</v>
      </c>
      <c r="X9" s="105" t="s">
        <v>131</v>
      </c>
      <c r="Y9" s="105" t="s">
        <v>12</v>
      </c>
      <c r="Z9" s="97"/>
      <c r="AA9" s="98"/>
      <c r="AB9" s="105" t="s">
        <v>21</v>
      </c>
      <c r="AC9" s="105" t="s">
        <v>36</v>
      </c>
      <c r="AD9" s="105" t="s">
        <v>20</v>
      </c>
      <c r="AE9" s="105" t="s">
        <v>26</v>
      </c>
      <c r="AF9" s="105" t="s">
        <v>27</v>
      </c>
      <c r="AG9" s="107"/>
      <c r="AH9" s="107"/>
      <c r="AI9" s="108" t="s">
        <v>43</v>
      </c>
      <c r="AJ9" s="99"/>
      <c r="AK9" s="109"/>
      <c r="AL9" s="99"/>
      <c r="AN9" s="73"/>
      <c r="AO9" s="71"/>
      <c r="AP9" s="74"/>
      <c r="AQ9" s="71"/>
      <c r="AR9" s="74"/>
      <c r="AS9" s="71"/>
      <c r="AT9" s="71"/>
      <c r="AU9" s="71"/>
      <c r="AX9" s="71"/>
      <c r="AY9" s="71"/>
    </row>
    <row r="10" spans="1:51" x14ac:dyDescent="0.25">
      <c r="A10" s="396" t="s">
        <v>28</v>
      </c>
      <c r="B10" s="396"/>
      <c r="C10" s="95"/>
      <c r="D10" s="95"/>
      <c r="E10" s="95"/>
      <c r="F10" s="95"/>
      <c r="G10" s="95"/>
      <c r="H10" s="95"/>
      <c r="I10" s="95"/>
      <c r="J10" s="95"/>
      <c r="K10" s="95"/>
      <c r="L10" s="95"/>
      <c r="M10" s="95"/>
      <c r="N10" s="95"/>
      <c r="O10" s="96"/>
      <c r="P10" s="96" t="s">
        <v>139</v>
      </c>
      <c r="Q10" s="112">
        <f ca="1">SUMPRODUCT(COUNTIF(INDIRECT("'"&amp;Données!$A$4:$A$15&amp;"'!$B$29:$T$48"),Q9))</f>
        <v>0</v>
      </c>
      <c r="R10" s="166">
        <f ca="1">SUMPRODUCT(COUNTIF(INDIRECT("'"&amp;Données!$A$4:$A$15&amp;"'!$B$29:$T$48"),R9))</f>
        <v>0</v>
      </c>
      <c r="S10" s="377">
        <f ca="1">SUMPRODUCT(COUNTIF(INDIRECT("'"&amp;Données!$A$4:$A$15&amp;"'!$B$29:$T$48"),S9))</f>
        <v>0</v>
      </c>
      <c r="T10" s="287">
        <f ca="1">SUMPRODUCT(COUNTIF(INDIRECT("'"&amp;Données!$A$4:$A$15&amp;"'!$B$29:$T$48"),T9))</f>
        <v>0</v>
      </c>
      <c r="V10" s="96" t="s">
        <v>139</v>
      </c>
      <c r="W10" s="166">
        <f ca="1">SUMPRODUCT(COUNTIF(INDIRECT("'"&amp;Données!$A$4:$A$15&amp;"'!$B$29:$T$48"),W9))</f>
        <v>0</v>
      </c>
      <c r="X10" s="166">
        <f ca="1">SUMPRODUCT(COUNTIF(INDIRECT("'"&amp;Données!$A$4:$A$15&amp;"'!$B$29:$T$48"),X9))</f>
        <v>0</v>
      </c>
      <c r="Y10" s="166">
        <f ca="1">SUMPRODUCT(COUNTIF(INDIRECT("'"&amp;Données!$A$4:$A$15&amp;"'!$B$29:$T$48"),Y9))</f>
        <v>0</v>
      </c>
      <c r="Z10" s="97"/>
      <c r="AA10" s="96" t="s">
        <v>139</v>
      </c>
      <c r="AB10" s="166">
        <f ca="1">SUMPRODUCT(COUNTIF(INDIRECT("'"&amp;Données!$A$4:$A$15&amp;"'!$B$29:$T$48"),AB9))</f>
        <v>0</v>
      </c>
      <c r="AC10" s="166">
        <f ca="1">SUMPRODUCT(COUNTIF(INDIRECT("'"&amp;Données!$A$4:$A$15&amp;"'!$B$29:$T$48"),AC9))</f>
        <v>0</v>
      </c>
      <c r="AD10" s="166">
        <f ca="1">SUMPRODUCT(COUNTIF(INDIRECT("'"&amp;Données!$A$4:$A$15&amp;"'!$B$29:$T$48"),AD9))</f>
        <v>0</v>
      </c>
      <c r="AE10" s="166">
        <f ca="1">SUMPRODUCT(COUNTIF(INDIRECT("'"&amp;Données!$A$4:$A$15&amp;"'!$B$29:$T$48"),AE9))</f>
        <v>0</v>
      </c>
      <c r="AF10" s="166">
        <f ca="1">SUMPRODUCT(COUNTIF(INDIRECT("'"&amp;Données!$A$4:$A$15&amp;"'!$B$29:$T$48"),AF9))</f>
        <v>0</v>
      </c>
      <c r="AG10" s="113"/>
      <c r="AH10" s="113"/>
      <c r="AI10" s="114">
        <f ca="1">SUM(Q10:AH10)</f>
        <v>0</v>
      </c>
      <c r="AJ10" s="99"/>
      <c r="AK10" s="109"/>
      <c r="AL10" s="99"/>
      <c r="AN10" s="71"/>
      <c r="AO10" s="71"/>
      <c r="AP10" s="74"/>
      <c r="AQ10" s="71"/>
      <c r="AR10" s="74"/>
      <c r="AS10" s="71"/>
      <c r="AT10" s="71"/>
      <c r="AU10" s="73"/>
      <c r="AX10" s="71"/>
      <c r="AY10" s="71"/>
    </row>
    <row r="11" spans="1:51" x14ac:dyDescent="0.25">
      <c r="A11" s="96" t="s">
        <v>42</v>
      </c>
      <c r="B11" s="103">
        <v>42736</v>
      </c>
      <c r="C11" s="103">
        <v>42767</v>
      </c>
      <c r="D11" s="103">
        <v>42795</v>
      </c>
      <c r="E11" s="103">
        <v>42826</v>
      </c>
      <c r="F11" s="103">
        <v>42856</v>
      </c>
      <c r="G11" s="103">
        <v>42887</v>
      </c>
      <c r="H11" s="103">
        <v>42917</v>
      </c>
      <c r="I11" s="103">
        <v>42948</v>
      </c>
      <c r="J11" s="103">
        <v>42979</v>
      </c>
      <c r="K11" s="103">
        <v>43009</v>
      </c>
      <c r="L11" s="103">
        <v>43040</v>
      </c>
      <c r="M11" s="103">
        <v>43070</v>
      </c>
      <c r="N11" s="104" t="s">
        <v>32</v>
      </c>
      <c r="O11" s="96"/>
      <c r="P11" s="96" t="s">
        <v>38</v>
      </c>
      <c r="Q11" s="112">
        <f ca="1">SUMPRODUCT(SUMIF(INDIRECT("'"&amp;Données!$A$4:$A$15&amp;"'!$P$29:$P$48"),"Sophie R",INDIRECT("'"&amp;Données!$A$4:$A$15&amp;"'!$T$29:$T$48")))</f>
        <v>0</v>
      </c>
      <c r="R11" s="112">
        <f ca="1">SUMPRODUCT(SUMIF(INDIRECT("'"&amp;Données!$A$4:$A$15&amp;"'!$P$29:$P$48"),"Catherine",INDIRECT("'"&amp;Données!$A$4:$A$15&amp;"'!$T$29:$T$48")))</f>
        <v>0</v>
      </c>
      <c r="S11" s="377">
        <f ca="1">SUMPRODUCT(SUMIF(INDIRECT("'"&amp;Données!$A$4:$A$15&amp;"'!$P$29:$P$48"),"Catherine",INDIRECT("'"&amp;Données!$A$4:$A$15&amp;"'!$T$29:$T$48")))</f>
        <v>0</v>
      </c>
      <c r="T11" s="287">
        <f ca="1">SUMPRODUCT(SUMIF(INDIRECT("'"&amp;Données!$A$4:$A$15&amp;"'!$P$29:$P$48"),"Gwendoline",INDIRECT("'"&amp;Données!$A$4:$A$15&amp;"'!$T$29:$T$48")))</f>
        <v>0</v>
      </c>
      <c r="V11" s="96" t="s">
        <v>38</v>
      </c>
      <c r="W11" s="112">
        <f ca="1">SUMPRODUCT(SUMIF(INDIRECT("'"&amp;Données!$A$4:$A$15&amp;"'!$I$29:$I$48"),"Arlette",INDIRECT("'"&amp;Données!$A$4:$A$15&amp;"'!$M$29:$M$48")))</f>
        <v>0</v>
      </c>
      <c r="X11" s="112">
        <f ca="1">SUMPRODUCT(SUMIF(INDIRECT("'"&amp;Données!$A$4:$A$15&amp;"'!$I$29:$I$48"),"Sophie M",INDIRECT("'"&amp;Données!$A$4:$A$15&amp;"'!$M$29:$M$48")))</f>
        <v>0</v>
      </c>
      <c r="Y11" s="112">
        <f ca="1">SUMPRODUCT(SUMIF(INDIRECT("'"&amp;Données!$A$4:$A$15&amp;"'!$I$29:$I$48"),"Cathy",INDIRECT("'"&amp;Données!$A$4:$A$15&amp;"'!$M$29:$M$48")))</f>
        <v>0</v>
      </c>
      <c r="Z11" s="97"/>
      <c r="AA11" s="96" t="s">
        <v>38</v>
      </c>
      <c r="AB11" s="112">
        <f ca="1">SUMPRODUCT(SUMIF(INDIRECT("'"&amp;Données!$A$4:$A$15&amp;"'!$B$29:$B$48"),"Marylène",INDIRECT("'"&amp;Données!$A$4:$A$15&amp;"'!$F$29:$F$48")))</f>
        <v>0</v>
      </c>
      <c r="AC11" s="112">
        <f ca="1">SUMPRODUCT(SUMIF(INDIRECT("'"&amp;Données!$A$4:$A$15&amp;"'!$B$29:$B$48"),"Eric",INDIRECT("'"&amp;Données!$A$4:$A$15&amp;"'!$F$29:$F$48")))</f>
        <v>0</v>
      </c>
      <c r="AD11" s="112">
        <f ca="1">SUMPRODUCT(SUMIF(INDIRECT("'"&amp;Données!$A$4:$A$15&amp;"'!$B$29:$B$48"),"Isabelle",INDIRECT("'"&amp;Données!$A$4:$A$15&amp;"'!$F$29:$F$48")))</f>
        <v>0</v>
      </c>
      <c r="AE11" s="112">
        <f ca="1">SUMPRODUCT(SUMIF(INDIRECT("'"&amp;Données!$A$4:$A$15&amp;"'!$B$29:$B$48"),"Marie",INDIRECT("'"&amp;Données!$A$4:$A$15&amp;"'!$F$29:$F$48")))</f>
        <v>0</v>
      </c>
      <c r="AF11" s="112">
        <f ca="1">SUMPRODUCT(SUMIF(INDIRECT("'"&amp;Données!$A$4:$A$15&amp;"'!$B$29:$B$48"),"Quentin",INDIRECT("'"&amp;Données!$A$4:$A$15&amp;"'!$F$29:$F$48")))</f>
        <v>0</v>
      </c>
      <c r="AG11" s="113"/>
      <c r="AH11" s="113"/>
      <c r="AI11" s="114">
        <f ca="1">Q12+W12+AB12</f>
        <v>0</v>
      </c>
      <c r="AJ11" s="99"/>
      <c r="AK11" s="109"/>
      <c r="AL11" s="99"/>
      <c r="AN11" s="71"/>
      <c r="AO11" s="71"/>
      <c r="AP11" s="75"/>
      <c r="AQ11" s="71"/>
      <c r="AR11" s="74"/>
      <c r="AS11" s="73"/>
      <c r="AT11" s="71"/>
      <c r="AU11" s="71"/>
      <c r="AX11" s="71"/>
      <c r="AY11" s="71"/>
    </row>
    <row r="12" spans="1:51" x14ac:dyDescent="0.25">
      <c r="A12" s="110" t="s">
        <v>30</v>
      </c>
      <c r="B12" s="111">
        <f t="shared" ref="B12:M12" si="0">B4+B8</f>
        <v>0</v>
      </c>
      <c r="C12" s="111">
        <f t="shared" si="0"/>
        <v>0</v>
      </c>
      <c r="D12" s="111">
        <f t="shared" si="0"/>
        <v>0</v>
      </c>
      <c r="E12" s="111">
        <f t="shared" si="0"/>
        <v>0</v>
      </c>
      <c r="F12" s="111">
        <f t="shared" si="0"/>
        <v>0</v>
      </c>
      <c r="G12" s="111">
        <f t="shared" si="0"/>
        <v>0</v>
      </c>
      <c r="H12" s="111">
        <f t="shared" si="0"/>
        <v>0</v>
      </c>
      <c r="I12" s="111">
        <f t="shared" si="0"/>
        <v>0</v>
      </c>
      <c r="J12" s="111">
        <f t="shared" si="0"/>
        <v>0</v>
      </c>
      <c r="K12" s="111">
        <f t="shared" si="0"/>
        <v>0</v>
      </c>
      <c r="L12" s="111">
        <f t="shared" si="0"/>
        <v>0</v>
      </c>
      <c r="M12" s="111">
        <f t="shared" si="0"/>
        <v>0</v>
      </c>
      <c r="N12" s="104">
        <f>SUM(B12:M12)</f>
        <v>0</v>
      </c>
      <c r="O12" s="96"/>
      <c r="P12" s="100" t="s">
        <v>39</v>
      </c>
      <c r="Q12" s="114">
        <f ca="1">SUM(Q11:T11)</f>
        <v>0</v>
      </c>
      <c r="R12" s="98"/>
      <c r="S12" s="98"/>
      <c r="T12" s="98"/>
      <c r="U12" s="98"/>
      <c r="V12" s="100" t="s">
        <v>39</v>
      </c>
      <c r="W12" s="114">
        <f ca="1">SUM(W11:Y11)</f>
        <v>0</v>
      </c>
      <c r="X12" s="98"/>
      <c r="Y12" s="98"/>
      <c r="Z12" s="98"/>
      <c r="AA12" s="100" t="s">
        <v>39</v>
      </c>
      <c r="AB12" s="114">
        <f ca="1">SUM(AB11:AF11)</f>
        <v>0</v>
      </c>
      <c r="AC12" s="98"/>
      <c r="AD12" s="98"/>
      <c r="AE12" s="98"/>
      <c r="AF12" s="98"/>
      <c r="AG12" s="97"/>
      <c r="AH12" s="97"/>
      <c r="AI12" s="114"/>
      <c r="AJ12" s="99"/>
      <c r="AK12" s="109"/>
      <c r="AL12" s="99"/>
      <c r="AN12" s="71"/>
      <c r="AO12" s="71"/>
      <c r="AP12" s="73"/>
      <c r="AQ12" s="74"/>
      <c r="AR12" s="74"/>
      <c r="AS12" s="71"/>
      <c r="AT12" s="71"/>
      <c r="AU12" s="71"/>
      <c r="AV12" s="74"/>
      <c r="AX12" s="71"/>
      <c r="AY12" s="71"/>
    </row>
    <row r="13" spans="1:51" x14ac:dyDescent="0.25">
      <c r="O13" s="96"/>
      <c r="P13" s="96"/>
      <c r="Q13" s="97"/>
      <c r="R13" s="97"/>
      <c r="S13" s="97"/>
      <c r="T13" s="97"/>
      <c r="U13" s="97"/>
      <c r="V13" s="97"/>
      <c r="W13" s="97"/>
      <c r="X13" s="97"/>
      <c r="Y13" s="97"/>
      <c r="Z13" s="97"/>
      <c r="AA13" s="97"/>
      <c r="AB13" s="97"/>
      <c r="AC13" s="97"/>
      <c r="AD13" s="97"/>
      <c r="AE13" s="97"/>
      <c r="AF13" s="97"/>
      <c r="AG13" s="97"/>
      <c r="AH13" s="97"/>
      <c r="AI13" s="98">
        <f ca="1">AI5+AI11</f>
        <v>0</v>
      </c>
      <c r="AJ13" s="99"/>
      <c r="AK13" s="109"/>
      <c r="AL13" s="99"/>
      <c r="AN13" s="71"/>
      <c r="AO13" s="71"/>
      <c r="AP13" s="71"/>
      <c r="AQ13" s="74"/>
      <c r="AR13" s="74"/>
      <c r="AS13" s="71"/>
      <c r="AT13" s="71"/>
      <c r="AV13" s="74"/>
      <c r="AX13" s="71"/>
      <c r="AY13" s="71"/>
    </row>
    <row r="14" spans="1:51" x14ac:dyDescent="0.25">
      <c r="A14" s="149" t="s">
        <v>184</v>
      </c>
      <c r="B14" s="150"/>
      <c r="O14" s="96"/>
      <c r="P14" s="96"/>
      <c r="Q14" s="120"/>
      <c r="R14" s="121"/>
      <c r="S14" s="97"/>
      <c r="T14" s="97"/>
      <c r="U14" s="97"/>
      <c r="V14" s="97"/>
      <c r="W14" s="120"/>
      <c r="X14" s="121"/>
      <c r="Y14" s="97"/>
      <c r="Z14" s="97"/>
      <c r="AA14" s="97"/>
      <c r="AB14" s="97"/>
      <c r="AC14" s="97"/>
      <c r="AD14" s="97"/>
      <c r="AE14" s="97"/>
      <c r="AF14" s="97"/>
      <c r="AG14" s="97"/>
      <c r="AH14" s="97"/>
      <c r="AI14" s="98"/>
      <c r="AJ14" s="99"/>
      <c r="AK14" s="109"/>
      <c r="AL14" s="99"/>
      <c r="AN14" s="71"/>
      <c r="AO14" s="71"/>
      <c r="AP14" s="74"/>
      <c r="AQ14" s="74"/>
      <c r="AR14" s="74"/>
      <c r="AS14" s="71"/>
      <c r="AT14" s="71"/>
      <c r="AU14" s="74"/>
      <c r="AV14" s="74"/>
      <c r="AX14" s="71"/>
      <c r="AY14" s="71"/>
    </row>
    <row r="15" spans="1:51" x14ac:dyDescent="0.25">
      <c r="A15" s="96" t="s">
        <v>42</v>
      </c>
      <c r="B15" s="103">
        <v>42736</v>
      </c>
      <c r="C15" s="103">
        <v>42767</v>
      </c>
      <c r="D15" s="103">
        <v>42795</v>
      </c>
      <c r="E15" s="103">
        <v>42826</v>
      </c>
      <c r="F15" s="103">
        <v>42856</v>
      </c>
      <c r="G15" s="103">
        <v>42887</v>
      </c>
      <c r="H15" s="103">
        <v>42917</v>
      </c>
      <c r="I15" s="103">
        <v>42948</v>
      </c>
      <c r="J15" s="103">
        <v>42979</v>
      </c>
      <c r="K15" s="103">
        <v>43009</v>
      </c>
      <c r="L15" s="103">
        <v>43040</v>
      </c>
      <c r="M15" s="103">
        <v>43070</v>
      </c>
      <c r="N15" s="104" t="s">
        <v>32</v>
      </c>
      <c r="O15" s="96"/>
      <c r="P15" s="96"/>
      <c r="Q15" s="122"/>
      <c r="R15" s="121" t="s">
        <v>225</v>
      </c>
      <c r="S15" s="97"/>
      <c r="T15" s="97"/>
      <c r="U15" s="97"/>
      <c r="V15" s="97"/>
      <c r="W15" s="97"/>
      <c r="X15" s="97"/>
      <c r="Y15" s="97"/>
      <c r="Z15" s="97"/>
      <c r="AA15" s="97"/>
      <c r="AB15" s="97"/>
      <c r="AC15" s="97"/>
      <c r="AD15" s="97"/>
      <c r="AE15" s="97"/>
      <c r="AF15" s="97"/>
      <c r="AG15" s="97"/>
      <c r="AH15" s="97"/>
      <c r="AI15" s="98"/>
      <c r="AJ15" s="99"/>
      <c r="AK15" s="99"/>
      <c r="AL15" s="99"/>
      <c r="AN15" s="71"/>
      <c r="AO15" s="74"/>
      <c r="AP15" s="74"/>
      <c r="AQ15" s="74"/>
      <c r="AR15" s="74"/>
      <c r="AS15" s="71"/>
      <c r="AX15" s="71"/>
      <c r="AY15" s="71"/>
    </row>
    <row r="16" spans="1:51" x14ac:dyDescent="0.25">
      <c r="A16" s="110" t="s">
        <v>30</v>
      </c>
      <c r="B16" s="287">
        <f>'Michèle SCHUH'!G15</f>
        <v>0</v>
      </c>
      <c r="C16" s="287">
        <f>'Michèle SCHUH'!G24</f>
        <v>0</v>
      </c>
      <c r="D16" s="287">
        <f>'Michèle SCHUH'!N3</f>
        <v>0</v>
      </c>
      <c r="E16" s="287">
        <f>'Michèle SCHUH'!N15</f>
        <v>0</v>
      </c>
      <c r="F16" s="287">
        <f>'Michèle SCHUH'!N30</f>
        <v>0</v>
      </c>
      <c r="G16" s="287">
        <f>'Michèle SCHUH'!U5</f>
        <v>0</v>
      </c>
      <c r="H16" s="287">
        <f>'Michèle SCHUH'!U9</f>
        <v>0</v>
      </c>
      <c r="I16" s="287">
        <f>'Michèle SCHUH'!U10</f>
        <v>0</v>
      </c>
      <c r="J16" s="287">
        <f>'Michèle SCHUH'!U18</f>
        <v>0</v>
      </c>
      <c r="K16" s="287">
        <f>SUMIFS('Michèle SCHUH'!$F3:$F$36,'Michèle SCHUH'!$A$3:$A$36,"&gt;=" &amp; 'Michèle SCHUH'!$A$49,'Michèle SCHUH'!$A$3:$A$36,"&lt;=" &amp; 'Michèle SCHUH'!$B$49)+SUMIFS('Michèle SCHUH'!$M3:$M$36,'Michèle SCHUH'!$H$3:$H$36,"&gt;=" &amp; 'Michèle SCHUH'!$A$49,'Michèle SCHUH'!$H$3:$H$36,"&lt;=" &amp; 'Michèle SCHUH'!$B$49)+SUMIFS('Michèle SCHUH'!$T3:$T$36,'Michèle SCHUH'!$O$3:$O$36,"&gt;=" &amp; 'Michèle SCHUH'!$A$49,'Michèle SCHUH'!$O$3:$O$36,"&lt;=" &amp; 'Michèle SCHUH'!$B$49)</f>
        <v>0</v>
      </c>
      <c r="L16" s="287">
        <f>SUMIFS('Michèle SCHUH'!$F3:$F$36,'Michèle SCHUH'!$A$3:$A$36,"&gt;=" &amp; 'Michèle SCHUH'!$A$50,'Michèle SCHUH'!$A$3:$A$36,"&lt;=" &amp; 'Michèle SCHUH'!$B$50)+SUMIFS('Michèle SCHUH'!$M3:$M$36,'Michèle SCHUH'!$H$3:$H$36,"&gt;=" &amp; 'Michèle SCHUH'!$A$50,'Michèle SCHUH'!$H$3:$H$36,"&lt;=" &amp; 'Michèle SCHUH'!$B$50)+SUMIFS('Michèle SCHUH'!$T3:$T$36,'Michèle SCHUH'!$O$3:$O$36,"&gt;=" &amp; 'Michèle SCHUH'!$A$50,'Michèle SCHUH'!$O$3:$O$36,"&lt;=" &amp; 'Michèle SCHUH'!$B$50)</f>
        <v>0</v>
      </c>
      <c r="M16" s="287">
        <f>SUMIFS('Michèle SCHUH'!$F3:$F$36,'Michèle SCHUH'!$A$3:$A$36,"&gt;=" &amp; 'Michèle SCHUH'!$A$51,'Michèle SCHUH'!$A$3:$A$36,"&lt;=" &amp; 'Michèle SCHUH'!$B$51)+SUMIFS('Michèle SCHUH'!$M3:$M$36,'Michèle SCHUH'!$H$3:$H$36,"&gt;=" &amp; 'Michèle SCHUH'!$A$51,'Michèle SCHUH'!$H$3:$H$36,"&lt;=" &amp; 'Michèle SCHUH'!$B$51)+SUMIFS('Michèle SCHUH'!$T3:$T$36,'Michèle SCHUH'!$O$3:$O$36,"&gt;=" &amp; 'Michèle SCHUH'!$A$51,'Michèle SCHUH'!$O$3:$O$36,"&lt;=" &amp; 'Michèle SCHUH'!$B$51)</f>
        <v>0</v>
      </c>
      <c r="N16" s="104">
        <f>SUM(B16:M16)</f>
        <v>0</v>
      </c>
      <c r="O16" s="99"/>
      <c r="P16" s="99"/>
      <c r="Q16" s="124"/>
      <c r="R16" s="124"/>
      <c r="S16" s="124"/>
      <c r="T16" s="124"/>
      <c r="U16" s="124"/>
      <c r="V16" s="124"/>
      <c r="W16" s="124"/>
      <c r="X16" s="124"/>
      <c r="Y16" s="124"/>
      <c r="Z16" s="124"/>
      <c r="AA16" s="124"/>
      <c r="AB16" s="124"/>
      <c r="AC16" s="124"/>
      <c r="AD16" s="124"/>
      <c r="AE16" s="124"/>
      <c r="AF16" s="124"/>
      <c r="AG16" s="124"/>
      <c r="AH16" s="124"/>
      <c r="AI16" s="125"/>
      <c r="AJ16" s="99"/>
      <c r="AK16" s="126"/>
      <c r="AL16" s="99"/>
      <c r="AN16" s="73"/>
      <c r="AO16" s="74"/>
      <c r="AP16" s="74"/>
      <c r="AQ16" s="74"/>
      <c r="AR16" s="74"/>
      <c r="AS16" s="72"/>
      <c r="AX16" s="71"/>
      <c r="AY16" s="71"/>
    </row>
    <row r="17" spans="1:51" x14ac:dyDescent="0.25">
      <c r="A17" s="99"/>
      <c r="B17" s="123"/>
      <c r="C17" s="123"/>
      <c r="D17" s="123"/>
      <c r="E17" s="123"/>
      <c r="F17" s="123"/>
      <c r="G17" s="123"/>
      <c r="H17" s="123"/>
      <c r="I17" s="123"/>
      <c r="J17" s="123"/>
      <c r="K17" s="123"/>
      <c r="L17" s="123"/>
      <c r="M17" s="123"/>
      <c r="N17" s="123"/>
      <c r="O17" s="99"/>
      <c r="P17" s="99"/>
      <c r="Q17" s="124"/>
      <c r="R17" s="124"/>
      <c r="S17" s="124"/>
      <c r="T17" s="124"/>
      <c r="U17" s="124"/>
      <c r="V17" s="124"/>
      <c r="W17" s="124"/>
      <c r="X17" s="124"/>
      <c r="Y17" s="124"/>
      <c r="Z17" s="124"/>
      <c r="AA17" s="124"/>
      <c r="AB17" s="124"/>
      <c r="AC17" s="124"/>
      <c r="AD17" s="124"/>
      <c r="AE17" s="124"/>
      <c r="AF17" s="124"/>
      <c r="AG17" s="124"/>
      <c r="AH17" s="124"/>
      <c r="AI17" s="125"/>
      <c r="AJ17" s="99"/>
      <c r="AN17" s="71"/>
      <c r="AO17" s="74"/>
      <c r="AP17" s="74"/>
      <c r="AQ17" s="74"/>
      <c r="AR17" s="74"/>
      <c r="AS17" s="72"/>
      <c r="AU17" s="74"/>
      <c r="AV17" s="74"/>
      <c r="AX17" s="71"/>
      <c r="AY17" s="71"/>
    </row>
    <row r="18" spans="1:51" x14ac:dyDescent="0.25">
      <c r="A18" s="99"/>
      <c r="B18" s="123"/>
      <c r="C18" s="123"/>
      <c r="D18" s="123"/>
      <c r="E18" s="123"/>
      <c r="F18" s="123"/>
      <c r="G18" s="123"/>
      <c r="H18" s="123"/>
      <c r="I18" s="123"/>
      <c r="J18" s="123"/>
      <c r="K18" s="123"/>
      <c r="L18" s="123"/>
      <c r="M18" s="123"/>
      <c r="N18" s="123"/>
      <c r="O18" s="99"/>
      <c r="P18" s="99"/>
      <c r="Q18" s="124"/>
      <c r="R18" s="124"/>
      <c r="S18" s="124"/>
      <c r="T18" s="124"/>
      <c r="U18" s="124"/>
      <c r="V18" s="124"/>
      <c r="W18" s="124"/>
      <c r="X18" s="124"/>
      <c r="Y18" s="124"/>
      <c r="Z18" s="124"/>
      <c r="AA18" s="124"/>
      <c r="AB18" s="124"/>
      <c r="AC18" s="124"/>
      <c r="AD18" s="124"/>
      <c r="AE18" s="124"/>
      <c r="AH18" s="124"/>
      <c r="AI18" s="127" t="s">
        <v>158</v>
      </c>
      <c r="AJ18" s="96">
        <f ca="1">Q6</f>
        <v>0</v>
      </c>
      <c r="AN18" s="71"/>
      <c r="AO18" s="79"/>
      <c r="AP18" s="74"/>
      <c r="AQ18" s="79"/>
      <c r="AR18" s="74"/>
      <c r="AS18" s="72"/>
      <c r="AT18" s="74"/>
      <c r="AU18" s="74"/>
      <c r="AV18" s="74"/>
      <c r="AX18" s="71"/>
      <c r="AY18" s="71"/>
    </row>
    <row r="19" spans="1:51" x14ac:dyDescent="0.25">
      <c r="A19" s="99"/>
      <c r="B19" s="123"/>
      <c r="C19" s="123"/>
      <c r="D19" s="123"/>
      <c r="E19" s="123"/>
      <c r="F19" s="123"/>
      <c r="G19" s="123"/>
      <c r="H19" s="123"/>
      <c r="I19" s="123"/>
      <c r="J19" s="123"/>
      <c r="K19" s="123"/>
      <c r="L19" s="123"/>
      <c r="M19" s="123"/>
      <c r="N19" s="123"/>
      <c r="O19" s="99"/>
      <c r="P19" s="99"/>
      <c r="Q19" s="124"/>
      <c r="R19" s="124"/>
      <c r="S19" s="124"/>
      <c r="T19" s="124"/>
      <c r="U19" s="124"/>
      <c r="V19" s="124"/>
      <c r="W19" s="124"/>
      <c r="X19" s="124"/>
      <c r="Y19" s="124"/>
      <c r="Z19" s="124"/>
      <c r="AA19" s="124"/>
      <c r="AB19" s="124"/>
      <c r="AC19" s="124"/>
      <c r="AD19" s="124"/>
      <c r="AE19" s="124"/>
      <c r="AH19" s="124"/>
      <c r="AI19" s="121" t="s">
        <v>4</v>
      </c>
      <c r="AJ19" s="96">
        <f ca="1">W6</f>
        <v>0</v>
      </c>
      <c r="AN19" s="71"/>
      <c r="AT19" s="74"/>
      <c r="AU19" s="74"/>
      <c r="AV19" s="74"/>
      <c r="AX19" s="73"/>
      <c r="AY19" s="71"/>
    </row>
    <row r="20" spans="1:51" x14ac:dyDescent="0.25">
      <c r="A20" s="99"/>
      <c r="B20" s="123"/>
      <c r="C20" s="123"/>
      <c r="D20" s="123"/>
      <c r="E20" s="123"/>
      <c r="F20" s="123"/>
      <c r="G20" s="123"/>
      <c r="H20" s="123"/>
      <c r="I20" s="123"/>
      <c r="J20" s="123"/>
      <c r="K20" s="123"/>
      <c r="L20" s="123"/>
      <c r="M20" s="123"/>
      <c r="N20" s="123"/>
      <c r="O20" s="99"/>
      <c r="P20" s="99"/>
      <c r="Q20" s="124"/>
      <c r="R20" s="124"/>
      <c r="S20" s="124"/>
      <c r="T20" s="124"/>
      <c r="U20" s="124"/>
      <c r="V20" s="124"/>
      <c r="W20" s="124"/>
      <c r="X20" s="124"/>
      <c r="Y20" s="124"/>
      <c r="Z20" s="124"/>
      <c r="AA20" s="124"/>
      <c r="AB20" s="124"/>
      <c r="AC20" s="124"/>
      <c r="AD20" s="124"/>
      <c r="AE20" s="124"/>
      <c r="AH20" s="124"/>
      <c r="AI20" s="121" t="s">
        <v>5</v>
      </c>
      <c r="AJ20" s="96">
        <f ca="1">AB6</f>
        <v>0</v>
      </c>
      <c r="AN20" s="71"/>
      <c r="AO20" s="74"/>
      <c r="AP20" s="74"/>
      <c r="AQ20" s="74"/>
      <c r="AR20" s="74"/>
      <c r="AS20" s="72"/>
      <c r="AT20" s="74"/>
      <c r="AU20" s="74"/>
      <c r="AV20" s="74"/>
      <c r="AX20" s="71"/>
      <c r="AY20" s="73"/>
    </row>
    <row r="21" spans="1:51" x14ac:dyDescent="0.25">
      <c r="A21" s="99"/>
      <c r="B21" s="123"/>
      <c r="C21" s="123"/>
      <c r="D21" s="123"/>
      <c r="E21" s="123"/>
      <c r="F21" s="123"/>
      <c r="G21" s="123"/>
      <c r="H21" s="123"/>
      <c r="I21" s="123"/>
      <c r="J21" s="123"/>
      <c r="K21" s="123"/>
      <c r="L21" s="123"/>
      <c r="M21" s="123"/>
      <c r="N21" s="123"/>
      <c r="O21" s="99"/>
      <c r="P21" s="99"/>
      <c r="Q21" s="124"/>
      <c r="R21" s="124"/>
      <c r="S21" s="124"/>
      <c r="T21" s="124"/>
      <c r="U21" s="124"/>
      <c r="V21" s="124"/>
      <c r="W21" s="124"/>
      <c r="X21" s="124"/>
      <c r="Y21" s="124"/>
      <c r="Z21" s="124"/>
      <c r="AA21" s="124"/>
      <c r="AB21" s="124"/>
      <c r="AC21" s="124"/>
      <c r="AD21" s="124"/>
      <c r="AE21" s="124"/>
      <c r="AH21" s="124"/>
      <c r="AI21" s="121" t="s">
        <v>6</v>
      </c>
      <c r="AJ21" s="96">
        <f ca="1">AB12</f>
        <v>0</v>
      </c>
      <c r="AN21" s="71"/>
      <c r="AO21" s="74"/>
      <c r="AP21" s="74"/>
      <c r="AQ21" s="74"/>
      <c r="AR21" s="74"/>
      <c r="AS21" s="72"/>
      <c r="AX21" s="71"/>
      <c r="AY21" s="71"/>
    </row>
    <row r="22" spans="1:51" x14ac:dyDescent="0.25">
      <c r="A22" s="99"/>
      <c r="B22" s="123"/>
      <c r="C22" s="123"/>
      <c r="D22" s="123"/>
      <c r="E22" s="123"/>
      <c r="F22" s="123"/>
      <c r="G22" s="123"/>
      <c r="H22" s="123"/>
      <c r="I22" s="123"/>
      <c r="J22" s="123"/>
      <c r="K22" s="123"/>
      <c r="L22" s="123"/>
      <c r="M22" s="123"/>
      <c r="N22" s="123"/>
      <c r="O22" s="99"/>
      <c r="P22" s="99"/>
      <c r="Q22" s="124"/>
      <c r="R22" s="124"/>
      <c r="S22" s="124"/>
      <c r="T22" s="124"/>
      <c r="U22" s="124"/>
      <c r="V22" s="124"/>
      <c r="W22" s="124"/>
      <c r="X22" s="124"/>
      <c r="Y22" s="124"/>
      <c r="Z22" s="124"/>
      <c r="AA22" s="124"/>
      <c r="AB22" s="124"/>
      <c r="AC22" s="124"/>
      <c r="AD22" s="124"/>
      <c r="AE22" s="124"/>
      <c r="AH22" s="124"/>
      <c r="AI22" s="121" t="s">
        <v>10</v>
      </c>
      <c r="AJ22" s="96">
        <f ca="1">Q12</f>
        <v>0</v>
      </c>
      <c r="AN22" s="71"/>
      <c r="AO22" s="74"/>
      <c r="AP22" s="74"/>
      <c r="AQ22" s="74"/>
      <c r="AR22" s="74"/>
      <c r="AS22" s="72"/>
      <c r="AT22" s="74"/>
      <c r="AU22" s="74"/>
      <c r="AV22" s="74"/>
      <c r="AX22" s="71"/>
      <c r="AY22" s="71"/>
    </row>
    <row r="23" spans="1:51" x14ac:dyDescent="0.25">
      <c r="A23" s="99"/>
      <c r="B23" s="123"/>
      <c r="C23" s="123"/>
      <c r="D23" s="123"/>
      <c r="E23" s="123"/>
      <c r="F23" s="123"/>
      <c r="G23" s="123"/>
      <c r="H23" s="123"/>
      <c r="I23" s="123"/>
      <c r="J23" s="123"/>
      <c r="K23" s="123"/>
      <c r="L23" s="123"/>
      <c r="M23" s="123"/>
      <c r="N23" s="123"/>
      <c r="O23" s="99"/>
      <c r="P23" s="99"/>
      <c r="Q23" s="124"/>
      <c r="R23" s="124"/>
      <c r="S23" s="124"/>
      <c r="T23" s="124"/>
      <c r="U23" s="124"/>
      <c r="V23" s="124"/>
      <c r="W23" s="124"/>
      <c r="X23" s="124"/>
      <c r="Y23" s="124"/>
      <c r="Z23" s="124"/>
      <c r="AA23" s="124"/>
      <c r="AB23" s="124"/>
      <c r="AC23" s="124"/>
      <c r="AD23" s="124"/>
      <c r="AE23" s="124"/>
      <c r="AH23" s="124"/>
      <c r="AI23" s="121" t="s">
        <v>9</v>
      </c>
      <c r="AJ23" s="96">
        <f ca="1">W12</f>
        <v>0</v>
      </c>
      <c r="AK23" s="64">
        <f ca="1">SUM(AJ18:AJ23)</f>
        <v>0</v>
      </c>
      <c r="AN23" s="71"/>
      <c r="AO23" s="74"/>
      <c r="AP23" s="74"/>
      <c r="AQ23" s="74"/>
      <c r="AR23" s="74"/>
      <c r="AS23" s="72"/>
      <c r="AT23" s="74"/>
      <c r="AU23" s="74"/>
      <c r="AV23" s="74"/>
      <c r="AX23" s="71"/>
      <c r="AY23" s="71"/>
    </row>
    <row r="24" spans="1:51" x14ac:dyDescent="0.25">
      <c r="A24" s="99"/>
      <c r="B24" s="123"/>
      <c r="C24" s="123"/>
      <c r="D24" s="123"/>
      <c r="E24" s="123"/>
      <c r="F24" s="123"/>
      <c r="G24" s="123"/>
      <c r="H24" s="123"/>
      <c r="I24" s="123"/>
      <c r="J24" s="123"/>
      <c r="K24" s="123"/>
      <c r="L24" s="123"/>
      <c r="M24" s="123"/>
      <c r="N24" s="123"/>
      <c r="O24" s="99"/>
      <c r="P24" s="99"/>
      <c r="Q24" s="124"/>
      <c r="R24" s="124"/>
      <c r="S24" s="124"/>
      <c r="T24" s="124"/>
      <c r="U24" s="124"/>
      <c r="V24" s="124"/>
      <c r="W24" s="124"/>
      <c r="X24" s="124"/>
      <c r="Y24" s="124"/>
      <c r="Z24" s="124"/>
      <c r="AA24" s="124"/>
      <c r="AB24" s="124"/>
      <c r="AC24" s="124"/>
      <c r="AD24" s="124"/>
      <c r="AE24" s="124"/>
      <c r="AH24" s="124"/>
      <c r="AI24" s="128" t="s">
        <v>172</v>
      </c>
      <c r="AJ24" s="96">
        <f>AH92</f>
        <v>0</v>
      </c>
      <c r="AK24" s="129"/>
      <c r="AL24" s="99"/>
      <c r="AO24" s="74"/>
      <c r="AP24" s="74"/>
      <c r="AQ24" s="74"/>
      <c r="AR24" s="74"/>
      <c r="AS24" s="72"/>
      <c r="AT24" s="74"/>
      <c r="AU24" s="74"/>
      <c r="AV24" s="74"/>
      <c r="AX24" s="71"/>
      <c r="AY24" s="71"/>
    </row>
    <row r="25" spans="1:51" x14ac:dyDescent="0.25">
      <c r="A25" s="99"/>
      <c r="B25" s="123"/>
      <c r="C25" s="123"/>
      <c r="D25" s="123"/>
      <c r="E25" s="123"/>
      <c r="F25" s="123"/>
      <c r="G25" s="123"/>
      <c r="H25" s="123"/>
      <c r="I25" s="123"/>
      <c r="J25" s="123"/>
      <c r="K25" s="123"/>
      <c r="L25" s="123"/>
      <c r="M25" s="123"/>
      <c r="N25" s="123"/>
      <c r="O25" s="99"/>
      <c r="P25" s="99"/>
      <c r="Q25" s="124"/>
      <c r="R25" s="124"/>
      <c r="S25" s="124"/>
      <c r="T25" s="124"/>
      <c r="U25" s="124"/>
      <c r="V25" s="124"/>
      <c r="W25" s="124"/>
      <c r="X25" s="124"/>
      <c r="Y25" s="124"/>
      <c r="Z25" s="124"/>
      <c r="AA25" s="124"/>
      <c r="AB25" s="124"/>
      <c r="AC25" s="124"/>
      <c r="AD25" s="124"/>
      <c r="AE25" s="124"/>
      <c r="AF25" s="124"/>
      <c r="AG25" s="124"/>
      <c r="AH25" s="124"/>
      <c r="AI25" s="125"/>
      <c r="AJ25" s="99"/>
      <c r="AK25" s="129"/>
      <c r="AL25" s="99"/>
      <c r="AT25" s="74"/>
      <c r="AU25" s="74"/>
      <c r="AV25" s="74"/>
      <c r="AX25" s="71"/>
      <c r="AY25" s="71"/>
    </row>
    <row r="26" spans="1:51" x14ac:dyDescent="0.25">
      <c r="A26" s="99"/>
      <c r="B26" s="123"/>
      <c r="C26" s="123"/>
      <c r="D26" s="123"/>
      <c r="E26" s="123"/>
      <c r="F26" s="123"/>
      <c r="G26" s="123"/>
      <c r="H26" s="123"/>
      <c r="I26" s="123"/>
      <c r="J26" s="123"/>
      <c r="K26" s="123"/>
      <c r="L26" s="123"/>
      <c r="M26" s="123"/>
      <c r="N26" s="123"/>
      <c r="O26" s="99"/>
      <c r="P26" s="99"/>
      <c r="Q26" s="124"/>
      <c r="R26" s="124"/>
      <c r="S26" s="124"/>
      <c r="T26" s="124"/>
      <c r="U26" s="124"/>
      <c r="V26" s="124"/>
      <c r="W26" s="124"/>
      <c r="X26" s="124"/>
      <c r="Y26" s="124"/>
      <c r="Z26" s="124"/>
      <c r="AA26" s="124"/>
      <c r="AB26" s="124"/>
      <c r="AC26" s="124"/>
      <c r="AD26" s="124"/>
      <c r="AE26" s="124"/>
      <c r="AF26" s="124"/>
      <c r="AG26" s="124"/>
      <c r="AH26" s="124"/>
      <c r="AI26" s="125"/>
      <c r="AJ26" s="99"/>
      <c r="AK26" s="130"/>
      <c r="AL26" s="99"/>
      <c r="AT26" s="74"/>
      <c r="AU26" s="74"/>
      <c r="AV26" s="74"/>
      <c r="AX26" s="71"/>
      <c r="AY26" s="71"/>
    </row>
    <row r="27" spans="1:51" x14ac:dyDescent="0.25">
      <c r="A27" s="99"/>
      <c r="B27" s="123"/>
      <c r="C27" s="123"/>
      <c r="D27" s="123"/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99"/>
      <c r="P27" s="99"/>
      <c r="Q27" s="124"/>
      <c r="R27" s="124"/>
      <c r="S27" s="124"/>
      <c r="T27" s="124"/>
      <c r="U27" s="124"/>
      <c r="V27" s="124"/>
      <c r="W27" s="124"/>
      <c r="X27" s="124"/>
      <c r="Y27" s="124"/>
      <c r="Z27" s="124"/>
      <c r="AA27" s="124"/>
      <c r="AB27" s="124"/>
      <c r="AC27" s="124"/>
      <c r="AD27" s="124"/>
      <c r="AE27" s="124"/>
      <c r="AF27" s="124"/>
      <c r="AG27" s="124"/>
      <c r="AH27" s="124"/>
      <c r="AI27" s="125"/>
      <c r="AJ27" s="99"/>
      <c r="AK27" s="130"/>
      <c r="AL27" s="99"/>
      <c r="AP27" s="80"/>
      <c r="AX27" s="71"/>
      <c r="AY27" s="71"/>
    </row>
    <row r="28" spans="1:51" x14ac:dyDescent="0.25">
      <c r="A28" s="99"/>
      <c r="B28" s="123"/>
      <c r="C28" s="123"/>
      <c r="D28" s="123"/>
      <c r="E28" s="123"/>
      <c r="F28" s="123"/>
      <c r="G28" s="123"/>
      <c r="H28" s="123"/>
      <c r="I28" s="123"/>
      <c r="J28" s="123"/>
      <c r="K28" s="123"/>
      <c r="L28" s="123"/>
      <c r="M28" s="123"/>
      <c r="N28" s="123"/>
      <c r="O28" s="99"/>
      <c r="P28" s="99"/>
      <c r="Q28" s="124"/>
      <c r="R28" s="124"/>
      <c r="S28" s="124"/>
      <c r="T28" s="124"/>
      <c r="U28" s="124"/>
      <c r="V28" s="124"/>
      <c r="W28" s="124"/>
      <c r="X28" s="124"/>
      <c r="Y28" s="124"/>
      <c r="Z28" s="124"/>
      <c r="AA28" s="124"/>
      <c r="AB28" s="124"/>
      <c r="AC28" s="124"/>
      <c r="AD28" s="124"/>
      <c r="AE28" s="124"/>
      <c r="AF28" s="124"/>
      <c r="AG28" s="124"/>
      <c r="AH28" s="124"/>
      <c r="AI28" s="125"/>
      <c r="AJ28" s="99"/>
      <c r="AK28" s="130"/>
      <c r="AL28" s="99"/>
      <c r="AP28" s="81"/>
      <c r="AX28" s="73"/>
      <c r="AY28" s="71"/>
    </row>
    <row r="29" spans="1:51" x14ac:dyDescent="0.25">
      <c r="A29" s="99"/>
      <c r="B29" s="123"/>
      <c r="C29" s="123"/>
      <c r="D29" s="123"/>
      <c r="E29" s="123"/>
      <c r="F29" s="123"/>
      <c r="G29" s="123"/>
      <c r="H29" s="123"/>
      <c r="I29" s="123"/>
      <c r="J29" s="123"/>
      <c r="K29" s="123"/>
      <c r="L29" s="123"/>
      <c r="M29" s="123"/>
      <c r="N29" s="123"/>
      <c r="O29" s="99"/>
      <c r="P29" s="99"/>
      <c r="Q29" s="124"/>
      <c r="R29" s="124"/>
      <c r="S29" s="124"/>
      <c r="T29" s="124"/>
      <c r="U29" s="124"/>
      <c r="V29" s="124"/>
      <c r="W29" s="124"/>
      <c r="X29" s="124"/>
      <c r="Y29" s="124"/>
      <c r="Z29" s="124"/>
      <c r="AA29" s="124"/>
      <c r="AB29" s="124"/>
      <c r="AC29" s="124"/>
      <c r="AD29" s="124"/>
      <c r="AE29" s="124"/>
      <c r="AF29" s="124"/>
      <c r="AG29" s="124"/>
      <c r="AH29" s="124"/>
      <c r="AI29" s="125"/>
      <c r="AJ29" s="99"/>
      <c r="AK29" s="131"/>
      <c r="AL29" s="99"/>
      <c r="AN29" s="82"/>
      <c r="AO29" s="82"/>
      <c r="AQ29" s="82"/>
      <c r="AR29" s="82"/>
      <c r="AS29" s="82"/>
      <c r="AT29" s="82"/>
      <c r="AU29" s="82"/>
      <c r="AX29" s="71"/>
      <c r="AY29" s="71"/>
    </row>
    <row r="30" spans="1:51" x14ac:dyDescent="0.25">
      <c r="A30" s="99"/>
      <c r="B30" s="123"/>
      <c r="C30" s="123"/>
      <c r="D30" s="123"/>
      <c r="E30" s="123"/>
      <c r="F30" s="123"/>
      <c r="G30" s="123"/>
      <c r="H30" s="123"/>
      <c r="I30" s="123"/>
      <c r="J30" s="123"/>
      <c r="K30" s="123"/>
      <c r="L30" s="123"/>
      <c r="M30" s="123"/>
      <c r="N30" s="123"/>
      <c r="O30" s="99"/>
      <c r="P30" s="99"/>
      <c r="Q30" s="124"/>
      <c r="R30" s="124"/>
      <c r="S30" s="124"/>
      <c r="T30" s="124"/>
      <c r="U30" s="124"/>
      <c r="V30" s="124"/>
      <c r="W30" s="124"/>
      <c r="X30" s="124"/>
      <c r="Y30" s="124"/>
      <c r="Z30" s="124"/>
      <c r="AA30" s="124"/>
      <c r="AB30" s="124"/>
      <c r="AC30" s="124"/>
      <c r="AD30" s="124"/>
      <c r="AE30" s="124"/>
      <c r="AF30" s="124"/>
      <c r="AG30" s="124"/>
      <c r="AH30" s="124"/>
      <c r="AI30" s="125"/>
      <c r="AJ30" s="99"/>
      <c r="AK30" s="132"/>
      <c r="AL30" s="99"/>
      <c r="AN30" s="83"/>
      <c r="AX30" s="71"/>
      <c r="AY30" s="71"/>
    </row>
    <row r="31" spans="1:51" x14ac:dyDescent="0.25">
      <c r="A31" s="99"/>
      <c r="B31" s="123"/>
      <c r="C31" s="123"/>
      <c r="D31" s="123"/>
      <c r="E31" s="123"/>
      <c r="F31" s="123"/>
      <c r="G31" s="123"/>
      <c r="H31" s="123"/>
      <c r="I31" s="123"/>
      <c r="J31" s="123"/>
      <c r="K31" s="123"/>
      <c r="L31" s="123"/>
      <c r="M31" s="123"/>
      <c r="N31" s="123"/>
      <c r="O31" s="99"/>
      <c r="P31" s="99"/>
      <c r="Q31" s="124"/>
      <c r="R31" s="124"/>
      <c r="S31" s="124"/>
      <c r="T31" s="124"/>
      <c r="U31" s="124"/>
      <c r="V31" s="124"/>
      <c r="W31" s="124"/>
      <c r="X31" s="124"/>
      <c r="Y31" s="124"/>
      <c r="Z31" s="124"/>
      <c r="AA31" s="124"/>
      <c r="AB31" s="124"/>
      <c r="AC31" s="124"/>
      <c r="AD31" s="124"/>
      <c r="AE31" s="124"/>
      <c r="AF31" s="124"/>
      <c r="AG31" s="124"/>
      <c r="AH31" s="124"/>
      <c r="AI31" s="125"/>
      <c r="AJ31" s="99"/>
      <c r="AK31" s="132"/>
      <c r="AL31" s="99"/>
      <c r="AN31" s="84"/>
      <c r="AT31" s="70"/>
      <c r="AU31" s="70"/>
      <c r="AX31" s="71"/>
      <c r="AY31" s="71"/>
    </row>
    <row r="32" spans="1:51" x14ac:dyDescent="0.25">
      <c r="A32" s="99"/>
      <c r="B32" s="123"/>
      <c r="C32" s="123"/>
      <c r="D32" s="123"/>
      <c r="E32" s="123"/>
      <c r="F32" s="123"/>
      <c r="G32" s="123"/>
      <c r="H32" s="123"/>
      <c r="I32" s="123"/>
      <c r="J32" s="123"/>
      <c r="K32" s="123"/>
      <c r="L32" s="123"/>
      <c r="M32" s="123"/>
      <c r="N32" s="123"/>
      <c r="O32" s="99"/>
      <c r="P32" s="99"/>
      <c r="Q32" s="124"/>
      <c r="R32" s="124"/>
      <c r="S32" s="124"/>
      <c r="T32" s="124"/>
      <c r="U32" s="124"/>
      <c r="V32" s="124"/>
      <c r="W32" s="124"/>
      <c r="X32" s="124"/>
      <c r="Y32" s="124"/>
      <c r="Z32" s="124"/>
      <c r="AA32" s="124"/>
      <c r="AB32" s="124"/>
      <c r="AC32" s="124"/>
      <c r="AD32" s="124"/>
      <c r="AE32" s="124"/>
      <c r="AF32" s="124"/>
      <c r="AG32" s="124"/>
      <c r="AH32" s="124"/>
      <c r="AI32" s="125"/>
      <c r="AJ32" s="99"/>
      <c r="AK32" s="132"/>
      <c r="AL32" s="99"/>
      <c r="AN32" s="85"/>
      <c r="AT32" s="70"/>
      <c r="AU32" s="70"/>
      <c r="AX32" s="71"/>
      <c r="AY32" s="71"/>
    </row>
    <row r="33" spans="1:51" x14ac:dyDescent="0.25">
      <c r="A33" s="99"/>
      <c r="B33" s="123"/>
      <c r="C33" s="123"/>
      <c r="D33" s="123"/>
      <c r="E33" s="123"/>
      <c r="F33" s="123"/>
      <c r="G33" s="123"/>
      <c r="H33" s="123"/>
      <c r="I33" s="123"/>
      <c r="J33" s="123"/>
      <c r="K33" s="123"/>
      <c r="L33" s="123"/>
      <c r="M33" s="123"/>
      <c r="N33" s="123"/>
      <c r="O33" s="99"/>
      <c r="P33" s="99"/>
      <c r="Q33" s="124"/>
      <c r="R33" s="124"/>
      <c r="S33" s="124"/>
      <c r="T33" s="124"/>
      <c r="U33" s="124"/>
      <c r="V33" s="124"/>
      <c r="W33" s="124"/>
      <c r="X33" s="124"/>
      <c r="Y33" s="124"/>
      <c r="Z33" s="124"/>
      <c r="AA33" s="124"/>
      <c r="AB33" s="124"/>
      <c r="AC33" s="124"/>
      <c r="AD33" s="124"/>
      <c r="AE33" s="124"/>
      <c r="AF33" s="124"/>
      <c r="AG33" s="124"/>
      <c r="AH33" s="124"/>
      <c r="AI33" s="125"/>
      <c r="AJ33" s="99"/>
      <c r="AK33" s="132"/>
      <c r="AL33" s="99"/>
      <c r="AN33" s="83"/>
      <c r="AT33" s="70"/>
      <c r="AU33" s="70"/>
      <c r="AX33" s="71"/>
      <c r="AY33" s="71"/>
    </row>
    <row r="34" spans="1:51" x14ac:dyDescent="0.25">
      <c r="A34" s="100" t="s">
        <v>132</v>
      </c>
      <c r="B34" s="123"/>
      <c r="C34" s="123"/>
      <c r="D34" s="123"/>
      <c r="E34" s="123"/>
      <c r="F34" s="123"/>
      <c r="G34" s="123"/>
      <c r="H34" s="123"/>
      <c r="I34" s="123"/>
      <c r="J34" s="123"/>
      <c r="K34" s="123"/>
      <c r="L34" s="123"/>
      <c r="M34" s="123"/>
      <c r="N34" s="123"/>
      <c r="O34" s="99"/>
      <c r="P34" s="99"/>
      <c r="Q34" s="124"/>
      <c r="R34" s="124"/>
      <c r="S34" s="124"/>
      <c r="T34" s="124"/>
      <c r="U34" s="124"/>
      <c r="V34" s="124"/>
      <c r="W34" s="124"/>
      <c r="X34" s="124"/>
      <c r="Y34" s="124"/>
      <c r="Z34" s="124"/>
      <c r="AA34" s="124"/>
      <c r="AB34" s="124"/>
      <c r="AC34" s="124"/>
      <c r="AD34" s="124"/>
      <c r="AE34" s="124"/>
      <c r="AF34" s="124"/>
      <c r="AG34" s="124"/>
      <c r="AH34" s="124"/>
      <c r="AI34" s="125"/>
      <c r="AJ34" s="99"/>
      <c r="AK34" s="132"/>
      <c r="AL34" s="99"/>
      <c r="AN34" s="83"/>
      <c r="AX34" s="73"/>
      <c r="AY34" s="71"/>
    </row>
    <row r="35" spans="1:51" s="86" customFormat="1" ht="54" customHeight="1" x14ac:dyDescent="0.2">
      <c r="A35" s="133"/>
      <c r="B35" s="134" t="s">
        <v>139</v>
      </c>
      <c r="C35" s="135" t="s">
        <v>38</v>
      </c>
      <c r="D35" s="134" t="s">
        <v>136</v>
      </c>
      <c r="E35" s="134" t="s">
        <v>137</v>
      </c>
      <c r="F35" s="134" t="s">
        <v>138</v>
      </c>
      <c r="G35" s="134" t="s">
        <v>230</v>
      </c>
      <c r="H35" s="134" t="s">
        <v>231</v>
      </c>
      <c r="I35" s="134" t="s">
        <v>232</v>
      </c>
      <c r="J35" s="134" t="s">
        <v>233</v>
      </c>
      <c r="K35" s="135" t="s">
        <v>200</v>
      </c>
      <c r="L35" s="135" t="s">
        <v>191</v>
      </c>
      <c r="M35" s="135" t="s">
        <v>201</v>
      </c>
      <c r="N35" s="135" t="s">
        <v>202</v>
      </c>
      <c r="O35" s="135" t="s">
        <v>160</v>
      </c>
      <c r="P35" s="135" t="s">
        <v>192</v>
      </c>
      <c r="Q35" s="135" t="s">
        <v>227</v>
      </c>
      <c r="R35" s="135" t="s">
        <v>189</v>
      </c>
      <c r="S35" s="135" t="s">
        <v>203</v>
      </c>
      <c r="T35" s="135" t="s">
        <v>204</v>
      </c>
      <c r="U35" s="135" t="s">
        <v>228</v>
      </c>
      <c r="V35" s="135" t="s">
        <v>229</v>
      </c>
      <c r="W35" s="135" t="s">
        <v>190</v>
      </c>
      <c r="X35" s="135" t="s">
        <v>206</v>
      </c>
      <c r="Y35" s="135" t="s">
        <v>205</v>
      </c>
      <c r="Z35" s="135" t="s">
        <v>161</v>
      </c>
      <c r="AA35" s="220"/>
      <c r="AB35" s="220"/>
      <c r="AC35" s="220"/>
      <c r="AD35" s="221"/>
      <c r="AE35" s="219"/>
      <c r="AF35" s="219"/>
      <c r="AG35" s="220"/>
      <c r="AH35" s="219"/>
      <c r="AI35" s="219"/>
      <c r="AJ35" s="219"/>
      <c r="AK35" s="220"/>
      <c r="AL35" s="220"/>
      <c r="AM35" s="220"/>
      <c r="AN35" s="220"/>
      <c r="AO35" s="220"/>
      <c r="AP35" s="220"/>
      <c r="AQ35" s="220"/>
      <c r="AR35" s="220"/>
      <c r="AS35" s="87"/>
      <c r="AX35" s="88"/>
      <c r="AY35" s="88"/>
    </row>
    <row r="36" spans="1:51" s="63" customFormat="1" ht="12.75" x14ac:dyDescent="0.2">
      <c r="A36" s="375" t="s">
        <v>62</v>
      </c>
      <c r="B36" s="112">
        <f ca="1">SUMPRODUCT(COUNTIF(INDIRECT("'"&amp;Données!$A$4:$A$15&amp;"'!$B$29:$T$48"),A36))</f>
        <v>0</v>
      </c>
      <c r="C36" s="112">
        <f ca="1">SUMPRODUCT(SUMIF(INDIRECT("'"&amp;Données!$A$4:$A$15&amp;"'!$C$29:$C$48"),A36,INDIRECT("'"&amp;Données!$A$4:$A$15&amp;"'!$F$29:$F$48"))+(SUMIF(INDIRECT("'"&amp;Données!$A$4:$A$15&amp;"'!$J$29:$J$48"),A36,INDIRECT("'"&amp;Données!$A$4:$A$15&amp;"'!$M$29:$M$48")))+(SUMIF(INDIRECT("'"&amp;Données!$A$4:$A$15&amp;"'!$Q$29:$Q$48"),A36,INDIRECT("'"&amp;Données!$A$4:$A$15&amp;"'!$T$29:$T$48"))))</f>
        <v>0</v>
      </c>
      <c r="D36" s="112">
        <f ca="1">SUMPRODUCT(COUNTIF(INDIRECT("'"&amp;Données!$A$4:$A$15&amp;"'!$C$29:$C$48"),A36))</f>
        <v>0</v>
      </c>
      <c r="E36" s="112">
        <f ca="1">SUMPRODUCT(COUNTIF(INDIRECT("'"&amp;Données!$A$4:$A$15&amp;"'!$Q$29:$Q$48"),A36))</f>
        <v>0</v>
      </c>
      <c r="F36" s="112">
        <f ca="1">SUMPRODUCT(COUNTIF(INDIRECT("'"&amp;Données!$A$4:$A$15&amp;"'!$J$29:$J$48"),A36))</f>
        <v>0</v>
      </c>
      <c r="G36" s="386">
        <f>COUNTIFS('Michèle SCHUH'!$B$3:$B$42,Données!$T$4,'Michèle SCHUH'!$C$3:$C$42,A36)+COUNTIFS('Michèle SCHUH'!$I$3:$I$42,Données!$T$4,'Michèle SCHUH'!$J$3:$J$42,A36)+COUNTIFS('Michèle SCHUH'!$P$3:$P$42,Données!$T$4,'Michèle SCHUH'!$Q$3:$Q$42,A36)</f>
        <v>0</v>
      </c>
      <c r="H36" s="386">
        <f>COUNTIFS('Michèle SCHUH'!$B$3:$B$42,Données!$T$5,'Michèle SCHUH'!$C$3:$C$42,A36)+COUNTIFS('Michèle SCHUH'!$I$3:$I$42,Données!$T$5,'Michèle SCHUH'!$J$3:$J$42,A36)+COUNTIFS('Michèle SCHUH'!$P$3:$P$42,Données!$T$5,'Michèle SCHUH'!$Q$3:$Q$42,A36)</f>
        <v>0</v>
      </c>
      <c r="I36" s="386">
        <f>COUNTIFS('Michèle SCHUH'!$B$3:$B$42,Données!$T$6,'Michèle SCHUH'!$C$3:$C$42,A36)+COUNTIFS('Michèle SCHUH'!$I$3:$I$42,Données!$T$6,'Michèle SCHUH'!$J$3:$J$42,A36)+COUNTIFS('Michèle SCHUH'!$P$3:$P$42,Données!$T$6,'Michèle SCHUH'!$Q$3:$Q$42,A36)</f>
        <v>0</v>
      </c>
      <c r="J36" s="386">
        <f>COUNTIFS('Michèle SCHUH'!$B$3:$B$42,Données!$T$7,'Michèle SCHUH'!$C$3:$C$42,A36)+COUNTIFS('Michèle SCHUH'!$I$3:$I$42,Données!$T$7,'Michèle SCHUH'!$J$3:$J$42,A36)+COUNTIFS('Michèle SCHUH'!$P$3:$P$42,Données!$T$7,'Michèle SCHUH'!$Q$3:$Q$42,A36)</f>
        <v>0</v>
      </c>
      <c r="K36" s="137">
        <f ca="1">SUMPRODUCT(COUNTIFS(INDIRECT("'"&amp;Données!$A$4:$A$15&amp;"'!$E$29:$E$48"),Données!$O$4,INDIRECT("'"&amp;Données!$A$4:$A$15&amp;"'!$C$29:$C$48"),A36)+(COUNTIFS(INDIRECT("'"&amp;Données!$A$4:$A$15&amp;"'!$L$29:$L$48"),Données!$O$4,INDIRECT("'"&amp;Données!$A$4:$A$15&amp;"'!$J$29:$J$48"),A36)+(COUNTIFS(INDIRECT("'"&amp;Données!$A$4:$A$15&amp;"'!$S$29:$S$48"),Données!$O$4,INDIRECT("'"&amp;Données!$A$4:$A$15&amp;"'!$Q$29:$Q$48"),A36))))</f>
        <v>0</v>
      </c>
      <c r="L36" s="378">
        <f ca="1">SUMPRODUCT(COUNTIFS(INDIRECT("'"&amp;Données!$A$4:$A$15&amp;"'!$E$29:$E$48"),Données!$O$5,INDIRECT("'"&amp;Données!$A$4:$A$15&amp;"'!$C$29:$C$48"),A36)+(COUNTIFS(INDIRECT("'"&amp;Données!$A$4:$A$15&amp;"'!$L$29:$L$48"),Données!$O$5,INDIRECT("'"&amp;Données!$A$4:$A$15&amp;"'!$J$29:$J$48"),A36)+(COUNTIFS(INDIRECT("'"&amp;Données!$A$4:$A$15&amp;"'!$S$29:$S$48"),Données!$O$5,INDIRECT("'"&amp;Données!$A$4:$A$15&amp;"'!$Q$29:$Q$48"),A36))))</f>
        <v>0</v>
      </c>
      <c r="M36" s="378">
        <f ca="1">SUMPRODUCT(COUNTIFS(INDIRECT("'"&amp;Données!$A$4:$A$15&amp;"'!$E$29:$E$48"),Données!$O$6,INDIRECT("'"&amp;Données!$A$4:$A$15&amp;"'!$C$29:$C$48"),A36)+(COUNTIFS(INDIRECT("'"&amp;Données!$A$4:$A$15&amp;"'!$L$29:$L$48"),Données!$O$6,INDIRECT("'"&amp;Données!$A$4:$A$15&amp;"'!$J$29:$J$48"),A36)+(COUNTIFS(INDIRECT("'"&amp;Données!$A$4:$A$15&amp;"'!$S$29:$S$48"),Données!$O$6,INDIRECT("'"&amp;Données!$A$4:$A$15&amp;"'!$Q$29:$Q$48"),A36))))</f>
        <v>0</v>
      </c>
      <c r="N36" s="378">
        <f ca="1">SUMPRODUCT(COUNTIFS(INDIRECT("'"&amp;Données!$A$4:$A$15&amp;"'!$E$29:$E$48"),Données!$O$7,INDIRECT("'"&amp;Données!$A$4:$A$15&amp;"'!$C$29:$C$48"),A36)+(COUNTIFS(INDIRECT("'"&amp;Données!$A$4:$A$15&amp;"'!$L$29:$L$48"),Données!$O$7,INDIRECT("'"&amp;Données!$A$4:$A$15&amp;"'!$J$29:$J$48"),A36)+(COUNTIFS(INDIRECT("'"&amp;Données!$A$4:$A$15&amp;"'!$S$29:$S$48"),Données!$O$7,INDIRECT("'"&amp;Données!$A$4:$A$15&amp;"'!$Q$29:$Q$48"),A36))))</f>
        <v>0</v>
      </c>
      <c r="O36" s="378">
        <f ca="1">SUMPRODUCT(COUNTIFS(INDIRECT("'"&amp;Données!$A$4:$A$15&amp;"'!$E$29:$E$48"),Données!$O$8,INDIRECT("'"&amp;Données!$A$4:$A$15&amp;"'!$C$29:$C$48"),A36)+(COUNTIFS(INDIRECT("'"&amp;Données!$A$4:$A$15&amp;"'!$L$29:$L$48"),Données!$O$8,INDIRECT("'"&amp;Données!$A$4:$A$15&amp;"'!$J$29:$J$48"),A36)+(COUNTIFS(INDIRECT("'"&amp;Données!$A$4:$A$15&amp;"'!$S$29:$S$48"),Données!$O$8,INDIRECT("'"&amp;Données!$A$4:$A$15&amp;"'!$Q$29:$Q$48"),A36))))</f>
        <v>0</v>
      </c>
      <c r="P36" s="378">
        <f ca="1">SUMPRODUCT(COUNTIFS(INDIRECT("'"&amp;Données!$A$4:$A$15&amp;"'!$E$29:$E$48"),Données!$O$9,INDIRECT("'"&amp;Données!$A$4:$A$15&amp;"'!$C$29:$C$48"),A36)+(COUNTIFS(INDIRECT("'"&amp;Données!$A$4:$A$15&amp;"'!$L$29:$L$48"),Données!$O$9,INDIRECT("'"&amp;Données!$A$4:$A$15&amp;"'!$J$29:$J$48"),A36)+(COUNTIFS(INDIRECT("'"&amp;Données!$A$4:$A$15&amp;"'!$S$29:$S$48"),Données!$O$9,INDIRECT("'"&amp;Données!$A$4:$A$15&amp;"'!$Q$29:$Q$48"),A36))))</f>
        <v>0</v>
      </c>
      <c r="Q36" s="378">
        <f ca="1">SUMPRODUCT(COUNTIFS(INDIRECT("'"&amp;Données!$A$4:$A$15&amp;"'!$E$29:$E$48"),Données!$O$10,INDIRECT("'"&amp;Données!$A$4:$A$15&amp;"'!$C$29:$C$48"),A36)+(COUNTIFS(INDIRECT("'"&amp;Données!$A$4:$A$15&amp;"'!$L$29:$L$48"),Données!$O$10,INDIRECT("'"&amp;Données!$A$4:$A$15&amp;"'!$J$29:$J$48"),A36)+(COUNTIFS(INDIRECT("'"&amp;Données!$A$4:$A$15&amp;"'!$S$29:$S$48"),Données!$O$10,INDIRECT("'"&amp;Données!$A$4:$A$15&amp;"'!$Q$29:$Q$48"),A36))))</f>
        <v>0</v>
      </c>
      <c r="R36" s="378">
        <f ca="1">SUMPRODUCT(COUNTIFS(INDIRECT("'"&amp;Données!$A$4:$A$15&amp;"'!$E$29:$E$48"),Données!$O$11,INDIRECT("'"&amp;Données!$A$4:$A$15&amp;"'!$C$29:$C$48"),A36)+(COUNTIFS(INDIRECT("'"&amp;Données!$A$4:$A$15&amp;"'!$L$29:$L$48"),Données!$O$11,INDIRECT("'"&amp;Données!$A$4:$A$15&amp;"'!$J$29:$J$48"),A36)+(COUNTIFS(INDIRECT("'"&amp;Données!$A$4:$A$15&amp;"'!$S$29:$S$48"),Données!$O$11,INDIRECT("'"&amp;Données!$A$4:$A$15&amp;"'!$Q$29:$Q$48"),A36))))</f>
        <v>0</v>
      </c>
      <c r="S36" s="378">
        <f ca="1">SUMPRODUCT(COUNTIFS(INDIRECT("'"&amp;Données!$A$4:$A$15&amp;"'!$E$29:$E$48"),Données!$O$12,INDIRECT("'"&amp;Données!$A$4:$A$15&amp;"'!$C$29:$C$48"),A36)+(COUNTIFS(INDIRECT("'"&amp;Données!$A$4:$A$15&amp;"'!$L$29:$L$48"),Données!$O$12,INDIRECT("'"&amp;Données!$A$4:$A$15&amp;"'!$J$29:$J$48"),A36)+(COUNTIFS(INDIRECT("'"&amp;Données!$A$4:$A$15&amp;"'!$S$29:$S$48"),Données!$O$12,INDIRECT("'"&amp;Données!$A$4:$A$15&amp;"'!$Q$29:$Q$48"),A36))))</f>
        <v>0</v>
      </c>
      <c r="T36" s="378">
        <f ca="1">SUMPRODUCT(COUNTIFS(INDIRECT("'"&amp;Données!$A$4:$A$15&amp;"'!$E$29:$E$48"),Données!$O$13,INDIRECT("'"&amp;Données!$A$4:$A$15&amp;"'!$C$29:$C$48"),A36)+(COUNTIFS(INDIRECT("'"&amp;Données!$A$4:$A$15&amp;"'!$L$29:$L$48"),Données!$O$13,INDIRECT("'"&amp;Données!$A$4:$A$15&amp;"'!$J$29:$J$48"),A36)+(COUNTIFS(INDIRECT("'"&amp;Données!$A$4:$A$15&amp;"'!$S$29:$S$48"),Données!$O$13,INDIRECT("'"&amp;Données!$A$4:$A$15&amp;"'!$Q$29:$Q$48"),A36))))</f>
        <v>0</v>
      </c>
      <c r="U36" s="378">
        <f ca="1">SUMPRODUCT(COUNTIFS(INDIRECT("'"&amp;Données!$A$4:$A$15&amp;"'!$E$29:$E$48"),Données!$O$14,INDIRECT("'"&amp;Données!$A$4:$A$15&amp;"'!$C$29:$C$48"),A36)+(COUNTIFS(INDIRECT("'"&amp;Données!$A$4:$A$15&amp;"'!$L$29:$L$48"),Données!$O$14,INDIRECT("'"&amp;Données!$A$4:$A$15&amp;"'!$J$29:$J$48"),A36)+(COUNTIFS(INDIRECT("'"&amp;Données!$A$4:$A$15&amp;"'!$S$29:$S$48"),Données!$O$14,INDIRECT("'"&amp;Données!$A$4:$A$15&amp;"'!$Q$29:$Q$48"),A36))))</f>
        <v>0</v>
      </c>
      <c r="V36" s="378">
        <f ca="1">SUMPRODUCT(COUNTIFS(INDIRECT("'"&amp;Données!$A$4:$A$15&amp;"'!$E$29:$E$48"),Données!$O$15,INDIRECT("'"&amp;Données!$A$4:$A$15&amp;"'!$C$29:$C$48"),A36)+(COUNTIFS(INDIRECT("'"&amp;Données!$A$4:$A$15&amp;"'!$L$29:$L$48"),Données!$O$15,INDIRECT("'"&amp;Données!$A$4:$A$15&amp;"'!$J$29:$J$48"),A36)+(COUNTIFS(INDIRECT("'"&amp;Données!$A$4:$A$15&amp;"'!$S$29:$S$48"),Données!$O$15,INDIRECT("'"&amp;Données!$A$4:$A$15&amp;"'!$Q$29:$Q$48"),A36))))</f>
        <v>0</v>
      </c>
      <c r="W36" s="378">
        <f ca="1">SUMPRODUCT(COUNTIFS(INDIRECT("'"&amp;Données!$A$4:$A$15&amp;"'!$E$29:$E$48"),Données!$O$16,INDIRECT("'"&amp;Données!$A$4:$A$15&amp;"'!$C$29:$C$48"),A36)+(COUNTIFS(INDIRECT("'"&amp;Données!$A$4:$A$15&amp;"'!$L$29:$L$48"),Données!$O$16,INDIRECT("'"&amp;Données!$A$4:$A$15&amp;"'!$J$29:$J$48"),A36)+(COUNTIFS(INDIRECT("'"&amp;Données!$A$4:$A$15&amp;"'!$S$29:$S$48"),Données!$O$16,INDIRECT("'"&amp;Données!$A$4:$A$15&amp;"'!$Q$29:$Q$48"),A36))))</f>
        <v>0</v>
      </c>
      <c r="X36" s="378">
        <f ca="1">SUMPRODUCT(COUNTIFS(INDIRECT("'"&amp;Données!$A$4:$A$15&amp;"'!$E$29:$E$48"),Données!$O$17,INDIRECT("'"&amp;Données!$A$4:$A$15&amp;"'!$C$29:$C$48"),A36)+(COUNTIFS(INDIRECT("'"&amp;Données!$A$4:$A$15&amp;"'!$L$29:$L$48"),Données!$O$17,INDIRECT("'"&amp;Données!$A$4:$A$15&amp;"'!$J$29:$J$48"),A36)+(COUNTIFS(INDIRECT("'"&amp;Données!$A$4:$A$15&amp;"'!$S$29:$S$48"),Données!$O$17,INDIRECT("'"&amp;Données!$A$4:$A$15&amp;"'!$Q$29:$Q$48"),A36))))</f>
        <v>0</v>
      </c>
      <c r="Y36" s="378">
        <f ca="1">SUMPRODUCT(COUNTIFS(INDIRECT("'"&amp;Données!$A$4:$A$15&amp;"'!$E$29:$E$48"),Données!$O$18,INDIRECT("'"&amp;Données!$A$4:$A$15&amp;"'!$C$29:$C$48"),A36)+(COUNTIFS(INDIRECT("'"&amp;Données!$A$4:$A$15&amp;"'!$L$29:$L$48"),Données!$O$18,INDIRECT("'"&amp;Données!$A$4:$A$15&amp;"'!$J$29:$J$48"),A36)+(COUNTIFS(INDIRECT("'"&amp;Données!$A$4:$A$15&amp;"'!$S$29:$S$48"),Données!$O$18,INDIRECT("'"&amp;Données!$A$4:$A$15&amp;"'!$Q$29:$Q$48"),A36))))</f>
        <v>0</v>
      </c>
      <c r="Z36" s="378">
        <f ca="1">SUMPRODUCT(COUNTIFS(INDIRECT("'"&amp;Données!$A$4:$A$15&amp;"'!$E$29:$E$48"),Données!$O$19,INDIRECT("'"&amp;Données!$A$4:$A$15&amp;"'!$C$29:$C$48"),A36)+(COUNTIFS(INDIRECT("'"&amp;Données!$A$4:$A$15&amp;"'!$L$29:$L$48"),Données!$O$19,INDIRECT("'"&amp;Données!$A$4:$A$15&amp;"'!$J$29:$J$48"),A36)+(COUNTIFS(INDIRECT("'"&amp;Données!$A$4:$A$15&amp;"'!$S$29:$S$48"),Données!$O$19,INDIRECT("'"&amp;Données!$A$4:$A$15&amp;"'!$Q$29:$Q$48"),A36))))</f>
        <v>0</v>
      </c>
      <c r="AS36" s="89"/>
      <c r="AX36" s="88"/>
      <c r="AY36" s="88"/>
    </row>
    <row r="37" spans="1:51" s="63" customFormat="1" ht="12.75" x14ac:dyDescent="0.2">
      <c r="A37" s="375" t="s">
        <v>77</v>
      </c>
      <c r="B37" s="377">
        <f ca="1">SUMPRODUCT(COUNTIF(INDIRECT("'"&amp;Données!$A$4:$A$15&amp;"'!$B$29:$T$48"),A37))</f>
        <v>0</v>
      </c>
      <c r="C37" s="377">
        <f ca="1">SUMPRODUCT(SUMIF(INDIRECT("'"&amp;Données!$A$4:$A$15&amp;"'!$C$29:$C$48"),A37,INDIRECT("'"&amp;Données!$A$4:$A$15&amp;"'!$F$29:$F$48"))+(SUMIF(INDIRECT("'"&amp;Données!$A$4:$A$15&amp;"'!$J$29:$J$48"),A37,INDIRECT("'"&amp;Données!$A$4:$A$15&amp;"'!$M$29:$M$48")))+(SUMIF(INDIRECT("'"&amp;Données!$A$4:$A$15&amp;"'!$Q$29:$Q$48"),A37,INDIRECT("'"&amp;Données!$A$4:$A$15&amp;"'!$T$29:$T$48"))))</f>
        <v>0</v>
      </c>
      <c r="D37" s="377">
        <f ca="1">SUMPRODUCT(COUNTIF(INDIRECT("'"&amp;Données!$A$4:$A$15&amp;"'!$C$29:$C$48"),A37))</f>
        <v>0</v>
      </c>
      <c r="E37" s="377">
        <f ca="1">SUMPRODUCT(COUNTIF(INDIRECT("'"&amp;Données!$A$4:$A$15&amp;"'!$Q$29:$Q$48"),A37))</f>
        <v>0</v>
      </c>
      <c r="F37" s="377">
        <f ca="1">SUMPRODUCT(COUNTIF(INDIRECT("'"&amp;Données!$A$4:$A$15&amp;"'!$J$29:$J$48"),A37))</f>
        <v>0</v>
      </c>
      <c r="G37" s="386">
        <f>COUNTIFS('Michèle SCHUH'!$B$3:$B$42,Données!$T$4,'Michèle SCHUH'!$C$3:$C$42,A37)+COUNTIFS('Michèle SCHUH'!$I$3:$I$42,Données!$T$4,'Michèle SCHUH'!$J$3:$J$42,A37)+COUNTIFS('Michèle SCHUH'!$P$3:$P$42,Données!$T$4,'Michèle SCHUH'!$Q$3:$Q$42,A37)</f>
        <v>0</v>
      </c>
      <c r="H37" s="386">
        <f>COUNTIFS('Michèle SCHUH'!$B$3:$B$42,Données!$T$5,'Michèle SCHUH'!$C$3:$C$42,A37)+COUNTIFS('Michèle SCHUH'!$I$3:$I$42,Données!$T$5,'Michèle SCHUH'!$J$3:$J$42,A37)+COUNTIFS('Michèle SCHUH'!$P$3:$P$42,Données!$T$5,'Michèle SCHUH'!$Q$3:$Q$42,A37)</f>
        <v>0</v>
      </c>
      <c r="I37" s="386">
        <f>COUNTIFS('Michèle SCHUH'!$B$3:$B$42,Données!$T$6,'Michèle SCHUH'!$C$3:$C$42,A37)+COUNTIFS('Michèle SCHUH'!$I$3:$I$42,Données!$T$6,'Michèle SCHUH'!$J$3:$J$42,A37)+COUNTIFS('Michèle SCHUH'!$P$3:$P$42,Données!$T$6,'Michèle SCHUH'!$Q$3:$Q$42,A37)</f>
        <v>0</v>
      </c>
      <c r="J37" s="386">
        <f>COUNTIFS('Michèle SCHUH'!$B$3:$B$42,Données!$T$7,'Michèle SCHUH'!$C$3:$C$42,A37)+COUNTIFS('Michèle SCHUH'!$I$3:$I$42,Données!$T$7,'Michèle SCHUH'!$J$3:$J$42,A37)+COUNTIFS('Michèle SCHUH'!$P$3:$P$42,Données!$T$7,'Michèle SCHUH'!$Q$3:$Q$42,A37)</f>
        <v>0</v>
      </c>
      <c r="K37" s="378">
        <f ca="1">SUMPRODUCT(COUNTIFS(INDIRECT("'"&amp;Données!$A$4:$A$15&amp;"'!$E$29:$E$48"),Données!$O$4,INDIRECT("'"&amp;Données!$A$4:$A$15&amp;"'!$C$29:$C$48"),A37)+(COUNTIFS(INDIRECT("'"&amp;Données!$A$4:$A$15&amp;"'!$L$29:$L$48"),Données!$O$4,INDIRECT("'"&amp;Données!$A$4:$A$15&amp;"'!$J$29:$J$48"),A37)+(COUNTIFS(INDIRECT("'"&amp;Données!$A$4:$A$15&amp;"'!$S$29:$S$48"),Données!$O$4,INDIRECT("'"&amp;Données!$A$4:$A$15&amp;"'!$Q$29:$Q$48"),A37))))</f>
        <v>0</v>
      </c>
      <c r="L37" s="378">
        <f ca="1">SUMPRODUCT(COUNTIFS(INDIRECT("'"&amp;Données!$A$4:$A$15&amp;"'!$E$29:$E$48"),Données!$O$5,INDIRECT("'"&amp;Données!$A$4:$A$15&amp;"'!$C$29:$C$48"),A37)+(COUNTIFS(INDIRECT("'"&amp;Données!$A$4:$A$15&amp;"'!$L$29:$L$48"),Données!$O$5,INDIRECT("'"&amp;Données!$A$4:$A$15&amp;"'!$J$29:$J$48"),A37)+(COUNTIFS(INDIRECT("'"&amp;Données!$A$4:$A$15&amp;"'!$S$29:$S$48"),Données!$O$5,INDIRECT("'"&amp;Données!$A$4:$A$15&amp;"'!$Q$29:$Q$48"),A37))))</f>
        <v>0</v>
      </c>
      <c r="M37" s="378">
        <f ca="1">SUMPRODUCT(COUNTIFS(INDIRECT("'"&amp;Données!$A$4:$A$15&amp;"'!$E$29:$E$48"),Données!$O$6,INDIRECT("'"&amp;Données!$A$4:$A$15&amp;"'!$C$29:$C$48"),A37)+(COUNTIFS(INDIRECT("'"&amp;Données!$A$4:$A$15&amp;"'!$L$29:$L$48"),Données!$O$6,INDIRECT("'"&amp;Données!$A$4:$A$15&amp;"'!$J$29:$J$48"),A37)+(COUNTIFS(INDIRECT("'"&amp;Données!$A$4:$A$15&amp;"'!$S$29:$S$48"),Données!$O$6,INDIRECT("'"&amp;Données!$A$4:$A$15&amp;"'!$Q$29:$Q$48"),A37))))</f>
        <v>0</v>
      </c>
      <c r="N37" s="378">
        <f ca="1">SUMPRODUCT(COUNTIFS(INDIRECT("'"&amp;Données!$A$4:$A$15&amp;"'!$E$29:$E$48"),Données!$O$7,INDIRECT("'"&amp;Données!$A$4:$A$15&amp;"'!$C$29:$C$48"),A37)+(COUNTIFS(INDIRECT("'"&amp;Données!$A$4:$A$15&amp;"'!$L$29:$L$48"),Données!$O$7,INDIRECT("'"&amp;Données!$A$4:$A$15&amp;"'!$J$29:$J$48"),A37)+(COUNTIFS(INDIRECT("'"&amp;Données!$A$4:$A$15&amp;"'!$S$29:$S$48"),Données!$O$7,INDIRECT("'"&amp;Données!$A$4:$A$15&amp;"'!$Q$29:$Q$48"),A37))))</f>
        <v>0</v>
      </c>
      <c r="O37" s="378">
        <f ca="1">SUMPRODUCT(COUNTIFS(INDIRECT("'"&amp;Données!$A$4:$A$15&amp;"'!$E$29:$E$48"),Données!$O$8,INDIRECT("'"&amp;Données!$A$4:$A$15&amp;"'!$C$29:$C$48"),A37)+(COUNTIFS(INDIRECT("'"&amp;Données!$A$4:$A$15&amp;"'!$L$29:$L$48"),Données!$O$8,INDIRECT("'"&amp;Données!$A$4:$A$15&amp;"'!$J$29:$J$48"),A37)+(COUNTIFS(INDIRECT("'"&amp;Données!$A$4:$A$15&amp;"'!$S$29:$S$48"),Données!$O$8,INDIRECT("'"&amp;Données!$A$4:$A$15&amp;"'!$Q$29:$Q$48"),A37))))</f>
        <v>0</v>
      </c>
      <c r="P37" s="378">
        <f ca="1">SUMPRODUCT(COUNTIFS(INDIRECT("'"&amp;Données!$A$4:$A$15&amp;"'!$E$29:$E$48"),Données!$O$9,INDIRECT("'"&amp;Données!$A$4:$A$15&amp;"'!$C$29:$C$48"),A37)+(COUNTIFS(INDIRECT("'"&amp;Données!$A$4:$A$15&amp;"'!$L$29:$L$48"),Données!$O$9,INDIRECT("'"&amp;Données!$A$4:$A$15&amp;"'!$J$29:$J$48"),A37)+(COUNTIFS(INDIRECT("'"&amp;Données!$A$4:$A$15&amp;"'!$S$29:$S$48"),Données!$O$9,INDIRECT("'"&amp;Données!$A$4:$A$15&amp;"'!$Q$29:$Q$48"),A37))))</f>
        <v>0</v>
      </c>
      <c r="Q37" s="378">
        <f ca="1">SUMPRODUCT(COUNTIFS(INDIRECT("'"&amp;Données!$A$4:$A$15&amp;"'!$E$29:$E$48"),Données!$O$10,INDIRECT("'"&amp;Données!$A$4:$A$15&amp;"'!$C$29:$C$48"),A37)+(COUNTIFS(INDIRECT("'"&amp;Données!$A$4:$A$15&amp;"'!$L$29:$L$48"),Données!$O$10,INDIRECT("'"&amp;Données!$A$4:$A$15&amp;"'!$J$29:$J$48"),A37)+(COUNTIFS(INDIRECT("'"&amp;Données!$A$4:$A$15&amp;"'!$S$29:$S$48"),Données!$O$10,INDIRECT("'"&amp;Données!$A$4:$A$15&amp;"'!$Q$29:$Q$48"),A37))))</f>
        <v>0</v>
      </c>
      <c r="R37" s="378">
        <f ca="1">SUMPRODUCT(COUNTIFS(INDIRECT("'"&amp;Données!$A$4:$A$15&amp;"'!$E$29:$E$48"),Données!$O$11,INDIRECT("'"&amp;Données!$A$4:$A$15&amp;"'!$C$29:$C$48"),A37)+(COUNTIFS(INDIRECT("'"&amp;Données!$A$4:$A$15&amp;"'!$L$29:$L$48"),Données!$O$11,INDIRECT("'"&amp;Données!$A$4:$A$15&amp;"'!$J$29:$J$48"),A37)+(COUNTIFS(INDIRECT("'"&amp;Données!$A$4:$A$15&amp;"'!$S$29:$S$48"),Données!$O$11,INDIRECT("'"&amp;Données!$A$4:$A$15&amp;"'!$Q$29:$Q$48"),A37))))</f>
        <v>0</v>
      </c>
      <c r="S37" s="378">
        <f ca="1">SUMPRODUCT(COUNTIFS(INDIRECT("'"&amp;Données!$A$4:$A$15&amp;"'!$E$29:$E$48"),Données!$O$12,INDIRECT("'"&amp;Données!$A$4:$A$15&amp;"'!$C$29:$C$48"),A37)+(COUNTIFS(INDIRECT("'"&amp;Données!$A$4:$A$15&amp;"'!$L$29:$L$48"),Données!$O$12,INDIRECT("'"&amp;Données!$A$4:$A$15&amp;"'!$J$29:$J$48"),A37)+(COUNTIFS(INDIRECT("'"&amp;Données!$A$4:$A$15&amp;"'!$S$29:$S$48"),Données!$O$12,INDIRECT("'"&amp;Données!$A$4:$A$15&amp;"'!$Q$29:$Q$48"),A37))))</f>
        <v>0</v>
      </c>
      <c r="T37" s="378">
        <f ca="1">SUMPRODUCT(COUNTIFS(INDIRECT("'"&amp;Données!$A$4:$A$15&amp;"'!$E$29:$E$48"),Données!$O$13,INDIRECT("'"&amp;Données!$A$4:$A$15&amp;"'!$C$29:$C$48"),A37)+(COUNTIFS(INDIRECT("'"&amp;Données!$A$4:$A$15&amp;"'!$L$29:$L$48"),Données!$O$13,INDIRECT("'"&amp;Données!$A$4:$A$15&amp;"'!$J$29:$J$48"),A37)+(COUNTIFS(INDIRECT("'"&amp;Données!$A$4:$A$15&amp;"'!$S$29:$S$48"),Données!$O$13,INDIRECT("'"&amp;Données!$A$4:$A$15&amp;"'!$Q$29:$Q$48"),A37))))</f>
        <v>0</v>
      </c>
      <c r="U37" s="378">
        <f ca="1">SUMPRODUCT(COUNTIFS(INDIRECT("'"&amp;Données!$A$4:$A$15&amp;"'!$E$29:$E$48"),Données!$O$14,INDIRECT("'"&amp;Données!$A$4:$A$15&amp;"'!$C$29:$C$48"),A37)+(COUNTIFS(INDIRECT("'"&amp;Données!$A$4:$A$15&amp;"'!$L$29:$L$48"),Données!$O$14,INDIRECT("'"&amp;Données!$A$4:$A$15&amp;"'!$J$29:$J$48"),A37)+(COUNTIFS(INDIRECT("'"&amp;Données!$A$4:$A$15&amp;"'!$S$29:$S$48"),Données!$O$14,INDIRECT("'"&amp;Données!$A$4:$A$15&amp;"'!$Q$29:$Q$48"),A37))))</f>
        <v>0</v>
      </c>
      <c r="V37" s="378">
        <f ca="1">SUMPRODUCT(COUNTIFS(INDIRECT("'"&amp;Données!$A$4:$A$15&amp;"'!$E$29:$E$48"),Données!$O$15,INDIRECT("'"&amp;Données!$A$4:$A$15&amp;"'!$C$29:$C$48"),A37)+(COUNTIFS(INDIRECT("'"&amp;Données!$A$4:$A$15&amp;"'!$L$29:$L$48"),Données!$O$15,INDIRECT("'"&amp;Données!$A$4:$A$15&amp;"'!$J$29:$J$48"),A37)+(COUNTIFS(INDIRECT("'"&amp;Données!$A$4:$A$15&amp;"'!$S$29:$S$48"),Données!$O$15,INDIRECT("'"&amp;Données!$A$4:$A$15&amp;"'!$Q$29:$Q$48"),A37))))</f>
        <v>0</v>
      </c>
      <c r="W37" s="378">
        <f ca="1">SUMPRODUCT(COUNTIFS(INDIRECT("'"&amp;Données!$A$4:$A$15&amp;"'!$E$29:$E$48"),Données!$O$16,INDIRECT("'"&amp;Données!$A$4:$A$15&amp;"'!$C$29:$C$48"),A37)+(COUNTIFS(INDIRECT("'"&amp;Données!$A$4:$A$15&amp;"'!$L$29:$L$48"),Données!$O$16,INDIRECT("'"&amp;Données!$A$4:$A$15&amp;"'!$J$29:$J$48"),A37)+(COUNTIFS(INDIRECT("'"&amp;Données!$A$4:$A$15&amp;"'!$S$29:$S$48"),Données!$O$16,INDIRECT("'"&amp;Données!$A$4:$A$15&amp;"'!$Q$29:$Q$48"),A37))))</f>
        <v>0</v>
      </c>
      <c r="X37" s="378">
        <f ca="1">SUMPRODUCT(COUNTIFS(INDIRECT("'"&amp;Données!$A$4:$A$15&amp;"'!$E$29:$E$48"),Données!$O$17,INDIRECT("'"&amp;Données!$A$4:$A$15&amp;"'!$C$29:$C$48"),A37)+(COUNTIFS(INDIRECT("'"&amp;Données!$A$4:$A$15&amp;"'!$L$29:$L$48"),Données!$O$17,INDIRECT("'"&amp;Données!$A$4:$A$15&amp;"'!$J$29:$J$48"),A37)+(COUNTIFS(INDIRECT("'"&amp;Données!$A$4:$A$15&amp;"'!$S$29:$S$48"),Données!$O$17,INDIRECT("'"&amp;Données!$A$4:$A$15&amp;"'!$Q$29:$Q$48"),A37))))</f>
        <v>0</v>
      </c>
      <c r="Y37" s="378">
        <f ca="1">SUMPRODUCT(COUNTIFS(INDIRECT("'"&amp;Données!$A$4:$A$15&amp;"'!$E$29:$E$48"),Données!$O$18,INDIRECT("'"&amp;Données!$A$4:$A$15&amp;"'!$C$29:$C$48"),A37)+(COUNTIFS(INDIRECT("'"&amp;Données!$A$4:$A$15&amp;"'!$L$29:$L$48"),Données!$O$18,INDIRECT("'"&amp;Données!$A$4:$A$15&amp;"'!$J$29:$J$48"),A37)+(COUNTIFS(INDIRECT("'"&amp;Données!$A$4:$A$15&amp;"'!$S$29:$S$48"),Données!$O$18,INDIRECT("'"&amp;Données!$A$4:$A$15&amp;"'!$Q$29:$Q$48"),A37))))</f>
        <v>0</v>
      </c>
      <c r="Z37" s="378">
        <f ca="1">SUMPRODUCT(COUNTIFS(INDIRECT("'"&amp;Données!$A$4:$A$15&amp;"'!$E$29:$E$48"),Données!$O$19,INDIRECT("'"&amp;Données!$A$4:$A$15&amp;"'!$C$29:$C$48"),A37)+(COUNTIFS(INDIRECT("'"&amp;Données!$A$4:$A$15&amp;"'!$L$29:$L$48"),Données!$O$19,INDIRECT("'"&amp;Données!$A$4:$A$15&amp;"'!$J$29:$J$48"),A37)+(COUNTIFS(INDIRECT("'"&amp;Données!$A$4:$A$15&amp;"'!$S$29:$S$48"),Données!$O$19,INDIRECT("'"&amp;Données!$A$4:$A$15&amp;"'!$Q$29:$Q$48"),A37))))</f>
        <v>0</v>
      </c>
      <c r="AS37" s="89"/>
      <c r="AX37" s="88"/>
      <c r="AY37" s="88"/>
    </row>
    <row r="38" spans="1:51" s="63" customFormat="1" ht="12.75" x14ac:dyDescent="0.2">
      <c r="A38" s="375" t="s">
        <v>104</v>
      </c>
      <c r="B38" s="377">
        <f ca="1">SUMPRODUCT(COUNTIF(INDIRECT("'"&amp;Données!$A$4:$A$15&amp;"'!$B$29:$T$48"),A38))</f>
        <v>0</v>
      </c>
      <c r="C38" s="377">
        <f ca="1">SUMPRODUCT(SUMIF(INDIRECT("'"&amp;Données!$A$4:$A$15&amp;"'!$C$29:$C$48"),A38,INDIRECT("'"&amp;Données!$A$4:$A$15&amp;"'!$F$29:$F$48"))+(SUMIF(INDIRECT("'"&amp;Données!$A$4:$A$15&amp;"'!$J$29:$J$48"),A38,INDIRECT("'"&amp;Données!$A$4:$A$15&amp;"'!$M$29:$M$48")))+(SUMIF(INDIRECT("'"&amp;Données!$A$4:$A$15&amp;"'!$Q$29:$Q$48"),A38,INDIRECT("'"&amp;Données!$A$4:$A$15&amp;"'!$T$29:$T$48"))))</f>
        <v>0</v>
      </c>
      <c r="D38" s="377">
        <f ca="1">SUMPRODUCT(COUNTIF(INDIRECT("'"&amp;Données!$A$4:$A$15&amp;"'!$C$29:$C$48"),A38))</f>
        <v>0</v>
      </c>
      <c r="E38" s="377">
        <f ca="1">SUMPRODUCT(COUNTIF(INDIRECT("'"&amp;Données!$A$4:$A$15&amp;"'!$Q$29:$Q$48"),A38))</f>
        <v>0</v>
      </c>
      <c r="F38" s="377">
        <f ca="1">SUMPRODUCT(COUNTIF(INDIRECT("'"&amp;Données!$A$4:$A$15&amp;"'!$J$29:$J$48"),A38))</f>
        <v>0</v>
      </c>
      <c r="G38" s="386">
        <f>COUNTIFS('Michèle SCHUH'!$B$3:$B$42,Données!$T$4,'Michèle SCHUH'!$C$3:$C$42,A38)+COUNTIFS('Michèle SCHUH'!$I$3:$I$42,Données!$T$4,'Michèle SCHUH'!$J$3:$J$42,A38)+COUNTIFS('Michèle SCHUH'!$P$3:$P$42,Données!$T$4,'Michèle SCHUH'!$Q$3:$Q$42,A38)</f>
        <v>0</v>
      </c>
      <c r="H38" s="386">
        <f>COUNTIFS('Michèle SCHUH'!$B$3:$B$42,Données!$T$5,'Michèle SCHUH'!$C$3:$C$42,A38)+COUNTIFS('Michèle SCHUH'!$I$3:$I$42,Données!$T$5,'Michèle SCHUH'!$J$3:$J$42,A38)+COUNTIFS('Michèle SCHUH'!$P$3:$P$42,Données!$T$5,'Michèle SCHUH'!$Q$3:$Q$42,A38)</f>
        <v>0</v>
      </c>
      <c r="I38" s="386">
        <f>COUNTIFS('Michèle SCHUH'!$B$3:$B$42,Données!$T$6,'Michèle SCHUH'!$C$3:$C$42,A38)+COUNTIFS('Michèle SCHUH'!$I$3:$I$42,Données!$T$6,'Michèle SCHUH'!$J$3:$J$42,A38)+COUNTIFS('Michèle SCHUH'!$P$3:$P$42,Données!$T$6,'Michèle SCHUH'!$Q$3:$Q$42,A38)</f>
        <v>0</v>
      </c>
      <c r="J38" s="386">
        <f>COUNTIFS('Michèle SCHUH'!$B$3:$B$42,Données!$T$7,'Michèle SCHUH'!$C$3:$C$42,A38)+COUNTIFS('Michèle SCHUH'!$I$3:$I$42,Données!$T$7,'Michèle SCHUH'!$J$3:$J$42,A38)+COUNTIFS('Michèle SCHUH'!$P$3:$P$42,Données!$T$7,'Michèle SCHUH'!$Q$3:$Q$42,A38)</f>
        <v>0</v>
      </c>
      <c r="K38" s="378">
        <f ca="1">SUMPRODUCT(COUNTIFS(INDIRECT("'"&amp;Données!$A$4:$A$15&amp;"'!$E$29:$E$48"),Données!$O$4,INDIRECT("'"&amp;Données!$A$4:$A$15&amp;"'!$C$29:$C$48"),A38)+(COUNTIFS(INDIRECT("'"&amp;Données!$A$4:$A$15&amp;"'!$L$29:$L$48"),Données!$O$4,INDIRECT("'"&amp;Données!$A$4:$A$15&amp;"'!$J$29:$J$48"),A38)+(COUNTIFS(INDIRECT("'"&amp;Données!$A$4:$A$15&amp;"'!$S$29:$S$48"),Données!$O$4,INDIRECT("'"&amp;Données!$A$4:$A$15&amp;"'!$Q$29:$Q$48"),A38))))</f>
        <v>0</v>
      </c>
      <c r="L38" s="378">
        <f ca="1">SUMPRODUCT(COUNTIFS(INDIRECT("'"&amp;Données!$A$4:$A$15&amp;"'!$E$29:$E$48"),Données!$O$5,INDIRECT("'"&amp;Données!$A$4:$A$15&amp;"'!$C$29:$C$48"),A38)+(COUNTIFS(INDIRECT("'"&amp;Données!$A$4:$A$15&amp;"'!$L$29:$L$48"),Données!$O$5,INDIRECT("'"&amp;Données!$A$4:$A$15&amp;"'!$J$29:$J$48"),A38)+(COUNTIFS(INDIRECT("'"&amp;Données!$A$4:$A$15&amp;"'!$S$29:$S$48"),Données!$O$5,INDIRECT("'"&amp;Données!$A$4:$A$15&amp;"'!$Q$29:$Q$48"),A38))))</f>
        <v>0</v>
      </c>
      <c r="M38" s="378">
        <f ca="1">SUMPRODUCT(COUNTIFS(INDIRECT("'"&amp;Données!$A$4:$A$15&amp;"'!$E$29:$E$48"),Données!$O$6,INDIRECT("'"&amp;Données!$A$4:$A$15&amp;"'!$C$29:$C$48"),A38)+(COUNTIFS(INDIRECT("'"&amp;Données!$A$4:$A$15&amp;"'!$L$29:$L$48"),Données!$O$6,INDIRECT("'"&amp;Données!$A$4:$A$15&amp;"'!$J$29:$J$48"),A38)+(COUNTIFS(INDIRECT("'"&amp;Données!$A$4:$A$15&amp;"'!$S$29:$S$48"),Données!$O$6,INDIRECT("'"&amp;Données!$A$4:$A$15&amp;"'!$Q$29:$Q$48"),A38))))</f>
        <v>0</v>
      </c>
      <c r="N38" s="378">
        <f ca="1">SUMPRODUCT(COUNTIFS(INDIRECT("'"&amp;Données!$A$4:$A$15&amp;"'!$E$29:$E$48"),Données!$O$7,INDIRECT("'"&amp;Données!$A$4:$A$15&amp;"'!$C$29:$C$48"),A38)+(COUNTIFS(INDIRECT("'"&amp;Données!$A$4:$A$15&amp;"'!$L$29:$L$48"),Données!$O$7,INDIRECT("'"&amp;Données!$A$4:$A$15&amp;"'!$J$29:$J$48"),A38)+(COUNTIFS(INDIRECT("'"&amp;Données!$A$4:$A$15&amp;"'!$S$29:$S$48"),Données!$O$7,INDIRECT("'"&amp;Données!$A$4:$A$15&amp;"'!$Q$29:$Q$48"),A38))))</f>
        <v>0</v>
      </c>
      <c r="O38" s="378">
        <f ca="1">SUMPRODUCT(COUNTIFS(INDIRECT("'"&amp;Données!$A$4:$A$15&amp;"'!$E$29:$E$48"),Données!$O$8,INDIRECT("'"&amp;Données!$A$4:$A$15&amp;"'!$C$29:$C$48"),A38)+(COUNTIFS(INDIRECT("'"&amp;Données!$A$4:$A$15&amp;"'!$L$29:$L$48"),Données!$O$8,INDIRECT("'"&amp;Données!$A$4:$A$15&amp;"'!$J$29:$J$48"),A38)+(COUNTIFS(INDIRECT("'"&amp;Données!$A$4:$A$15&amp;"'!$S$29:$S$48"),Données!$O$8,INDIRECT("'"&amp;Données!$A$4:$A$15&amp;"'!$Q$29:$Q$48"),A38))))</f>
        <v>0</v>
      </c>
      <c r="P38" s="378">
        <f ca="1">SUMPRODUCT(COUNTIFS(INDIRECT("'"&amp;Données!$A$4:$A$15&amp;"'!$E$29:$E$48"),Données!$O$9,INDIRECT("'"&amp;Données!$A$4:$A$15&amp;"'!$C$29:$C$48"),A38)+(COUNTIFS(INDIRECT("'"&amp;Données!$A$4:$A$15&amp;"'!$L$29:$L$48"),Données!$O$9,INDIRECT("'"&amp;Données!$A$4:$A$15&amp;"'!$J$29:$J$48"),A38)+(COUNTIFS(INDIRECT("'"&amp;Données!$A$4:$A$15&amp;"'!$S$29:$S$48"),Données!$O$9,INDIRECT("'"&amp;Données!$A$4:$A$15&amp;"'!$Q$29:$Q$48"),A38))))</f>
        <v>0</v>
      </c>
      <c r="Q38" s="378">
        <f ca="1">SUMPRODUCT(COUNTIFS(INDIRECT("'"&amp;Données!$A$4:$A$15&amp;"'!$E$29:$E$48"),Données!$O$10,INDIRECT("'"&amp;Données!$A$4:$A$15&amp;"'!$C$29:$C$48"),A38)+(COUNTIFS(INDIRECT("'"&amp;Données!$A$4:$A$15&amp;"'!$L$29:$L$48"),Données!$O$10,INDIRECT("'"&amp;Données!$A$4:$A$15&amp;"'!$J$29:$J$48"),A38)+(COUNTIFS(INDIRECT("'"&amp;Données!$A$4:$A$15&amp;"'!$S$29:$S$48"),Données!$O$10,INDIRECT("'"&amp;Données!$A$4:$A$15&amp;"'!$Q$29:$Q$48"),A38))))</f>
        <v>0</v>
      </c>
      <c r="R38" s="378">
        <f ca="1">SUMPRODUCT(COUNTIFS(INDIRECT("'"&amp;Données!$A$4:$A$15&amp;"'!$E$29:$E$48"),Données!$O$11,INDIRECT("'"&amp;Données!$A$4:$A$15&amp;"'!$C$29:$C$48"),A38)+(COUNTIFS(INDIRECT("'"&amp;Données!$A$4:$A$15&amp;"'!$L$29:$L$48"),Données!$O$11,INDIRECT("'"&amp;Données!$A$4:$A$15&amp;"'!$J$29:$J$48"),A38)+(COUNTIFS(INDIRECT("'"&amp;Données!$A$4:$A$15&amp;"'!$S$29:$S$48"),Données!$O$11,INDIRECT("'"&amp;Données!$A$4:$A$15&amp;"'!$Q$29:$Q$48"),A38))))</f>
        <v>0</v>
      </c>
      <c r="S38" s="378">
        <f ca="1">SUMPRODUCT(COUNTIFS(INDIRECT("'"&amp;Données!$A$4:$A$15&amp;"'!$E$29:$E$48"),Données!$O$12,INDIRECT("'"&amp;Données!$A$4:$A$15&amp;"'!$C$29:$C$48"),A38)+(COUNTIFS(INDIRECT("'"&amp;Données!$A$4:$A$15&amp;"'!$L$29:$L$48"),Données!$O$12,INDIRECT("'"&amp;Données!$A$4:$A$15&amp;"'!$J$29:$J$48"),A38)+(COUNTIFS(INDIRECT("'"&amp;Données!$A$4:$A$15&amp;"'!$S$29:$S$48"),Données!$O$12,INDIRECT("'"&amp;Données!$A$4:$A$15&amp;"'!$Q$29:$Q$48"),A38))))</f>
        <v>0</v>
      </c>
      <c r="T38" s="378">
        <f ca="1">SUMPRODUCT(COUNTIFS(INDIRECT("'"&amp;Données!$A$4:$A$15&amp;"'!$E$29:$E$48"),Données!$O$13,INDIRECT("'"&amp;Données!$A$4:$A$15&amp;"'!$C$29:$C$48"),A38)+(COUNTIFS(INDIRECT("'"&amp;Données!$A$4:$A$15&amp;"'!$L$29:$L$48"),Données!$O$13,INDIRECT("'"&amp;Données!$A$4:$A$15&amp;"'!$J$29:$J$48"),A38)+(COUNTIFS(INDIRECT("'"&amp;Données!$A$4:$A$15&amp;"'!$S$29:$S$48"),Données!$O$13,INDIRECT("'"&amp;Données!$A$4:$A$15&amp;"'!$Q$29:$Q$48"),A38))))</f>
        <v>0</v>
      </c>
      <c r="U38" s="378">
        <f ca="1">SUMPRODUCT(COUNTIFS(INDIRECT("'"&amp;Données!$A$4:$A$15&amp;"'!$E$29:$E$48"),Données!$O$14,INDIRECT("'"&amp;Données!$A$4:$A$15&amp;"'!$C$29:$C$48"),A38)+(COUNTIFS(INDIRECT("'"&amp;Données!$A$4:$A$15&amp;"'!$L$29:$L$48"),Données!$O$14,INDIRECT("'"&amp;Données!$A$4:$A$15&amp;"'!$J$29:$J$48"),A38)+(COUNTIFS(INDIRECT("'"&amp;Données!$A$4:$A$15&amp;"'!$S$29:$S$48"),Données!$O$14,INDIRECT("'"&amp;Données!$A$4:$A$15&amp;"'!$Q$29:$Q$48"),A38))))</f>
        <v>0</v>
      </c>
      <c r="V38" s="378">
        <f ca="1">SUMPRODUCT(COUNTIFS(INDIRECT("'"&amp;Données!$A$4:$A$15&amp;"'!$E$29:$E$48"),Données!$O$15,INDIRECT("'"&amp;Données!$A$4:$A$15&amp;"'!$C$29:$C$48"),A38)+(COUNTIFS(INDIRECT("'"&amp;Données!$A$4:$A$15&amp;"'!$L$29:$L$48"),Données!$O$15,INDIRECT("'"&amp;Données!$A$4:$A$15&amp;"'!$J$29:$J$48"),A38)+(COUNTIFS(INDIRECT("'"&amp;Données!$A$4:$A$15&amp;"'!$S$29:$S$48"),Données!$O$15,INDIRECT("'"&amp;Données!$A$4:$A$15&amp;"'!$Q$29:$Q$48"),A38))))</f>
        <v>0</v>
      </c>
      <c r="W38" s="378">
        <f ca="1">SUMPRODUCT(COUNTIFS(INDIRECT("'"&amp;Données!$A$4:$A$15&amp;"'!$E$29:$E$48"),Données!$O$16,INDIRECT("'"&amp;Données!$A$4:$A$15&amp;"'!$C$29:$C$48"),A38)+(COUNTIFS(INDIRECT("'"&amp;Données!$A$4:$A$15&amp;"'!$L$29:$L$48"),Données!$O$16,INDIRECT("'"&amp;Données!$A$4:$A$15&amp;"'!$J$29:$J$48"),A38)+(COUNTIFS(INDIRECT("'"&amp;Données!$A$4:$A$15&amp;"'!$S$29:$S$48"),Données!$O$16,INDIRECT("'"&amp;Données!$A$4:$A$15&amp;"'!$Q$29:$Q$48"),A38))))</f>
        <v>0</v>
      </c>
      <c r="X38" s="378">
        <f ca="1">SUMPRODUCT(COUNTIFS(INDIRECT("'"&amp;Données!$A$4:$A$15&amp;"'!$E$29:$E$48"),Données!$O$17,INDIRECT("'"&amp;Données!$A$4:$A$15&amp;"'!$C$29:$C$48"),A38)+(COUNTIFS(INDIRECT("'"&amp;Données!$A$4:$A$15&amp;"'!$L$29:$L$48"),Données!$O$17,INDIRECT("'"&amp;Données!$A$4:$A$15&amp;"'!$J$29:$J$48"),A38)+(COUNTIFS(INDIRECT("'"&amp;Données!$A$4:$A$15&amp;"'!$S$29:$S$48"),Données!$O$17,INDIRECT("'"&amp;Données!$A$4:$A$15&amp;"'!$Q$29:$Q$48"),A38))))</f>
        <v>0</v>
      </c>
      <c r="Y38" s="378">
        <f ca="1">SUMPRODUCT(COUNTIFS(INDIRECT("'"&amp;Données!$A$4:$A$15&amp;"'!$E$29:$E$48"),Données!$O$18,INDIRECT("'"&amp;Données!$A$4:$A$15&amp;"'!$C$29:$C$48"),A38)+(COUNTIFS(INDIRECT("'"&amp;Données!$A$4:$A$15&amp;"'!$L$29:$L$48"),Données!$O$18,INDIRECT("'"&amp;Données!$A$4:$A$15&amp;"'!$J$29:$J$48"),A38)+(COUNTIFS(INDIRECT("'"&amp;Données!$A$4:$A$15&amp;"'!$S$29:$S$48"),Données!$O$18,INDIRECT("'"&amp;Données!$A$4:$A$15&amp;"'!$Q$29:$Q$48"),A38))))</f>
        <v>0</v>
      </c>
      <c r="Z38" s="378">
        <f ca="1">SUMPRODUCT(COUNTIFS(INDIRECT("'"&amp;Données!$A$4:$A$15&amp;"'!$E$29:$E$48"),Données!$O$19,INDIRECT("'"&amp;Données!$A$4:$A$15&amp;"'!$C$29:$C$48"),A38)+(COUNTIFS(INDIRECT("'"&amp;Données!$A$4:$A$15&amp;"'!$L$29:$L$48"),Données!$O$19,INDIRECT("'"&amp;Données!$A$4:$A$15&amp;"'!$J$29:$J$48"),A38)+(COUNTIFS(INDIRECT("'"&amp;Données!$A$4:$A$15&amp;"'!$S$29:$S$48"),Données!$O$19,INDIRECT("'"&amp;Données!$A$4:$A$15&amp;"'!$Q$29:$Q$48"),A38))))</f>
        <v>0</v>
      </c>
      <c r="AS38" s="89"/>
      <c r="AX38" s="88"/>
      <c r="AY38" s="88"/>
    </row>
    <row r="39" spans="1:51" s="63" customFormat="1" ht="12.75" x14ac:dyDescent="0.2">
      <c r="A39" s="375" t="s">
        <v>44</v>
      </c>
      <c r="B39" s="377">
        <f ca="1">SUMPRODUCT(COUNTIF(INDIRECT("'"&amp;Données!$A$4:$A$15&amp;"'!$B$29:$T$48"),A39))</f>
        <v>0</v>
      </c>
      <c r="C39" s="377">
        <f ca="1">SUMPRODUCT(SUMIF(INDIRECT("'"&amp;Données!$A$4:$A$15&amp;"'!$C$29:$C$48"),A39,INDIRECT("'"&amp;Données!$A$4:$A$15&amp;"'!$F$29:$F$48"))+(SUMIF(INDIRECT("'"&amp;Données!$A$4:$A$15&amp;"'!$J$29:$J$48"),A39,INDIRECT("'"&amp;Données!$A$4:$A$15&amp;"'!$M$29:$M$48")))+(SUMIF(INDIRECT("'"&amp;Données!$A$4:$A$15&amp;"'!$Q$29:$Q$48"),A39,INDIRECT("'"&amp;Données!$A$4:$A$15&amp;"'!$T$29:$T$48"))))</f>
        <v>0</v>
      </c>
      <c r="D39" s="377">
        <f ca="1">SUMPRODUCT(COUNTIF(INDIRECT("'"&amp;Données!$A$4:$A$15&amp;"'!$C$29:$C$48"),A39))</f>
        <v>0</v>
      </c>
      <c r="E39" s="377">
        <f ca="1">SUMPRODUCT(COUNTIF(INDIRECT("'"&amp;Données!$A$4:$A$15&amp;"'!$Q$29:$Q$48"),A39))</f>
        <v>0</v>
      </c>
      <c r="F39" s="377">
        <f ca="1">SUMPRODUCT(COUNTIF(INDIRECT("'"&amp;Données!$A$4:$A$15&amp;"'!$J$29:$J$48"),A39))</f>
        <v>0</v>
      </c>
      <c r="G39" s="386">
        <f>COUNTIFS('Michèle SCHUH'!$B$3:$B$42,Données!$T$4,'Michèle SCHUH'!$C$3:$C$42,A39)+COUNTIFS('Michèle SCHUH'!$I$3:$I$42,Données!$T$4,'Michèle SCHUH'!$J$3:$J$42,A39)+COUNTIFS('Michèle SCHUH'!$P$3:$P$42,Données!$T$4,'Michèle SCHUH'!$Q$3:$Q$42,A39)</f>
        <v>0</v>
      </c>
      <c r="H39" s="386">
        <f>COUNTIFS('Michèle SCHUH'!$B$3:$B$42,Données!$T$5,'Michèle SCHUH'!$C$3:$C$42,A39)+COUNTIFS('Michèle SCHUH'!$I$3:$I$42,Données!$T$5,'Michèle SCHUH'!$J$3:$J$42,A39)+COUNTIFS('Michèle SCHUH'!$P$3:$P$42,Données!$T$5,'Michèle SCHUH'!$Q$3:$Q$42,A39)</f>
        <v>0</v>
      </c>
      <c r="I39" s="386">
        <f>COUNTIFS('Michèle SCHUH'!$B$3:$B$42,Données!$T$6,'Michèle SCHUH'!$C$3:$C$42,A39)+COUNTIFS('Michèle SCHUH'!$I$3:$I$42,Données!$T$6,'Michèle SCHUH'!$J$3:$J$42,A39)+COUNTIFS('Michèle SCHUH'!$P$3:$P$42,Données!$T$6,'Michèle SCHUH'!$Q$3:$Q$42,A39)</f>
        <v>0</v>
      </c>
      <c r="J39" s="386">
        <f>COUNTIFS('Michèle SCHUH'!$B$3:$B$42,Données!$T$7,'Michèle SCHUH'!$C$3:$C$42,A39)+COUNTIFS('Michèle SCHUH'!$I$3:$I$42,Données!$T$7,'Michèle SCHUH'!$J$3:$J$42,A39)+COUNTIFS('Michèle SCHUH'!$P$3:$P$42,Données!$T$7,'Michèle SCHUH'!$Q$3:$Q$42,A39)</f>
        <v>0</v>
      </c>
      <c r="K39" s="378">
        <f ca="1">SUMPRODUCT(COUNTIFS(INDIRECT("'"&amp;Données!$A$4:$A$15&amp;"'!$E$29:$E$48"),Données!$O$4,INDIRECT("'"&amp;Données!$A$4:$A$15&amp;"'!$C$29:$C$48"),A39)+(COUNTIFS(INDIRECT("'"&amp;Données!$A$4:$A$15&amp;"'!$L$29:$L$48"),Données!$O$4,INDIRECT("'"&amp;Données!$A$4:$A$15&amp;"'!$J$29:$J$48"),A39)+(COUNTIFS(INDIRECT("'"&amp;Données!$A$4:$A$15&amp;"'!$S$29:$S$48"),Données!$O$4,INDIRECT("'"&amp;Données!$A$4:$A$15&amp;"'!$Q$29:$Q$48"),A39))))</f>
        <v>0</v>
      </c>
      <c r="L39" s="378">
        <f ca="1">SUMPRODUCT(COUNTIFS(INDIRECT("'"&amp;Données!$A$4:$A$15&amp;"'!$E$29:$E$48"),Données!$O$5,INDIRECT("'"&amp;Données!$A$4:$A$15&amp;"'!$C$29:$C$48"),A39)+(COUNTIFS(INDIRECT("'"&amp;Données!$A$4:$A$15&amp;"'!$L$29:$L$48"),Données!$O$5,INDIRECT("'"&amp;Données!$A$4:$A$15&amp;"'!$J$29:$J$48"),A39)+(COUNTIFS(INDIRECT("'"&amp;Données!$A$4:$A$15&amp;"'!$S$29:$S$48"),Données!$O$5,INDIRECT("'"&amp;Données!$A$4:$A$15&amp;"'!$Q$29:$Q$48"),A39))))</f>
        <v>0</v>
      </c>
      <c r="M39" s="378">
        <f ca="1">SUMPRODUCT(COUNTIFS(INDIRECT("'"&amp;Données!$A$4:$A$15&amp;"'!$E$29:$E$48"),Données!$O$6,INDIRECT("'"&amp;Données!$A$4:$A$15&amp;"'!$C$29:$C$48"),A39)+(COUNTIFS(INDIRECT("'"&amp;Données!$A$4:$A$15&amp;"'!$L$29:$L$48"),Données!$O$6,INDIRECT("'"&amp;Données!$A$4:$A$15&amp;"'!$J$29:$J$48"),A39)+(COUNTIFS(INDIRECT("'"&amp;Données!$A$4:$A$15&amp;"'!$S$29:$S$48"),Données!$O$6,INDIRECT("'"&amp;Données!$A$4:$A$15&amp;"'!$Q$29:$Q$48"),A39))))</f>
        <v>0</v>
      </c>
      <c r="N39" s="378">
        <f ca="1">SUMPRODUCT(COUNTIFS(INDIRECT("'"&amp;Données!$A$4:$A$15&amp;"'!$E$29:$E$48"),Données!$O$7,INDIRECT("'"&amp;Données!$A$4:$A$15&amp;"'!$C$29:$C$48"),A39)+(COUNTIFS(INDIRECT("'"&amp;Données!$A$4:$A$15&amp;"'!$L$29:$L$48"),Données!$O$7,INDIRECT("'"&amp;Données!$A$4:$A$15&amp;"'!$J$29:$J$48"),A39)+(COUNTIFS(INDIRECT("'"&amp;Données!$A$4:$A$15&amp;"'!$S$29:$S$48"),Données!$O$7,INDIRECT("'"&amp;Données!$A$4:$A$15&amp;"'!$Q$29:$Q$48"),A39))))</f>
        <v>0</v>
      </c>
      <c r="O39" s="378">
        <f ca="1">SUMPRODUCT(COUNTIFS(INDIRECT("'"&amp;Données!$A$4:$A$15&amp;"'!$E$29:$E$48"),Données!$O$8,INDIRECT("'"&amp;Données!$A$4:$A$15&amp;"'!$C$29:$C$48"),A39)+(COUNTIFS(INDIRECT("'"&amp;Données!$A$4:$A$15&amp;"'!$L$29:$L$48"),Données!$O$8,INDIRECT("'"&amp;Données!$A$4:$A$15&amp;"'!$J$29:$J$48"),A39)+(COUNTIFS(INDIRECT("'"&amp;Données!$A$4:$A$15&amp;"'!$S$29:$S$48"),Données!$O$8,INDIRECT("'"&amp;Données!$A$4:$A$15&amp;"'!$Q$29:$Q$48"),A39))))</f>
        <v>0</v>
      </c>
      <c r="P39" s="378">
        <f ca="1">SUMPRODUCT(COUNTIFS(INDIRECT("'"&amp;Données!$A$4:$A$15&amp;"'!$E$29:$E$48"),Données!$O$9,INDIRECT("'"&amp;Données!$A$4:$A$15&amp;"'!$C$29:$C$48"),A39)+(COUNTIFS(INDIRECT("'"&amp;Données!$A$4:$A$15&amp;"'!$L$29:$L$48"),Données!$O$9,INDIRECT("'"&amp;Données!$A$4:$A$15&amp;"'!$J$29:$J$48"),A39)+(COUNTIFS(INDIRECT("'"&amp;Données!$A$4:$A$15&amp;"'!$S$29:$S$48"),Données!$O$9,INDIRECT("'"&amp;Données!$A$4:$A$15&amp;"'!$Q$29:$Q$48"),A39))))</f>
        <v>0</v>
      </c>
      <c r="Q39" s="378">
        <f ca="1">SUMPRODUCT(COUNTIFS(INDIRECT("'"&amp;Données!$A$4:$A$15&amp;"'!$E$29:$E$48"),Données!$O$10,INDIRECT("'"&amp;Données!$A$4:$A$15&amp;"'!$C$29:$C$48"),A39)+(COUNTIFS(INDIRECT("'"&amp;Données!$A$4:$A$15&amp;"'!$L$29:$L$48"),Données!$O$10,INDIRECT("'"&amp;Données!$A$4:$A$15&amp;"'!$J$29:$J$48"),A39)+(COUNTIFS(INDIRECT("'"&amp;Données!$A$4:$A$15&amp;"'!$S$29:$S$48"),Données!$O$10,INDIRECT("'"&amp;Données!$A$4:$A$15&amp;"'!$Q$29:$Q$48"),A39))))</f>
        <v>0</v>
      </c>
      <c r="R39" s="378">
        <f ca="1">SUMPRODUCT(COUNTIFS(INDIRECT("'"&amp;Données!$A$4:$A$15&amp;"'!$E$29:$E$48"),Données!$O$11,INDIRECT("'"&amp;Données!$A$4:$A$15&amp;"'!$C$29:$C$48"),A39)+(COUNTIFS(INDIRECT("'"&amp;Données!$A$4:$A$15&amp;"'!$L$29:$L$48"),Données!$O$11,INDIRECT("'"&amp;Données!$A$4:$A$15&amp;"'!$J$29:$J$48"),A39)+(COUNTIFS(INDIRECT("'"&amp;Données!$A$4:$A$15&amp;"'!$S$29:$S$48"),Données!$O$11,INDIRECT("'"&amp;Données!$A$4:$A$15&amp;"'!$Q$29:$Q$48"),A39))))</f>
        <v>0</v>
      </c>
      <c r="S39" s="378">
        <f ca="1">SUMPRODUCT(COUNTIFS(INDIRECT("'"&amp;Données!$A$4:$A$15&amp;"'!$E$29:$E$48"),Données!$O$12,INDIRECT("'"&amp;Données!$A$4:$A$15&amp;"'!$C$29:$C$48"),A39)+(COUNTIFS(INDIRECT("'"&amp;Données!$A$4:$A$15&amp;"'!$L$29:$L$48"),Données!$O$12,INDIRECT("'"&amp;Données!$A$4:$A$15&amp;"'!$J$29:$J$48"),A39)+(COUNTIFS(INDIRECT("'"&amp;Données!$A$4:$A$15&amp;"'!$S$29:$S$48"),Données!$O$12,INDIRECT("'"&amp;Données!$A$4:$A$15&amp;"'!$Q$29:$Q$48"),A39))))</f>
        <v>0</v>
      </c>
      <c r="T39" s="378">
        <f ca="1">SUMPRODUCT(COUNTIFS(INDIRECT("'"&amp;Données!$A$4:$A$15&amp;"'!$E$29:$E$48"),Données!$O$13,INDIRECT("'"&amp;Données!$A$4:$A$15&amp;"'!$C$29:$C$48"),A39)+(COUNTIFS(INDIRECT("'"&amp;Données!$A$4:$A$15&amp;"'!$L$29:$L$48"),Données!$O$13,INDIRECT("'"&amp;Données!$A$4:$A$15&amp;"'!$J$29:$J$48"),A39)+(COUNTIFS(INDIRECT("'"&amp;Données!$A$4:$A$15&amp;"'!$S$29:$S$48"),Données!$O$13,INDIRECT("'"&amp;Données!$A$4:$A$15&amp;"'!$Q$29:$Q$48"),A39))))</f>
        <v>0</v>
      </c>
      <c r="U39" s="378">
        <f ca="1">SUMPRODUCT(COUNTIFS(INDIRECT("'"&amp;Données!$A$4:$A$15&amp;"'!$E$29:$E$48"),Données!$O$14,INDIRECT("'"&amp;Données!$A$4:$A$15&amp;"'!$C$29:$C$48"),A39)+(COUNTIFS(INDIRECT("'"&amp;Données!$A$4:$A$15&amp;"'!$L$29:$L$48"),Données!$O$14,INDIRECT("'"&amp;Données!$A$4:$A$15&amp;"'!$J$29:$J$48"),A39)+(COUNTIFS(INDIRECT("'"&amp;Données!$A$4:$A$15&amp;"'!$S$29:$S$48"),Données!$O$14,INDIRECT("'"&amp;Données!$A$4:$A$15&amp;"'!$Q$29:$Q$48"),A39))))</f>
        <v>0</v>
      </c>
      <c r="V39" s="378">
        <f ca="1">SUMPRODUCT(COUNTIFS(INDIRECT("'"&amp;Données!$A$4:$A$15&amp;"'!$E$29:$E$48"),Données!$O$15,INDIRECT("'"&amp;Données!$A$4:$A$15&amp;"'!$C$29:$C$48"),A39)+(COUNTIFS(INDIRECT("'"&amp;Données!$A$4:$A$15&amp;"'!$L$29:$L$48"),Données!$O$15,INDIRECT("'"&amp;Données!$A$4:$A$15&amp;"'!$J$29:$J$48"),A39)+(COUNTIFS(INDIRECT("'"&amp;Données!$A$4:$A$15&amp;"'!$S$29:$S$48"),Données!$O$15,INDIRECT("'"&amp;Données!$A$4:$A$15&amp;"'!$Q$29:$Q$48"),A39))))</f>
        <v>0</v>
      </c>
      <c r="W39" s="378">
        <f ca="1">SUMPRODUCT(COUNTIFS(INDIRECT("'"&amp;Données!$A$4:$A$15&amp;"'!$E$29:$E$48"),Données!$O$16,INDIRECT("'"&amp;Données!$A$4:$A$15&amp;"'!$C$29:$C$48"),A39)+(COUNTIFS(INDIRECT("'"&amp;Données!$A$4:$A$15&amp;"'!$L$29:$L$48"),Données!$O$16,INDIRECT("'"&amp;Données!$A$4:$A$15&amp;"'!$J$29:$J$48"),A39)+(COUNTIFS(INDIRECT("'"&amp;Données!$A$4:$A$15&amp;"'!$S$29:$S$48"),Données!$O$16,INDIRECT("'"&amp;Données!$A$4:$A$15&amp;"'!$Q$29:$Q$48"),A39))))</f>
        <v>0</v>
      </c>
      <c r="X39" s="378">
        <f ca="1">SUMPRODUCT(COUNTIFS(INDIRECT("'"&amp;Données!$A$4:$A$15&amp;"'!$E$29:$E$48"),Données!$O$17,INDIRECT("'"&amp;Données!$A$4:$A$15&amp;"'!$C$29:$C$48"),A39)+(COUNTIFS(INDIRECT("'"&amp;Données!$A$4:$A$15&amp;"'!$L$29:$L$48"),Données!$O$17,INDIRECT("'"&amp;Données!$A$4:$A$15&amp;"'!$J$29:$J$48"),A39)+(COUNTIFS(INDIRECT("'"&amp;Données!$A$4:$A$15&amp;"'!$S$29:$S$48"),Données!$O$17,INDIRECT("'"&amp;Données!$A$4:$A$15&amp;"'!$Q$29:$Q$48"),A39))))</f>
        <v>0</v>
      </c>
      <c r="Y39" s="378">
        <f ca="1">SUMPRODUCT(COUNTIFS(INDIRECT("'"&amp;Données!$A$4:$A$15&amp;"'!$E$29:$E$48"),Données!$O$18,INDIRECT("'"&amp;Données!$A$4:$A$15&amp;"'!$C$29:$C$48"),A39)+(COUNTIFS(INDIRECT("'"&amp;Données!$A$4:$A$15&amp;"'!$L$29:$L$48"),Données!$O$18,INDIRECT("'"&amp;Données!$A$4:$A$15&amp;"'!$J$29:$J$48"),A39)+(COUNTIFS(INDIRECT("'"&amp;Données!$A$4:$A$15&amp;"'!$S$29:$S$48"),Données!$O$18,INDIRECT("'"&amp;Données!$A$4:$A$15&amp;"'!$Q$29:$Q$48"),A39))))</f>
        <v>0</v>
      </c>
      <c r="Z39" s="378">
        <f ca="1">SUMPRODUCT(COUNTIFS(INDIRECT("'"&amp;Données!$A$4:$A$15&amp;"'!$E$29:$E$48"),Données!$O$19,INDIRECT("'"&amp;Données!$A$4:$A$15&amp;"'!$C$29:$C$48"),A39)+(COUNTIFS(INDIRECT("'"&amp;Données!$A$4:$A$15&amp;"'!$L$29:$L$48"),Données!$O$19,INDIRECT("'"&amp;Données!$A$4:$A$15&amp;"'!$J$29:$J$48"),A39)+(COUNTIFS(INDIRECT("'"&amp;Données!$A$4:$A$15&amp;"'!$S$29:$S$48"),Données!$O$19,INDIRECT("'"&amp;Données!$A$4:$A$15&amp;"'!$Q$29:$Q$48"),A39))))</f>
        <v>0</v>
      </c>
      <c r="AS39" s="89"/>
      <c r="AX39" s="88"/>
      <c r="AY39" s="88"/>
    </row>
    <row r="40" spans="1:51" s="63" customFormat="1" ht="12.75" x14ac:dyDescent="0.2">
      <c r="A40" s="375" t="s">
        <v>45</v>
      </c>
      <c r="B40" s="377">
        <f ca="1">SUMPRODUCT(COUNTIF(INDIRECT("'"&amp;Données!$A$4:$A$15&amp;"'!$B$29:$T$48"),A40))</f>
        <v>0</v>
      </c>
      <c r="C40" s="377">
        <f ca="1">SUMPRODUCT(SUMIF(INDIRECT("'"&amp;Données!$A$4:$A$15&amp;"'!$C$29:$C$48"),A40,INDIRECT("'"&amp;Données!$A$4:$A$15&amp;"'!$F$29:$F$48"))+(SUMIF(INDIRECT("'"&amp;Données!$A$4:$A$15&amp;"'!$J$29:$J$48"),A40,INDIRECT("'"&amp;Données!$A$4:$A$15&amp;"'!$M$29:$M$48")))+(SUMIF(INDIRECT("'"&amp;Données!$A$4:$A$15&amp;"'!$Q$29:$Q$48"),A40,INDIRECT("'"&amp;Données!$A$4:$A$15&amp;"'!$T$29:$T$48"))))</f>
        <v>0</v>
      </c>
      <c r="D40" s="377">
        <f ca="1">SUMPRODUCT(COUNTIF(INDIRECT("'"&amp;Données!$A$4:$A$15&amp;"'!$C$29:$C$48"),A40))</f>
        <v>0</v>
      </c>
      <c r="E40" s="377">
        <f ca="1">SUMPRODUCT(COUNTIF(INDIRECT("'"&amp;Données!$A$4:$A$15&amp;"'!$Q$29:$Q$48"),A40))</f>
        <v>0</v>
      </c>
      <c r="F40" s="377">
        <f ca="1">SUMPRODUCT(COUNTIF(INDIRECT("'"&amp;Données!$A$4:$A$15&amp;"'!$J$29:$J$48"),A40))</f>
        <v>0</v>
      </c>
      <c r="G40" s="386">
        <f>COUNTIFS('Michèle SCHUH'!$B$3:$B$42,Données!$T$4,'Michèle SCHUH'!$C$3:$C$42,A40)+COUNTIFS('Michèle SCHUH'!$I$3:$I$42,Données!$T$4,'Michèle SCHUH'!$J$3:$J$42,A40)+COUNTIFS('Michèle SCHUH'!$P$3:$P$42,Données!$T$4,'Michèle SCHUH'!$Q$3:$Q$42,A40)</f>
        <v>0</v>
      </c>
      <c r="H40" s="386">
        <f>COUNTIFS('Michèle SCHUH'!$B$3:$B$42,Données!$T$5,'Michèle SCHUH'!$C$3:$C$42,A40)+COUNTIFS('Michèle SCHUH'!$I$3:$I$42,Données!$T$5,'Michèle SCHUH'!$J$3:$J$42,A40)+COUNTIFS('Michèle SCHUH'!$P$3:$P$42,Données!$T$5,'Michèle SCHUH'!$Q$3:$Q$42,A40)</f>
        <v>0</v>
      </c>
      <c r="I40" s="386">
        <f>COUNTIFS('Michèle SCHUH'!$B$3:$B$42,Données!$T$6,'Michèle SCHUH'!$C$3:$C$42,A40)+COUNTIFS('Michèle SCHUH'!$I$3:$I$42,Données!$T$6,'Michèle SCHUH'!$J$3:$J$42,A40)+COUNTIFS('Michèle SCHUH'!$P$3:$P$42,Données!$T$6,'Michèle SCHUH'!$Q$3:$Q$42,A40)</f>
        <v>0</v>
      </c>
      <c r="J40" s="386">
        <f>COUNTIFS('Michèle SCHUH'!$B$3:$B$42,Données!$T$7,'Michèle SCHUH'!$C$3:$C$42,A40)+COUNTIFS('Michèle SCHUH'!$I$3:$I$42,Données!$T$7,'Michèle SCHUH'!$J$3:$J$42,A40)+COUNTIFS('Michèle SCHUH'!$P$3:$P$42,Données!$T$7,'Michèle SCHUH'!$Q$3:$Q$42,A40)</f>
        <v>0</v>
      </c>
      <c r="K40" s="378">
        <f ca="1">SUMPRODUCT(COUNTIFS(INDIRECT("'"&amp;Données!$A$4:$A$15&amp;"'!$E$29:$E$48"),Données!$O$4,INDIRECT("'"&amp;Données!$A$4:$A$15&amp;"'!$C$29:$C$48"),A40)+(COUNTIFS(INDIRECT("'"&amp;Données!$A$4:$A$15&amp;"'!$L$29:$L$48"),Données!$O$4,INDIRECT("'"&amp;Données!$A$4:$A$15&amp;"'!$J$29:$J$48"),A40)+(COUNTIFS(INDIRECT("'"&amp;Données!$A$4:$A$15&amp;"'!$S$29:$S$48"),Données!$O$4,INDIRECT("'"&amp;Données!$A$4:$A$15&amp;"'!$Q$29:$Q$48"),A40))))</f>
        <v>0</v>
      </c>
      <c r="L40" s="378">
        <f ca="1">SUMPRODUCT(COUNTIFS(INDIRECT("'"&amp;Données!$A$4:$A$15&amp;"'!$E$29:$E$48"),Données!$O$5,INDIRECT("'"&amp;Données!$A$4:$A$15&amp;"'!$C$29:$C$48"),A40)+(COUNTIFS(INDIRECT("'"&amp;Données!$A$4:$A$15&amp;"'!$L$29:$L$48"),Données!$O$5,INDIRECT("'"&amp;Données!$A$4:$A$15&amp;"'!$J$29:$J$48"),A40)+(COUNTIFS(INDIRECT("'"&amp;Données!$A$4:$A$15&amp;"'!$S$29:$S$48"),Données!$O$5,INDIRECT("'"&amp;Données!$A$4:$A$15&amp;"'!$Q$29:$Q$48"),A40))))</f>
        <v>0</v>
      </c>
      <c r="M40" s="378">
        <f ca="1">SUMPRODUCT(COUNTIFS(INDIRECT("'"&amp;Données!$A$4:$A$15&amp;"'!$E$29:$E$48"),Données!$O$6,INDIRECT("'"&amp;Données!$A$4:$A$15&amp;"'!$C$29:$C$48"),A40)+(COUNTIFS(INDIRECT("'"&amp;Données!$A$4:$A$15&amp;"'!$L$29:$L$48"),Données!$O$6,INDIRECT("'"&amp;Données!$A$4:$A$15&amp;"'!$J$29:$J$48"),A40)+(COUNTIFS(INDIRECT("'"&amp;Données!$A$4:$A$15&amp;"'!$S$29:$S$48"),Données!$O$6,INDIRECT("'"&amp;Données!$A$4:$A$15&amp;"'!$Q$29:$Q$48"),A40))))</f>
        <v>0</v>
      </c>
      <c r="N40" s="378">
        <f ca="1">SUMPRODUCT(COUNTIFS(INDIRECT("'"&amp;Données!$A$4:$A$15&amp;"'!$E$29:$E$48"),Données!$O$7,INDIRECT("'"&amp;Données!$A$4:$A$15&amp;"'!$C$29:$C$48"),A40)+(COUNTIFS(INDIRECT("'"&amp;Données!$A$4:$A$15&amp;"'!$L$29:$L$48"),Données!$O$7,INDIRECT("'"&amp;Données!$A$4:$A$15&amp;"'!$J$29:$J$48"),A40)+(COUNTIFS(INDIRECT("'"&amp;Données!$A$4:$A$15&amp;"'!$S$29:$S$48"),Données!$O$7,INDIRECT("'"&amp;Données!$A$4:$A$15&amp;"'!$Q$29:$Q$48"),A40))))</f>
        <v>0</v>
      </c>
      <c r="O40" s="378">
        <f ca="1">SUMPRODUCT(COUNTIFS(INDIRECT("'"&amp;Données!$A$4:$A$15&amp;"'!$E$29:$E$48"),Données!$O$8,INDIRECT("'"&amp;Données!$A$4:$A$15&amp;"'!$C$29:$C$48"),A40)+(COUNTIFS(INDIRECT("'"&amp;Données!$A$4:$A$15&amp;"'!$L$29:$L$48"),Données!$O$8,INDIRECT("'"&amp;Données!$A$4:$A$15&amp;"'!$J$29:$J$48"),A40)+(COUNTIFS(INDIRECT("'"&amp;Données!$A$4:$A$15&amp;"'!$S$29:$S$48"),Données!$O$8,INDIRECT("'"&amp;Données!$A$4:$A$15&amp;"'!$Q$29:$Q$48"),A40))))</f>
        <v>0</v>
      </c>
      <c r="P40" s="378">
        <f ca="1">SUMPRODUCT(COUNTIFS(INDIRECT("'"&amp;Données!$A$4:$A$15&amp;"'!$E$29:$E$48"),Données!$O$9,INDIRECT("'"&amp;Données!$A$4:$A$15&amp;"'!$C$29:$C$48"),A40)+(COUNTIFS(INDIRECT("'"&amp;Données!$A$4:$A$15&amp;"'!$L$29:$L$48"),Données!$O$9,INDIRECT("'"&amp;Données!$A$4:$A$15&amp;"'!$J$29:$J$48"),A40)+(COUNTIFS(INDIRECT("'"&amp;Données!$A$4:$A$15&amp;"'!$S$29:$S$48"),Données!$O$9,INDIRECT("'"&amp;Données!$A$4:$A$15&amp;"'!$Q$29:$Q$48"),A40))))</f>
        <v>0</v>
      </c>
      <c r="Q40" s="378">
        <f ca="1">SUMPRODUCT(COUNTIFS(INDIRECT("'"&amp;Données!$A$4:$A$15&amp;"'!$E$29:$E$48"),Données!$O$10,INDIRECT("'"&amp;Données!$A$4:$A$15&amp;"'!$C$29:$C$48"),A40)+(COUNTIFS(INDIRECT("'"&amp;Données!$A$4:$A$15&amp;"'!$L$29:$L$48"),Données!$O$10,INDIRECT("'"&amp;Données!$A$4:$A$15&amp;"'!$J$29:$J$48"),A40)+(COUNTIFS(INDIRECT("'"&amp;Données!$A$4:$A$15&amp;"'!$S$29:$S$48"),Données!$O$10,INDIRECT("'"&amp;Données!$A$4:$A$15&amp;"'!$Q$29:$Q$48"),A40))))</f>
        <v>0</v>
      </c>
      <c r="R40" s="378">
        <f ca="1">SUMPRODUCT(COUNTIFS(INDIRECT("'"&amp;Données!$A$4:$A$15&amp;"'!$E$29:$E$48"),Données!$O$11,INDIRECT("'"&amp;Données!$A$4:$A$15&amp;"'!$C$29:$C$48"),A40)+(COUNTIFS(INDIRECT("'"&amp;Données!$A$4:$A$15&amp;"'!$L$29:$L$48"),Données!$O$11,INDIRECT("'"&amp;Données!$A$4:$A$15&amp;"'!$J$29:$J$48"),A40)+(COUNTIFS(INDIRECT("'"&amp;Données!$A$4:$A$15&amp;"'!$S$29:$S$48"),Données!$O$11,INDIRECT("'"&amp;Données!$A$4:$A$15&amp;"'!$Q$29:$Q$48"),A40))))</f>
        <v>0</v>
      </c>
      <c r="S40" s="378">
        <f ca="1">SUMPRODUCT(COUNTIFS(INDIRECT("'"&amp;Données!$A$4:$A$15&amp;"'!$E$29:$E$48"),Données!$O$12,INDIRECT("'"&amp;Données!$A$4:$A$15&amp;"'!$C$29:$C$48"),A40)+(COUNTIFS(INDIRECT("'"&amp;Données!$A$4:$A$15&amp;"'!$L$29:$L$48"),Données!$O$12,INDIRECT("'"&amp;Données!$A$4:$A$15&amp;"'!$J$29:$J$48"),A40)+(COUNTIFS(INDIRECT("'"&amp;Données!$A$4:$A$15&amp;"'!$S$29:$S$48"),Données!$O$12,INDIRECT("'"&amp;Données!$A$4:$A$15&amp;"'!$Q$29:$Q$48"),A40))))</f>
        <v>0</v>
      </c>
      <c r="T40" s="378">
        <f ca="1">SUMPRODUCT(COUNTIFS(INDIRECT("'"&amp;Données!$A$4:$A$15&amp;"'!$E$29:$E$48"),Données!$O$13,INDIRECT("'"&amp;Données!$A$4:$A$15&amp;"'!$C$29:$C$48"),A40)+(COUNTIFS(INDIRECT("'"&amp;Données!$A$4:$A$15&amp;"'!$L$29:$L$48"),Données!$O$13,INDIRECT("'"&amp;Données!$A$4:$A$15&amp;"'!$J$29:$J$48"),A40)+(COUNTIFS(INDIRECT("'"&amp;Données!$A$4:$A$15&amp;"'!$S$29:$S$48"),Données!$O$13,INDIRECT("'"&amp;Données!$A$4:$A$15&amp;"'!$Q$29:$Q$48"),A40))))</f>
        <v>0</v>
      </c>
      <c r="U40" s="378">
        <f ca="1">SUMPRODUCT(COUNTIFS(INDIRECT("'"&amp;Données!$A$4:$A$15&amp;"'!$E$29:$E$48"),Données!$O$14,INDIRECT("'"&amp;Données!$A$4:$A$15&amp;"'!$C$29:$C$48"),A40)+(COUNTIFS(INDIRECT("'"&amp;Données!$A$4:$A$15&amp;"'!$L$29:$L$48"),Données!$O$14,INDIRECT("'"&amp;Données!$A$4:$A$15&amp;"'!$J$29:$J$48"),A40)+(COUNTIFS(INDIRECT("'"&amp;Données!$A$4:$A$15&amp;"'!$S$29:$S$48"),Données!$O$14,INDIRECT("'"&amp;Données!$A$4:$A$15&amp;"'!$Q$29:$Q$48"),A40))))</f>
        <v>0</v>
      </c>
      <c r="V40" s="378">
        <f ca="1">SUMPRODUCT(COUNTIFS(INDIRECT("'"&amp;Données!$A$4:$A$15&amp;"'!$E$29:$E$48"),Données!$O$15,INDIRECT("'"&amp;Données!$A$4:$A$15&amp;"'!$C$29:$C$48"),A40)+(COUNTIFS(INDIRECT("'"&amp;Données!$A$4:$A$15&amp;"'!$L$29:$L$48"),Données!$O$15,INDIRECT("'"&amp;Données!$A$4:$A$15&amp;"'!$J$29:$J$48"),A40)+(COUNTIFS(INDIRECT("'"&amp;Données!$A$4:$A$15&amp;"'!$S$29:$S$48"),Données!$O$15,INDIRECT("'"&amp;Données!$A$4:$A$15&amp;"'!$Q$29:$Q$48"),A40))))</f>
        <v>0</v>
      </c>
      <c r="W40" s="378">
        <f ca="1">SUMPRODUCT(COUNTIFS(INDIRECT("'"&amp;Données!$A$4:$A$15&amp;"'!$E$29:$E$48"),Données!$O$16,INDIRECT("'"&amp;Données!$A$4:$A$15&amp;"'!$C$29:$C$48"),A40)+(COUNTIFS(INDIRECT("'"&amp;Données!$A$4:$A$15&amp;"'!$L$29:$L$48"),Données!$O$16,INDIRECT("'"&amp;Données!$A$4:$A$15&amp;"'!$J$29:$J$48"),A40)+(COUNTIFS(INDIRECT("'"&amp;Données!$A$4:$A$15&amp;"'!$S$29:$S$48"),Données!$O$16,INDIRECT("'"&amp;Données!$A$4:$A$15&amp;"'!$Q$29:$Q$48"),A40))))</f>
        <v>0</v>
      </c>
      <c r="X40" s="378">
        <f ca="1">SUMPRODUCT(COUNTIFS(INDIRECT("'"&amp;Données!$A$4:$A$15&amp;"'!$E$29:$E$48"),Données!$O$17,INDIRECT("'"&amp;Données!$A$4:$A$15&amp;"'!$C$29:$C$48"),A40)+(COUNTIFS(INDIRECT("'"&amp;Données!$A$4:$A$15&amp;"'!$L$29:$L$48"),Données!$O$17,INDIRECT("'"&amp;Données!$A$4:$A$15&amp;"'!$J$29:$J$48"),A40)+(COUNTIFS(INDIRECT("'"&amp;Données!$A$4:$A$15&amp;"'!$S$29:$S$48"),Données!$O$17,INDIRECT("'"&amp;Données!$A$4:$A$15&amp;"'!$Q$29:$Q$48"),A40))))</f>
        <v>0</v>
      </c>
      <c r="Y40" s="378">
        <f ca="1">SUMPRODUCT(COUNTIFS(INDIRECT("'"&amp;Données!$A$4:$A$15&amp;"'!$E$29:$E$48"),Données!$O$18,INDIRECT("'"&amp;Données!$A$4:$A$15&amp;"'!$C$29:$C$48"),A40)+(COUNTIFS(INDIRECT("'"&amp;Données!$A$4:$A$15&amp;"'!$L$29:$L$48"),Données!$O$18,INDIRECT("'"&amp;Données!$A$4:$A$15&amp;"'!$J$29:$J$48"),A40)+(COUNTIFS(INDIRECT("'"&amp;Données!$A$4:$A$15&amp;"'!$S$29:$S$48"),Données!$O$18,INDIRECT("'"&amp;Données!$A$4:$A$15&amp;"'!$Q$29:$Q$48"),A40))))</f>
        <v>0</v>
      </c>
      <c r="Z40" s="378">
        <f ca="1">SUMPRODUCT(COUNTIFS(INDIRECT("'"&amp;Données!$A$4:$A$15&amp;"'!$E$29:$E$48"),Données!$O$19,INDIRECT("'"&amp;Données!$A$4:$A$15&amp;"'!$C$29:$C$48"),A40)+(COUNTIFS(INDIRECT("'"&amp;Données!$A$4:$A$15&amp;"'!$L$29:$L$48"),Données!$O$19,INDIRECT("'"&amp;Données!$A$4:$A$15&amp;"'!$J$29:$J$48"),A40)+(COUNTIFS(INDIRECT("'"&amp;Données!$A$4:$A$15&amp;"'!$S$29:$S$48"),Données!$O$19,INDIRECT("'"&amp;Données!$A$4:$A$15&amp;"'!$Q$29:$Q$48"),A40))))</f>
        <v>0</v>
      </c>
      <c r="AS40" s="89"/>
      <c r="AX40" s="88"/>
      <c r="AY40" s="88"/>
    </row>
    <row r="41" spans="1:51" s="63" customFormat="1" ht="12.75" x14ac:dyDescent="0.2">
      <c r="A41" s="375" t="s">
        <v>46</v>
      </c>
      <c r="B41" s="377">
        <f ca="1">SUMPRODUCT(COUNTIF(INDIRECT("'"&amp;Données!$A$4:$A$15&amp;"'!$B$29:$T$48"),A41))</f>
        <v>0</v>
      </c>
      <c r="C41" s="377">
        <f ca="1">SUMPRODUCT(SUMIF(INDIRECT("'"&amp;Données!$A$4:$A$15&amp;"'!$C$29:$C$48"),A41,INDIRECT("'"&amp;Données!$A$4:$A$15&amp;"'!$F$29:$F$48"))+(SUMIF(INDIRECT("'"&amp;Données!$A$4:$A$15&amp;"'!$J$29:$J$48"),A41,INDIRECT("'"&amp;Données!$A$4:$A$15&amp;"'!$M$29:$M$48")))+(SUMIF(INDIRECT("'"&amp;Données!$A$4:$A$15&amp;"'!$Q$29:$Q$48"),A41,INDIRECT("'"&amp;Données!$A$4:$A$15&amp;"'!$T$29:$T$48"))))</f>
        <v>0</v>
      </c>
      <c r="D41" s="377">
        <f ca="1">SUMPRODUCT(COUNTIF(INDIRECT("'"&amp;Données!$A$4:$A$15&amp;"'!$C$29:$C$48"),A41))</f>
        <v>0</v>
      </c>
      <c r="E41" s="377">
        <f ca="1">SUMPRODUCT(COUNTIF(INDIRECT("'"&amp;Données!$A$4:$A$15&amp;"'!$Q$29:$Q$48"),A41))</f>
        <v>0</v>
      </c>
      <c r="F41" s="377">
        <f ca="1">SUMPRODUCT(COUNTIF(INDIRECT("'"&amp;Données!$A$4:$A$15&amp;"'!$J$29:$J$48"),A41))</f>
        <v>0</v>
      </c>
      <c r="G41" s="386">
        <f>COUNTIFS('Michèle SCHUH'!$B$3:$B$42,Données!$T$4,'Michèle SCHUH'!$C$3:$C$42,A41)+COUNTIFS('Michèle SCHUH'!$I$3:$I$42,Données!$T$4,'Michèle SCHUH'!$J$3:$J$42,A41)+COUNTIFS('Michèle SCHUH'!$P$3:$P$42,Données!$T$4,'Michèle SCHUH'!$Q$3:$Q$42,A41)</f>
        <v>0</v>
      </c>
      <c r="H41" s="386">
        <f>COUNTIFS('Michèle SCHUH'!$B$3:$B$42,Données!$T$5,'Michèle SCHUH'!$C$3:$C$42,A41)+COUNTIFS('Michèle SCHUH'!$I$3:$I$42,Données!$T$5,'Michèle SCHUH'!$J$3:$J$42,A41)+COUNTIFS('Michèle SCHUH'!$P$3:$P$42,Données!$T$5,'Michèle SCHUH'!$Q$3:$Q$42,A41)</f>
        <v>0</v>
      </c>
      <c r="I41" s="386">
        <f>COUNTIFS('Michèle SCHUH'!$B$3:$B$42,Données!$T$6,'Michèle SCHUH'!$C$3:$C$42,A41)+COUNTIFS('Michèle SCHUH'!$I$3:$I$42,Données!$T$6,'Michèle SCHUH'!$J$3:$J$42,A41)+COUNTIFS('Michèle SCHUH'!$P$3:$P$42,Données!$T$6,'Michèle SCHUH'!$Q$3:$Q$42,A41)</f>
        <v>0</v>
      </c>
      <c r="J41" s="386">
        <f>COUNTIFS('Michèle SCHUH'!$B$3:$B$42,Données!$T$7,'Michèle SCHUH'!$C$3:$C$42,A41)+COUNTIFS('Michèle SCHUH'!$I$3:$I$42,Données!$T$7,'Michèle SCHUH'!$J$3:$J$42,A41)+COUNTIFS('Michèle SCHUH'!$P$3:$P$42,Données!$T$7,'Michèle SCHUH'!$Q$3:$Q$42,A41)</f>
        <v>0</v>
      </c>
      <c r="K41" s="378">
        <f ca="1">SUMPRODUCT(COUNTIFS(INDIRECT("'"&amp;Données!$A$4:$A$15&amp;"'!$E$29:$E$48"),Données!$O$4,INDIRECT("'"&amp;Données!$A$4:$A$15&amp;"'!$C$29:$C$48"),A41)+(COUNTIFS(INDIRECT("'"&amp;Données!$A$4:$A$15&amp;"'!$L$29:$L$48"),Données!$O$4,INDIRECT("'"&amp;Données!$A$4:$A$15&amp;"'!$J$29:$J$48"),A41)+(COUNTIFS(INDIRECT("'"&amp;Données!$A$4:$A$15&amp;"'!$S$29:$S$48"),Données!$O$4,INDIRECT("'"&amp;Données!$A$4:$A$15&amp;"'!$Q$29:$Q$48"),A41))))</f>
        <v>0</v>
      </c>
      <c r="L41" s="378">
        <f ca="1">SUMPRODUCT(COUNTIFS(INDIRECT("'"&amp;Données!$A$4:$A$15&amp;"'!$E$29:$E$48"),Données!$O$5,INDIRECT("'"&amp;Données!$A$4:$A$15&amp;"'!$C$29:$C$48"),A41)+(COUNTIFS(INDIRECT("'"&amp;Données!$A$4:$A$15&amp;"'!$L$29:$L$48"),Données!$O$5,INDIRECT("'"&amp;Données!$A$4:$A$15&amp;"'!$J$29:$J$48"),A41)+(COUNTIFS(INDIRECT("'"&amp;Données!$A$4:$A$15&amp;"'!$S$29:$S$48"),Données!$O$5,INDIRECT("'"&amp;Données!$A$4:$A$15&amp;"'!$Q$29:$Q$48"),A41))))</f>
        <v>0</v>
      </c>
      <c r="M41" s="378">
        <f ca="1">SUMPRODUCT(COUNTIFS(INDIRECT("'"&amp;Données!$A$4:$A$15&amp;"'!$E$29:$E$48"),Données!$O$6,INDIRECT("'"&amp;Données!$A$4:$A$15&amp;"'!$C$29:$C$48"),A41)+(COUNTIFS(INDIRECT("'"&amp;Données!$A$4:$A$15&amp;"'!$L$29:$L$48"),Données!$O$6,INDIRECT("'"&amp;Données!$A$4:$A$15&amp;"'!$J$29:$J$48"),A41)+(COUNTIFS(INDIRECT("'"&amp;Données!$A$4:$A$15&amp;"'!$S$29:$S$48"),Données!$O$6,INDIRECT("'"&amp;Données!$A$4:$A$15&amp;"'!$Q$29:$Q$48"),A41))))</f>
        <v>0</v>
      </c>
      <c r="N41" s="378">
        <f ca="1">SUMPRODUCT(COUNTIFS(INDIRECT("'"&amp;Données!$A$4:$A$15&amp;"'!$E$29:$E$48"),Données!$O$7,INDIRECT("'"&amp;Données!$A$4:$A$15&amp;"'!$C$29:$C$48"),A41)+(COUNTIFS(INDIRECT("'"&amp;Données!$A$4:$A$15&amp;"'!$L$29:$L$48"),Données!$O$7,INDIRECT("'"&amp;Données!$A$4:$A$15&amp;"'!$J$29:$J$48"),A41)+(COUNTIFS(INDIRECT("'"&amp;Données!$A$4:$A$15&amp;"'!$S$29:$S$48"),Données!$O$7,INDIRECT("'"&amp;Données!$A$4:$A$15&amp;"'!$Q$29:$Q$48"),A41))))</f>
        <v>0</v>
      </c>
      <c r="O41" s="378">
        <f ca="1">SUMPRODUCT(COUNTIFS(INDIRECT("'"&amp;Données!$A$4:$A$15&amp;"'!$E$29:$E$48"),Données!$O$8,INDIRECT("'"&amp;Données!$A$4:$A$15&amp;"'!$C$29:$C$48"),A41)+(COUNTIFS(INDIRECT("'"&amp;Données!$A$4:$A$15&amp;"'!$L$29:$L$48"),Données!$O$8,INDIRECT("'"&amp;Données!$A$4:$A$15&amp;"'!$J$29:$J$48"),A41)+(COUNTIFS(INDIRECT("'"&amp;Données!$A$4:$A$15&amp;"'!$S$29:$S$48"),Données!$O$8,INDIRECT("'"&amp;Données!$A$4:$A$15&amp;"'!$Q$29:$Q$48"),A41))))</f>
        <v>0</v>
      </c>
      <c r="P41" s="378">
        <f ca="1">SUMPRODUCT(COUNTIFS(INDIRECT("'"&amp;Données!$A$4:$A$15&amp;"'!$E$29:$E$48"),Données!$O$9,INDIRECT("'"&amp;Données!$A$4:$A$15&amp;"'!$C$29:$C$48"),A41)+(COUNTIFS(INDIRECT("'"&amp;Données!$A$4:$A$15&amp;"'!$L$29:$L$48"),Données!$O$9,INDIRECT("'"&amp;Données!$A$4:$A$15&amp;"'!$J$29:$J$48"),A41)+(COUNTIFS(INDIRECT("'"&amp;Données!$A$4:$A$15&amp;"'!$S$29:$S$48"),Données!$O$9,INDIRECT("'"&amp;Données!$A$4:$A$15&amp;"'!$Q$29:$Q$48"),A41))))</f>
        <v>0</v>
      </c>
      <c r="Q41" s="378">
        <f ca="1">SUMPRODUCT(COUNTIFS(INDIRECT("'"&amp;Données!$A$4:$A$15&amp;"'!$E$29:$E$48"),Données!$O$10,INDIRECT("'"&amp;Données!$A$4:$A$15&amp;"'!$C$29:$C$48"),A41)+(COUNTIFS(INDIRECT("'"&amp;Données!$A$4:$A$15&amp;"'!$L$29:$L$48"),Données!$O$10,INDIRECT("'"&amp;Données!$A$4:$A$15&amp;"'!$J$29:$J$48"),A41)+(COUNTIFS(INDIRECT("'"&amp;Données!$A$4:$A$15&amp;"'!$S$29:$S$48"),Données!$O$10,INDIRECT("'"&amp;Données!$A$4:$A$15&amp;"'!$Q$29:$Q$48"),A41))))</f>
        <v>0</v>
      </c>
      <c r="R41" s="378">
        <f ca="1">SUMPRODUCT(COUNTIFS(INDIRECT("'"&amp;Données!$A$4:$A$15&amp;"'!$E$29:$E$48"),Données!$O$11,INDIRECT("'"&amp;Données!$A$4:$A$15&amp;"'!$C$29:$C$48"),A41)+(COUNTIFS(INDIRECT("'"&amp;Données!$A$4:$A$15&amp;"'!$L$29:$L$48"),Données!$O$11,INDIRECT("'"&amp;Données!$A$4:$A$15&amp;"'!$J$29:$J$48"),A41)+(COUNTIFS(INDIRECT("'"&amp;Données!$A$4:$A$15&amp;"'!$S$29:$S$48"),Données!$O$11,INDIRECT("'"&amp;Données!$A$4:$A$15&amp;"'!$Q$29:$Q$48"),A41))))</f>
        <v>0</v>
      </c>
      <c r="S41" s="378">
        <f ca="1">SUMPRODUCT(COUNTIFS(INDIRECT("'"&amp;Données!$A$4:$A$15&amp;"'!$E$29:$E$48"),Données!$O$12,INDIRECT("'"&amp;Données!$A$4:$A$15&amp;"'!$C$29:$C$48"),A41)+(COUNTIFS(INDIRECT("'"&amp;Données!$A$4:$A$15&amp;"'!$L$29:$L$48"),Données!$O$12,INDIRECT("'"&amp;Données!$A$4:$A$15&amp;"'!$J$29:$J$48"),A41)+(COUNTIFS(INDIRECT("'"&amp;Données!$A$4:$A$15&amp;"'!$S$29:$S$48"),Données!$O$12,INDIRECT("'"&amp;Données!$A$4:$A$15&amp;"'!$Q$29:$Q$48"),A41))))</f>
        <v>0</v>
      </c>
      <c r="T41" s="378">
        <f ca="1">SUMPRODUCT(COUNTIFS(INDIRECT("'"&amp;Données!$A$4:$A$15&amp;"'!$E$29:$E$48"),Données!$O$13,INDIRECT("'"&amp;Données!$A$4:$A$15&amp;"'!$C$29:$C$48"),A41)+(COUNTIFS(INDIRECT("'"&amp;Données!$A$4:$A$15&amp;"'!$L$29:$L$48"),Données!$O$13,INDIRECT("'"&amp;Données!$A$4:$A$15&amp;"'!$J$29:$J$48"),A41)+(COUNTIFS(INDIRECT("'"&amp;Données!$A$4:$A$15&amp;"'!$S$29:$S$48"),Données!$O$13,INDIRECT("'"&amp;Données!$A$4:$A$15&amp;"'!$Q$29:$Q$48"),A41))))</f>
        <v>0</v>
      </c>
      <c r="U41" s="378">
        <f ca="1">SUMPRODUCT(COUNTIFS(INDIRECT("'"&amp;Données!$A$4:$A$15&amp;"'!$E$29:$E$48"),Données!$O$14,INDIRECT("'"&amp;Données!$A$4:$A$15&amp;"'!$C$29:$C$48"),A41)+(COUNTIFS(INDIRECT("'"&amp;Données!$A$4:$A$15&amp;"'!$L$29:$L$48"),Données!$O$14,INDIRECT("'"&amp;Données!$A$4:$A$15&amp;"'!$J$29:$J$48"),A41)+(COUNTIFS(INDIRECT("'"&amp;Données!$A$4:$A$15&amp;"'!$S$29:$S$48"),Données!$O$14,INDIRECT("'"&amp;Données!$A$4:$A$15&amp;"'!$Q$29:$Q$48"),A41))))</f>
        <v>0</v>
      </c>
      <c r="V41" s="378">
        <f ca="1">SUMPRODUCT(COUNTIFS(INDIRECT("'"&amp;Données!$A$4:$A$15&amp;"'!$E$29:$E$48"),Données!$O$15,INDIRECT("'"&amp;Données!$A$4:$A$15&amp;"'!$C$29:$C$48"),A41)+(COUNTIFS(INDIRECT("'"&amp;Données!$A$4:$A$15&amp;"'!$L$29:$L$48"),Données!$O$15,INDIRECT("'"&amp;Données!$A$4:$A$15&amp;"'!$J$29:$J$48"),A41)+(COUNTIFS(INDIRECT("'"&amp;Données!$A$4:$A$15&amp;"'!$S$29:$S$48"),Données!$O$15,INDIRECT("'"&amp;Données!$A$4:$A$15&amp;"'!$Q$29:$Q$48"),A41))))</f>
        <v>0</v>
      </c>
      <c r="W41" s="378">
        <f ca="1">SUMPRODUCT(COUNTIFS(INDIRECT("'"&amp;Données!$A$4:$A$15&amp;"'!$E$29:$E$48"),Données!$O$16,INDIRECT("'"&amp;Données!$A$4:$A$15&amp;"'!$C$29:$C$48"),A41)+(COUNTIFS(INDIRECT("'"&amp;Données!$A$4:$A$15&amp;"'!$L$29:$L$48"),Données!$O$16,INDIRECT("'"&amp;Données!$A$4:$A$15&amp;"'!$J$29:$J$48"),A41)+(COUNTIFS(INDIRECT("'"&amp;Données!$A$4:$A$15&amp;"'!$S$29:$S$48"),Données!$O$16,INDIRECT("'"&amp;Données!$A$4:$A$15&amp;"'!$Q$29:$Q$48"),A41))))</f>
        <v>0</v>
      </c>
      <c r="X41" s="378">
        <f ca="1">SUMPRODUCT(COUNTIFS(INDIRECT("'"&amp;Données!$A$4:$A$15&amp;"'!$E$29:$E$48"),Données!$O$17,INDIRECT("'"&amp;Données!$A$4:$A$15&amp;"'!$C$29:$C$48"),A41)+(COUNTIFS(INDIRECT("'"&amp;Données!$A$4:$A$15&amp;"'!$L$29:$L$48"),Données!$O$17,INDIRECT("'"&amp;Données!$A$4:$A$15&amp;"'!$J$29:$J$48"),A41)+(COUNTIFS(INDIRECT("'"&amp;Données!$A$4:$A$15&amp;"'!$S$29:$S$48"),Données!$O$17,INDIRECT("'"&amp;Données!$A$4:$A$15&amp;"'!$Q$29:$Q$48"),A41))))</f>
        <v>0</v>
      </c>
      <c r="Y41" s="378">
        <f ca="1">SUMPRODUCT(COUNTIFS(INDIRECT("'"&amp;Données!$A$4:$A$15&amp;"'!$E$29:$E$48"),Données!$O$18,INDIRECT("'"&amp;Données!$A$4:$A$15&amp;"'!$C$29:$C$48"),A41)+(COUNTIFS(INDIRECT("'"&amp;Données!$A$4:$A$15&amp;"'!$L$29:$L$48"),Données!$O$18,INDIRECT("'"&amp;Données!$A$4:$A$15&amp;"'!$J$29:$J$48"),A41)+(COUNTIFS(INDIRECT("'"&amp;Données!$A$4:$A$15&amp;"'!$S$29:$S$48"),Données!$O$18,INDIRECT("'"&amp;Données!$A$4:$A$15&amp;"'!$Q$29:$Q$48"),A41))))</f>
        <v>0</v>
      </c>
      <c r="Z41" s="378">
        <f ca="1">SUMPRODUCT(COUNTIFS(INDIRECT("'"&amp;Données!$A$4:$A$15&amp;"'!$E$29:$E$48"),Données!$O$19,INDIRECT("'"&amp;Données!$A$4:$A$15&amp;"'!$C$29:$C$48"),A41)+(COUNTIFS(INDIRECT("'"&amp;Données!$A$4:$A$15&amp;"'!$L$29:$L$48"),Données!$O$19,INDIRECT("'"&amp;Données!$A$4:$A$15&amp;"'!$J$29:$J$48"),A41)+(COUNTIFS(INDIRECT("'"&amp;Données!$A$4:$A$15&amp;"'!$S$29:$S$48"),Données!$O$19,INDIRECT("'"&amp;Données!$A$4:$A$15&amp;"'!$Q$29:$Q$48"),A41))))</f>
        <v>0</v>
      </c>
      <c r="AS41" s="89"/>
      <c r="AX41" s="88"/>
      <c r="AY41" s="88"/>
    </row>
    <row r="42" spans="1:51" s="63" customFormat="1" ht="12.75" x14ac:dyDescent="0.2">
      <c r="A42" s="375" t="s">
        <v>208</v>
      </c>
      <c r="B42" s="377">
        <f ca="1">SUMPRODUCT(COUNTIF(INDIRECT("'"&amp;Données!$A$4:$A$15&amp;"'!$B$29:$T$48"),A42))</f>
        <v>0</v>
      </c>
      <c r="C42" s="377">
        <f ca="1">SUMPRODUCT(SUMIF(INDIRECT("'"&amp;Données!$A$4:$A$15&amp;"'!$C$29:$C$48"),A42,INDIRECT("'"&amp;Données!$A$4:$A$15&amp;"'!$F$29:$F$48"))+(SUMIF(INDIRECT("'"&amp;Données!$A$4:$A$15&amp;"'!$J$29:$J$48"),A42,INDIRECT("'"&amp;Données!$A$4:$A$15&amp;"'!$M$29:$M$48")))+(SUMIF(INDIRECT("'"&amp;Données!$A$4:$A$15&amp;"'!$Q$29:$Q$48"),A42,INDIRECT("'"&amp;Données!$A$4:$A$15&amp;"'!$T$29:$T$48"))))</f>
        <v>0</v>
      </c>
      <c r="D42" s="377">
        <f ca="1">SUMPRODUCT(COUNTIF(INDIRECT("'"&amp;Données!$A$4:$A$15&amp;"'!$C$29:$C$48"),A42))</f>
        <v>0</v>
      </c>
      <c r="E42" s="377">
        <f ca="1">SUMPRODUCT(COUNTIF(INDIRECT("'"&amp;Données!$A$4:$A$15&amp;"'!$Q$29:$Q$48"),A42))</f>
        <v>0</v>
      </c>
      <c r="F42" s="377">
        <f ca="1">SUMPRODUCT(COUNTIF(INDIRECT("'"&amp;Données!$A$4:$A$15&amp;"'!$J$29:$J$48"),A42))</f>
        <v>0</v>
      </c>
      <c r="G42" s="386">
        <f>COUNTIFS('Michèle SCHUH'!$B$3:$B$42,Données!$T$4,'Michèle SCHUH'!$C$3:$C$42,A42)+COUNTIFS('Michèle SCHUH'!$I$3:$I$42,Données!$T$4,'Michèle SCHUH'!$J$3:$J$42,A42)+COUNTIFS('Michèle SCHUH'!$P$3:$P$42,Données!$T$4,'Michèle SCHUH'!$Q$3:$Q$42,A42)</f>
        <v>0</v>
      </c>
      <c r="H42" s="386">
        <f>COUNTIFS('Michèle SCHUH'!$B$3:$B$42,Données!$T$5,'Michèle SCHUH'!$C$3:$C$42,A42)+COUNTIFS('Michèle SCHUH'!$I$3:$I$42,Données!$T$5,'Michèle SCHUH'!$J$3:$J$42,A42)+COUNTIFS('Michèle SCHUH'!$P$3:$P$42,Données!$T$5,'Michèle SCHUH'!$Q$3:$Q$42,A42)</f>
        <v>0</v>
      </c>
      <c r="I42" s="386">
        <f>COUNTIFS('Michèle SCHUH'!$B$3:$B$42,Données!$T$6,'Michèle SCHUH'!$C$3:$C$42,A42)+COUNTIFS('Michèle SCHUH'!$I$3:$I$42,Données!$T$6,'Michèle SCHUH'!$J$3:$J$42,A42)+COUNTIFS('Michèle SCHUH'!$P$3:$P$42,Données!$T$6,'Michèle SCHUH'!$Q$3:$Q$42,A42)</f>
        <v>0</v>
      </c>
      <c r="J42" s="386">
        <f>COUNTIFS('Michèle SCHUH'!$B$3:$B$42,Données!$T$7,'Michèle SCHUH'!$C$3:$C$42,A42)+COUNTIFS('Michèle SCHUH'!$I$3:$I$42,Données!$T$7,'Michèle SCHUH'!$J$3:$J$42,A42)+COUNTIFS('Michèle SCHUH'!$P$3:$P$42,Données!$T$7,'Michèle SCHUH'!$Q$3:$Q$42,A42)</f>
        <v>0</v>
      </c>
      <c r="K42" s="378">
        <f ca="1">SUMPRODUCT(COUNTIFS(INDIRECT("'"&amp;Données!$A$4:$A$15&amp;"'!$E$29:$E$48"),Données!$O$4,INDIRECT("'"&amp;Données!$A$4:$A$15&amp;"'!$C$29:$C$48"),A42)+(COUNTIFS(INDIRECT("'"&amp;Données!$A$4:$A$15&amp;"'!$L$29:$L$48"),Données!$O$4,INDIRECT("'"&amp;Données!$A$4:$A$15&amp;"'!$J$29:$J$48"),A42)+(COUNTIFS(INDIRECT("'"&amp;Données!$A$4:$A$15&amp;"'!$S$29:$S$48"),Données!$O$4,INDIRECT("'"&amp;Données!$A$4:$A$15&amp;"'!$Q$29:$Q$48"),A42))))</f>
        <v>0</v>
      </c>
      <c r="L42" s="378">
        <f ca="1">SUMPRODUCT(COUNTIFS(INDIRECT("'"&amp;Données!$A$4:$A$15&amp;"'!$E$29:$E$48"),Données!$O$5,INDIRECT("'"&amp;Données!$A$4:$A$15&amp;"'!$C$29:$C$48"),A42)+(COUNTIFS(INDIRECT("'"&amp;Données!$A$4:$A$15&amp;"'!$L$29:$L$48"),Données!$O$5,INDIRECT("'"&amp;Données!$A$4:$A$15&amp;"'!$J$29:$J$48"),A42)+(COUNTIFS(INDIRECT("'"&amp;Données!$A$4:$A$15&amp;"'!$S$29:$S$48"),Données!$O$5,INDIRECT("'"&amp;Données!$A$4:$A$15&amp;"'!$Q$29:$Q$48"),A42))))</f>
        <v>0</v>
      </c>
      <c r="M42" s="378">
        <f ca="1">SUMPRODUCT(COUNTIFS(INDIRECT("'"&amp;Données!$A$4:$A$15&amp;"'!$E$29:$E$48"),Données!$O$6,INDIRECT("'"&amp;Données!$A$4:$A$15&amp;"'!$C$29:$C$48"),A42)+(COUNTIFS(INDIRECT("'"&amp;Données!$A$4:$A$15&amp;"'!$L$29:$L$48"),Données!$O$6,INDIRECT("'"&amp;Données!$A$4:$A$15&amp;"'!$J$29:$J$48"),A42)+(COUNTIFS(INDIRECT("'"&amp;Données!$A$4:$A$15&amp;"'!$S$29:$S$48"),Données!$O$6,INDIRECT("'"&amp;Données!$A$4:$A$15&amp;"'!$Q$29:$Q$48"),A42))))</f>
        <v>0</v>
      </c>
      <c r="N42" s="378">
        <f ca="1">SUMPRODUCT(COUNTIFS(INDIRECT("'"&amp;Données!$A$4:$A$15&amp;"'!$E$29:$E$48"),Données!$O$7,INDIRECT("'"&amp;Données!$A$4:$A$15&amp;"'!$C$29:$C$48"),A42)+(COUNTIFS(INDIRECT("'"&amp;Données!$A$4:$A$15&amp;"'!$L$29:$L$48"),Données!$O$7,INDIRECT("'"&amp;Données!$A$4:$A$15&amp;"'!$J$29:$J$48"),A42)+(COUNTIFS(INDIRECT("'"&amp;Données!$A$4:$A$15&amp;"'!$S$29:$S$48"),Données!$O$7,INDIRECT("'"&amp;Données!$A$4:$A$15&amp;"'!$Q$29:$Q$48"),A42))))</f>
        <v>0</v>
      </c>
      <c r="O42" s="378">
        <f ca="1">SUMPRODUCT(COUNTIFS(INDIRECT("'"&amp;Données!$A$4:$A$15&amp;"'!$E$29:$E$48"),Données!$O$8,INDIRECT("'"&amp;Données!$A$4:$A$15&amp;"'!$C$29:$C$48"),A42)+(COUNTIFS(INDIRECT("'"&amp;Données!$A$4:$A$15&amp;"'!$L$29:$L$48"),Données!$O$8,INDIRECT("'"&amp;Données!$A$4:$A$15&amp;"'!$J$29:$J$48"),A42)+(COUNTIFS(INDIRECT("'"&amp;Données!$A$4:$A$15&amp;"'!$S$29:$S$48"),Données!$O$8,INDIRECT("'"&amp;Données!$A$4:$A$15&amp;"'!$Q$29:$Q$48"),A42))))</f>
        <v>0</v>
      </c>
      <c r="P42" s="378">
        <f ca="1">SUMPRODUCT(COUNTIFS(INDIRECT("'"&amp;Données!$A$4:$A$15&amp;"'!$E$29:$E$48"),Données!$O$9,INDIRECT("'"&amp;Données!$A$4:$A$15&amp;"'!$C$29:$C$48"),A42)+(COUNTIFS(INDIRECT("'"&amp;Données!$A$4:$A$15&amp;"'!$L$29:$L$48"),Données!$O$9,INDIRECT("'"&amp;Données!$A$4:$A$15&amp;"'!$J$29:$J$48"),A42)+(COUNTIFS(INDIRECT("'"&amp;Données!$A$4:$A$15&amp;"'!$S$29:$S$48"),Données!$O$9,INDIRECT("'"&amp;Données!$A$4:$A$15&amp;"'!$Q$29:$Q$48"),A42))))</f>
        <v>0</v>
      </c>
      <c r="Q42" s="378">
        <f ca="1">SUMPRODUCT(COUNTIFS(INDIRECT("'"&amp;Données!$A$4:$A$15&amp;"'!$E$29:$E$48"),Données!$O$10,INDIRECT("'"&amp;Données!$A$4:$A$15&amp;"'!$C$29:$C$48"),A42)+(COUNTIFS(INDIRECT("'"&amp;Données!$A$4:$A$15&amp;"'!$L$29:$L$48"),Données!$O$10,INDIRECT("'"&amp;Données!$A$4:$A$15&amp;"'!$J$29:$J$48"),A42)+(COUNTIFS(INDIRECT("'"&amp;Données!$A$4:$A$15&amp;"'!$S$29:$S$48"),Données!$O$10,INDIRECT("'"&amp;Données!$A$4:$A$15&amp;"'!$Q$29:$Q$48"),A42))))</f>
        <v>0</v>
      </c>
      <c r="R42" s="378">
        <f ca="1">SUMPRODUCT(COUNTIFS(INDIRECT("'"&amp;Données!$A$4:$A$15&amp;"'!$E$29:$E$48"),Données!$O$11,INDIRECT("'"&amp;Données!$A$4:$A$15&amp;"'!$C$29:$C$48"),A42)+(COUNTIFS(INDIRECT("'"&amp;Données!$A$4:$A$15&amp;"'!$L$29:$L$48"),Données!$O$11,INDIRECT("'"&amp;Données!$A$4:$A$15&amp;"'!$J$29:$J$48"),A42)+(COUNTIFS(INDIRECT("'"&amp;Données!$A$4:$A$15&amp;"'!$S$29:$S$48"),Données!$O$11,INDIRECT("'"&amp;Données!$A$4:$A$15&amp;"'!$Q$29:$Q$48"),A42))))</f>
        <v>0</v>
      </c>
      <c r="S42" s="378">
        <f ca="1">SUMPRODUCT(COUNTIFS(INDIRECT("'"&amp;Données!$A$4:$A$15&amp;"'!$E$29:$E$48"),Données!$O$12,INDIRECT("'"&amp;Données!$A$4:$A$15&amp;"'!$C$29:$C$48"),A42)+(COUNTIFS(INDIRECT("'"&amp;Données!$A$4:$A$15&amp;"'!$L$29:$L$48"),Données!$O$12,INDIRECT("'"&amp;Données!$A$4:$A$15&amp;"'!$J$29:$J$48"),A42)+(COUNTIFS(INDIRECT("'"&amp;Données!$A$4:$A$15&amp;"'!$S$29:$S$48"),Données!$O$12,INDIRECT("'"&amp;Données!$A$4:$A$15&amp;"'!$Q$29:$Q$48"),A42))))</f>
        <v>0</v>
      </c>
      <c r="T42" s="378">
        <f ca="1">SUMPRODUCT(COUNTIFS(INDIRECT("'"&amp;Données!$A$4:$A$15&amp;"'!$E$29:$E$48"),Données!$O$13,INDIRECT("'"&amp;Données!$A$4:$A$15&amp;"'!$C$29:$C$48"),A42)+(COUNTIFS(INDIRECT("'"&amp;Données!$A$4:$A$15&amp;"'!$L$29:$L$48"),Données!$O$13,INDIRECT("'"&amp;Données!$A$4:$A$15&amp;"'!$J$29:$J$48"),A42)+(COUNTIFS(INDIRECT("'"&amp;Données!$A$4:$A$15&amp;"'!$S$29:$S$48"),Données!$O$13,INDIRECT("'"&amp;Données!$A$4:$A$15&amp;"'!$Q$29:$Q$48"),A42))))</f>
        <v>0</v>
      </c>
      <c r="U42" s="378">
        <f ca="1">SUMPRODUCT(COUNTIFS(INDIRECT("'"&amp;Données!$A$4:$A$15&amp;"'!$E$29:$E$48"),Données!$O$14,INDIRECT("'"&amp;Données!$A$4:$A$15&amp;"'!$C$29:$C$48"),A42)+(COUNTIFS(INDIRECT("'"&amp;Données!$A$4:$A$15&amp;"'!$L$29:$L$48"),Données!$O$14,INDIRECT("'"&amp;Données!$A$4:$A$15&amp;"'!$J$29:$J$48"),A42)+(COUNTIFS(INDIRECT("'"&amp;Données!$A$4:$A$15&amp;"'!$S$29:$S$48"),Données!$O$14,INDIRECT("'"&amp;Données!$A$4:$A$15&amp;"'!$Q$29:$Q$48"),A42))))</f>
        <v>0</v>
      </c>
      <c r="V42" s="378">
        <f ca="1">SUMPRODUCT(COUNTIFS(INDIRECT("'"&amp;Données!$A$4:$A$15&amp;"'!$E$29:$E$48"),Données!$O$15,INDIRECT("'"&amp;Données!$A$4:$A$15&amp;"'!$C$29:$C$48"),A42)+(COUNTIFS(INDIRECT("'"&amp;Données!$A$4:$A$15&amp;"'!$L$29:$L$48"),Données!$O$15,INDIRECT("'"&amp;Données!$A$4:$A$15&amp;"'!$J$29:$J$48"),A42)+(COUNTIFS(INDIRECT("'"&amp;Données!$A$4:$A$15&amp;"'!$S$29:$S$48"),Données!$O$15,INDIRECT("'"&amp;Données!$A$4:$A$15&amp;"'!$Q$29:$Q$48"),A42))))</f>
        <v>0</v>
      </c>
      <c r="W42" s="378">
        <f ca="1">SUMPRODUCT(COUNTIFS(INDIRECT("'"&amp;Données!$A$4:$A$15&amp;"'!$E$29:$E$48"),Données!$O$16,INDIRECT("'"&amp;Données!$A$4:$A$15&amp;"'!$C$29:$C$48"),A42)+(COUNTIFS(INDIRECT("'"&amp;Données!$A$4:$A$15&amp;"'!$L$29:$L$48"),Données!$O$16,INDIRECT("'"&amp;Données!$A$4:$A$15&amp;"'!$J$29:$J$48"),A42)+(COUNTIFS(INDIRECT("'"&amp;Données!$A$4:$A$15&amp;"'!$S$29:$S$48"),Données!$O$16,INDIRECT("'"&amp;Données!$A$4:$A$15&amp;"'!$Q$29:$Q$48"),A42))))</f>
        <v>0</v>
      </c>
      <c r="X42" s="378">
        <f ca="1">SUMPRODUCT(COUNTIFS(INDIRECT("'"&amp;Données!$A$4:$A$15&amp;"'!$E$29:$E$48"),Données!$O$17,INDIRECT("'"&amp;Données!$A$4:$A$15&amp;"'!$C$29:$C$48"),A42)+(COUNTIFS(INDIRECT("'"&amp;Données!$A$4:$A$15&amp;"'!$L$29:$L$48"),Données!$O$17,INDIRECT("'"&amp;Données!$A$4:$A$15&amp;"'!$J$29:$J$48"),A42)+(COUNTIFS(INDIRECT("'"&amp;Données!$A$4:$A$15&amp;"'!$S$29:$S$48"),Données!$O$17,INDIRECT("'"&amp;Données!$A$4:$A$15&amp;"'!$Q$29:$Q$48"),A42))))</f>
        <v>0</v>
      </c>
      <c r="Y42" s="378">
        <f ca="1">SUMPRODUCT(COUNTIFS(INDIRECT("'"&amp;Données!$A$4:$A$15&amp;"'!$E$29:$E$48"),Données!$O$18,INDIRECT("'"&amp;Données!$A$4:$A$15&amp;"'!$C$29:$C$48"),A42)+(COUNTIFS(INDIRECT("'"&amp;Données!$A$4:$A$15&amp;"'!$L$29:$L$48"),Données!$O$18,INDIRECT("'"&amp;Données!$A$4:$A$15&amp;"'!$J$29:$J$48"),A42)+(COUNTIFS(INDIRECT("'"&amp;Données!$A$4:$A$15&amp;"'!$S$29:$S$48"),Données!$O$18,INDIRECT("'"&amp;Données!$A$4:$A$15&amp;"'!$Q$29:$Q$48"),A42))))</f>
        <v>0</v>
      </c>
      <c r="Z42" s="378">
        <f ca="1">SUMPRODUCT(COUNTIFS(INDIRECT("'"&amp;Données!$A$4:$A$15&amp;"'!$E$29:$E$48"),Données!$O$19,INDIRECT("'"&amp;Données!$A$4:$A$15&amp;"'!$C$29:$C$48"),A42)+(COUNTIFS(INDIRECT("'"&amp;Données!$A$4:$A$15&amp;"'!$L$29:$L$48"),Données!$O$19,INDIRECT("'"&amp;Données!$A$4:$A$15&amp;"'!$J$29:$J$48"),A42)+(COUNTIFS(INDIRECT("'"&amp;Données!$A$4:$A$15&amp;"'!$S$29:$S$48"),Données!$O$19,INDIRECT("'"&amp;Données!$A$4:$A$15&amp;"'!$Q$29:$Q$48"),A42))))</f>
        <v>0</v>
      </c>
      <c r="AS42" s="89"/>
      <c r="AX42" s="88"/>
      <c r="AY42" s="88"/>
    </row>
    <row r="43" spans="1:51" s="63" customFormat="1" ht="12.75" x14ac:dyDescent="0.2">
      <c r="A43" s="375" t="s">
        <v>78</v>
      </c>
      <c r="B43" s="377">
        <f ca="1">SUMPRODUCT(COUNTIF(INDIRECT("'"&amp;Données!$A$4:$A$15&amp;"'!$B$29:$T$48"),A43))</f>
        <v>0</v>
      </c>
      <c r="C43" s="377">
        <f ca="1">SUMPRODUCT(SUMIF(INDIRECT("'"&amp;Données!$A$4:$A$15&amp;"'!$C$29:$C$48"),A43,INDIRECT("'"&amp;Données!$A$4:$A$15&amp;"'!$F$29:$F$48"))+(SUMIF(INDIRECT("'"&amp;Données!$A$4:$A$15&amp;"'!$J$29:$J$48"),A43,INDIRECT("'"&amp;Données!$A$4:$A$15&amp;"'!$M$29:$M$48")))+(SUMIF(INDIRECT("'"&amp;Données!$A$4:$A$15&amp;"'!$Q$29:$Q$48"),A43,INDIRECT("'"&amp;Données!$A$4:$A$15&amp;"'!$T$29:$T$48"))))</f>
        <v>0</v>
      </c>
      <c r="D43" s="377">
        <f ca="1">SUMPRODUCT(COUNTIF(INDIRECT("'"&amp;Données!$A$4:$A$15&amp;"'!$C$29:$C$48"),A43))</f>
        <v>0</v>
      </c>
      <c r="E43" s="377">
        <f ca="1">SUMPRODUCT(COUNTIF(INDIRECT("'"&amp;Données!$A$4:$A$15&amp;"'!$Q$29:$Q$48"),A43))</f>
        <v>0</v>
      </c>
      <c r="F43" s="377">
        <f ca="1">SUMPRODUCT(COUNTIF(INDIRECT("'"&amp;Données!$A$4:$A$15&amp;"'!$J$29:$J$48"),A43))</f>
        <v>0</v>
      </c>
      <c r="G43" s="386">
        <f>COUNTIFS('Michèle SCHUH'!$B$3:$B$42,Données!$T$4,'Michèle SCHUH'!$C$3:$C$42,A43)+COUNTIFS('Michèle SCHUH'!$I$3:$I$42,Données!$T$4,'Michèle SCHUH'!$J$3:$J$42,A43)+COUNTIFS('Michèle SCHUH'!$P$3:$P$42,Données!$T$4,'Michèle SCHUH'!$Q$3:$Q$42,A43)</f>
        <v>0</v>
      </c>
      <c r="H43" s="386">
        <f>COUNTIFS('Michèle SCHUH'!$B$3:$B$42,Données!$T$5,'Michèle SCHUH'!$C$3:$C$42,A43)+COUNTIFS('Michèle SCHUH'!$I$3:$I$42,Données!$T$5,'Michèle SCHUH'!$J$3:$J$42,A43)+COUNTIFS('Michèle SCHUH'!$P$3:$P$42,Données!$T$5,'Michèle SCHUH'!$Q$3:$Q$42,A43)</f>
        <v>0</v>
      </c>
      <c r="I43" s="386">
        <f>COUNTIFS('Michèle SCHUH'!$B$3:$B$42,Données!$T$6,'Michèle SCHUH'!$C$3:$C$42,A43)+COUNTIFS('Michèle SCHUH'!$I$3:$I$42,Données!$T$6,'Michèle SCHUH'!$J$3:$J$42,A43)+COUNTIFS('Michèle SCHUH'!$P$3:$P$42,Données!$T$6,'Michèle SCHUH'!$Q$3:$Q$42,A43)</f>
        <v>0</v>
      </c>
      <c r="J43" s="386">
        <f>COUNTIFS('Michèle SCHUH'!$B$3:$B$42,Données!$T$7,'Michèle SCHUH'!$C$3:$C$42,A43)+COUNTIFS('Michèle SCHUH'!$I$3:$I$42,Données!$T$7,'Michèle SCHUH'!$J$3:$J$42,A43)+COUNTIFS('Michèle SCHUH'!$P$3:$P$42,Données!$T$7,'Michèle SCHUH'!$Q$3:$Q$42,A43)</f>
        <v>0</v>
      </c>
      <c r="K43" s="378">
        <f ca="1">SUMPRODUCT(COUNTIFS(INDIRECT("'"&amp;Données!$A$4:$A$15&amp;"'!$E$29:$E$48"),Données!$O$4,INDIRECT("'"&amp;Données!$A$4:$A$15&amp;"'!$C$29:$C$48"),A43)+(COUNTIFS(INDIRECT("'"&amp;Données!$A$4:$A$15&amp;"'!$L$29:$L$48"),Données!$O$4,INDIRECT("'"&amp;Données!$A$4:$A$15&amp;"'!$J$29:$J$48"),A43)+(COUNTIFS(INDIRECT("'"&amp;Données!$A$4:$A$15&amp;"'!$S$29:$S$48"),Données!$O$4,INDIRECT("'"&amp;Données!$A$4:$A$15&amp;"'!$Q$29:$Q$48"),A43))))</f>
        <v>0</v>
      </c>
      <c r="L43" s="378">
        <f ca="1">SUMPRODUCT(COUNTIFS(INDIRECT("'"&amp;Données!$A$4:$A$15&amp;"'!$E$29:$E$48"),Données!$O$5,INDIRECT("'"&amp;Données!$A$4:$A$15&amp;"'!$C$29:$C$48"),A43)+(COUNTIFS(INDIRECT("'"&amp;Données!$A$4:$A$15&amp;"'!$L$29:$L$48"),Données!$O$5,INDIRECT("'"&amp;Données!$A$4:$A$15&amp;"'!$J$29:$J$48"),A43)+(COUNTIFS(INDIRECT("'"&amp;Données!$A$4:$A$15&amp;"'!$S$29:$S$48"),Données!$O$5,INDIRECT("'"&amp;Données!$A$4:$A$15&amp;"'!$Q$29:$Q$48"),A43))))</f>
        <v>0</v>
      </c>
      <c r="M43" s="378">
        <f ca="1">SUMPRODUCT(COUNTIFS(INDIRECT("'"&amp;Données!$A$4:$A$15&amp;"'!$E$29:$E$48"),Données!$O$6,INDIRECT("'"&amp;Données!$A$4:$A$15&amp;"'!$C$29:$C$48"),A43)+(COUNTIFS(INDIRECT("'"&amp;Données!$A$4:$A$15&amp;"'!$L$29:$L$48"),Données!$O$6,INDIRECT("'"&amp;Données!$A$4:$A$15&amp;"'!$J$29:$J$48"),A43)+(COUNTIFS(INDIRECT("'"&amp;Données!$A$4:$A$15&amp;"'!$S$29:$S$48"),Données!$O$6,INDIRECT("'"&amp;Données!$A$4:$A$15&amp;"'!$Q$29:$Q$48"),A43))))</f>
        <v>0</v>
      </c>
      <c r="N43" s="378">
        <f ca="1">SUMPRODUCT(COUNTIFS(INDIRECT("'"&amp;Données!$A$4:$A$15&amp;"'!$E$29:$E$48"),Données!$O$7,INDIRECT("'"&amp;Données!$A$4:$A$15&amp;"'!$C$29:$C$48"),A43)+(COUNTIFS(INDIRECT("'"&amp;Données!$A$4:$A$15&amp;"'!$L$29:$L$48"),Données!$O$7,INDIRECT("'"&amp;Données!$A$4:$A$15&amp;"'!$J$29:$J$48"),A43)+(COUNTIFS(INDIRECT("'"&amp;Données!$A$4:$A$15&amp;"'!$S$29:$S$48"),Données!$O$7,INDIRECT("'"&amp;Données!$A$4:$A$15&amp;"'!$Q$29:$Q$48"),A43))))</f>
        <v>0</v>
      </c>
      <c r="O43" s="378">
        <f ca="1">SUMPRODUCT(COUNTIFS(INDIRECT("'"&amp;Données!$A$4:$A$15&amp;"'!$E$29:$E$48"),Données!$O$8,INDIRECT("'"&amp;Données!$A$4:$A$15&amp;"'!$C$29:$C$48"),A43)+(COUNTIFS(INDIRECT("'"&amp;Données!$A$4:$A$15&amp;"'!$L$29:$L$48"),Données!$O$8,INDIRECT("'"&amp;Données!$A$4:$A$15&amp;"'!$J$29:$J$48"),A43)+(COUNTIFS(INDIRECT("'"&amp;Données!$A$4:$A$15&amp;"'!$S$29:$S$48"),Données!$O$8,INDIRECT("'"&amp;Données!$A$4:$A$15&amp;"'!$Q$29:$Q$48"),A43))))</f>
        <v>0</v>
      </c>
      <c r="P43" s="378">
        <f ca="1">SUMPRODUCT(COUNTIFS(INDIRECT("'"&amp;Données!$A$4:$A$15&amp;"'!$E$29:$E$48"),Données!$O$9,INDIRECT("'"&amp;Données!$A$4:$A$15&amp;"'!$C$29:$C$48"),A43)+(COUNTIFS(INDIRECT("'"&amp;Données!$A$4:$A$15&amp;"'!$L$29:$L$48"),Données!$O$9,INDIRECT("'"&amp;Données!$A$4:$A$15&amp;"'!$J$29:$J$48"),A43)+(COUNTIFS(INDIRECT("'"&amp;Données!$A$4:$A$15&amp;"'!$S$29:$S$48"),Données!$O$9,INDIRECT("'"&amp;Données!$A$4:$A$15&amp;"'!$Q$29:$Q$48"),A43))))</f>
        <v>0</v>
      </c>
      <c r="Q43" s="378">
        <f ca="1">SUMPRODUCT(COUNTIFS(INDIRECT("'"&amp;Données!$A$4:$A$15&amp;"'!$E$29:$E$48"),Données!$O$10,INDIRECT("'"&amp;Données!$A$4:$A$15&amp;"'!$C$29:$C$48"),A43)+(COUNTIFS(INDIRECT("'"&amp;Données!$A$4:$A$15&amp;"'!$L$29:$L$48"),Données!$O$10,INDIRECT("'"&amp;Données!$A$4:$A$15&amp;"'!$J$29:$J$48"),A43)+(COUNTIFS(INDIRECT("'"&amp;Données!$A$4:$A$15&amp;"'!$S$29:$S$48"),Données!$O$10,INDIRECT("'"&amp;Données!$A$4:$A$15&amp;"'!$Q$29:$Q$48"),A43))))</f>
        <v>0</v>
      </c>
      <c r="R43" s="378">
        <f ca="1">SUMPRODUCT(COUNTIFS(INDIRECT("'"&amp;Données!$A$4:$A$15&amp;"'!$E$29:$E$48"),Données!$O$11,INDIRECT("'"&amp;Données!$A$4:$A$15&amp;"'!$C$29:$C$48"),A43)+(COUNTIFS(INDIRECT("'"&amp;Données!$A$4:$A$15&amp;"'!$L$29:$L$48"),Données!$O$11,INDIRECT("'"&amp;Données!$A$4:$A$15&amp;"'!$J$29:$J$48"),A43)+(COUNTIFS(INDIRECT("'"&amp;Données!$A$4:$A$15&amp;"'!$S$29:$S$48"),Données!$O$11,INDIRECT("'"&amp;Données!$A$4:$A$15&amp;"'!$Q$29:$Q$48"),A43))))</f>
        <v>0</v>
      </c>
      <c r="S43" s="378">
        <f ca="1">SUMPRODUCT(COUNTIFS(INDIRECT("'"&amp;Données!$A$4:$A$15&amp;"'!$E$29:$E$48"),Données!$O$12,INDIRECT("'"&amp;Données!$A$4:$A$15&amp;"'!$C$29:$C$48"),A43)+(COUNTIFS(INDIRECT("'"&amp;Données!$A$4:$A$15&amp;"'!$L$29:$L$48"),Données!$O$12,INDIRECT("'"&amp;Données!$A$4:$A$15&amp;"'!$J$29:$J$48"),A43)+(COUNTIFS(INDIRECT("'"&amp;Données!$A$4:$A$15&amp;"'!$S$29:$S$48"),Données!$O$12,INDIRECT("'"&amp;Données!$A$4:$A$15&amp;"'!$Q$29:$Q$48"),A43))))</f>
        <v>0</v>
      </c>
      <c r="T43" s="378">
        <f ca="1">SUMPRODUCT(COUNTIFS(INDIRECT("'"&amp;Données!$A$4:$A$15&amp;"'!$E$29:$E$48"),Données!$O$13,INDIRECT("'"&amp;Données!$A$4:$A$15&amp;"'!$C$29:$C$48"),A43)+(COUNTIFS(INDIRECT("'"&amp;Données!$A$4:$A$15&amp;"'!$L$29:$L$48"),Données!$O$13,INDIRECT("'"&amp;Données!$A$4:$A$15&amp;"'!$J$29:$J$48"),A43)+(COUNTIFS(INDIRECT("'"&amp;Données!$A$4:$A$15&amp;"'!$S$29:$S$48"),Données!$O$13,INDIRECT("'"&amp;Données!$A$4:$A$15&amp;"'!$Q$29:$Q$48"),A43))))</f>
        <v>0</v>
      </c>
      <c r="U43" s="378">
        <f ca="1">SUMPRODUCT(COUNTIFS(INDIRECT("'"&amp;Données!$A$4:$A$15&amp;"'!$E$29:$E$48"),Données!$O$14,INDIRECT("'"&amp;Données!$A$4:$A$15&amp;"'!$C$29:$C$48"),A43)+(COUNTIFS(INDIRECT("'"&amp;Données!$A$4:$A$15&amp;"'!$L$29:$L$48"),Données!$O$14,INDIRECT("'"&amp;Données!$A$4:$A$15&amp;"'!$J$29:$J$48"),A43)+(COUNTIFS(INDIRECT("'"&amp;Données!$A$4:$A$15&amp;"'!$S$29:$S$48"),Données!$O$14,INDIRECT("'"&amp;Données!$A$4:$A$15&amp;"'!$Q$29:$Q$48"),A43))))</f>
        <v>0</v>
      </c>
      <c r="V43" s="378">
        <f ca="1">SUMPRODUCT(COUNTIFS(INDIRECT("'"&amp;Données!$A$4:$A$15&amp;"'!$E$29:$E$48"),Données!$O$15,INDIRECT("'"&amp;Données!$A$4:$A$15&amp;"'!$C$29:$C$48"),A43)+(COUNTIFS(INDIRECT("'"&amp;Données!$A$4:$A$15&amp;"'!$L$29:$L$48"),Données!$O$15,INDIRECT("'"&amp;Données!$A$4:$A$15&amp;"'!$J$29:$J$48"),A43)+(COUNTIFS(INDIRECT("'"&amp;Données!$A$4:$A$15&amp;"'!$S$29:$S$48"),Données!$O$15,INDIRECT("'"&amp;Données!$A$4:$A$15&amp;"'!$Q$29:$Q$48"),A43))))</f>
        <v>0</v>
      </c>
      <c r="W43" s="378">
        <f ca="1">SUMPRODUCT(COUNTIFS(INDIRECT("'"&amp;Données!$A$4:$A$15&amp;"'!$E$29:$E$48"),Données!$O$16,INDIRECT("'"&amp;Données!$A$4:$A$15&amp;"'!$C$29:$C$48"),A43)+(COUNTIFS(INDIRECT("'"&amp;Données!$A$4:$A$15&amp;"'!$L$29:$L$48"),Données!$O$16,INDIRECT("'"&amp;Données!$A$4:$A$15&amp;"'!$J$29:$J$48"),A43)+(COUNTIFS(INDIRECT("'"&amp;Données!$A$4:$A$15&amp;"'!$S$29:$S$48"),Données!$O$16,INDIRECT("'"&amp;Données!$A$4:$A$15&amp;"'!$Q$29:$Q$48"),A43))))</f>
        <v>0</v>
      </c>
      <c r="X43" s="378">
        <f ca="1">SUMPRODUCT(COUNTIFS(INDIRECT("'"&amp;Données!$A$4:$A$15&amp;"'!$E$29:$E$48"),Données!$O$17,INDIRECT("'"&amp;Données!$A$4:$A$15&amp;"'!$C$29:$C$48"),A43)+(COUNTIFS(INDIRECT("'"&amp;Données!$A$4:$A$15&amp;"'!$L$29:$L$48"),Données!$O$17,INDIRECT("'"&amp;Données!$A$4:$A$15&amp;"'!$J$29:$J$48"),A43)+(COUNTIFS(INDIRECT("'"&amp;Données!$A$4:$A$15&amp;"'!$S$29:$S$48"),Données!$O$17,INDIRECT("'"&amp;Données!$A$4:$A$15&amp;"'!$Q$29:$Q$48"),A43))))</f>
        <v>0</v>
      </c>
      <c r="Y43" s="378">
        <f ca="1">SUMPRODUCT(COUNTIFS(INDIRECT("'"&amp;Données!$A$4:$A$15&amp;"'!$E$29:$E$48"),Données!$O$18,INDIRECT("'"&amp;Données!$A$4:$A$15&amp;"'!$C$29:$C$48"),A43)+(COUNTIFS(INDIRECT("'"&amp;Données!$A$4:$A$15&amp;"'!$L$29:$L$48"),Données!$O$18,INDIRECT("'"&amp;Données!$A$4:$A$15&amp;"'!$J$29:$J$48"),A43)+(COUNTIFS(INDIRECT("'"&amp;Données!$A$4:$A$15&amp;"'!$S$29:$S$48"),Données!$O$18,INDIRECT("'"&amp;Données!$A$4:$A$15&amp;"'!$Q$29:$Q$48"),A43))))</f>
        <v>0</v>
      </c>
      <c r="Z43" s="378">
        <f ca="1">SUMPRODUCT(COUNTIFS(INDIRECT("'"&amp;Données!$A$4:$A$15&amp;"'!$E$29:$E$48"),Données!$O$19,INDIRECT("'"&amp;Données!$A$4:$A$15&amp;"'!$C$29:$C$48"),A43)+(COUNTIFS(INDIRECT("'"&amp;Données!$A$4:$A$15&amp;"'!$L$29:$L$48"),Données!$O$19,INDIRECT("'"&amp;Données!$A$4:$A$15&amp;"'!$J$29:$J$48"),A43)+(COUNTIFS(INDIRECT("'"&amp;Données!$A$4:$A$15&amp;"'!$S$29:$S$48"),Données!$O$19,INDIRECT("'"&amp;Données!$A$4:$A$15&amp;"'!$Q$29:$Q$48"),A43))))</f>
        <v>0</v>
      </c>
      <c r="AS43" s="89"/>
      <c r="AX43" s="88"/>
      <c r="AY43" s="90"/>
    </row>
    <row r="44" spans="1:51" s="63" customFormat="1" ht="12.75" x14ac:dyDescent="0.2">
      <c r="A44" s="375" t="s">
        <v>126</v>
      </c>
      <c r="B44" s="377">
        <f ca="1">SUMPRODUCT(COUNTIF(INDIRECT("'"&amp;Données!$A$4:$A$15&amp;"'!$B$29:$T$48"),A44))</f>
        <v>0</v>
      </c>
      <c r="C44" s="377">
        <f ca="1">SUMPRODUCT(SUMIF(INDIRECT("'"&amp;Données!$A$4:$A$15&amp;"'!$C$29:$C$48"),A44,INDIRECT("'"&amp;Données!$A$4:$A$15&amp;"'!$F$29:$F$48"))+(SUMIF(INDIRECT("'"&amp;Données!$A$4:$A$15&amp;"'!$J$29:$J$48"),A44,INDIRECT("'"&amp;Données!$A$4:$A$15&amp;"'!$M$29:$M$48")))+(SUMIF(INDIRECT("'"&amp;Données!$A$4:$A$15&amp;"'!$Q$29:$Q$48"),A44,INDIRECT("'"&amp;Données!$A$4:$A$15&amp;"'!$T$29:$T$48"))))</f>
        <v>0</v>
      </c>
      <c r="D44" s="377">
        <f ca="1">SUMPRODUCT(COUNTIF(INDIRECT("'"&amp;Données!$A$4:$A$15&amp;"'!$C$29:$C$48"),A44))</f>
        <v>0</v>
      </c>
      <c r="E44" s="377">
        <f ca="1">SUMPRODUCT(COUNTIF(INDIRECT("'"&amp;Données!$A$4:$A$15&amp;"'!$Q$29:$Q$48"),A44))</f>
        <v>0</v>
      </c>
      <c r="F44" s="377">
        <f ca="1">SUMPRODUCT(COUNTIF(INDIRECT("'"&amp;Données!$A$4:$A$15&amp;"'!$J$29:$J$48"),A44))</f>
        <v>0</v>
      </c>
      <c r="G44" s="386">
        <f>COUNTIFS('Michèle SCHUH'!$B$3:$B$42,Données!$T$4,'Michèle SCHUH'!$C$3:$C$42,A44)+COUNTIFS('Michèle SCHUH'!$I$3:$I$42,Données!$T$4,'Michèle SCHUH'!$J$3:$J$42,A44)+COUNTIFS('Michèle SCHUH'!$P$3:$P$42,Données!$T$4,'Michèle SCHUH'!$Q$3:$Q$42,A44)</f>
        <v>0</v>
      </c>
      <c r="H44" s="386">
        <f>COUNTIFS('Michèle SCHUH'!$B$3:$B$42,Données!$T$5,'Michèle SCHUH'!$C$3:$C$42,A44)+COUNTIFS('Michèle SCHUH'!$I$3:$I$42,Données!$T$5,'Michèle SCHUH'!$J$3:$J$42,A44)+COUNTIFS('Michèle SCHUH'!$P$3:$P$42,Données!$T$5,'Michèle SCHUH'!$Q$3:$Q$42,A44)</f>
        <v>0</v>
      </c>
      <c r="I44" s="386">
        <f>COUNTIFS('Michèle SCHUH'!$B$3:$B$42,Données!$T$6,'Michèle SCHUH'!$C$3:$C$42,A44)+COUNTIFS('Michèle SCHUH'!$I$3:$I$42,Données!$T$6,'Michèle SCHUH'!$J$3:$J$42,A44)+COUNTIFS('Michèle SCHUH'!$P$3:$P$42,Données!$T$6,'Michèle SCHUH'!$Q$3:$Q$42,A44)</f>
        <v>0</v>
      </c>
      <c r="J44" s="386">
        <f>COUNTIFS('Michèle SCHUH'!$B$3:$B$42,Données!$T$7,'Michèle SCHUH'!$C$3:$C$42,A44)+COUNTIFS('Michèle SCHUH'!$I$3:$I$42,Données!$T$7,'Michèle SCHUH'!$J$3:$J$42,A44)+COUNTIFS('Michèle SCHUH'!$P$3:$P$42,Données!$T$7,'Michèle SCHUH'!$Q$3:$Q$42,A44)</f>
        <v>0</v>
      </c>
      <c r="K44" s="378">
        <f ca="1">SUMPRODUCT(COUNTIFS(INDIRECT("'"&amp;Données!$A$4:$A$15&amp;"'!$E$29:$E$48"),Données!$O$4,INDIRECT("'"&amp;Données!$A$4:$A$15&amp;"'!$C$29:$C$48"),A44)+(COUNTIFS(INDIRECT("'"&amp;Données!$A$4:$A$15&amp;"'!$L$29:$L$48"),Données!$O$4,INDIRECT("'"&amp;Données!$A$4:$A$15&amp;"'!$J$29:$J$48"),A44)+(COUNTIFS(INDIRECT("'"&amp;Données!$A$4:$A$15&amp;"'!$S$29:$S$48"),Données!$O$4,INDIRECT("'"&amp;Données!$A$4:$A$15&amp;"'!$Q$29:$Q$48"),A44))))</f>
        <v>0</v>
      </c>
      <c r="L44" s="378">
        <f ca="1">SUMPRODUCT(COUNTIFS(INDIRECT("'"&amp;Données!$A$4:$A$15&amp;"'!$E$29:$E$48"),Données!$O$5,INDIRECT("'"&amp;Données!$A$4:$A$15&amp;"'!$C$29:$C$48"),A44)+(COUNTIFS(INDIRECT("'"&amp;Données!$A$4:$A$15&amp;"'!$L$29:$L$48"),Données!$O$5,INDIRECT("'"&amp;Données!$A$4:$A$15&amp;"'!$J$29:$J$48"),A44)+(COUNTIFS(INDIRECT("'"&amp;Données!$A$4:$A$15&amp;"'!$S$29:$S$48"),Données!$O$5,INDIRECT("'"&amp;Données!$A$4:$A$15&amp;"'!$Q$29:$Q$48"),A44))))</f>
        <v>0</v>
      </c>
      <c r="M44" s="378">
        <f ca="1">SUMPRODUCT(COUNTIFS(INDIRECT("'"&amp;Données!$A$4:$A$15&amp;"'!$E$29:$E$48"),Données!$O$6,INDIRECT("'"&amp;Données!$A$4:$A$15&amp;"'!$C$29:$C$48"),A44)+(COUNTIFS(INDIRECT("'"&amp;Données!$A$4:$A$15&amp;"'!$L$29:$L$48"),Données!$O$6,INDIRECT("'"&amp;Données!$A$4:$A$15&amp;"'!$J$29:$J$48"),A44)+(COUNTIFS(INDIRECT("'"&amp;Données!$A$4:$A$15&amp;"'!$S$29:$S$48"),Données!$O$6,INDIRECT("'"&amp;Données!$A$4:$A$15&amp;"'!$Q$29:$Q$48"),A44))))</f>
        <v>0</v>
      </c>
      <c r="N44" s="378">
        <f ca="1">SUMPRODUCT(COUNTIFS(INDIRECT("'"&amp;Données!$A$4:$A$15&amp;"'!$E$29:$E$48"),Données!$O$7,INDIRECT("'"&amp;Données!$A$4:$A$15&amp;"'!$C$29:$C$48"),A44)+(COUNTIFS(INDIRECT("'"&amp;Données!$A$4:$A$15&amp;"'!$L$29:$L$48"),Données!$O$7,INDIRECT("'"&amp;Données!$A$4:$A$15&amp;"'!$J$29:$J$48"),A44)+(COUNTIFS(INDIRECT("'"&amp;Données!$A$4:$A$15&amp;"'!$S$29:$S$48"),Données!$O$7,INDIRECT("'"&amp;Données!$A$4:$A$15&amp;"'!$Q$29:$Q$48"),A44))))</f>
        <v>0</v>
      </c>
      <c r="O44" s="378">
        <f ca="1">SUMPRODUCT(COUNTIFS(INDIRECT("'"&amp;Données!$A$4:$A$15&amp;"'!$E$29:$E$48"),Données!$O$8,INDIRECT("'"&amp;Données!$A$4:$A$15&amp;"'!$C$29:$C$48"),A44)+(COUNTIFS(INDIRECT("'"&amp;Données!$A$4:$A$15&amp;"'!$L$29:$L$48"),Données!$O$8,INDIRECT("'"&amp;Données!$A$4:$A$15&amp;"'!$J$29:$J$48"),A44)+(COUNTIFS(INDIRECT("'"&amp;Données!$A$4:$A$15&amp;"'!$S$29:$S$48"),Données!$O$8,INDIRECT("'"&amp;Données!$A$4:$A$15&amp;"'!$Q$29:$Q$48"),A44))))</f>
        <v>0</v>
      </c>
      <c r="P44" s="378">
        <f ca="1">SUMPRODUCT(COUNTIFS(INDIRECT("'"&amp;Données!$A$4:$A$15&amp;"'!$E$29:$E$48"),Données!$O$9,INDIRECT("'"&amp;Données!$A$4:$A$15&amp;"'!$C$29:$C$48"),A44)+(COUNTIFS(INDIRECT("'"&amp;Données!$A$4:$A$15&amp;"'!$L$29:$L$48"),Données!$O$9,INDIRECT("'"&amp;Données!$A$4:$A$15&amp;"'!$J$29:$J$48"),A44)+(COUNTIFS(INDIRECT("'"&amp;Données!$A$4:$A$15&amp;"'!$S$29:$S$48"),Données!$O$9,INDIRECT("'"&amp;Données!$A$4:$A$15&amp;"'!$Q$29:$Q$48"),A44))))</f>
        <v>0</v>
      </c>
      <c r="Q44" s="378">
        <f ca="1">SUMPRODUCT(COUNTIFS(INDIRECT("'"&amp;Données!$A$4:$A$15&amp;"'!$E$29:$E$48"),Données!$O$10,INDIRECT("'"&amp;Données!$A$4:$A$15&amp;"'!$C$29:$C$48"),A44)+(COUNTIFS(INDIRECT("'"&amp;Données!$A$4:$A$15&amp;"'!$L$29:$L$48"),Données!$O$10,INDIRECT("'"&amp;Données!$A$4:$A$15&amp;"'!$J$29:$J$48"),A44)+(COUNTIFS(INDIRECT("'"&amp;Données!$A$4:$A$15&amp;"'!$S$29:$S$48"),Données!$O$10,INDIRECT("'"&amp;Données!$A$4:$A$15&amp;"'!$Q$29:$Q$48"),A44))))</f>
        <v>0</v>
      </c>
      <c r="R44" s="378">
        <f ca="1">SUMPRODUCT(COUNTIFS(INDIRECT("'"&amp;Données!$A$4:$A$15&amp;"'!$E$29:$E$48"),Données!$O$11,INDIRECT("'"&amp;Données!$A$4:$A$15&amp;"'!$C$29:$C$48"),A44)+(COUNTIFS(INDIRECT("'"&amp;Données!$A$4:$A$15&amp;"'!$L$29:$L$48"),Données!$O$11,INDIRECT("'"&amp;Données!$A$4:$A$15&amp;"'!$J$29:$J$48"),A44)+(COUNTIFS(INDIRECT("'"&amp;Données!$A$4:$A$15&amp;"'!$S$29:$S$48"),Données!$O$11,INDIRECT("'"&amp;Données!$A$4:$A$15&amp;"'!$Q$29:$Q$48"),A44))))</f>
        <v>0</v>
      </c>
      <c r="S44" s="378">
        <f ca="1">SUMPRODUCT(COUNTIFS(INDIRECT("'"&amp;Données!$A$4:$A$15&amp;"'!$E$29:$E$48"),Données!$O$12,INDIRECT("'"&amp;Données!$A$4:$A$15&amp;"'!$C$29:$C$48"),A44)+(COUNTIFS(INDIRECT("'"&amp;Données!$A$4:$A$15&amp;"'!$L$29:$L$48"),Données!$O$12,INDIRECT("'"&amp;Données!$A$4:$A$15&amp;"'!$J$29:$J$48"),A44)+(COUNTIFS(INDIRECT("'"&amp;Données!$A$4:$A$15&amp;"'!$S$29:$S$48"),Données!$O$12,INDIRECT("'"&amp;Données!$A$4:$A$15&amp;"'!$Q$29:$Q$48"),A44))))</f>
        <v>0</v>
      </c>
      <c r="T44" s="378">
        <f ca="1">SUMPRODUCT(COUNTIFS(INDIRECT("'"&amp;Données!$A$4:$A$15&amp;"'!$E$29:$E$48"),Données!$O$13,INDIRECT("'"&amp;Données!$A$4:$A$15&amp;"'!$C$29:$C$48"),A44)+(COUNTIFS(INDIRECT("'"&amp;Données!$A$4:$A$15&amp;"'!$L$29:$L$48"),Données!$O$13,INDIRECT("'"&amp;Données!$A$4:$A$15&amp;"'!$J$29:$J$48"),A44)+(COUNTIFS(INDIRECT("'"&amp;Données!$A$4:$A$15&amp;"'!$S$29:$S$48"),Données!$O$13,INDIRECT("'"&amp;Données!$A$4:$A$15&amp;"'!$Q$29:$Q$48"),A44))))</f>
        <v>0</v>
      </c>
      <c r="U44" s="378">
        <f ca="1">SUMPRODUCT(COUNTIFS(INDIRECT("'"&amp;Données!$A$4:$A$15&amp;"'!$E$29:$E$48"),Données!$O$14,INDIRECT("'"&amp;Données!$A$4:$A$15&amp;"'!$C$29:$C$48"),A44)+(COUNTIFS(INDIRECT("'"&amp;Données!$A$4:$A$15&amp;"'!$L$29:$L$48"),Données!$O$14,INDIRECT("'"&amp;Données!$A$4:$A$15&amp;"'!$J$29:$J$48"),A44)+(COUNTIFS(INDIRECT("'"&amp;Données!$A$4:$A$15&amp;"'!$S$29:$S$48"),Données!$O$14,INDIRECT("'"&amp;Données!$A$4:$A$15&amp;"'!$Q$29:$Q$48"),A44))))</f>
        <v>0</v>
      </c>
      <c r="V44" s="378">
        <f ca="1">SUMPRODUCT(COUNTIFS(INDIRECT("'"&amp;Données!$A$4:$A$15&amp;"'!$E$29:$E$48"),Données!$O$15,INDIRECT("'"&amp;Données!$A$4:$A$15&amp;"'!$C$29:$C$48"),A44)+(COUNTIFS(INDIRECT("'"&amp;Données!$A$4:$A$15&amp;"'!$L$29:$L$48"),Données!$O$15,INDIRECT("'"&amp;Données!$A$4:$A$15&amp;"'!$J$29:$J$48"),A44)+(COUNTIFS(INDIRECT("'"&amp;Données!$A$4:$A$15&amp;"'!$S$29:$S$48"),Données!$O$15,INDIRECT("'"&amp;Données!$A$4:$A$15&amp;"'!$Q$29:$Q$48"),A44))))</f>
        <v>0</v>
      </c>
      <c r="W44" s="378">
        <f ca="1">SUMPRODUCT(COUNTIFS(INDIRECT("'"&amp;Données!$A$4:$A$15&amp;"'!$E$29:$E$48"),Données!$O$16,INDIRECT("'"&amp;Données!$A$4:$A$15&amp;"'!$C$29:$C$48"),A44)+(COUNTIFS(INDIRECT("'"&amp;Données!$A$4:$A$15&amp;"'!$L$29:$L$48"),Données!$O$16,INDIRECT("'"&amp;Données!$A$4:$A$15&amp;"'!$J$29:$J$48"),A44)+(COUNTIFS(INDIRECT("'"&amp;Données!$A$4:$A$15&amp;"'!$S$29:$S$48"),Données!$O$16,INDIRECT("'"&amp;Données!$A$4:$A$15&amp;"'!$Q$29:$Q$48"),A44))))</f>
        <v>0</v>
      </c>
      <c r="X44" s="378">
        <f ca="1">SUMPRODUCT(COUNTIFS(INDIRECT("'"&amp;Données!$A$4:$A$15&amp;"'!$E$29:$E$48"),Données!$O$17,INDIRECT("'"&amp;Données!$A$4:$A$15&amp;"'!$C$29:$C$48"),A44)+(COUNTIFS(INDIRECT("'"&amp;Données!$A$4:$A$15&amp;"'!$L$29:$L$48"),Données!$O$17,INDIRECT("'"&amp;Données!$A$4:$A$15&amp;"'!$J$29:$J$48"),A44)+(COUNTIFS(INDIRECT("'"&amp;Données!$A$4:$A$15&amp;"'!$S$29:$S$48"),Données!$O$17,INDIRECT("'"&amp;Données!$A$4:$A$15&amp;"'!$Q$29:$Q$48"),A44))))</f>
        <v>0</v>
      </c>
      <c r="Y44" s="378">
        <f ca="1">SUMPRODUCT(COUNTIFS(INDIRECT("'"&amp;Données!$A$4:$A$15&amp;"'!$E$29:$E$48"),Données!$O$18,INDIRECT("'"&amp;Données!$A$4:$A$15&amp;"'!$C$29:$C$48"),A44)+(COUNTIFS(INDIRECT("'"&amp;Données!$A$4:$A$15&amp;"'!$L$29:$L$48"),Données!$O$18,INDIRECT("'"&amp;Données!$A$4:$A$15&amp;"'!$J$29:$J$48"),A44)+(COUNTIFS(INDIRECT("'"&amp;Données!$A$4:$A$15&amp;"'!$S$29:$S$48"),Données!$O$18,INDIRECT("'"&amp;Données!$A$4:$A$15&amp;"'!$Q$29:$Q$48"),A44))))</f>
        <v>0</v>
      </c>
      <c r="Z44" s="378">
        <f ca="1">SUMPRODUCT(COUNTIFS(INDIRECT("'"&amp;Données!$A$4:$A$15&amp;"'!$E$29:$E$48"),Données!$O$19,INDIRECT("'"&amp;Données!$A$4:$A$15&amp;"'!$C$29:$C$48"),A44)+(COUNTIFS(INDIRECT("'"&amp;Données!$A$4:$A$15&amp;"'!$L$29:$L$48"),Données!$O$19,INDIRECT("'"&amp;Données!$A$4:$A$15&amp;"'!$J$29:$J$48"),A44)+(COUNTIFS(INDIRECT("'"&amp;Données!$A$4:$A$15&amp;"'!$S$29:$S$48"),Données!$O$19,INDIRECT("'"&amp;Données!$A$4:$A$15&amp;"'!$Q$29:$Q$48"),A44))))</f>
        <v>0</v>
      </c>
      <c r="AS44" s="89"/>
      <c r="AX44" s="88"/>
      <c r="AY44" s="90"/>
    </row>
    <row r="45" spans="1:51" s="63" customFormat="1" ht="12.75" x14ac:dyDescent="0.2">
      <c r="A45" s="375" t="s">
        <v>125</v>
      </c>
      <c r="B45" s="377">
        <f ca="1">SUMPRODUCT(COUNTIF(INDIRECT("'"&amp;Données!$A$4:$A$15&amp;"'!$B$29:$T$48"),A45))</f>
        <v>0</v>
      </c>
      <c r="C45" s="377">
        <f ca="1">SUMPRODUCT(SUMIF(INDIRECT("'"&amp;Données!$A$4:$A$15&amp;"'!$C$29:$C$48"),A45,INDIRECT("'"&amp;Données!$A$4:$A$15&amp;"'!$F$29:$F$48"))+(SUMIF(INDIRECT("'"&amp;Données!$A$4:$A$15&amp;"'!$J$29:$J$48"),A45,INDIRECT("'"&amp;Données!$A$4:$A$15&amp;"'!$M$29:$M$48")))+(SUMIF(INDIRECT("'"&amp;Données!$A$4:$A$15&amp;"'!$Q$29:$Q$48"),A45,INDIRECT("'"&amp;Données!$A$4:$A$15&amp;"'!$T$29:$T$48"))))</f>
        <v>0</v>
      </c>
      <c r="D45" s="377">
        <f ca="1">SUMPRODUCT(COUNTIF(INDIRECT("'"&amp;Données!$A$4:$A$15&amp;"'!$C$29:$C$48"),A45))</f>
        <v>0</v>
      </c>
      <c r="E45" s="377">
        <f ca="1">SUMPRODUCT(COUNTIF(INDIRECT("'"&amp;Données!$A$4:$A$15&amp;"'!$Q$29:$Q$48"),A45))</f>
        <v>0</v>
      </c>
      <c r="F45" s="377">
        <f ca="1">SUMPRODUCT(COUNTIF(INDIRECT("'"&amp;Données!$A$4:$A$15&amp;"'!$J$29:$J$48"),A45))</f>
        <v>0</v>
      </c>
      <c r="G45" s="386">
        <f>COUNTIFS('Michèle SCHUH'!$B$3:$B$42,Données!$T$4,'Michèle SCHUH'!$C$3:$C$42,A45)+COUNTIFS('Michèle SCHUH'!$I$3:$I$42,Données!$T$4,'Michèle SCHUH'!$J$3:$J$42,A45)+COUNTIFS('Michèle SCHUH'!$P$3:$P$42,Données!$T$4,'Michèle SCHUH'!$Q$3:$Q$42,A45)</f>
        <v>0</v>
      </c>
      <c r="H45" s="386">
        <f>COUNTIFS('Michèle SCHUH'!$B$3:$B$42,Données!$T$5,'Michèle SCHUH'!$C$3:$C$42,A45)+COUNTIFS('Michèle SCHUH'!$I$3:$I$42,Données!$T$5,'Michèle SCHUH'!$J$3:$J$42,A45)+COUNTIFS('Michèle SCHUH'!$P$3:$P$42,Données!$T$5,'Michèle SCHUH'!$Q$3:$Q$42,A45)</f>
        <v>0</v>
      </c>
      <c r="I45" s="386">
        <f>COUNTIFS('Michèle SCHUH'!$B$3:$B$42,Données!$T$6,'Michèle SCHUH'!$C$3:$C$42,A45)+COUNTIFS('Michèle SCHUH'!$I$3:$I$42,Données!$T$6,'Michèle SCHUH'!$J$3:$J$42,A45)+COUNTIFS('Michèle SCHUH'!$P$3:$P$42,Données!$T$6,'Michèle SCHUH'!$Q$3:$Q$42,A45)</f>
        <v>0</v>
      </c>
      <c r="J45" s="386">
        <f>COUNTIFS('Michèle SCHUH'!$B$3:$B$42,Données!$T$7,'Michèle SCHUH'!$C$3:$C$42,A45)+COUNTIFS('Michèle SCHUH'!$I$3:$I$42,Données!$T$7,'Michèle SCHUH'!$J$3:$J$42,A45)+COUNTIFS('Michèle SCHUH'!$P$3:$P$42,Données!$T$7,'Michèle SCHUH'!$Q$3:$Q$42,A45)</f>
        <v>0</v>
      </c>
      <c r="K45" s="378">
        <f ca="1">SUMPRODUCT(COUNTIFS(INDIRECT("'"&amp;Données!$A$4:$A$15&amp;"'!$E$29:$E$48"),Données!$O$4,INDIRECT("'"&amp;Données!$A$4:$A$15&amp;"'!$C$29:$C$48"),A45)+(COUNTIFS(INDIRECT("'"&amp;Données!$A$4:$A$15&amp;"'!$L$29:$L$48"),Données!$O$4,INDIRECT("'"&amp;Données!$A$4:$A$15&amp;"'!$J$29:$J$48"),A45)+(COUNTIFS(INDIRECT("'"&amp;Données!$A$4:$A$15&amp;"'!$S$29:$S$48"),Données!$O$4,INDIRECT("'"&amp;Données!$A$4:$A$15&amp;"'!$Q$29:$Q$48"),A45))))</f>
        <v>0</v>
      </c>
      <c r="L45" s="378">
        <f ca="1">SUMPRODUCT(COUNTIFS(INDIRECT("'"&amp;Données!$A$4:$A$15&amp;"'!$E$29:$E$48"),Données!$O$5,INDIRECT("'"&amp;Données!$A$4:$A$15&amp;"'!$C$29:$C$48"),A45)+(COUNTIFS(INDIRECT("'"&amp;Données!$A$4:$A$15&amp;"'!$L$29:$L$48"),Données!$O$5,INDIRECT("'"&amp;Données!$A$4:$A$15&amp;"'!$J$29:$J$48"),A45)+(COUNTIFS(INDIRECT("'"&amp;Données!$A$4:$A$15&amp;"'!$S$29:$S$48"),Données!$O$5,INDIRECT("'"&amp;Données!$A$4:$A$15&amp;"'!$Q$29:$Q$48"),A45))))</f>
        <v>0</v>
      </c>
      <c r="M45" s="378">
        <f ca="1">SUMPRODUCT(COUNTIFS(INDIRECT("'"&amp;Données!$A$4:$A$15&amp;"'!$E$29:$E$48"),Données!$O$6,INDIRECT("'"&amp;Données!$A$4:$A$15&amp;"'!$C$29:$C$48"),A45)+(COUNTIFS(INDIRECT("'"&amp;Données!$A$4:$A$15&amp;"'!$L$29:$L$48"),Données!$O$6,INDIRECT("'"&amp;Données!$A$4:$A$15&amp;"'!$J$29:$J$48"),A45)+(COUNTIFS(INDIRECT("'"&amp;Données!$A$4:$A$15&amp;"'!$S$29:$S$48"),Données!$O$6,INDIRECT("'"&amp;Données!$A$4:$A$15&amp;"'!$Q$29:$Q$48"),A45))))</f>
        <v>0</v>
      </c>
      <c r="N45" s="378">
        <f ca="1">SUMPRODUCT(COUNTIFS(INDIRECT("'"&amp;Données!$A$4:$A$15&amp;"'!$E$29:$E$48"),Données!$O$7,INDIRECT("'"&amp;Données!$A$4:$A$15&amp;"'!$C$29:$C$48"),A45)+(COUNTIFS(INDIRECT("'"&amp;Données!$A$4:$A$15&amp;"'!$L$29:$L$48"),Données!$O$7,INDIRECT("'"&amp;Données!$A$4:$A$15&amp;"'!$J$29:$J$48"),A45)+(COUNTIFS(INDIRECT("'"&amp;Données!$A$4:$A$15&amp;"'!$S$29:$S$48"),Données!$O$7,INDIRECT("'"&amp;Données!$A$4:$A$15&amp;"'!$Q$29:$Q$48"),A45))))</f>
        <v>0</v>
      </c>
      <c r="O45" s="378">
        <f ca="1">SUMPRODUCT(COUNTIFS(INDIRECT("'"&amp;Données!$A$4:$A$15&amp;"'!$E$29:$E$48"),Données!$O$8,INDIRECT("'"&amp;Données!$A$4:$A$15&amp;"'!$C$29:$C$48"),A45)+(COUNTIFS(INDIRECT("'"&amp;Données!$A$4:$A$15&amp;"'!$L$29:$L$48"),Données!$O$8,INDIRECT("'"&amp;Données!$A$4:$A$15&amp;"'!$J$29:$J$48"),A45)+(COUNTIFS(INDIRECT("'"&amp;Données!$A$4:$A$15&amp;"'!$S$29:$S$48"),Données!$O$8,INDIRECT("'"&amp;Données!$A$4:$A$15&amp;"'!$Q$29:$Q$48"),A45))))</f>
        <v>0</v>
      </c>
      <c r="P45" s="378">
        <f ca="1">SUMPRODUCT(COUNTIFS(INDIRECT("'"&amp;Données!$A$4:$A$15&amp;"'!$E$29:$E$48"),Données!$O$9,INDIRECT("'"&amp;Données!$A$4:$A$15&amp;"'!$C$29:$C$48"),A45)+(COUNTIFS(INDIRECT("'"&amp;Données!$A$4:$A$15&amp;"'!$L$29:$L$48"),Données!$O$9,INDIRECT("'"&amp;Données!$A$4:$A$15&amp;"'!$J$29:$J$48"),A45)+(COUNTIFS(INDIRECT("'"&amp;Données!$A$4:$A$15&amp;"'!$S$29:$S$48"),Données!$O$9,INDIRECT("'"&amp;Données!$A$4:$A$15&amp;"'!$Q$29:$Q$48"),A45))))</f>
        <v>0</v>
      </c>
      <c r="Q45" s="378">
        <f ca="1">SUMPRODUCT(COUNTIFS(INDIRECT("'"&amp;Données!$A$4:$A$15&amp;"'!$E$29:$E$48"),Données!$O$10,INDIRECT("'"&amp;Données!$A$4:$A$15&amp;"'!$C$29:$C$48"),A45)+(COUNTIFS(INDIRECT("'"&amp;Données!$A$4:$A$15&amp;"'!$L$29:$L$48"),Données!$O$10,INDIRECT("'"&amp;Données!$A$4:$A$15&amp;"'!$J$29:$J$48"),A45)+(COUNTIFS(INDIRECT("'"&amp;Données!$A$4:$A$15&amp;"'!$S$29:$S$48"),Données!$O$10,INDIRECT("'"&amp;Données!$A$4:$A$15&amp;"'!$Q$29:$Q$48"),A45))))</f>
        <v>0</v>
      </c>
      <c r="R45" s="378">
        <f ca="1">SUMPRODUCT(COUNTIFS(INDIRECT("'"&amp;Données!$A$4:$A$15&amp;"'!$E$29:$E$48"),Données!$O$11,INDIRECT("'"&amp;Données!$A$4:$A$15&amp;"'!$C$29:$C$48"),A45)+(COUNTIFS(INDIRECT("'"&amp;Données!$A$4:$A$15&amp;"'!$L$29:$L$48"),Données!$O$11,INDIRECT("'"&amp;Données!$A$4:$A$15&amp;"'!$J$29:$J$48"),A45)+(COUNTIFS(INDIRECT("'"&amp;Données!$A$4:$A$15&amp;"'!$S$29:$S$48"),Données!$O$11,INDIRECT("'"&amp;Données!$A$4:$A$15&amp;"'!$Q$29:$Q$48"),A45))))</f>
        <v>0</v>
      </c>
      <c r="S45" s="378">
        <f ca="1">SUMPRODUCT(COUNTIFS(INDIRECT("'"&amp;Données!$A$4:$A$15&amp;"'!$E$29:$E$48"),Données!$O$12,INDIRECT("'"&amp;Données!$A$4:$A$15&amp;"'!$C$29:$C$48"),A45)+(COUNTIFS(INDIRECT("'"&amp;Données!$A$4:$A$15&amp;"'!$L$29:$L$48"),Données!$O$12,INDIRECT("'"&amp;Données!$A$4:$A$15&amp;"'!$J$29:$J$48"),A45)+(COUNTIFS(INDIRECT("'"&amp;Données!$A$4:$A$15&amp;"'!$S$29:$S$48"),Données!$O$12,INDIRECT("'"&amp;Données!$A$4:$A$15&amp;"'!$Q$29:$Q$48"),A45))))</f>
        <v>0</v>
      </c>
      <c r="T45" s="378">
        <f ca="1">SUMPRODUCT(COUNTIFS(INDIRECT("'"&amp;Données!$A$4:$A$15&amp;"'!$E$29:$E$48"),Données!$O$13,INDIRECT("'"&amp;Données!$A$4:$A$15&amp;"'!$C$29:$C$48"),A45)+(COUNTIFS(INDIRECT("'"&amp;Données!$A$4:$A$15&amp;"'!$L$29:$L$48"),Données!$O$13,INDIRECT("'"&amp;Données!$A$4:$A$15&amp;"'!$J$29:$J$48"),A45)+(COUNTIFS(INDIRECT("'"&amp;Données!$A$4:$A$15&amp;"'!$S$29:$S$48"),Données!$O$13,INDIRECT("'"&amp;Données!$A$4:$A$15&amp;"'!$Q$29:$Q$48"),A45))))</f>
        <v>0</v>
      </c>
      <c r="U45" s="378">
        <f ca="1">SUMPRODUCT(COUNTIFS(INDIRECT("'"&amp;Données!$A$4:$A$15&amp;"'!$E$29:$E$48"),Données!$O$14,INDIRECT("'"&amp;Données!$A$4:$A$15&amp;"'!$C$29:$C$48"),A45)+(COUNTIFS(INDIRECT("'"&amp;Données!$A$4:$A$15&amp;"'!$L$29:$L$48"),Données!$O$14,INDIRECT("'"&amp;Données!$A$4:$A$15&amp;"'!$J$29:$J$48"),A45)+(COUNTIFS(INDIRECT("'"&amp;Données!$A$4:$A$15&amp;"'!$S$29:$S$48"),Données!$O$14,INDIRECT("'"&amp;Données!$A$4:$A$15&amp;"'!$Q$29:$Q$48"),A45))))</f>
        <v>0</v>
      </c>
      <c r="V45" s="378">
        <f ca="1">SUMPRODUCT(COUNTIFS(INDIRECT("'"&amp;Données!$A$4:$A$15&amp;"'!$E$29:$E$48"),Données!$O$15,INDIRECT("'"&amp;Données!$A$4:$A$15&amp;"'!$C$29:$C$48"),A45)+(COUNTIFS(INDIRECT("'"&amp;Données!$A$4:$A$15&amp;"'!$L$29:$L$48"),Données!$O$15,INDIRECT("'"&amp;Données!$A$4:$A$15&amp;"'!$J$29:$J$48"),A45)+(COUNTIFS(INDIRECT("'"&amp;Données!$A$4:$A$15&amp;"'!$S$29:$S$48"),Données!$O$15,INDIRECT("'"&amp;Données!$A$4:$A$15&amp;"'!$Q$29:$Q$48"),A45))))</f>
        <v>0</v>
      </c>
      <c r="W45" s="378">
        <f ca="1">SUMPRODUCT(COUNTIFS(INDIRECT("'"&amp;Données!$A$4:$A$15&amp;"'!$E$29:$E$48"),Données!$O$16,INDIRECT("'"&amp;Données!$A$4:$A$15&amp;"'!$C$29:$C$48"),A45)+(COUNTIFS(INDIRECT("'"&amp;Données!$A$4:$A$15&amp;"'!$L$29:$L$48"),Données!$O$16,INDIRECT("'"&amp;Données!$A$4:$A$15&amp;"'!$J$29:$J$48"),A45)+(COUNTIFS(INDIRECT("'"&amp;Données!$A$4:$A$15&amp;"'!$S$29:$S$48"),Données!$O$16,INDIRECT("'"&amp;Données!$A$4:$A$15&amp;"'!$Q$29:$Q$48"),A45))))</f>
        <v>0</v>
      </c>
      <c r="X45" s="378">
        <f ca="1">SUMPRODUCT(COUNTIFS(INDIRECT("'"&amp;Données!$A$4:$A$15&amp;"'!$E$29:$E$48"),Données!$O$17,INDIRECT("'"&amp;Données!$A$4:$A$15&amp;"'!$C$29:$C$48"),A45)+(COUNTIFS(INDIRECT("'"&amp;Données!$A$4:$A$15&amp;"'!$L$29:$L$48"),Données!$O$17,INDIRECT("'"&amp;Données!$A$4:$A$15&amp;"'!$J$29:$J$48"),A45)+(COUNTIFS(INDIRECT("'"&amp;Données!$A$4:$A$15&amp;"'!$S$29:$S$48"),Données!$O$17,INDIRECT("'"&amp;Données!$A$4:$A$15&amp;"'!$Q$29:$Q$48"),A45))))</f>
        <v>0</v>
      </c>
      <c r="Y45" s="378">
        <f ca="1">SUMPRODUCT(COUNTIFS(INDIRECT("'"&amp;Données!$A$4:$A$15&amp;"'!$E$29:$E$48"),Données!$O$18,INDIRECT("'"&amp;Données!$A$4:$A$15&amp;"'!$C$29:$C$48"),A45)+(COUNTIFS(INDIRECT("'"&amp;Données!$A$4:$A$15&amp;"'!$L$29:$L$48"),Données!$O$18,INDIRECT("'"&amp;Données!$A$4:$A$15&amp;"'!$J$29:$J$48"),A45)+(COUNTIFS(INDIRECT("'"&amp;Données!$A$4:$A$15&amp;"'!$S$29:$S$48"),Données!$O$18,INDIRECT("'"&amp;Données!$A$4:$A$15&amp;"'!$Q$29:$Q$48"),A45))))</f>
        <v>0</v>
      </c>
      <c r="Z45" s="378">
        <f ca="1">SUMPRODUCT(COUNTIFS(INDIRECT("'"&amp;Données!$A$4:$A$15&amp;"'!$E$29:$E$48"),Données!$O$19,INDIRECT("'"&amp;Données!$A$4:$A$15&amp;"'!$C$29:$C$48"),A45)+(COUNTIFS(INDIRECT("'"&amp;Données!$A$4:$A$15&amp;"'!$L$29:$L$48"),Données!$O$19,INDIRECT("'"&amp;Données!$A$4:$A$15&amp;"'!$J$29:$J$48"),A45)+(COUNTIFS(INDIRECT("'"&amp;Données!$A$4:$A$15&amp;"'!$S$29:$S$48"),Données!$O$19,INDIRECT("'"&amp;Données!$A$4:$A$15&amp;"'!$Q$29:$Q$48"),A45))))</f>
        <v>0</v>
      </c>
      <c r="AS45" s="89"/>
      <c r="AX45" s="88"/>
    </row>
    <row r="46" spans="1:51" s="63" customFormat="1" ht="12.75" x14ac:dyDescent="0.2">
      <c r="A46" s="375" t="s">
        <v>109</v>
      </c>
      <c r="B46" s="377">
        <f ca="1">SUMPRODUCT(COUNTIF(INDIRECT("'"&amp;Données!$A$4:$A$15&amp;"'!$B$29:$T$48"),A46))</f>
        <v>0</v>
      </c>
      <c r="C46" s="377">
        <f ca="1">SUMPRODUCT(SUMIF(INDIRECT("'"&amp;Données!$A$4:$A$15&amp;"'!$C$29:$C$48"),A46,INDIRECT("'"&amp;Données!$A$4:$A$15&amp;"'!$F$29:$F$48"))+(SUMIF(INDIRECT("'"&amp;Données!$A$4:$A$15&amp;"'!$J$29:$J$48"),A46,INDIRECT("'"&amp;Données!$A$4:$A$15&amp;"'!$M$29:$M$48")))+(SUMIF(INDIRECT("'"&amp;Données!$A$4:$A$15&amp;"'!$Q$29:$Q$48"),A46,INDIRECT("'"&amp;Données!$A$4:$A$15&amp;"'!$T$29:$T$48"))))</f>
        <v>0</v>
      </c>
      <c r="D46" s="377">
        <f ca="1">SUMPRODUCT(COUNTIF(INDIRECT("'"&amp;Données!$A$4:$A$15&amp;"'!$C$29:$C$48"),A46))</f>
        <v>0</v>
      </c>
      <c r="E46" s="377">
        <f ca="1">SUMPRODUCT(COUNTIF(INDIRECT("'"&amp;Données!$A$4:$A$15&amp;"'!$Q$29:$Q$48"),A46))</f>
        <v>0</v>
      </c>
      <c r="F46" s="377">
        <f ca="1">SUMPRODUCT(COUNTIF(INDIRECT("'"&amp;Données!$A$4:$A$15&amp;"'!$J$29:$J$48"),A46))</f>
        <v>0</v>
      </c>
      <c r="G46" s="386">
        <f>COUNTIFS('Michèle SCHUH'!$B$3:$B$42,Données!$T$4,'Michèle SCHUH'!$C$3:$C$42,A46)+COUNTIFS('Michèle SCHUH'!$I$3:$I$42,Données!$T$4,'Michèle SCHUH'!$J$3:$J$42,A46)+COUNTIFS('Michèle SCHUH'!$P$3:$P$42,Données!$T$4,'Michèle SCHUH'!$Q$3:$Q$42,A46)</f>
        <v>0</v>
      </c>
      <c r="H46" s="386">
        <f>COUNTIFS('Michèle SCHUH'!$B$3:$B$42,Données!$T$5,'Michèle SCHUH'!$C$3:$C$42,A46)+COUNTIFS('Michèle SCHUH'!$I$3:$I$42,Données!$T$5,'Michèle SCHUH'!$J$3:$J$42,A46)+COUNTIFS('Michèle SCHUH'!$P$3:$P$42,Données!$T$5,'Michèle SCHUH'!$Q$3:$Q$42,A46)</f>
        <v>0</v>
      </c>
      <c r="I46" s="386">
        <f>COUNTIFS('Michèle SCHUH'!$B$3:$B$42,Données!$T$6,'Michèle SCHUH'!$C$3:$C$42,A46)+COUNTIFS('Michèle SCHUH'!$I$3:$I$42,Données!$T$6,'Michèle SCHUH'!$J$3:$J$42,A46)+COUNTIFS('Michèle SCHUH'!$P$3:$P$42,Données!$T$6,'Michèle SCHUH'!$Q$3:$Q$42,A46)</f>
        <v>0</v>
      </c>
      <c r="J46" s="386">
        <f>COUNTIFS('Michèle SCHUH'!$B$3:$B$42,Données!$T$7,'Michèle SCHUH'!$C$3:$C$42,A46)+COUNTIFS('Michèle SCHUH'!$I$3:$I$42,Données!$T$7,'Michèle SCHUH'!$J$3:$J$42,A46)+COUNTIFS('Michèle SCHUH'!$P$3:$P$42,Données!$T$7,'Michèle SCHUH'!$Q$3:$Q$42,A46)</f>
        <v>0</v>
      </c>
      <c r="K46" s="378">
        <f ca="1">SUMPRODUCT(COUNTIFS(INDIRECT("'"&amp;Données!$A$4:$A$15&amp;"'!$E$29:$E$48"),Données!$O$4,INDIRECT("'"&amp;Données!$A$4:$A$15&amp;"'!$C$29:$C$48"),A46)+(COUNTIFS(INDIRECT("'"&amp;Données!$A$4:$A$15&amp;"'!$L$29:$L$48"),Données!$O$4,INDIRECT("'"&amp;Données!$A$4:$A$15&amp;"'!$J$29:$J$48"),A46)+(COUNTIFS(INDIRECT("'"&amp;Données!$A$4:$A$15&amp;"'!$S$29:$S$48"),Données!$O$4,INDIRECT("'"&amp;Données!$A$4:$A$15&amp;"'!$Q$29:$Q$48"),A46))))</f>
        <v>0</v>
      </c>
      <c r="L46" s="378">
        <f ca="1">SUMPRODUCT(COUNTIFS(INDIRECT("'"&amp;Données!$A$4:$A$15&amp;"'!$E$29:$E$48"),Données!$O$5,INDIRECT("'"&amp;Données!$A$4:$A$15&amp;"'!$C$29:$C$48"),A46)+(COUNTIFS(INDIRECT("'"&amp;Données!$A$4:$A$15&amp;"'!$L$29:$L$48"),Données!$O$5,INDIRECT("'"&amp;Données!$A$4:$A$15&amp;"'!$J$29:$J$48"),A46)+(COUNTIFS(INDIRECT("'"&amp;Données!$A$4:$A$15&amp;"'!$S$29:$S$48"),Données!$O$5,INDIRECT("'"&amp;Données!$A$4:$A$15&amp;"'!$Q$29:$Q$48"),A46))))</f>
        <v>0</v>
      </c>
      <c r="M46" s="378">
        <f ca="1">SUMPRODUCT(COUNTIFS(INDIRECT("'"&amp;Données!$A$4:$A$15&amp;"'!$E$29:$E$48"),Données!$O$6,INDIRECT("'"&amp;Données!$A$4:$A$15&amp;"'!$C$29:$C$48"),A46)+(COUNTIFS(INDIRECT("'"&amp;Données!$A$4:$A$15&amp;"'!$L$29:$L$48"),Données!$O$6,INDIRECT("'"&amp;Données!$A$4:$A$15&amp;"'!$J$29:$J$48"),A46)+(COUNTIFS(INDIRECT("'"&amp;Données!$A$4:$A$15&amp;"'!$S$29:$S$48"),Données!$O$6,INDIRECT("'"&amp;Données!$A$4:$A$15&amp;"'!$Q$29:$Q$48"),A46))))</f>
        <v>0</v>
      </c>
      <c r="N46" s="378">
        <f ca="1">SUMPRODUCT(COUNTIFS(INDIRECT("'"&amp;Données!$A$4:$A$15&amp;"'!$E$29:$E$48"),Données!$O$7,INDIRECT("'"&amp;Données!$A$4:$A$15&amp;"'!$C$29:$C$48"),A46)+(COUNTIFS(INDIRECT("'"&amp;Données!$A$4:$A$15&amp;"'!$L$29:$L$48"),Données!$O$7,INDIRECT("'"&amp;Données!$A$4:$A$15&amp;"'!$J$29:$J$48"),A46)+(COUNTIFS(INDIRECT("'"&amp;Données!$A$4:$A$15&amp;"'!$S$29:$S$48"),Données!$O$7,INDIRECT("'"&amp;Données!$A$4:$A$15&amp;"'!$Q$29:$Q$48"),A46))))</f>
        <v>0</v>
      </c>
      <c r="O46" s="378">
        <f ca="1">SUMPRODUCT(COUNTIFS(INDIRECT("'"&amp;Données!$A$4:$A$15&amp;"'!$E$29:$E$48"),Données!$O$8,INDIRECT("'"&amp;Données!$A$4:$A$15&amp;"'!$C$29:$C$48"),A46)+(COUNTIFS(INDIRECT("'"&amp;Données!$A$4:$A$15&amp;"'!$L$29:$L$48"),Données!$O$8,INDIRECT("'"&amp;Données!$A$4:$A$15&amp;"'!$J$29:$J$48"),A46)+(COUNTIFS(INDIRECT("'"&amp;Données!$A$4:$A$15&amp;"'!$S$29:$S$48"),Données!$O$8,INDIRECT("'"&amp;Données!$A$4:$A$15&amp;"'!$Q$29:$Q$48"),A46))))</f>
        <v>0</v>
      </c>
      <c r="P46" s="378">
        <f ca="1">SUMPRODUCT(COUNTIFS(INDIRECT("'"&amp;Données!$A$4:$A$15&amp;"'!$E$29:$E$48"),Données!$O$9,INDIRECT("'"&amp;Données!$A$4:$A$15&amp;"'!$C$29:$C$48"),A46)+(COUNTIFS(INDIRECT("'"&amp;Données!$A$4:$A$15&amp;"'!$L$29:$L$48"),Données!$O$9,INDIRECT("'"&amp;Données!$A$4:$A$15&amp;"'!$J$29:$J$48"),A46)+(COUNTIFS(INDIRECT("'"&amp;Données!$A$4:$A$15&amp;"'!$S$29:$S$48"),Données!$O$9,INDIRECT("'"&amp;Données!$A$4:$A$15&amp;"'!$Q$29:$Q$48"),A46))))</f>
        <v>0</v>
      </c>
      <c r="Q46" s="378">
        <f ca="1">SUMPRODUCT(COUNTIFS(INDIRECT("'"&amp;Données!$A$4:$A$15&amp;"'!$E$29:$E$48"),Données!$O$10,INDIRECT("'"&amp;Données!$A$4:$A$15&amp;"'!$C$29:$C$48"),A46)+(COUNTIFS(INDIRECT("'"&amp;Données!$A$4:$A$15&amp;"'!$L$29:$L$48"),Données!$O$10,INDIRECT("'"&amp;Données!$A$4:$A$15&amp;"'!$J$29:$J$48"),A46)+(COUNTIFS(INDIRECT("'"&amp;Données!$A$4:$A$15&amp;"'!$S$29:$S$48"),Données!$O$10,INDIRECT("'"&amp;Données!$A$4:$A$15&amp;"'!$Q$29:$Q$48"),A46))))</f>
        <v>0</v>
      </c>
      <c r="R46" s="378">
        <f ca="1">SUMPRODUCT(COUNTIFS(INDIRECT("'"&amp;Données!$A$4:$A$15&amp;"'!$E$29:$E$48"),Données!$O$11,INDIRECT("'"&amp;Données!$A$4:$A$15&amp;"'!$C$29:$C$48"),A46)+(COUNTIFS(INDIRECT("'"&amp;Données!$A$4:$A$15&amp;"'!$L$29:$L$48"),Données!$O$11,INDIRECT("'"&amp;Données!$A$4:$A$15&amp;"'!$J$29:$J$48"),A46)+(COUNTIFS(INDIRECT("'"&amp;Données!$A$4:$A$15&amp;"'!$S$29:$S$48"),Données!$O$11,INDIRECT("'"&amp;Données!$A$4:$A$15&amp;"'!$Q$29:$Q$48"),A46))))</f>
        <v>0</v>
      </c>
      <c r="S46" s="378">
        <f ca="1">SUMPRODUCT(COUNTIFS(INDIRECT("'"&amp;Données!$A$4:$A$15&amp;"'!$E$29:$E$48"),Données!$O$12,INDIRECT("'"&amp;Données!$A$4:$A$15&amp;"'!$C$29:$C$48"),A46)+(COUNTIFS(INDIRECT("'"&amp;Données!$A$4:$A$15&amp;"'!$L$29:$L$48"),Données!$O$12,INDIRECT("'"&amp;Données!$A$4:$A$15&amp;"'!$J$29:$J$48"),A46)+(COUNTIFS(INDIRECT("'"&amp;Données!$A$4:$A$15&amp;"'!$S$29:$S$48"),Données!$O$12,INDIRECT("'"&amp;Données!$A$4:$A$15&amp;"'!$Q$29:$Q$48"),A46))))</f>
        <v>0</v>
      </c>
      <c r="T46" s="378">
        <f ca="1">SUMPRODUCT(COUNTIFS(INDIRECT("'"&amp;Données!$A$4:$A$15&amp;"'!$E$29:$E$48"),Données!$O$13,INDIRECT("'"&amp;Données!$A$4:$A$15&amp;"'!$C$29:$C$48"),A46)+(COUNTIFS(INDIRECT("'"&amp;Données!$A$4:$A$15&amp;"'!$L$29:$L$48"),Données!$O$13,INDIRECT("'"&amp;Données!$A$4:$A$15&amp;"'!$J$29:$J$48"),A46)+(COUNTIFS(INDIRECT("'"&amp;Données!$A$4:$A$15&amp;"'!$S$29:$S$48"),Données!$O$13,INDIRECT("'"&amp;Données!$A$4:$A$15&amp;"'!$Q$29:$Q$48"),A46))))</f>
        <v>0</v>
      </c>
      <c r="U46" s="378">
        <f ca="1">SUMPRODUCT(COUNTIFS(INDIRECT("'"&amp;Données!$A$4:$A$15&amp;"'!$E$29:$E$48"),Données!$O$14,INDIRECT("'"&amp;Données!$A$4:$A$15&amp;"'!$C$29:$C$48"),A46)+(COUNTIFS(INDIRECT("'"&amp;Données!$A$4:$A$15&amp;"'!$L$29:$L$48"),Données!$O$14,INDIRECT("'"&amp;Données!$A$4:$A$15&amp;"'!$J$29:$J$48"),A46)+(COUNTIFS(INDIRECT("'"&amp;Données!$A$4:$A$15&amp;"'!$S$29:$S$48"),Données!$O$14,INDIRECT("'"&amp;Données!$A$4:$A$15&amp;"'!$Q$29:$Q$48"),A46))))</f>
        <v>0</v>
      </c>
      <c r="V46" s="378">
        <f ca="1">SUMPRODUCT(COUNTIFS(INDIRECT("'"&amp;Données!$A$4:$A$15&amp;"'!$E$29:$E$48"),Données!$O$15,INDIRECT("'"&amp;Données!$A$4:$A$15&amp;"'!$C$29:$C$48"),A46)+(COUNTIFS(INDIRECT("'"&amp;Données!$A$4:$A$15&amp;"'!$L$29:$L$48"),Données!$O$15,INDIRECT("'"&amp;Données!$A$4:$A$15&amp;"'!$J$29:$J$48"),A46)+(COUNTIFS(INDIRECT("'"&amp;Données!$A$4:$A$15&amp;"'!$S$29:$S$48"),Données!$O$15,INDIRECT("'"&amp;Données!$A$4:$A$15&amp;"'!$Q$29:$Q$48"),A46))))</f>
        <v>0</v>
      </c>
      <c r="W46" s="378">
        <f ca="1">SUMPRODUCT(COUNTIFS(INDIRECT("'"&amp;Données!$A$4:$A$15&amp;"'!$E$29:$E$48"),Données!$O$16,INDIRECT("'"&amp;Données!$A$4:$A$15&amp;"'!$C$29:$C$48"),A46)+(COUNTIFS(INDIRECT("'"&amp;Données!$A$4:$A$15&amp;"'!$L$29:$L$48"),Données!$O$16,INDIRECT("'"&amp;Données!$A$4:$A$15&amp;"'!$J$29:$J$48"),A46)+(COUNTIFS(INDIRECT("'"&amp;Données!$A$4:$A$15&amp;"'!$S$29:$S$48"),Données!$O$16,INDIRECT("'"&amp;Données!$A$4:$A$15&amp;"'!$Q$29:$Q$48"),A46))))</f>
        <v>0</v>
      </c>
      <c r="X46" s="378">
        <f ca="1">SUMPRODUCT(COUNTIFS(INDIRECT("'"&amp;Données!$A$4:$A$15&amp;"'!$E$29:$E$48"),Données!$O$17,INDIRECT("'"&amp;Données!$A$4:$A$15&amp;"'!$C$29:$C$48"),A46)+(COUNTIFS(INDIRECT("'"&amp;Données!$A$4:$A$15&amp;"'!$L$29:$L$48"),Données!$O$17,INDIRECT("'"&amp;Données!$A$4:$A$15&amp;"'!$J$29:$J$48"),A46)+(COUNTIFS(INDIRECT("'"&amp;Données!$A$4:$A$15&amp;"'!$S$29:$S$48"),Données!$O$17,INDIRECT("'"&amp;Données!$A$4:$A$15&amp;"'!$Q$29:$Q$48"),A46))))</f>
        <v>0</v>
      </c>
      <c r="Y46" s="378">
        <f ca="1">SUMPRODUCT(COUNTIFS(INDIRECT("'"&amp;Données!$A$4:$A$15&amp;"'!$E$29:$E$48"),Données!$O$18,INDIRECT("'"&amp;Données!$A$4:$A$15&amp;"'!$C$29:$C$48"),A46)+(COUNTIFS(INDIRECT("'"&amp;Données!$A$4:$A$15&amp;"'!$L$29:$L$48"),Données!$O$18,INDIRECT("'"&amp;Données!$A$4:$A$15&amp;"'!$J$29:$J$48"),A46)+(COUNTIFS(INDIRECT("'"&amp;Données!$A$4:$A$15&amp;"'!$S$29:$S$48"),Données!$O$18,INDIRECT("'"&amp;Données!$A$4:$A$15&amp;"'!$Q$29:$Q$48"),A46))))</f>
        <v>0</v>
      </c>
      <c r="Z46" s="378">
        <f ca="1">SUMPRODUCT(COUNTIFS(INDIRECT("'"&amp;Données!$A$4:$A$15&amp;"'!$E$29:$E$48"),Données!$O$19,INDIRECT("'"&amp;Données!$A$4:$A$15&amp;"'!$C$29:$C$48"),A46)+(COUNTIFS(INDIRECT("'"&amp;Données!$A$4:$A$15&amp;"'!$L$29:$L$48"),Données!$O$19,INDIRECT("'"&amp;Données!$A$4:$A$15&amp;"'!$J$29:$J$48"),A46)+(COUNTIFS(INDIRECT("'"&amp;Données!$A$4:$A$15&amp;"'!$S$29:$S$48"),Données!$O$19,INDIRECT("'"&amp;Données!$A$4:$A$15&amp;"'!$Q$29:$Q$48"),A46))))</f>
        <v>0</v>
      </c>
      <c r="AS46" s="89"/>
      <c r="AX46" s="88"/>
    </row>
    <row r="47" spans="1:51" s="63" customFormat="1" ht="12.75" x14ac:dyDescent="0.2">
      <c r="A47" s="375" t="s">
        <v>47</v>
      </c>
      <c r="B47" s="377">
        <f ca="1">SUMPRODUCT(COUNTIF(INDIRECT("'"&amp;Données!$A$4:$A$15&amp;"'!$B$29:$T$48"),A47))</f>
        <v>0</v>
      </c>
      <c r="C47" s="377">
        <f ca="1">SUMPRODUCT(SUMIF(INDIRECT("'"&amp;Données!$A$4:$A$15&amp;"'!$C$29:$C$48"),A47,INDIRECT("'"&amp;Données!$A$4:$A$15&amp;"'!$F$29:$F$48"))+(SUMIF(INDIRECT("'"&amp;Données!$A$4:$A$15&amp;"'!$J$29:$J$48"),A47,INDIRECT("'"&amp;Données!$A$4:$A$15&amp;"'!$M$29:$M$48")))+(SUMIF(INDIRECT("'"&amp;Données!$A$4:$A$15&amp;"'!$Q$29:$Q$48"),A47,INDIRECT("'"&amp;Données!$A$4:$A$15&amp;"'!$T$29:$T$48"))))</f>
        <v>0</v>
      </c>
      <c r="D47" s="377">
        <f ca="1">SUMPRODUCT(COUNTIF(INDIRECT("'"&amp;Données!$A$4:$A$15&amp;"'!$C$29:$C$48"),A47))</f>
        <v>0</v>
      </c>
      <c r="E47" s="377">
        <f ca="1">SUMPRODUCT(COUNTIF(INDIRECT("'"&amp;Données!$A$4:$A$15&amp;"'!$Q$29:$Q$48"),A47))</f>
        <v>0</v>
      </c>
      <c r="F47" s="377">
        <f ca="1">SUMPRODUCT(COUNTIF(INDIRECT("'"&amp;Données!$A$4:$A$15&amp;"'!$J$29:$J$48"),A47))</f>
        <v>0</v>
      </c>
      <c r="G47" s="386">
        <f>COUNTIFS('Michèle SCHUH'!$B$3:$B$42,Données!$T$4,'Michèle SCHUH'!$C$3:$C$42,A47)+COUNTIFS('Michèle SCHUH'!$I$3:$I$42,Données!$T$4,'Michèle SCHUH'!$J$3:$J$42,A47)+COUNTIFS('Michèle SCHUH'!$P$3:$P$42,Données!$T$4,'Michèle SCHUH'!$Q$3:$Q$42,A47)</f>
        <v>0</v>
      </c>
      <c r="H47" s="386">
        <f>COUNTIFS('Michèle SCHUH'!$B$3:$B$42,Données!$T$5,'Michèle SCHUH'!$C$3:$C$42,A47)+COUNTIFS('Michèle SCHUH'!$I$3:$I$42,Données!$T$5,'Michèle SCHUH'!$J$3:$J$42,A47)+COUNTIFS('Michèle SCHUH'!$P$3:$P$42,Données!$T$5,'Michèle SCHUH'!$Q$3:$Q$42,A47)</f>
        <v>0</v>
      </c>
      <c r="I47" s="386">
        <f>COUNTIFS('Michèle SCHUH'!$B$3:$B$42,Données!$T$6,'Michèle SCHUH'!$C$3:$C$42,A47)+COUNTIFS('Michèle SCHUH'!$I$3:$I$42,Données!$T$6,'Michèle SCHUH'!$J$3:$J$42,A47)+COUNTIFS('Michèle SCHUH'!$P$3:$P$42,Données!$T$6,'Michèle SCHUH'!$Q$3:$Q$42,A47)</f>
        <v>0</v>
      </c>
      <c r="J47" s="386">
        <f>COUNTIFS('Michèle SCHUH'!$B$3:$B$42,Données!$T$7,'Michèle SCHUH'!$C$3:$C$42,A47)+COUNTIFS('Michèle SCHUH'!$I$3:$I$42,Données!$T$7,'Michèle SCHUH'!$J$3:$J$42,A47)+COUNTIFS('Michèle SCHUH'!$P$3:$P$42,Données!$T$7,'Michèle SCHUH'!$Q$3:$Q$42,A47)</f>
        <v>0</v>
      </c>
      <c r="K47" s="378">
        <f ca="1">SUMPRODUCT(COUNTIFS(INDIRECT("'"&amp;Données!$A$4:$A$15&amp;"'!$E$29:$E$48"),Données!$O$4,INDIRECT("'"&amp;Données!$A$4:$A$15&amp;"'!$C$29:$C$48"),A47)+(COUNTIFS(INDIRECT("'"&amp;Données!$A$4:$A$15&amp;"'!$L$29:$L$48"),Données!$O$4,INDIRECT("'"&amp;Données!$A$4:$A$15&amp;"'!$J$29:$J$48"),A47)+(COUNTIFS(INDIRECT("'"&amp;Données!$A$4:$A$15&amp;"'!$S$29:$S$48"),Données!$O$4,INDIRECT("'"&amp;Données!$A$4:$A$15&amp;"'!$Q$29:$Q$48"),A47))))</f>
        <v>0</v>
      </c>
      <c r="L47" s="378">
        <f ca="1">SUMPRODUCT(COUNTIFS(INDIRECT("'"&amp;Données!$A$4:$A$15&amp;"'!$E$29:$E$48"),Données!$O$5,INDIRECT("'"&amp;Données!$A$4:$A$15&amp;"'!$C$29:$C$48"),A47)+(COUNTIFS(INDIRECT("'"&amp;Données!$A$4:$A$15&amp;"'!$L$29:$L$48"),Données!$O$5,INDIRECT("'"&amp;Données!$A$4:$A$15&amp;"'!$J$29:$J$48"),A47)+(COUNTIFS(INDIRECT("'"&amp;Données!$A$4:$A$15&amp;"'!$S$29:$S$48"),Données!$O$5,INDIRECT("'"&amp;Données!$A$4:$A$15&amp;"'!$Q$29:$Q$48"),A47))))</f>
        <v>0</v>
      </c>
      <c r="M47" s="378">
        <f ca="1">SUMPRODUCT(COUNTIFS(INDIRECT("'"&amp;Données!$A$4:$A$15&amp;"'!$E$29:$E$48"),Données!$O$6,INDIRECT("'"&amp;Données!$A$4:$A$15&amp;"'!$C$29:$C$48"),A47)+(COUNTIFS(INDIRECT("'"&amp;Données!$A$4:$A$15&amp;"'!$L$29:$L$48"),Données!$O$6,INDIRECT("'"&amp;Données!$A$4:$A$15&amp;"'!$J$29:$J$48"),A47)+(COUNTIFS(INDIRECT("'"&amp;Données!$A$4:$A$15&amp;"'!$S$29:$S$48"),Données!$O$6,INDIRECT("'"&amp;Données!$A$4:$A$15&amp;"'!$Q$29:$Q$48"),A47))))</f>
        <v>0</v>
      </c>
      <c r="N47" s="378">
        <f ca="1">SUMPRODUCT(COUNTIFS(INDIRECT("'"&amp;Données!$A$4:$A$15&amp;"'!$E$29:$E$48"),Données!$O$7,INDIRECT("'"&amp;Données!$A$4:$A$15&amp;"'!$C$29:$C$48"),A47)+(COUNTIFS(INDIRECT("'"&amp;Données!$A$4:$A$15&amp;"'!$L$29:$L$48"),Données!$O$7,INDIRECT("'"&amp;Données!$A$4:$A$15&amp;"'!$J$29:$J$48"),A47)+(COUNTIFS(INDIRECT("'"&amp;Données!$A$4:$A$15&amp;"'!$S$29:$S$48"),Données!$O$7,INDIRECT("'"&amp;Données!$A$4:$A$15&amp;"'!$Q$29:$Q$48"),A47))))</f>
        <v>0</v>
      </c>
      <c r="O47" s="378">
        <f ca="1">SUMPRODUCT(COUNTIFS(INDIRECT("'"&amp;Données!$A$4:$A$15&amp;"'!$E$29:$E$48"),Données!$O$8,INDIRECT("'"&amp;Données!$A$4:$A$15&amp;"'!$C$29:$C$48"),A47)+(COUNTIFS(INDIRECT("'"&amp;Données!$A$4:$A$15&amp;"'!$L$29:$L$48"),Données!$O$8,INDIRECT("'"&amp;Données!$A$4:$A$15&amp;"'!$J$29:$J$48"),A47)+(COUNTIFS(INDIRECT("'"&amp;Données!$A$4:$A$15&amp;"'!$S$29:$S$48"),Données!$O$8,INDIRECT("'"&amp;Données!$A$4:$A$15&amp;"'!$Q$29:$Q$48"),A47))))</f>
        <v>0</v>
      </c>
      <c r="P47" s="378">
        <f ca="1">SUMPRODUCT(COUNTIFS(INDIRECT("'"&amp;Données!$A$4:$A$15&amp;"'!$E$29:$E$48"),Données!$O$9,INDIRECT("'"&amp;Données!$A$4:$A$15&amp;"'!$C$29:$C$48"),A47)+(COUNTIFS(INDIRECT("'"&amp;Données!$A$4:$A$15&amp;"'!$L$29:$L$48"),Données!$O$9,INDIRECT("'"&amp;Données!$A$4:$A$15&amp;"'!$J$29:$J$48"),A47)+(COUNTIFS(INDIRECT("'"&amp;Données!$A$4:$A$15&amp;"'!$S$29:$S$48"),Données!$O$9,INDIRECT("'"&amp;Données!$A$4:$A$15&amp;"'!$Q$29:$Q$48"),A47))))</f>
        <v>0</v>
      </c>
      <c r="Q47" s="378">
        <f ca="1">SUMPRODUCT(COUNTIFS(INDIRECT("'"&amp;Données!$A$4:$A$15&amp;"'!$E$29:$E$48"),Données!$O$10,INDIRECT("'"&amp;Données!$A$4:$A$15&amp;"'!$C$29:$C$48"),A47)+(COUNTIFS(INDIRECT("'"&amp;Données!$A$4:$A$15&amp;"'!$L$29:$L$48"),Données!$O$10,INDIRECT("'"&amp;Données!$A$4:$A$15&amp;"'!$J$29:$J$48"),A47)+(COUNTIFS(INDIRECT("'"&amp;Données!$A$4:$A$15&amp;"'!$S$29:$S$48"),Données!$O$10,INDIRECT("'"&amp;Données!$A$4:$A$15&amp;"'!$Q$29:$Q$48"),A47))))</f>
        <v>0</v>
      </c>
      <c r="R47" s="378">
        <f ca="1">SUMPRODUCT(COUNTIFS(INDIRECT("'"&amp;Données!$A$4:$A$15&amp;"'!$E$29:$E$48"),Données!$O$11,INDIRECT("'"&amp;Données!$A$4:$A$15&amp;"'!$C$29:$C$48"),A47)+(COUNTIFS(INDIRECT("'"&amp;Données!$A$4:$A$15&amp;"'!$L$29:$L$48"),Données!$O$11,INDIRECT("'"&amp;Données!$A$4:$A$15&amp;"'!$J$29:$J$48"),A47)+(COUNTIFS(INDIRECT("'"&amp;Données!$A$4:$A$15&amp;"'!$S$29:$S$48"),Données!$O$11,INDIRECT("'"&amp;Données!$A$4:$A$15&amp;"'!$Q$29:$Q$48"),A47))))</f>
        <v>0</v>
      </c>
      <c r="S47" s="378">
        <f ca="1">SUMPRODUCT(COUNTIFS(INDIRECT("'"&amp;Données!$A$4:$A$15&amp;"'!$E$29:$E$48"),Données!$O$12,INDIRECT("'"&amp;Données!$A$4:$A$15&amp;"'!$C$29:$C$48"),A47)+(COUNTIFS(INDIRECT("'"&amp;Données!$A$4:$A$15&amp;"'!$L$29:$L$48"),Données!$O$12,INDIRECT("'"&amp;Données!$A$4:$A$15&amp;"'!$J$29:$J$48"),A47)+(COUNTIFS(INDIRECT("'"&amp;Données!$A$4:$A$15&amp;"'!$S$29:$S$48"),Données!$O$12,INDIRECT("'"&amp;Données!$A$4:$A$15&amp;"'!$Q$29:$Q$48"),A47))))</f>
        <v>0</v>
      </c>
      <c r="T47" s="378">
        <f ca="1">SUMPRODUCT(COUNTIFS(INDIRECT("'"&amp;Données!$A$4:$A$15&amp;"'!$E$29:$E$48"),Données!$O$13,INDIRECT("'"&amp;Données!$A$4:$A$15&amp;"'!$C$29:$C$48"),A47)+(COUNTIFS(INDIRECT("'"&amp;Données!$A$4:$A$15&amp;"'!$L$29:$L$48"),Données!$O$13,INDIRECT("'"&amp;Données!$A$4:$A$15&amp;"'!$J$29:$J$48"),A47)+(COUNTIFS(INDIRECT("'"&amp;Données!$A$4:$A$15&amp;"'!$S$29:$S$48"),Données!$O$13,INDIRECT("'"&amp;Données!$A$4:$A$15&amp;"'!$Q$29:$Q$48"),A47))))</f>
        <v>0</v>
      </c>
      <c r="U47" s="378">
        <f ca="1">SUMPRODUCT(COUNTIFS(INDIRECT("'"&amp;Données!$A$4:$A$15&amp;"'!$E$29:$E$48"),Données!$O$14,INDIRECT("'"&amp;Données!$A$4:$A$15&amp;"'!$C$29:$C$48"),A47)+(COUNTIFS(INDIRECT("'"&amp;Données!$A$4:$A$15&amp;"'!$L$29:$L$48"),Données!$O$14,INDIRECT("'"&amp;Données!$A$4:$A$15&amp;"'!$J$29:$J$48"),A47)+(COUNTIFS(INDIRECT("'"&amp;Données!$A$4:$A$15&amp;"'!$S$29:$S$48"),Données!$O$14,INDIRECT("'"&amp;Données!$A$4:$A$15&amp;"'!$Q$29:$Q$48"),A47))))</f>
        <v>0</v>
      </c>
      <c r="V47" s="378">
        <f ca="1">SUMPRODUCT(COUNTIFS(INDIRECT("'"&amp;Données!$A$4:$A$15&amp;"'!$E$29:$E$48"),Données!$O$15,INDIRECT("'"&amp;Données!$A$4:$A$15&amp;"'!$C$29:$C$48"),A47)+(COUNTIFS(INDIRECT("'"&amp;Données!$A$4:$A$15&amp;"'!$L$29:$L$48"),Données!$O$15,INDIRECT("'"&amp;Données!$A$4:$A$15&amp;"'!$J$29:$J$48"),A47)+(COUNTIFS(INDIRECT("'"&amp;Données!$A$4:$A$15&amp;"'!$S$29:$S$48"),Données!$O$15,INDIRECT("'"&amp;Données!$A$4:$A$15&amp;"'!$Q$29:$Q$48"),A47))))</f>
        <v>0</v>
      </c>
      <c r="W47" s="378">
        <f ca="1">SUMPRODUCT(COUNTIFS(INDIRECT("'"&amp;Données!$A$4:$A$15&amp;"'!$E$29:$E$48"),Données!$O$16,INDIRECT("'"&amp;Données!$A$4:$A$15&amp;"'!$C$29:$C$48"),A47)+(COUNTIFS(INDIRECT("'"&amp;Données!$A$4:$A$15&amp;"'!$L$29:$L$48"),Données!$O$16,INDIRECT("'"&amp;Données!$A$4:$A$15&amp;"'!$J$29:$J$48"),A47)+(COUNTIFS(INDIRECT("'"&amp;Données!$A$4:$A$15&amp;"'!$S$29:$S$48"),Données!$O$16,INDIRECT("'"&amp;Données!$A$4:$A$15&amp;"'!$Q$29:$Q$48"),A47))))</f>
        <v>0</v>
      </c>
      <c r="X47" s="378">
        <f ca="1">SUMPRODUCT(COUNTIFS(INDIRECT("'"&amp;Données!$A$4:$A$15&amp;"'!$E$29:$E$48"),Données!$O$17,INDIRECT("'"&amp;Données!$A$4:$A$15&amp;"'!$C$29:$C$48"),A47)+(COUNTIFS(INDIRECT("'"&amp;Données!$A$4:$A$15&amp;"'!$L$29:$L$48"),Données!$O$17,INDIRECT("'"&amp;Données!$A$4:$A$15&amp;"'!$J$29:$J$48"),A47)+(COUNTIFS(INDIRECT("'"&amp;Données!$A$4:$A$15&amp;"'!$S$29:$S$48"),Données!$O$17,INDIRECT("'"&amp;Données!$A$4:$A$15&amp;"'!$Q$29:$Q$48"),A47))))</f>
        <v>0</v>
      </c>
      <c r="Y47" s="378">
        <f ca="1">SUMPRODUCT(COUNTIFS(INDIRECT("'"&amp;Données!$A$4:$A$15&amp;"'!$E$29:$E$48"),Données!$O$18,INDIRECT("'"&amp;Données!$A$4:$A$15&amp;"'!$C$29:$C$48"),A47)+(COUNTIFS(INDIRECT("'"&amp;Données!$A$4:$A$15&amp;"'!$L$29:$L$48"),Données!$O$18,INDIRECT("'"&amp;Données!$A$4:$A$15&amp;"'!$J$29:$J$48"),A47)+(COUNTIFS(INDIRECT("'"&amp;Données!$A$4:$A$15&amp;"'!$S$29:$S$48"),Données!$O$18,INDIRECT("'"&amp;Données!$A$4:$A$15&amp;"'!$Q$29:$Q$48"),A47))))</f>
        <v>0</v>
      </c>
      <c r="Z47" s="378">
        <f ca="1">SUMPRODUCT(COUNTIFS(INDIRECT("'"&amp;Données!$A$4:$A$15&amp;"'!$E$29:$E$48"),Données!$O$19,INDIRECT("'"&amp;Données!$A$4:$A$15&amp;"'!$C$29:$C$48"),A47)+(COUNTIFS(INDIRECT("'"&amp;Données!$A$4:$A$15&amp;"'!$L$29:$L$48"),Données!$O$19,INDIRECT("'"&amp;Données!$A$4:$A$15&amp;"'!$J$29:$J$48"),A47)+(COUNTIFS(INDIRECT("'"&amp;Données!$A$4:$A$15&amp;"'!$S$29:$S$48"),Données!$O$19,INDIRECT("'"&amp;Données!$A$4:$A$15&amp;"'!$Q$29:$Q$48"),A47))))</f>
        <v>0</v>
      </c>
      <c r="AS47" s="89"/>
      <c r="AX47" s="88"/>
    </row>
    <row r="48" spans="1:51" s="63" customFormat="1" ht="12.75" x14ac:dyDescent="0.2">
      <c r="A48" s="375" t="s">
        <v>48</v>
      </c>
      <c r="B48" s="377">
        <f ca="1">SUMPRODUCT(COUNTIF(INDIRECT("'"&amp;Données!$A$4:$A$15&amp;"'!$B$29:$T$48"),A48))</f>
        <v>0</v>
      </c>
      <c r="C48" s="377">
        <f ca="1">SUMPRODUCT(SUMIF(INDIRECT("'"&amp;Données!$A$4:$A$15&amp;"'!$C$29:$C$48"),A48,INDIRECT("'"&amp;Données!$A$4:$A$15&amp;"'!$F$29:$F$48"))+(SUMIF(INDIRECT("'"&amp;Données!$A$4:$A$15&amp;"'!$J$29:$J$48"),A48,INDIRECT("'"&amp;Données!$A$4:$A$15&amp;"'!$M$29:$M$48")))+(SUMIF(INDIRECT("'"&amp;Données!$A$4:$A$15&amp;"'!$Q$29:$Q$48"),A48,INDIRECT("'"&amp;Données!$A$4:$A$15&amp;"'!$T$29:$T$48"))))</f>
        <v>0</v>
      </c>
      <c r="D48" s="377">
        <f ca="1">SUMPRODUCT(COUNTIF(INDIRECT("'"&amp;Données!$A$4:$A$15&amp;"'!$C$29:$C$48"),A48))</f>
        <v>0</v>
      </c>
      <c r="E48" s="377">
        <f ca="1">SUMPRODUCT(COUNTIF(INDIRECT("'"&amp;Données!$A$4:$A$15&amp;"'!$Q$29:$Q$48"),A48))</f>
        <v>0</v>
      </c>
      <c r="F48" s="377">
        <f ca="1">SUMPRODUCT(COUNTIF(INDIRECT("'"&amp;Données!$A$4:$A$15&amp;"'!$J$29:$J$48"),A48))</f>
        <v>0</v>
      </c>
      <c r="G48" s="386">
        <f>COUNTIFS('Michèle SCHUH'!$B$3:$B$42,Données!$T$4,'Michèle SCHUH'!$C$3:$C$42,A48)+COUNTIFS('Michèle SCHUH'!$I$3:$I$42,Données!$T$4,'Michèle SCHUH'!$J$3:$J$42,A48)+COUNTIFS('Michèle SCHUH'!$P$3:$P$42,Données!$T$4,'Michèle SCHUH'!$Q$3:$Q$42,A48)</f>
        <v>0</v>
      </c>
      <c r="H48" s="386">
        <f>COUNTIFS('Michèle SCHUH'!$B$3:$B$42,Données!$T$5,'Michèle SCHUH'!$C$3:$C$42,A48)+COUNTIFS('Michèle SCHUH'!$I$3:$I$42,Données!$T$5,'Michèle SCHUH'!$J$3:$J$42,A48)+COUNTIFS('Michèle SCHUH'!$P$3:$P$42,Données!$T$5,'Michèle SCHUH'!$Q$3:$Q$42,A48)</f>
        <v>0</v>
      </c>
      <c r="I48" s="386">
        <f>COUNTIFS('Michèle SCHUH'!$B$3:$B$42,Données!$T$6,'Michèle SCHUH'!$C$3:$C$42,A48)+COUNTIFS('Michèle SCHUH'!$I$3:$I$42,Données!$T$6,'Michèle SCHUH'!$J$3:$J$42,A48)+COUNTIFS('Michèle SCHUH'!$P$3:$P$42,Données!$T$6,'Michèle SCHUH'!$Q$3:$Q$42,A48)</f>
        <v>0</v>
      </c>
      <c r="J48" s="386">
        <f>COUNTIFS('Michèle SCHUH'!$B$3:$B$42,Données!$T$7,'Michèle SCHUH'!$C$3:$C$42,A48)+COUNTIFS('Michèle SCHUH'!$I$3:$I$42,Données!$T$7,'Michèle SCHUH'!$J$3:$J$42,A48)+COUNTIFS('Michèle SCHUH'!$P$3:$P$42,Données!$T$7,'Michèle SCHUH'!$Q$3:$Q$42,A48)</f>
        <v>0</v>
      </c>
      <c r="K48" s="378">
        <f ca="1">SUMPRODUCT(COUNTIFS(INDIRECT("'"&amp;Données!$A$4:$A$15&amp;"'!$E$29:$E$48"),Données!$O$4,INDIRECT("'"&amp;Données!$A$4:$A$15&amp;"'!$C$29:$C$48"),A48)+(COUNTIFS(INDIRECT("'"&amp;Données!$A$4:$A$15&amp;"'!$L$29:$L$48"),Données!$O$4,INDIRECT("'"&amp;Données!$A$4:$A$15&amp;"'!$J$29:$J$48"),A48)+(COUNTIFS(INDIRECT("'"&amp;Données!$A$4:$A$15&amp;"'!$S$29:$S$48"),Données!$O$4,INDIRECT("'"&amp;Données!$A$4:$A$15&amp;"'!$Q$29:$Q$48"),A48))))</f>
        <v>0</v>
      </c>
      <c r="L48" s="378">
        <f ca="1">SUMPRODUCT(COUNTIFS(INDIRECT("'"&amp;Données!$A$4:$A$15&amp;"'!$E$29:$E$48"),Données!$O$5,INDIRECT("'"&amp;Données!$A$4:$A$15&amp;"'!$C$29:$C$48"),A48)+(COUNTIFS(INDIRECT("'"&amp;Données!$A$4:$A$15&amp;"'!$L$29:$L$48"),Données!$O$5,INDIRECT("'"&amp;Données!$A$4:$A$15&amp;"'!$J$29:$J$48"),A48)+(COUNTIFS(INDIRECT("'"&amp;Données!$A$4:$A$15&amp;"'!$S$29:$S$48"),Données!$O$5,INDIRECT("'"&amp;Données!$A$4:$A$15&amp;"'!$Q$29:$Q$48"),A48))))</f>
        <v>0</v>
      </c>
      <c r="M48" s="378">
        <f ca="1">SUMPRODUCT(COUNTIFS(INDIRECT("'"&amp;Données!$A$4:$A$15&amp;"'!$E$29:$E$48"),Données!$O$6,INDIRECT("'"&amp;Données!$A$4:$A$15&amp;"'!$C$29:$C$48"),A48)+(COUNTIFS(INDIRECT("'"&amp;Données!$A$4:$A$15&amp;"'!$L$29:$L$48"),Données!$O$6,INDIRECT("'"&amp;Données!$A$4:$A$15&amp;"'!$J$29:$J$48"),A48)+(COUNTIFS(INDIRECT("'"&amp;Données!$A$4:$A$15&amp;"'!$S$29:$S$48"),Données!$O$6,INDIRECT("'"&amp;Données!$A$4:$A$15&amp;"'!$Q$29:$Q$48"),A48))))</f>
        <v>0</v>
      </c>
      <c r="N48" s="378">
        <f ca="1">SUMPRODUCT(COUNTIFS(INDIRECT("'"&amp;Données!$A$4:$A$15&amp;"'!$E$29:$E$48"),Données!$O$7,INDIRECT("'"&amp;Données!$A$4:$A$15&amp;"'!$C$29:$C$48"),A48)+(COUNTIFS(INDIRECT("'"&amp;Données!$A$4:$A$15&amp;"'!$L$29:$L$48"),Données!$O$7,INDIRECT("'"&amp;Données!$A$4:$A$15&amp;"'!$J$29:$J$48"),A48)+(COUNTIFS(INDIRECT("'"&amp;Données!$A$4:$A$15&amp;"'!$S$29:$S$48"),Données!$O$7,INDIRECT("'"&amp;Données!$A$4:$A$15&amp;"'!$Q$29:$Q$48"),A48))))</f>
        <v>0</v>
      </c>
      <c r="O48" s="378">
        <f ca="1">SUMPRODUCT(COUNTIFS(INDIRECT("'"&amp;Données!$A$4:$A$15&amp;"'!$E$29:$E$48"),Données!$O$8,INDIRECT("'"&amp;Données!$A$4:$A$15&amp;"'!$C$29:$C$48"),A48)+(COUNTIFS(INDIRECT("'"&amp;Données!$A$4:$A$15&amp;"'!$L$29:$L$48"),Données!$O$8,INDIRECT("'"&amp;Données!$A$4:$A$15&amp;"'!$J$29:$J$48"),A48)+(COUNTIFS(INDIRECT("'"&amp;Données!$A$4:$A$15&amp;"'!$S$29:$S$48"),Données!$O$8,INDIRECT("'"&amp;Données!$A$4:$A$15&amp;"'!$Q$29:$Q$48"),A48))))</f>
        <v>0</v>
      </c>
      <c r="P48" s="378">
        <f ca="1">SUMPRODUCT(COUNTIFS(INDIRECT("'"&amp;Données!$A$4:$A$15&amp;"'!$E$29:$E$48"),Données!$O$9,INDIRECT("'"&amp;Données!$A$4:$A$15&amp;"'!$C$29:$C$48"),A48)+(COUNTIFS(INDIRECT("'"&amp;Données!$A$4:$A$15&amp;"'!$L$29:$L$48"),Données!$O$9,INDIRECT("'"&amp;Données!$A$4:$A$15&amp;"'!$J$29:$J$48"),A48)+(COUNTIFS(INDIRECT("'"&amp;Données!$A$4:$A$15&amp;"'!$S$29:$S$48"),Données!$O$9,INDIRECT("'"&amp;Données!$A$4:$A$15&amp;"'!$Q$29:$Q$48"),A48))))</f>
        <v>0</v>
      </c>
      <c r="Q48" s="378">
        <f ca="1">SUMPRODUCT(COUNTIFS(INDIRECT("'"&amp;Données!$A$4:$A$15&amp;"'!$E$29:$E$48"),Données!$O$10,INDIRECT("'"&amp;Données!$A$4:$A$15&amp;"'!$C$29:$C$48"),A48)+(COUNTIFS(INDIRECT("'"&amp;Données!$A$4:$A$15&amp;"'!$L$29:$L$48"),Données!$O$10,INDIRECT("'"&amp;Données!$A$4:$A$15&amp;"'!$J$29:$J$48"),A48)+(COUNTIFS(INDIRECT("'"&amp;Données!$A$4:$A$15&amp;"'!$S$29:$S$48"),Données!$O$10,INDIRECT("'"&amp;Données!$A$4:$A$15&amp;"'!$Q$29:$Q$48"),A48))))</f>
        <v>0</v>
      </c>
      <c r="R48" s="378">
        <f ca="1">SUMPRODUCT(COUNTIFS(INDIRECT("'"&amp;Données!$A$4:$A$15&amp;"'!$E$29:$E$48"),Données!$O$11,INDIRECT("'"&amp;Données!$A$4:$A$15&amp;"'!$C$29:$C$48"),A48)+(COUNTIFS(INDIRECT("'"&amp;Données!$A$4:$A$15&amp;"'!$L$29:$L$48"),Données!$O$11,INDIRECT("'"&amp;Données!$A$4:$A$15&amp;"'!$J$29:$J$48"),A48)+(COUNTIFS(INDIRECT("'"&amp;Données!$A$4:$A$15&amp;"'!$S$29:$S$48"),Données!$O$11,INDIRECT("'"&amp;Données!$A$4:$A$15&amp;"'!$Q$29:$Q$48"),A48))))</f>
        <v>0</v>
      </c>
      <c r="S48" s="378">
        <f ca="1">SUMPRODUCT(COUNTIFS(INDIRECT("'"&amp;Données!$A$4:$A$15&amp;"'!$E$29:$E$48"),Données!$O$12,INDIRECT("'"&amp;Données!$A$4:$A$15&amp;"'!$C$29:$C$48"),A48)+(COUNTIFS(INDIRECT("'"&amp;Données!$A$4:$A$15&amp;"'!$L$29:$L$48"),Données!$O$12,INDIRECT("'"&amp;Données!$A$4:$A$15&amp;"'!$J$29:$J$48"),A48)+(COUNTIFS(INDIRECT("'"&amp;Données!$A$4:$A$15&amp;"'!$S$29:$S$48"),Données!$O$12,INDIRECT("'"&amp;Données!$A$4:$A$15&amp;"'!$Q$29:$Q$48"),A48))))</f>
        <v>0</v>
      </c>
      <c r="T48" s="378">
        <f ca="1">SUMPRODUCT(COUNTIFS(INDIRECT("'"&amp;Données!$A$4:$A$15&amp;"'!$E$29:$E$48"),Données!$O$13,INDIRECT("'"&amp;Données!$A$4:$A$15&amp;"'!$C$29:$C$48"),A48)+(COUNTIFS(INDIRECT("'"&amp;Données!$A$4:$A$15&amp;"'!$L$29:$L$48"),Données!$O$13,INDIRECT("'"&amp;Données!$A$4:$A$15&amp;"'!$J$29:$J$48"),A48)+(COUNTIFS(INDIRECT("'"&amp;Données!$A$4:$A$15&amp;"'!$S$29:$S$48"),Données!$O$13,INDIRECT("'"&amp;Données!$A$4:$A$15&amp;"'!$Q$29:$Q$48"),A48))))</f>
        <v>0</v>
      </c>
      <c r="U48" s="378">
        <f ca="1">SUMPRODUCT(COUNTIFS(INDIRECT("'"&amp;Données!$A$4:$A$15&amp;"'!$E$29:$E$48"),Données!$O$14,INDIRECT("'"&amp;Données!$A$4:$A$15&amp;"'!$C$29:$C$48"),A48)+(COUNTIFS(INDIRECT("'"&amp;Données!$A$4:$A$15&amp;"'!$L$29:$L$48"),Données!$O$14,INDIRECT("'"&amp;Données!$A$4:$A$15&amp;"'!$J$29:$J$48"),A48)+(COUNTIFS(INDIRECT("'"&amp;Données!$A$4:$A$15&amp;"'!$S$29:$S$48"),Données!$O$14,INDIRECT("'"&amp;Données!$A$4:$A$15&amp;"'!$Q$29:$Q$48"),A48))))</f>
        <v>0</v>
      </c>
      <c r="V48" s="378">
        <f ca="1">SUMPRODUCT(COUNTIFS(INDIRECT("'"&amp;Données!$A$4:$A$15&amp;"'!$E$29:$E$48"),Données!$O$15,INDIRECT("'"&amp;Données!$A$4:$A$15&amp;"'!$C$29:$C$48"),A48)+(COUNTIFS(INDIRECT("'"&amp;Données!$A$4:$A$15&amp;"'!$L$29:$L$48"),Données!$O$15,INDIRECT("'"&amp;Données!$A$4:$A$15&amp;"'!$J$29:$J$48"),A48)+(COUNTIFS(INDIRECT("'"&amp;Données!$A$4:$A$15&amp;"'!$S$29:$S$48"),Données!$O$15,INDIRECT("'"&amp;Données!$A$4:$A$15&amp;"'!$Q$29:$Q$48"),A48))))</f>
        <v>0</v>
      </c>
      <c r="W48" s="378">
        <f ca="1">SUMPRODUCT(COUNTIFS(INDIRECT("'"&amp;Données!$A$4:$A$15&amp;"'!$E$29:$E$48"),Données!$O$16,INDIRECT("'"&amp;Données!$A$4:$A$15&amp;"'!$C$29:$C$48"),A48)+(COUNTIFS(INDIRECT("'"&amp;Données!$A$4:$A$15&amp;"'!$L$29:$L$48"),Données!$O$16,INDIRECT("'"&amp;Données!$A$4:$A$15&amp;"'!$J$29:$J$48"),A48)+(COUNTIFS(INDIRECT("'"&amp;Données!$A$4:$A$15&amp;"'!$S$29:$S$48"),Données!$O$16,INDIRECT("'"&amp;Données!$A$4:$A$15&amp;"'!$Q$29:$Q$48"),A48))))</f>
        <v>0</v>
      </c>
      <c r="X48" s="378">
        <f ca="1">SUMPRODUCT(COUNTIFS(INDIRECT("'"&amp;Données!$A$4:$A$15&amp;"'!$E$29:$E$48"),Données!$O$17,INDIRECT("'"&amp;Données!$A$4:$A$15&amp;"'!$C$29:$C$48"),A48)+(COUNTIFS(INDIRECT("'"&amp;Données!$A$4:$A$15&amp;"'!$L$29:$L$48"),Données!$O$17,INDIRECT("'"&amp;Données!$A$4:$A$15&amp;"'!$J$29:$J$48"),A48)+(COUNTIFS(INDIRECT("'"&amp;Données!$A$4:$A$15&amp;"'!$S$29:$S$48"),Données!$O$17,INDIRECT("'"&amp;Données!$A$4:$A$15&amp;"'!$Q$29:$Q$48"),A48))))</f>
        <v>0</v>
      </c>
      <c r="Y48" s="378">
        <f ca="1">SUMPRODUCT(COUNTIFS(INDIRECT("'"&amp;Données!$A$4:$A$15&amp;"'!$E$29:$E$48"),Données!$O$18,INDIRECT("'"&amp;Données!$A$4:$A$15&amp;"'!$C$29:$C$48"),A48)+(COUNTIFS(INDIRECT("'"&amp;Données!$A$4:$A$15&amp;"'!$L$29:$L$48"),Données!$O$18,INDIRECT("'"&amp;Données!$A$4:$A$15&amp;"'!$J$29:$J$48"),A48)+(COUNTIFS(INDIRECT("'"&amp;Données!$A$4:$A$15&amp;"'!$S$29:$S$48"),Données!$O$18,INDIRECT("'"&amp;Données!$A$4:$A$15&amp;"'!$Q$29:$Q$48"),A48))))</f>
        <v>0</v>
      </c>
      <c r="Z48" s="378">
        <f ca="1">SUMPRODUCT(COUNTIFS(INDIRECT("'"&amp;Données!$A$4:$A$15&amp;"'!$E$29:$E$48"),Données!$O$19,INDIRECT("'"&amp;Données!$A$4:$A$15&amp;"'!$C$29:$C$48"),A48)+(COUNTIFS(INDIRECT("'"&amp;Données!$A$4:$A$15&amp;"'!$L$29:$L$48"),Données!$O$19,INDIRECT("'"&amp;Données!$A$4:$A$15&amp;"'!$J$29:$J$48"),A48)+(COUNTIFS(INDIRECT("'"&amp;Données!$A$4:$A$15&amp;"'!$S$29:$S$48"),Données!$O$19,INDIRECT("'"&amp;Données!$A$4:$A$15&amp;"'!$Q$29:$Q$48"),A48))))</f>
        <v>0</v>
      </c>
      <c r="AD48" s="97"/>
      <c r="AE48" s="97"/>
      <c r="AF48" s="97"/>
      <c r="AG48" s="97"/>
      <c r="AH48" s="97"/>
      <c r="AI48" s="97"/>
      <c r="AJ48" s="97"/>
      <c r="AK48" s="97"/>
      <c r="AL48" s="96"/>
      <c r="AS48" s="89"/>
      <c r="AX48" s="88"/>
      <c r="AY48" s="88"/>
    </row>
    <row r="49" spans="1:51" s="63" customFormat="1" ht="12.75" x14ac:dyDescent="0.2">
      <c r="A49" s="375" t="s">
        <v>49</v>
      </c>
      <c r="B49" s="377">
        <f ca="1">SUMPRODUCT(COUNTIF(INDIRECT("'"&amp;Données!$A$4:$A$15&amp;"'!$B$29:$T$48"),A49))</f>
        <v>0</v>
      </c>
      <c r="C49" s="377">
        <f ca="1">SUMPRODUCT(SUMIF(INDIRECT("'"&amp;Données!$A$4:$A$15&amp;"'!$C$29:$C$48"),A49,INDIRECT("'"&amp;Données!$A$4:$A$15&amp;"'!$F$29:$F$48"))+(SUMIF(INDIRECT("'"&amp;Données!$A$4:$A$15&amp;"'!$J$29:$J$48"),A49,INDIRECT("'"&amp;Données!$A$4:$A$15&amp;"'!$M$29:$M$48")))+(SUMIF(INDIRECT("'"&amp;Données!$A$4:$A$15&amp;"'!$Q$29:$Q$48"),A49,INDIRECT("'"&amp;Données!$A$4:$A$15&amp;"'!$T$29:$T$48"))))</f>
        <v>0</v>
      </c>
      <c r="D49" s="377">
        <f ca="1">SUMPRODUCT(COUNTIF(INDIRECT("'"&amp;Données!$A$4:$A$15&amp;"'!$C$29:$C$48"),A49))</f>
        <v>0</v>
      </c>
      <c r="E49" s="377">
        <f ca="1">SUMPRODUCT(COUNTIF(INDIRECT("'"&amp;Données!$A$4:$A$15&amp;"'!$Q$29:$Q$48"),A49))</f>
        <v>0</v>
      </c>
      <c r="F49" s="377">
        <f ca="1">SUMPRODUCT(COUNTIF(INDIRECT("'"&amp;Données!$A$4:$A$15&amp;"'!$J$29:$J$48"),A49))</f>
        <v>0</v>
      </c>
      <c r="G49" s="386">
        <f>COUNTIFS('Michèle SCHUH'!$B$3:$B$42,Données!$T$4,'Michèle SCHUH'!$C$3:$C$42,A49)+COUNTIFS('Michèle SCHUH'!$I$3:$I$42,Données!$T$4,'Michèle SCHUH'!$J$3:$J$42,A49)+COUNTIFS('Michèle SCHUH'!$P$3:$P$42,Données!$T$4,'Michèle SCHUH'!$Q$3:$Q$42,A49)</f>
        <v>0</v>
      </c>
      <c r="H49" s="386">
        <f>COUNTIFS('Michèle SCHUH'!$B$3:$B$42,Données!$T$5,'Michèle SCHUH'!$C$3:$C$42,A49)+COUNTIFS('Michèle SCHUH'!$I$3:$I$42,Données!$T$5,'Michèle SCHUH'!$J$3:$J$42,A49)+COUNTIFS('Michèle SCHUH'!$P$3:$P$42,Données!$T$5,'Michèle SCHUH'!$Q$3:$Q$42,A49)</f>
        <v>0</v>
      </c>
      <c r="I49" s="386">
        <f>COUNTIFS('Michèle SCHUH'!$B$3:$B$42,Données!$T$6,'Michèle SCHUH'!$C$3:$C$42,A49)+COUNTIFS('Michèle SCHUH'!$I$3:$I$42,Données!$T$6,'Michèle SCHUH'!$J$3:$J$42,A49)+COUNTIFS('Michèle SCHUH'!$P$3:$P$42,Données!$T$6,'Michèle SCHUH'!$Q$3:$Q$42,A49)</f>
        <v>0</v>
      </c>
      <c r="J49" s="386">
        <f>COUNTIFS('Michèle SCHUH'!$B$3:$B$42,Données!$T$7,'Michèle SCHUH'!$C$3:$C$42,A49)+COUNTIFS('Michèle SCHUH'!$I$3:$I$42,Données!$T$7,'Michèle SCHUH'!$J$3:$J$42,A49)+COUNTIFS('Michèle SCHUH'!$P$3:$P$42,Données!$T$7,'Michèle SCHUH'!$Q$3:$Q$42,A49)</f>
        <v>0</v>
      </c>
      <c r="K49" s="378">
        <f ca="1">SUMPRODUCT(COUNTIFS(INDIRECT("'"&amp;Données!$A$4:$A$15&amp;"'!$E$29:$E$48"),Données!$O$4,INDIRECT("'"&amp;Données!$A$4:$A$15&amp;"'!$C$29:$C$48"),A49)+(COUNTIFS(INDIRECT("'"&amp;Données!$A$4:$A$15&amp;"'!$L$29:$L$48"),Données!$O$4,INDIRECT("'"&amp;Données!$A$4:$A$15&amp;"'!$J$29:$J$48"),A49)+(COUNTIFS(INDIRECT("'"&amp;Données!$A$4:$A$15&amp;"'!$S$29:$S$48"),Données!$O$4,INDIRECT("'"&amp;Données!$A$4:$A$15&amp;"'!$Q$29:$Q$48"),A49))))</f>
        <v>0</v>
      </c>
      <c r="L49" s="378">
        <f ca="1">SUMPRODUCT(COUNTIFS(INDIRECT("'"&amp;Données!$A$4:$A$15&amp;"'!$E$29:$E$48"),Données!$O$5,INDIRECT("'"&amp;Données!$A$4:$A$15&amp;"'!$C$29:$C$48"),A49)+(COUNTIFS(INDIRECT("'"&amp;Données!$A$4:$A$15&amp;"'!$L$29:$L$48"),Données!$O$5,INDIRECT("'"&amp;Données!$A$4:$A$15&amp;"'!$J$29:$J$48"),A49)+(COUNTIFS(INDIRECT("'"&amp;Données!$A$4:$A$15&amp;"'!$S$29:$S$48"),Données!$O$5,INDIRECT("'"&amp;Données!$A$4:$A$15&amp;"'!$Q$29:$Q$48"),A49))))</f>
        <v>0</v>
      </c>
      <c r="M49" s="378">
        <f ca="1">SUMPRODUCT(COUNTIFS(INDIRECT("'"&amp;Données!$A$4:$A$15&amp;"'!$E$29:$E$48"),Données!$O$6,INDIRECT("'"&amp;Données!$A$4:$A$15&amp;"'!$C$29:$C$48"),A49)+(COUNTIFS(INDIRECT("'"&amp;Données!$A$4:$A$15&amp;"'!$L$29:$L$48"),Données!$O$6,INDIRECT("'"&amp;Données!$A$4:$A$15&amp;"'!$J$29:$J$48"),A49)+(COUNTIFS(INDIRECT("'"&amp;Données!$A$4:$A$15&amp;"'!$S$29:$S$48"),Données!$O$6,INDIRECT("'"&amp;Données!$A$4:$A$15&amp;"'!$Q$29:$Q$48"),A49))))</f>
        <v>0</v>
      </c>
      <c r="N49" s="378">
        <f ca="1">SUMPRODUCT(COUNTIFS(INDIRECT("'"&amp;Données!$A$4:$A$15&amp;"'!$E$29:$E$48"),Données!$O$7,INDIRECT("'"&amp;Données!$A$4:$A$15&amp;"'!$C$29:$C$48"),A49)+(COUNTIFS(INDIRECT("'"&amp;Données!$A$4:$A$15&amp;"'!$L$29:$L$48"),Données!$O$7,INDIRECT("'"&amp;Données!$A$4:$A$15&amp;"'!$J$29:$J$48"),A49)+(COUNTIFS(INDIRECT("'"&amp;Données!$A$4:$A$15&amp;"'!$S$29:$S$48"),Données!$O$7,INDIRECT("'"&amp;Données!$A$4:$A$15&amp;"'!$Q$29:$Q$48"),A49))))</f>
        <v>0</v>
      </c>
      <c r="O49" s="378">
        <f ca="1">SUMPRODUCT(COUNTIFS(INDIRECT("'"&amp;Données!$A$4:$A$15&amp;"'!$E$29:$E$48"),Données!$O$8,INDIRECT("'"&amp;Données!$A$4:$A$15&amp;"'!$C$29:$C$48"),A49)+(COUNTIFS(INDIRECT("'"&amp;Données!$A$4:$A$15&amp;"'!$L$29:$L$48"),Données!$O$8,INDIRECT("'"&amp;Données!$A$4:$A$15&amp;"'!$J$29:$J$48"),A49)+(COUNTIFS(INDIRECT("'"&amp;Données!$A$4:$A$15&amp;"'!$S$29:$S$48"),Données!$O$8,INDIRECT("'"&amp;Données!$A$4:$A$15&amp;"'!$Q$29:$Q$48"),A49))))</f>
        <v>0</v>
      </c>
      <c r="P49" s="378">
        <f ca="1">SUMPRODUCT(COUNTIFS(INDIRECT("'"&amp;Données!$A$4:$A$15&amp;"'!$E$29:$E$48"),Données!$O$9,INDIRECT("'"&amp;Données!$A$4:$A$15&amp;"'!$C$29:$C$48"),A49)+(COUNTIFS(INDIRECT("'"&amp;Données!$A$4:$A$15&amp;"'!$L$29:$L$48"),Données!$O$9,INDIRECT("'"&amp;Données!$A$4:$A$15&amp;"'!$J$29:$J$48"),A49)+(COUNTIFS(INDIRECT("'"&amp;Données!$A$4:$A$15&amp;"'!$S$29:$S$48"),Données!$O$9,INDIRECT("'"&amp;Données!$A$4:$A$15&amp;"'!$Q$29:$Q$48"),A49))))</f>
        <v>0</v>
      </c>
      <c r="Q49" s="378">
        <f ca="1">SUMPRODUCT(COUNTIFS(INDIRECT("'"&amp;Données!$A$4:$A$15&amp;"'!$E$29:$E$48"),Données!$O$10,INDIRECT("'"&amp;Données!$A$4:$A$15&amp;"'!$C$29:$C$48"),A49)+(COUNTIFS(INDIRECT("'"&amp;Données!$A$4:$A$15&amp;"'!$L$29:$L$48"),Données!$O$10,INDIRECT("'"&amp;Données!$A$4:$A$15&amp;"'!$J$29:$J$48"),A49)+(COUNTIFS(INDIRECT("'"&amp;Données!$A$4:$A$15&amp;"'!$S$29:$S$48"),Données!$O$10,INDIRECT("'"&amp;Données!$A$4:$A$15&amp;"'!$Q$29:$Q$48"),A49))))</f>
        <v>0</v>
      </c>
      <c r="R49" s="378">
        <f ca="1">SUMPRODUCT(COUNTIFS(INDIRECT("'"&amp;Données!$A$4:$A$15&amp;"'!$E$29:$E$48"),Données!$O$11,INDIRECT("'"&amp;Données!$A$4:$A$15&amp;"'!$C$29:$C$48"),A49)+(COUNTIFS(INDIRECT("'"&amp;Données!$A$4:$A$15&amp;"'!$L$29:$L$48"),Données!$O$11,INDIRECT("'"&amp;Données!$A$4:$A$15&amp;"'!$J$29:$J$48"),A49)+(COUNTIFS(INDIRECT("'"&amp;Données!$A$4:$A$15&amp;"'!$S$29:$S$48"),Données!$O$11,INDIRECT("'"&amp;Données!$A$4:$A$15&amp;"'!$Q$29:$Q$48"),A49))))</f>
        <v>0</v>
      </c>
      <c r="S49" s="378">
        <f ca="1">SUMPRODUCT(COUNTIFS(INDIRECT("'"&amp;Données!$A$4:$A$15&amp;"'!$E$29:$E$48"),Données!$O$12,INDIRECT("'"&amp;Données!$A$4:$A$15&amp;"'!$C$29:$C$48"),A49)+(COUNTIFS(INDIRECT("'"&amp;Données!$A$4:$A$15&amp;"'!$L$29:$L$48"),Données!$O$12,INDIRECT("'"&amp;Données!$A$4:$A$15&amp;"'!$J$29:$J$48"),A49)+(COUNTIFS(INDIRECT("'"&amp;Données!$A$4:$A$15&amp;"'!$S$29:$S$48"),Données!$O$12,INDIRECT("'"&amp;Données!$A$4:$A$15&amp;"'!$Q$29:$Q$48"),A49))))</f>
        <v>0</v>
      </c>
      <c r="T49" s="378">
        <f ca="1">SUMPRODUCT(COUNTIFS(INDIRECT("'"&amp;Données!$A$4:$A$15&amp;"'!$E$29:$E$48"),Données!$O$13,INDIRECT("'"&amp;Données!$A$4:$A$15&amp;"'!$C$29:$C$48"),A49)+(COUNTIFS(INDIRECT("'"&amp;Données!$A$4:$A$15&amp;"'!$L$29:$L$48"),Données!$O$13,INDIRECT("'"&amp;Données!$A$4:$A$15&amp;"'!$J$29:$J$48"),A49)+(COUNTIFS(INDIRECT("'"&amp;Données!$A$4:$A$15&amp;"'!$S$29:$S$48"),Données!$O$13,INDIRECT("'"&amp;Données!$A$4:$A$15&amp;"'!$Q$29:$Q$48"),A49))))</f>
        <v>0</v>
      </c>
      <c r="U49" s="378">
        <f ca="1">SUMPRODUCT(COUNTIFS(INDIRECT("'"&amp;Données!$A$4:$A$15&amp;"'!$E$29:$E$48"),Données!$O$14,INDIRECT("'"&amp;Données!$A$4:$A$15&amp;"'!$C$29:$C$48"),A49)+(COUNTIFS(INDIRECT("'"&amp;Données!$A$4:$A$15&amp;"'!$L$29:$L$48"),Données!$O$14,INDIRECT("'"&amp;Données!$A$4:$A$15&amp;"'!$J$29:$J$48"),A49)+(COUNTIFS(INDIRECT("'"&amp;Données!$A$4:$A$15&amp;"'!$S$29:$S$48"),Données!$O$14,INDIRECT("'"&amp;Données!$A$4:$A$15&amp;"'!$Q$29:$Q$48"),A49))))</f>
        <v>0</v>
      </c>
      <c r="V49" s="378">
        <f ca="1">SUMPRODUCT(COUNTIFS(INDIRECT("'"&amp;Données!$A$4:$A$15&amp;"'!$E$29:$E$48"),Données!$O$15,INDIRECT("'"&amp;Données!$A$4:$A$15&amp;"'!$C$29:$C$48"),A49)+(COUNTIFS(INDIRECT("'"&amp;Données!$A$4:$A$15&amp;"'!$L$29:$L$48"),Données!$O$15,INDIRECT("'"&amp;Données!$A$4:$A$15&amp;"'!$J$29:$J$48"),A49)+(COUNTIFS(INDIRECT("'"&amp;Données!$A$4:$A$15&amp;"'!$S$29:$S$48"),Données!$O$15,INDIRECT("'"&amp;Données!$A$4:$A$15&amp;"'!$Q$29:$Q$48"),A49))))</f>
        <v>0</v>
      </c>
      <c r="W49" s="378">
        <f ca="1">SUMPRODUCT(COUNTIFS(INDIRECT("'"&amp;Données!$A$4:$A$15&amp;"'!$E$29:$E$48"),Données!$O$16,INDIRECT("'"&amp;Données!$A$4:$A$15&amp;"'!$C$29:$C$48"),A49)+(COUNTIFS(INDIRECT("'"&amp;Données!$A$4:$A$15&amp;"'!$L$29:$L$48"),Données!$O$16,INDIRECT("'"&amp;Données!$A$4:$A$15&amp;"'!$J$29:$J$48"),A49)+(COUNTIFS(INDIRECT("'"&amp;Données!$A$4:$A$15&amp;"'!$S$29:$S$48"),Données!$O$16,INDIRECT("'"&amp;Données!$A$4:$A$15&amp;"'!$Q$29:$Q$48"),A49))))</f>
        <v>0</v>
      </c>
      <c r="X49" s="378">
        <f ca="1">SUMPRODUCT(COUNTIFS(INDIRECT("'"&amp;Données!$A$4:$A$15&amp;"'!$E$29:$E$48"),Données!$O$17,INDIRECT("'"&amp;Données!$A$4:$A$15&amp;"'!$C$29:$C$48"),A49)+(COUNTIFS(INDIRECT("'"&amp;Données!$A$4:$A$15&amp;"'!$L$29:$L$48"),Données!$O$17,INDIRECT("'"&amp;Données!$A$4:$A$15&amp;"'!$J$29:$J$48"),A49)+(COUNTIFS(INDIRECT("'"&amp;Données!$A$4:$A$15&amp;"'!$S$29:$S$48"),Données!$O$17,INDIRECT("'"&amp;Données!$A$4:$A$15&amp;"'!$Q$29:$Q$48"),A49))))</f>
        <v>0</v>
      </c>
      <c r="Y49" s="378">
        <f ca="1">SUMPRODUCT(COUNTIFS(INDIRECT("'"&amp;Données!$A$4:$A$15&amp;"'!$E$29:$E$48"),Données!$O$18,INDIRECT("'"&amp;Données!$A$4:$A$15&amp;"'!$C$29:$C$48"),A49)+(COUNTIFS(INDIRECT("'"&amp;Données!$A$4:$A$15&amp;"'!$L$29:$L$48"),Données!$O$18,INDIRECT("'"&amp;Données!$A$4:$A$15&amp;"'!$J$29:$J$48"),A49)+(COUNTIFS(INDIRECT("'"&amp;Données!$A$4:$A$15&amp;"'!$S$29:$S$48"),Données!$O$18,INDIRECT("'"&amp;Données!$A$4:$A$15&amp;"'!$Q$29:$Q$48"),A49))))</f>
        <v>0</v>
      </c>
      <c r="Z49" s="378">
        <f ca="1">SUMPRODUCT(COUNTIFS(INDIRECT("'"&amp;Données!$A$4:$A$15&amp;"'!$E$29:$E$48"),Données!$O$19,INDIRECT("'"&amp;Données!$A$4:$A$15&amp;"'!$C$29:$C$48"),A49)+(COUNTIFS(INDIRECT("'"&amp;Données!$A$4:$A$15&amp;"'!$L$29:$L$48"),Données!$O$19,INDIRECT("'"&amp;Données!$A$4:$A$15&amp;"'!$J$29:$J$48"),A49)+(COUNTIFS(INDIRECT("'"&amp;Données!$A$4:$A$15&amp;"'!$S$29:$S$48"),Données!$O$19,INDIRECT("'"&amp;Données!$A$4:$A$15&amp;"'!$Q$29:$Q$48"),A49))))</f>
        <v>0</v>
      </c>
      <c r="AD49" s="97"/>
      <c r="AE49" s="97"/>
      <c r="AF49" s="97"/>
      <c r="AG49" s="97"/>
      <c r="AH49" s="97"/>
      <c r="AI49" s="97"/>
      <c r="AJ49" s="97"/>
      <c r="AK49" s="97"/>
      <c r="AL49" s="96"/>
      <c r="AS49" s="89"/>
      <c r="AX49" s="88"/>
      <c r="AY49" s="88"/>
    </row>
    <row r="50" spans="1:51" s="63" customFormat="1" ht="12.75" x14ac:dyDescent="0.2">
      <c r="A50" s="375" t="s">
        <v>134</v>
      </c>
      <c r="B50" s="377">
        <f ca="1">SUMPRODUCT(COUNTIF(INDIRECT("'"&amp;Données!$A$4:$A$15&amp;"'!$B$29:$T$48"),A50))</f>
        <v>0</v>
      </c>
      <c r="C50" s="377">
        <f ca="1">SUMPRODUCT(SUMIF(INDIRECT("'"&amp;Données!$A$4:$A$15&amp;"'!$C$29:$C$48"),A50,INDIRECT("'"&amp;Données!$A$4:$A$15&amp;"'!$F$29:$F$48"))+(SUMIF(INDIRECT("'"&amp;Données!$A$4:$A$15&amp;"'!$J$29:$J$48"),A50,INDIRECT("'"&amp;Données!$A$4:$A$15&amp;"'!$M$29:$M$48")))+(SUMIF(INDIRECT("'"&amp;Données!$A$4:$A$15&amp;"'!$Q$29:$Q$48"),A50,INDIRECT("'"&amp;Données!$A$4:$A$15&amp;"'!$T$29:$T$48"))))</f>
        <v>0</v>
      </c>
      <c r="D50" s="377">
        <f ca="1">SUMPRODUCT(COUNTIF(INDIRECT("'"&amp;Données!$A$4:$A$15&amp;"'!$C$29:$C$48"),A50))</f>
        <v>0</v>
      </c>
      <c r="E50" s="377">
        <f ca="1">SUMPRODUCT(COUNTIF(INDIRECT("'"&amp;Données!$A$4:$A$15&amp;"'!$Q$29:$Q$48"),A50))</f>
        <v>0</v>
      </c>
      <c r="F50" s="377">
        <f ca="1">SUMPRODUCT(COUNTIF(INDIRECT("'"&amp;Données!$A$4:$A$15&amp;"'!$J$29:$J$48"),A50))</f>
        <v>0</v>
      </c>
      <c r="G50" s="386">
        <f>COUNTIFS('Michèle SCHUH'!$B$3:$B$42,Données!$T$4,'Michèle SCHUH'!$C$3:$C$42,A50)+COUNTIFS('Michèle SCHUH'!$I$3:$I$42,Données!$T$4,'Michèle SCHUH'!$J$3:$J$42,A50)+COUNTIFS('Michèle SCHUH'!$P$3:$P$42,Données!$T$4,'Michèle SCHUH'!$Q$3:$Q$42,A50)</f>
        <v>0</v>
      </c>
      <c r="H50" s="386">
        <f>COUNTIFS('Michèle SCHUH'!$B$3:$B$42,Données!$T$5,'Michèle SCHUH'!$C$3:$C$42,A50)+COUNTIFS('Michèle SCHUH'!$I$3:$I$42,Données!$T$5,'Michèle SCHUH'!$J$3:$J$42,A50)+COUNTIFS('Michèle SCHUH'!$P$3:$P$42,Données!$T$5,'Michèle SCHUH'!$Q$3:$Q$42,A50)</f>
        <v>0</v>
      </c>
      <c r="I50" s="386">
        <f>COUNTIFS('Michèle SCHUH'!$B$3:$B$42,Données!$T$6,'Michèle SCHUH'!$C$3:$C$42,A50)+COUNTIFS('Michèle SCHUH'!$I$3:$I$42,Données!$T$6,'Michèle SCHUH'!$J$3:$J$42,A50)+COUNTIFS('Michèle SCHUH'!$P$3:$P$42,Données!$T$6,'Michèle SCHUH'!$Q$3:$Q$42,A50)</f>
        <v>0</v>
      </c>
      <c r="J50" s="386">
        <f>COUNTIFS('Michèle SCHUH'!$B$3:$B$42,Données!$T$7,'Michèle SCHUH'!$C$3:$C$42,A50)+COUNTIFS('Michèle SCHUH'!$I$3:$I$42,Données!$T$7,'Michèle SCHUH'!$J$3:$J$42,A50)+COUNTIFS('Michèle SCHUH'!$P$3:$P$42,Données!$T$7,'Michèle SCHUH'!$Q$3:$Q$42,A50)</f>
        <v>0</v>
      </c>
      <c r="K50" s="378">
        <f ca="1">SUMPRODUCT(COUNTIFS(INDIRECT("'"&amp;Données!$A$4:$A$15&amp;"'!$E$29:$E$48"),Données!$O$4,INDIRECT("'"&amp;Données!$A$4:$A$15&amp;"'!$C$29:$C$48"),A50)+(COUNTIFS(INDIRECT("'"&amp;Données!$A$4:$A$15&amp;"'!$L$29:$L$48"),Données!$O$4,INDIRECT("'"&amp;Données!$A$4:$A$15&amp;"'!$J$29:$J$48"),A50)+(COUNTIFS(INDIRECT("'"&amp;Données!$A$4:$A$15&amp;"'!$S$29:$S$48"),Données!$O$4,INDIRECT("'"&amp;Données!$A$4:$A$15&amp;"'!$Q$29:$Q$48"),A50))))</f>
        <v>0</v>
      </c>
      <c r="L50" s="378">
        <f ca="1">SUMPRODUCT(COUNTIFS(INDIRECT("'"&amp;Données!$A$4:$A$15&amp;"'!$E$29:$E$48"),Données!$O$5,INDIRECT("'"&amp;Données!$A$4:$A$15&amp;"'!$C$29:$C$48"),A50)+(COUNTIFS(INDIRECT("'"&amp;Données!$A$4:$A$15&amp;"'!$L$29:$L$48"),Données!$O$5,INDIRECT("'"&amp;Données!$A$4:$A$15&amp;"'!$J$29:$J$48"),A50)+(COUNTIFS(INDIRECT("'"&amp;Données!$A$4:$A$15&amp;"'!$S$29:$S$48"),Données!$O$5,INDIRECT("'"&amp;Données!$A$4:$A$15&amp;"'!$Q$29:$Q$48"),A50))))</f>
        <v>0</v>
      </c>
      <c r="M50" s="378">
        <f ca="1">SUMPRODUCT(COUNTIFS(INDIRECT("'"&amp;Données!$A$4:$A$15&amp;"'!$E$29:$E$48"),Données!$O$6,INDIRECT("'"&amp;Données!$A$4:$A$15&amp;"'!$C$29:$C$48"),A50)+(COUNTIFS(INDIRECT("'"&amp;Données!$A$4:$A$15&amp;"'!$L$29:$L$48"),Données!$O$6,INDIRECT("'"&amp;Données!$A$4:$A$15&amp;"'!$J$29:$J$48"),A50)+(COUNTIFS(INDIRECT("'"&amp;Données!$A$4:$A$15&amp;"'!$S$29:$S$48"),Données!$O$6,INDIRECT("'"&amp;Données!$A$4:$A$15&amp;"'!$Q$29:$Q$48"),A50))))</f>
        <v>0</v>
      </c>
      <c r="N50" s="378">
        <f ca="1">SUMPRODUCT(COUNTIFS(INDIRECT("'"&amp;Données!$A$4:$A$15&amp;"'!$E$29:$E$48"),Données!$O$7,INDIRECT("'"&amp;Données!$A$4:$A$15&amp;"'!$C$29:$C$48"),A50)+(COUNTIFS(INDIRECT("'"&amp;Données!$A$4:$A$15&amp;"'!$L$29:$L$48"),Données!$O$7,INDIRECT("'"&amp;Données!$A$4:$A$15&amp;"'!$J$29:$J$48"),A50)+(COUNTIFS(INDIRECT("'"&amp;Données!$A$4:$A$15&amp;"'!$S$29:$S$48"),Données!$O$7,INDIRECT("'"&amp;Données!$A$4:$A$15&amp;"'!$Q$29:$Q$48"),A50))))</f>
        <v>0</v>
      </c>
      <c r="O50" s="378">
        <f ca="1">SUMPRODUCT(COUNTIFS(INDIRECT("'"&amp;Données!$A$4:$A$15&amp;"'!$E$29:$E$48"),Données!$O$8,INDIRECT("'"&amp;Données!$A$4:$A$15&amp;"'!$C$29:$C$48"),A50)+(COUNTIFS(INDIRECT("'"&amp;Données!$A$4:$A$15&amp;"'!$L$29:$L$48"),Données!$O$8,INDIRECT("'"&amp;Données!$A$4:$A$15&amp;"'!$J$29:$J$48"),A50)+(COUNTIFS(INDIRECT("'"&amp;Données!$A$4:$A$15&amp;"'!$S$29:$S$48"),Données!$O$8,INDIRECT("'"&amp;Données!$A$4:$A$15&amp;"'!$Q$29:$Q$48"),A50))))</f>
        <v>0</v>
      </c>
      <c r="P50" s="378">
        <f ca="1">SUMPRODUCT(COUNTIFS(INDIRECT("'"&amp;Données!$A$4:$A$15&amp;"'!$E$29:$E$48"),Données!$O$9,INDIRECT("'"&amp;Données!$A$4:$A$15&amp;"'!$C$29:$C$48"),A50)+(COUNTIFS(INDIRECT("'"&amp;Données!$A$4:$A$15&amp;"'!$L$29:$L$48"),Données!$O$9,INDIRECT("'"&amp;Données!$A$4:$A$15&amp;"'!$J$29:$J$48"),A50)+(COUNTIFS(INDIRECT("'"&amp;Données!$A$4:$A$15&amp;"'!$S$29:$S$48"),Données!$O$9,INDIRECT("'"&amp;Données!$A$4:$A$15&amp;"'!$Q$29:$Q$48"),A50))))</f>
        <v>0</v>
      </c>
      <c r="Q50" s="378">
        <f ca="1">SUMPRODUCT(COUNTIFS(INDIRECT("'"&amp;Données!$A$4:$A$15&amp;"'!$E$29:$E$48"),Données!$O$10,INDIRECT("'"&amp;Données!$A$4:$A$15&amp;"'!$C$29:$C$48"),A50)+(COUNTIFS(INDIRECT("'"&amp;Données!$A$4:$A$15&amp;"'!$L$29:$L$48"),Données!$O$10,INDIRECT("'"&amp;Données!$A$4:$A$15&amp;"'!$J$29:$J$48"),A50)+(COUNTIFS(INDIRECT("'"&amp;Données!$A$4:$A$15&amp;"'!$S$29:$S$48"),Données!$O$10,INDIRECT("'"&amp;Données!$A$4:$A$15&amp;"'!$Q$29:$Q$48"),A50))))</f>
        <v>0</v>
      </c>
      <c r="R50" s="378">
        <f ca="1">SUMPRODUCT(COUNTIFS(INDIRECT("'"&amp;Données!$A$4:$A$15&amp;"'!$E$29:$E$48"),Données!$O$11,INDIRECT("'"&amp;Données!$A$4:$A$15&amp;"'!$C$29:$C$48"),A50)+(COUNTIFS(INDIRECT("'"&amp;Données!$A$4:$A$15&amp;"'!$L$29:$L$48"),Données!$O$11,INDIRECT("'"&amp;Données!$A$4:$A$15&amp;"'!$J$29:$J$48"),A50)+(COUNTIFS(INDIRECT("'"&amp;Données!$A$4:$A$15&amp;"'!$S$29:$S$48"),Données!$O$11,INDIRECT("'"&amp;Données!$A$4:$A$15&amp;"'!$Q$29:$Q$48"),A50))))</f>
        <v>0</v>
      </c>
      <c r="S50" s="378">
        <f ca="1">SUMPRODUCT(COUNTIFS(INDIRECT("'"&amp;Données!$A$4:$A$15&amp;"'!$E$29:$E$48"),Données!$O$12,INDIRECT("'"&amp;Données!$A$4:$A$15&amp;"'!$C$29:$C$48"),A50)+(COUNTIFS(INDIRECT("'"&amp;Données!$A$4:$A$15&amp;"'!$L$29:$L$48"),Données!$O$12,INDIRECT("'"&amp;Données!$A$4:$A$15&amp;"'!$J$29:$J$48"),A50)+(COUNTIFS(INDIRECT("'"&amp;Données!$A$4:$A$15&amp;"'!$S$29:$S$48"),Données!$O$12,INDIRECT("'"&amp;Données!$A$4:$A$15&amp;"'!$Q$29:$Q$48"),A50))))</f>
        <v>0</v>
      </c>
      <c r="T50" s="378">
        <f ca="1">SUMPRODUCT(COUNTIFS(INDIRECT("'"&amp;Données!$A$4:$A$15&amp;"'!$E$29:$E$48"),Données!$O$13,INDIRECT("'"&amp;Données!$A$4:$A$15&amp;"'!$C$29:$C$48"),A50)+(COUNTIFS(INDIRECT("'"&amp;Données!$A$4:$A$15&amp;"'!$L$29:$L$48"),Données!$O$13,INDIRECT("'"&amp;Données!$A$4:$A$15&amp;"'!$J$29:$J$48"),A50)+(COUNTIFS(INDIRECT("'"&amp;Données!$A$4:$A$15&amp;"'!$S$29:$S$48"),Données!$O$13,INDIRECT("'"&amp;Données!$A$4:$A$15&amp;"'!$Q$29:$Q$48"),A50))))</f>
        <v>0</v>
      </c>
      <c r="U50" s="378">
        <f ca="1">SUMPRODUCT(COUNTIFS(INDIRECT("'"&amp;Données!$A$4:$A$15&amp;"'!$E$29:$E$48"),Données!$O$14,INDIRECT("'"&amp;Données!$A$4:$A$15&amp;"'!$C$29:$C$48"),A50)+(COUNTIFS(INDIRECT("'"&amp;Données!$A$4:$A$15&amp;"'!$L$29:$L$48"),Données!$O$14,INDIRECT("'"&amp;Données!$A$4:$A$15&amp;"'!$J$29:$J$48"),A50)+(COUNTIFS(INDIRECT("'"&amp;Données!$A$4:$A$15&amp;"'!$S$29:$S$48"),Données!$O$14,INDIRECT("'"&amp;Données!$A$4:$A$15&amp;"'!$Q$29:$Q$48"),A50))))</f>
        <v>0</v>
      </c>
      <c r="V50" s="378">
        <f ca="1">SUMPRODUCT(COUNTIFS(INDIRECT("'"&amp;Données!$A$4:$A$15&amp;"'!$E$29:$E$48"),Données!$O$15,INDIRECT("'"&amp;Données!$A$4:$A$15&amp;"'!$C$29:$C$48"),A50)+(COUNTIFS(INDIRECT("'"&amp;Données!$A$4:$A$15&amp;"'!$L$29:$L$48"),Données!$O$15,INDIRECT("'"&amp;Données!$A$4:$A$15&amp;"'!$J$29:$J$48"),A50)+(COUNTIFS(INDIRECT("'"&amp;Données!$A$4:$A$15&amp;"'!$S$29:$S$48"),Données!$O$15,INDIRECT("'"&amp;Données!$A$4:$A$15&amp;"'!$Q$29:$Q$48"),A50))))</f>
        <v>0</v>
      </c>
      <c r="W50" s="378">
        <f ca="1">SUMPRODUCT(COUNTIFS(INDIRECT("'"&amp;Données!$A$4:$A$15&amp;"'!$E$29:$E$48"),Données!$O$16,INDIRECT("'"&amp;Données!$A$4:$A$15&amp;"'!$C$29:$C$48"),A50)+(COUNTIFS(INDIRECT("'"&amp;Données!$A$4:$A$15&amp;"'!$L$29:$L$48"),Données!$O$16,INDIRECT("'"&amp;Données!$A$4:$A$15&amp;"'!$J$29:$J$48"),A50)+(COUNTIFS(INDIRECT("'"&amp;Données!$A$4:$A$15&amp;"'!$S$29:$S$48"),Données!$O$16,INDIRECT("'"&amp;Données!$A$4:$A$15&amp;"'!$Q$29:$Q$48"),A50))))</f>
        <v>0</v>
      </c>
      <c r="X50" s="378">
        <f ca="1">SUMPRODUCT(COUNTIFS(INDIRECT("'"&amp;Données!$A$4:$A$15&amp;"'!$E$29:$E$48"),Données!$O$17,INDIRECT("'"&amp;Données!$A$4:$A$15&amp;"'!$C$29:$C$48"),A50)+(COUNTIFS(INDIRECT("'"&amp;Données!$A$4:$A$15&amp;"'!$L$29:$L$48"),Données!$O$17,INDIRECT("'"&amp;Données!$A$4:$A$15&amp;"'!$J$29:$J$48"),A50)+(COUNTIFS(INDIRECT("'"&amp;Données!$A$4:$A$15&amp;"'!$S$29:$S$48"),Données!$O$17,INDIRECT("'"&amp;Données!$A$4:$A$15&amp;"'!$Q$29:$Q$48"),A50))))</f>
        <v>0</v>
      </c>
      <c r="Y50" s="378">
        <f ca="1">SUMPRODUCT(COUNTIFS(INDIRECT("'"&amp;Données!$A$4:$A$15&amp;"'!$E$29:$E$48"),Données!$O$18,INDIRECT("'"&amp;Données!$A$4:$A$15&amp;"'!$C$29:$C$48"),A50)+(COUNTIFS(INDIRECT("'"&amp;Données!$A$4:$A$15&amp;"'!$L$29:$L$48"),Données!$O$18,INDIRECT("'"&amp;Données!$A$4:$A$15&amp;"'!$J$29:$J$48"),A50)+(COUNTIFS(INDIRECT("'"&amp;Données!$A$4:$A$15&amp;"'!$S$29:$S$48"),Données!$O$18,INDIRECT("'"&amp;Données!$A$4:$A$15&amp;"'!$Q$29:$Q$48"),A50))))</f>
        <v>0</v>
      </c>
      <c r="Z50" s="378">
        <f ca="1">SUMPRODUCT(COUNTIFS(INDIRECT("'"&amp;Données!$A$4:$A$15&amp;"'!$E$29:$E$48"),Données!$O$19,INDIRECT("'"&amp;Données!$A$4:$A$15&amp;"'!$C$29:$C$48"),A50)+(COUNTIFS(INDIRECT("'"&amp;Données!$A$4:$A$15&amp;"'!$L$29:$L$48"),Données!$O$19,INDIRECT("'"&amp;Données!$A$4:$A$15&amp;"'!$J$29:$J$48"),A50)+(COUNTIFS(INDIRECT("'"&amp;Données!$A$4:$A$15&amp;"'!$S$29:$S$48"),Données!$O$19,INDIRECT("'"&amp;Données!$A$4:$A$15&amp;"'!$Q$29:$Q$48"),A50))))</f>
        <v>0</v>
      </c>
      <c r="AD50" s="97"/>
      <c r="AE50" s="97"/>
      <c r="AF50" s="97"/>
      <c r="AG50" s="97"/>
      <c r="AH50" s="97"/>
      <c r="AI50" s="97"/>
      <c r="AJ50" s="97"/>
      <c r="AK50" s="97"/>
      <c r="AL50" s="96"/>
      <c r="AS50" s="89"/>
      <c r="AX50" s="88"/>
      <c r="AY50" s="88"/>
    </row>
    <row r="51" spans="1:51" s="63" customFormat="1" ht="12.75" x14ac:dyDescent="0.2">
      <c r="A51" s="375" t="s">
        <v>63</v>
      </c>
      <c r="B51" s="377">
        <f ca="1">SUMPRODUCT(COUNTIF(INDIRECT("'"&amp;Données!$A$4:$A$15&amp;"'!$B$29:$T$48"),A51))</f>
        <v>0</v>
      </c>
      <c r="C51" s="377">
        <f ca="1">SUMPRODUCT(SUMIF(INDIRECT("'"&amp;Données!$A$4:$A$15&amp;"'!$C$29:$C$48"),A51,INDIRECT("'"&amp;Données!$A$4:$A$15&amp;"'!$F$29:$F$48"))+(SUMIF(INDIRECT("'"&amp;Données!$A$4:$A$15&amp;"'!$J$29:$J$48"),A51,INDIRECT("'"&amp;Données!$A$4:$A$15&amp;"'!$M$29:$M$48")))+(SUMIF(INDIRECT("'"&amp;Données!$A$4:$A$15&amp;"'!$Q$29:$Q$48"),A51,INDIRECT("'"&amp;Données!$A$4:$A$15&amp;"'!$T$29:$T$48"))))</f>
        <v>0</v>
      </c>
      <c r="D51" s="377">
        <f ca="1">SUMPRODUCT(COUNTIF(INDIRECT("'"&amp;Données!$A$4:$A$15&amp;"'!$C$29:$C$48"),A51))</f>
        <v>0</v>
      </c>
      <c r="E51" s="377">
        <f ca="1">SUMPRODUCT(COUNTIF(INDIRECT("'"&amp;Données!$A$4:$A$15&amp;"'!$Q$29:$Q$48"),A51))</f>
        <v>0</v>
      </c>
      <c r="F51" s="377">
        <f ca="1">SUMPRODUCT(COUNTIF(INDIRECT("'"&amp;Données!$A$4:$A$15&amp;"'!$J$29:$J$48"),A51))</f>
        <v>0</v>
      </c>
      <c r="G51" s="386">
        <f>COUNTIFS('Michèle SCHUH'!$B$3:$B$42,Données!$T$4,'Michèle SCHUH'!$C$3:$C$42,A51)+COUNTIFS('Michèle SCHUH'!$I$3:$I$42,Données!$T$4,'Michèle SCHUH'!$J$3:$J$42,A51)+COUNTIFS('Michèle SCHUH'!$P$3:$P$42,Données!$T$4,'Michèle SCHUH'!$Q$3:$Q$42,A51)</f>
        <v>0</v>
      </c>
      <c r="H51" s="386">
        <f>COUNTIFS('Michèle SCHUH'!$B$3:$B$42,Données!$T$5,'Michèle SCHUH'!$C$3:$C$42,A51)+COUNTIFS('Michèle SCHUH'!$I$3:$I$42,Données!$T$5,'Michèle SCHUH'!$J$3:$J$42,A51)+COUNTIFS('Michèle SCHUH'!$P$3:$P$42,Données!$T$5,'Michèle SCHUH'!$Q$3:$Q$42,A51)</f>
        <v>0</v>
      </c>
      <c r="I51" s="386">
        <f>COUNTIFS('Michèle SCHUH'!$B$3:$B$42,Données!$T$6,'Michèle SCHUH'!$C$3:$C$42,A51)+COUNTIFS('Michèle SCHUH'!$I$3:$I$42,Données!$T$6,'Michèle SCHUH'!$J$3:$J$42,A51)+COUNTIFS('Michèle SCHUH'!$P$3:$P$42,Données!$T$6,'Michèle SCHUH'!$Q$3:$Q$42,A51)</f>
        <v>0</v>
      </c>
      <c r="J51" s="386">
        <f>COUNTIFS('Michèle SCHUH'!$B$3:$B$42,Données!$T$7,'Michèle SCHUH'!$C$3:$C$42,A51)+COUNTIFS('Michèle SCHUH'!$I$3:$I$42,Données!$T$7,'Michèle SCHUH'!$J$3:$J$42,A51)+COUNTIFS('Michèle SCHUH'!$P$3:$P$42,Données!$T$7,'Michèle SCHUH'!$Q$3:$Q$42,A51)</f>
        <v>0</v>
      </c>
      <c r="K51" s="378">
        <f ca="1">SUMPRODUCT(COUNTIFS(INDIRECT("'"&amp;Données!$A$4:$A$15&amp;"'!$E$29:$E$48"),Données!$O$4,INDIRECT("'"&amp;Données!$A$4:$A$15&amp;"'!$C$29:$C$48"),A51)+(COUNTIFS(INDIRECT("'"&amp;Données!$A$4:$A$15&amp;"'!$L$29:$L$48"),Données!$O$4,INDIRECT("'"&amp;Données!$A$4:$A$15&amp;"'!$J$29:$J$48"),A51)+(COUNTIFS(INDIRECT("'"&amp;Données!$A$4:$A$15&amp;"'!$S$29:$S$48"),Données!$O$4,INDIRECT("'"&amp;Données!$A$4:$A$15&amp;"'!$Q$29:$Q$48"),A51))))</f>
        <v>0</v>
      </c>
      <c r="L51" s="378">
        <f ca="1">SUMPRODUCT(COUNTIFS(INDIRECT("'"&amp;Données!$A$4:$A$15&amp;"'!$E$29:$E$48"),Données!$O$5,INDIRECT("'"&amp;Données!$A$4:$A$15&amp;"'!$C$29:$C$48"),A51)+(COUNTIFS(INDIRECT("'"&amp;Données!$A$4:$A$15&amp;"'!$L$29:$L$48"),Données!$O$5,INDIRECT("'"&amp;Données!$A$4:$A$15&amp;"'!$J$29:$J$48"),A51)+(COUNTIFS(INDIRECT("'"&amp;Données!$A$4:$A$15&amp;"'!$S$29:$S$48"),Données!$O$5,INDIRECT("'"&amp;Données!$A$4:$A$15&amp;"'!$Q$29:$Q$48"),A51))))</f>
        <v>0</v>
      </c>
      <c r="M51" s="378">
        <f ca="1">SUMPRODUCT(COUNTIFS(INDIRECT("'"&amp;Données!$A$4:$A$15&amp;"'!$E$29:$E$48"),Données!$O$6,INDIRECT("'"&amp;Données!$A$4:$A$15&amp;"'!$C$29:$C$48"),A51)+(COUNTIFS(INDIRECT("'"&amp;Données!$A$4:$A$15&amp;"'!$L$29:$L$48"),Données!$O$6,INDIRECT("'"&amp;Données!$A$4:$A$15&amp;"'!$J$29:$J$48"),A51)+(COUNTIFS(INDIRECT("'"&amp;Données!$A$4:$A$15&amp;"'!$S$29:$S$48"),Données!$O$6,INDIRECT("'"&amp;Données!$A$4:$A$15&amp;"'!$Q$29:$Q$48"),A51))))</f>
        <v>0</v>
      </c>
      <c r="N51" s="378">
        <f ca="1">SUMPRODUCT(COUNTIFS(INDIRECT("'"&amp;Données!$A$4:$A$15&amp;"'!$E$29:$E$48"),Données!$O$7,INDIRECT("'"&amp;Données!$A$4:$A$15&amp;"'!$C$29:$C$48"),A51)+(COUNTIFS(INDIRECT("'"&amp;Données!$A$4:$A$15&amp;"'!$L$29:$L$48"),Données!$O$7,INDIRECT("'"&amp;Données!$A$4:$A$15&amp;"'!$J$29:$J$48"),A51)+(COUNTIFS(INDIRECT("'"&amp;Données!$A$4:$A$15&amp;"'!$S$29:$S$48"),Données!$O$7,INDIRECT("'"&amp;Données!$A$4:$A$15&amp;"'!$Q$29:$Q$48"),A51))))</f>
        <v>0</v>
      </c>
      <c r="O51" s="378">
        <f ca="1">SUMPRODUCT(COUNTIFS(INDIRECT("'"&amp;Données!$A$4:$A$15&amp;"'!$E$29:$E$48"),Données!$O$8,INDIRECT("'"&amp;Données!$A$4:$A$15&amp;"'!$C$29:$C$48"),A51)+(COUNTIFS(INDIRECT("'"&amp;Données!$A$4:$A$15&amp;"'!$L$29:$L$48"),Données!$O$8,INDIRECT("'"&amp;Données!$A$4:$A$15&amp;"'!$J$29:$J$48"),A51)+(COUNTIFS(INDIRECT("'"&amp;Données!$A$4:$A$15&amp;"'!$S$29:$S$48"),Données!$O$8,INDIRECT("'"&amp;Données!$A$4:$A$15&amp;"'!$Q$29:$Q$48"),A51))))</f>
        <v>0</v>
      </c>
      <c r="P51" s="378">
        <f ca="1">SUMPRODUCT(COUNTIFS(INDIRECT("'"&amp;Données!$A$4:$A$15&amp;"'!$E$29:$E$48"),Données!$O$9,INDIRECT("'"&amp;Données!$A$4:$A$15&amp;"'!$C$29:$C$48"),A51)+(COUNTIFS(INDIRECT("'"&amp;Données!$A$4:$A$15&amp;"'!$L$29:$L$48"),Données!$O$9,INDIRECT("'"&amp;Données!$A$4:$A$15&amp;"'!$J$29:$J$48"),A51)+(COUNTIFS(INDIRECT("'"&amp;Données!$A$4:$A$15&amp;"'!$S$29:$S$48"),Données!$O$9,INDIRECT("'"&amp;Données!$A$4:$A$15&amp;"'!$Q$29:$Q$48"),A51))))</f>
        <v>0</v>
      </c>
      <c r="Q51" s="378">
        <f ca="1">SUMPRODUCT(COUNTIFS(INDIRECT("'"&amp;Données!$A$4:$A$15&amp;"'!$E$29:$E$48"),Données!$O$10,INDIRECT("'"&amp;Données!$A$4:$A$15&amp;"'!$C$29:$C$48"),A51)+(COUNTIFS(INDIRECT("'"&amp;Données!$A$4:$A$15&amp;"'!$L$29:$L$48"),Données!$O$10,INDIRECT("'"&amp;Données!$A$4:$A$15&amp;"'!$J$29:$J$48"),A51)+(COUNTIFS(INDIRECT("'"&amp;Données!$A$4:$A$15&amp;"'!$S$29:$S$48"),Données!$O$10,INDIRECT("'"&amp;Données!$A$4:$A$15&amp;"'!$Q$29:$Q$48"),A51))))</f>
        <v>0</v>
      </c>
      <c r="R51" s="378">
        <f ca="1">SUMPRODUCT(COUNTIFS(INDIRECT("'"&amp;Données!$A$4:$A$15&amp;"'!$E$29:$E$48"),Données!$O$11,INDIRECT("'"&amp;Données!$A$4:$A$15&amp;"'!$C$29:$C$48"),A51)+(COUNTIFS(INDIRECT("'"&amp;Données!$A$4:$A$15&amp;"'!$L$29:$L$48"),Données!$O$11,INDIRECT("'"&amp;Données!$A$4:$A$15&amp;"'!$J$29:$J$48"),A51)+(COUNTIFS(INDIRECT("'"&amp;Données!$A$4:$A$15&amp;"'!$S$29:$S$48"),Données!$O$11,INDIRECT("'"&amp;Données!$A$4:$A$15&amp;"'!$Q$29:$Q$48"),A51))))</f>
        <v>0</v>
      </c>
      <c r="S51" s="378">
        <f ca="1">SUMPRODUCT(COUNTIFS(INDIRECT("'"&amp;Données!$A$4:$A$15&amp;"'!$E$29:$E$48"),Données!$O$12,INDIRECT("'"&amp;Données!$A$4:$A$15&amp;"'!$C$29:$C$48"),A51)+(COUNTIFS(INDIRECT("'"&amp;Données!$A$4:$A$15&amp;"'!$L$29:$L$48"),Données!$O$12,INDIRECT("'"&amp;Données!$A$4:$A$15&amp;"'!$J$29:$J$48"),A51)+(COUNTIFS(INDIRECT("'"&amp;Données!$A$4:$A$15&amp;"'!$S$29:$S$48"),Données!$O$12,INDIRECT("'"&amp;Données!$A$4:$A$15&amp;"'!$Q$29:$Q$48"),A51))))</f>
        <v>0</v>
      </c>
      <c r="T51" s="378">
        <f ca="1">SUMPRODUCT(COUNTIFS(INDIRECT("'"&amp;Données!$A$4:$A$15&amp;"'!$E$29:$E$48"),Données!$O$13,INDIRECT("'"&amp;Données!$A$4:$A$15&amp;"'!$C$29:$C$48"),A51)+(COUNTIFS(INDIRECT("'"&amp;Données!$A$4:$A$15&amp;"'!$L$29:$L$48"),Données!$O$13,INDIRECT("'"&amp;Données!$A$4:$A$15&amp;"'!$J$29:$J$48"),A51)+(COUNTIFS(INDIRECT("'"&amp;Données!$A$4:$A$15&amp;"'!$S$29:$S$48"),Données!$O$13,INDIRECT("'"&amp;Données!$A$4:$A$15&amp;"'!$Q$29:$Q$48"),A51))))</f>
        <v>0</v>
      </c>
      <c r="U51" s="378">
        <f ca="1">SUMPRODUCT(COUNTIFS(INDIRECT("'"&amp;Données!$A$4:$A$15&amp;"'!$E$29:$E$48"),Données!$O$14,INDIRECT("'"&amp;Données!$A$4:$A$15&amp;"'!$C$29:$C$48"),A51)+(COUNTIFS(INDIRECT("'"&amp;Données!$A$4:$A$15&amp;"'!$L$29:$L$48"),Données!$O$14,INDIRECT("'"&amp;Données!$A$4:$A$15&amp;"'!$J$29:$J$48"),A51)+(COUNTIFS(INDIRECT("'"&amp;Données!$A$4:$A$15&amp;"'!$S$29:$S$48"),Données!$O$14,INDIRECT("'"&amp;Données!$A$4:$A$15&amp;"'!$Q$29:$Q$48"),A51))))</f>
        <v>0</v>
      </c>
      <c r="V51" s="378">
        <f ca="1">SUMPRODUCT(COUNTIFS(INDIRECT("'"&amp;Données!$A$4:$A$15&amp;"'!$E$29:$E$48"),Données!$O$15,INDIRECT("'"&amp;Données!$A$4:$A$15&amp;"'!$C$29:$C$48"),A51)+(COUNTIFS(INDIRECT("'"&amp;Données!$A$4:$A$15&amp;"'!$L$29:$L$48"),Données!$O$15,INDIRECT("'"&amp;Données!$A$4:$A$15&amp;"'!$J$29:$J$48"),A51)+(COUNTIFS(INDIRECT("'"&amp;Données!$A$4:$A$15&amp;"'!$S$29:$S$48"),Données!$O$15,INDIRECT("'"&amp;Données!$A$4:$A$15&amp;"'!$Q$29:$Q$48"),A51))))</f>
        <v>0</v>
      </c>
      <c r="W51" s="378">
        <f ca="1">SUMPRODUCT(COUNTIFS(INDIRECT("'"&amp;Données!$A$4:$A$15&amp;"'!$E$29:$E$48"),Données!$O$16,INDIRECT("'"&amp;Données!$A$4:$A$15&amp;"'!$C$29:$C$48"),A51)+(COUNTIFS(INDIRECT("'"&amp;Données!$A$4:$A$15&amp;"'!$L$29:$L$48"),Données!$O$16,INDIRECT("'"&amp;Données!$A$4:$A$15&amp;"'!$J$29:$J$48"),A51)+(COUNTIFS(INDIRECT("'"&amp;Données!$A$4:$A$15&amp;"'!$S$29:$S$48"),Données!$O$16,INDIRECT("'"&amp;Données!$A$4:$A$15&amp;"'!$Q$29:$Q$48"),A51))))</f>
        <v>0</v>
      </c>
      <c r="X51" s="378">
        <f ca="1">SUMPRODUCT(COUNTIFS(INDIRECT("'"&amp;Données!$A$4:$A$15&amp;"'!$E$29:$E$48"),Données!$O$17,INDIRECT("'"&amp;Données!$A$4:$A$15&amp;"'!$C$29:$C$48"),A51)+(COUNTIFS(INDIRECT("'"&amp;Données!$A$4:$A$15&amp;"'!$L$29:$L$48"),Données!$O$17,INDIRECT("'"&amp;Données!$A$4:$A$15&amp;"'!$J$29:$J$48"),A51)+(COUNTIFS(INDIRECT("'"&amp;Données!$A$4:$A$15&amp;"'!$S$29:$S$48"),Données!$O$17,INDIRECT("'"&amp;Données!$A$4:$A$15&amp;"'!$Q$29:$Q$48"),A51))))</f>
        <v>0</v>
      </c>
      <c r="Y51" s="378">
        <f ca="1">SUMPRODUCT(COUNTIFS(INDIRECT("'"&amp;Données!$A$4:$A$15&amp;"'!$E$29:$E$48"),Données!$O$18,INDIRECT("'"&amp;Données!$A$4:$A$15&amp;"'!$C$29:$C$48"),A51)+(COUNTIFS(INDIRECT("'"&amp;Données!$A$4:$A$15&amp;"'!$L$29:$L$48"),Données!$O$18,INDIRECT("'"&amp;Données!$A$4:$A$15&amp;"'!$J$29:$J$48"),A51)+(COUNTIFS(INDIRECT("'"&amp;Données!$A$4:$A$15&amp;"'!$S$29:$S$48"),Données!$O$18,INDIRECT("'"&amp;Données!$A$4:$A$15&amp;"'!$Q$29:$Q$48"),A51))))</f>
        <v>0</v>
      </c>
      <c r="Z51" s="378">
        <f ca="1">SUMPRODUCT(COUNTIFS(INDIRECT("'"&amp;Données!$A$4:$A$15&amp;"'!$E$29:$E$48"),Données!$O$19,INDIRECT("'"&amp;Données!$A$4:$A$15&amp;"'!$C$29:$C$48"),A51)+(COUNTIFS(INDIRECT("'"&amp;Données!$A$4:$A$15&amp;"'!$L$29:$L$48"),Données!$O$19,INDIRECT("'"&amp;Données!$A$4:$A$15&amp;"'!$J$29:$J$48"),A51)+(COUNTIFS(INDIRECT("'"&amp;Données!$A$4:$A$15&amp;"'!$S$29:$S$48"),Données!$O$19,INDIRECT("'"&amp;Données!$A$4:$A$15&amp;"'!$Q$29:$Q$48"),A51))))</f>
        <v>0</v>
      </c>
      <c r="AD51" s="97"/>
      <c r="AE51" s="97"/>
      <c r="AF51" s="97"/>
      <c r="AG51" s="97"/>
      <c r="AH51" s="97"/>
      <c r="AI51" s="97"/>
      <c r="AJ51" s="97"/>
      <c r="AK51" s="97"/>
      <c r="AL51" s="96"/>
      <c r="AS51" s="89"/>
      <c r="AX51" s="88"/>
      <c r="AY51" s="88"/>
    </row>
    <row r="52" spans="1:51" s="63" customFormat="1" ht="12.75" x14ac:dyDescent="0.2">
      <c r="A52" s="375" t="s">
        <v>79</v>
      </c>
      <c r="B52" s="377">
        <f ca="1">SUMPRODUCT(COUNTIF(INDIRECT("'"&amp;Données!$A$4:$A$15&amp;"'!$B$29:$T$48"),A52))</f>
        <v>0</v>
      </c>
      <c r="C52" s="377">
        <f ca="1">SUMPRODUCT(SUMIF(INDIRECT("'"&amp;Données!$A$4:$A$15&amp;"'!$C$29:$C$48"),A52,INDIRECT("'"&amp;Données!$A$4:$A$15&amp;"'!$F$29:$F$48"))+(SUMIF(INDIRECT("'"&amp;Données!$A$4:$A$15&amp;"'!$J$29:$J$48"),A52,INDIRECT("'"&amp;Données!$A$4:$A$15&amp;"'!$M$29:$M$48")))+(SUMIF(INDIRECT("'"&amp;Données!$A$4:$A$15&amp;"'!$Q$29:$Q$48"),A52,INDIRECT("'"&amp;Données!$A$4:$A$15&amp;"'!$T$29:$T$48"))))</f>
        <v>0</v>
      </c>
      <c r="D52" s="377">
        <f ca="1">SUMPRODUCT(COUNTIF(INDIRECT("'"&amp;Données!$A$4:$A$15&amp;"'!$C$29:$C$48"),A52))</f>
        <v>0</v>
      </c>
      <c r="E52" s="377">
        <f ca="1">SUMPRODUCT(COUNTIF(INDIRECT("'"&amp;Données!$A$4:$A$15&amp;"'!$Q$29:$Q$48"),A52))</f>
        <v>0</v>
      </c>
      <c r="F52" s="377">
        <f ca="1">SUMPRODUCT(COUNTIF(INDIRECT("'"&amp;Données!$A$4:$A$15&amp;"'!$J$29:$J$48"),A52))</f>
        <v>0</v>
      </c>
      <c r="G52" s="386">
        <f>COUNTIFS('Michèle SCHUH'!$B$3:$B$42,Données!$T$4,'Michèle SCHUH'!$C$3:$C$42,A52)+COUNTIFS('Michèle SCHUH'!$I$3:$I$42,Données!$T$4,'Michèle SCHUH'!$J$3:$J$42,A52)+COUNTIFS('Michèle SCHUH'!$P$3:$P$42,Données!$T$4,'Michèle SCHUH'!$Q$3:$Q$42,A52)</f>
        <v>0</v>
      </c>
      <c r="H52" s="386">
        <f>COUNTIFS('Michèle SCHUH'!$B$3:$B$42,Données!$T$5,'Michèle SCHUH'!$C$3:$C$42,A52)+COUNTIFS('Michèle SCHUH'!$I$3:$I$42,Données!$T$5,'Michèle SCHUH'!$J$3:$J$42,A52)+COUNTIFS('Michèle SCHUH'!$P$3:$P$42,Données!$T$5,'Michèle SCHUH'!$Q$3:$Q$42,A52)</f>
        <v>0</v>
      </c>
      <c r="I52" s="386">
        <f>COUNTIFS('Michèle SCHUH'!$B$3:$B$42,Données!$T$6,'Michèle SCHUH'!$C$3:$C$42,A52)+COUNTIFS('Michèle SCHUH'!$I$3:$I$42,Données!$T$6,'Michèle SCHUH'!$J$3:$J$42,A52)+COUNTIFS('Michèle SCHUH'!$P$3:$P$42,Données!$T$6,'Michèle SCHUH'!$Q$3:$Q$42,A52)</f>
        <v>0</v>
      </c>
      <c r="J52" s="386">
        <f>COUNTIFS('Michèle SCHUH'!$B$3:$B$42,Données!$T$7,'Michèle SCHUH'!$C$3:$C$42,A52)+COUNTIFS('Michèle SCHUH'!$I$3:$I$42,Données!$T$7,'Michèle SCHUH'!$J$3:$J$42,A52)+COUNTIFS('Michèle SCHUH'!$P$3:$P$42,Données!$T$7,'Michèle SCHUH'!$Q$3:$Q$42,A52)</f>
        <v>0</v>
      </c>
      <c r="K52" s="378">
        <f ca="1">SUMPRODUCT(COUNTIFS(INDIRECT("'"&amp;Données!$A$4:$A$15&amp;"'!$E$29:$E$48"),Données!$O$4,INDIRECT("'"&amp;Données!$A$4:$A$15&amp;"'!$C$29:$C$48"),A52)+(COUNTIFS(INDIRECT("'"&amp;Données!$A$4:$A$15&amp;"'!$L$29:$L$48"),Données!$O$4,INDIRECT("'"&amp;Données!$A$4:$A$15&amp;"'!$J$29:$J$48"),A52)+(COUNTIFS(INDIRECT("'"&amp;Données!$A$4:$A$15&amp;"'!$S$29:$S$48"),Données!$O$4,INDIRECT("'"&amp;Données!$A$4:$A$15&amp;"'!$Q$29:$Q$48"),A52))))</f>
        <v>0</v>
      </c>
      <c r="L52" s="378">
        <f ca="1">SUMPRODUCT(COUNTIFS(INDIRECT("'"&amp;Données!$A$4:$A$15&amp;"'!$E$29:$E$48"),Données!$O$5,INDIRECT("'"&amp;Données!$A$4:$A$15&amp;"'!$C$29:$C$48"),A52)+(COUNTIFS(INDIRECT("'"&amp;Données!$A$4:$A$15&amp;"'!$L$29:$L$48"),Données!$O$5,INDIRECT("'"&amp;Données!$A$4:$A$15&amp;"'!$J$29:$J$48"),A52)+(COUNTIFS(INDIRECT("'"&amp;Données!$A$4:$A$15&amp;"'!$S$29:$S$48"),Données!$O$5,INDIRECT("'"&amp;Données!$A$4:$A$15&amp;"'!$Q$29:$Q$48"),A52))))</f>
        <v>0</v>
      </c>
      <c r="M52" s="378">
        <f ca="1">SUMPRODUCT(COUNTIFS(INDIRECT("'"&amp;Données!$A$4:$A$15&amp;"'!$E$29:$E$48"),Données!$O$6,INDIRECT("'"&amp;Données!$A$4:$A$15&amp;"'!$C$29:$C$48"),A52)+(COUNTIFS(INDIRECT("'"&amp;Données!$A$4:$A$15&amp;"'!$L$29:$L$48"),Données!$O$6,INDIRECT("'"&amp;Données!$A$4:$A$15&amp;"'!$J$29:$J$48"),A52)+(COUNTIFS(INDIRECT("'"&amp;Données!$A$4:$A$15&amp;"'!$S$29:$S$48"),Données!$O$6,INDIRECT("'"&amp;Données!$A$4:$A$15&amp;"'!$Q$29:$Q$48"),A52))))</f>
        <v>0</v>
      </c>
      <c r="N52" s="378">
        <f ca="1">SUMPRODUCT(COUNTIFS(INDIRECT("'"&amp;Données!$A$4:$A$15&amp;"'!$E$29:$E$48"),Données!$O$7,INDIRECT("'"&amp;Données!$A$4:$A$15&amp;"'!$C$29:$C$48"),A52)+(COUNTIFS(INDIRECT("'"&amp;Données!$A$4:$A$15&amp;"'!$L$29:$L$48"),Données!$O$7,INDIRECT("'"&amp;Données!$A$4:$A$15&amp;"'!$J$29:$J$48"),A52)+(COUNTIFS(INDIRECT("'"&amp;Données!$A$4:$A$15&amp;"'!$S$29:$S$48"),Données!$O$7,INDIRECT("'"&amp;Données!$A$4:$A$15&amp;"'!$Q$29:$Q$48"),A52))))</f>
        <v>0</v>
      </c>
      <c r="O52" s="378">
        <f ca="1">SUMPRODUCT(COUNTIFS(INDIRECT("'"&amp;Données!$A$4:$A$15&amp;"'!$E$29:$E$48"),Données!$O$8,INDIRECT("'"&amp;Données!$A$4:$A$15&amp;"'!$C$29:$C$48"),A52)+(COUNTIFS(INDIRECT("'"&amp;Données!$A$4:$A$15&amp;"'!$L$29:$L$48"),Données!$O$8,INDIRECT("'"&amp;Données!$A$4:$A$15&amp;"'!$J$29:$J$48"),A52)+(COUNTIFS(INDIRECT("'"&amp;Données!$A$4:$A$15&amp;"'!$S$29:$S$48"),Données!$O$8,INDIRECT("'"&amp;Données!$A$4:$A$15&amp;"'!$Q$29:$Q$48"),A52))))</f>
        <v>0</v>
      </c>
      <c r="P52" s="378">
        <f ca="1">SUMPRODUCT(COUNTIFS(INDIRECT("'"&amp;Données!$A$4:$A$15&amp;"'!$E$29:$E$48"),Données!$O$9,INDIRECT("'"&amp;Données!$A$4:$A$15&amp;"'!$C$29:$C$48"),A52)+(COUNTIFS(INDIRECT("'"&amp;Données!$A$4:$A$15&amp;"'!$L$29:$L$48"),Données!$O$9,INDIRECT("'"&amp;Données!$A$4:$A$15&amp;"'!$J$29:$J$48"),A52)+(COUNTIFS(INDIRECT("'"&amp;Données!$A$4:$A$15&amp;"'!$S$29:$S$48"),Données!$O$9,INDIRECT("'"&amp;Données!$A$4:$A$15&amp;"'!$Q$29:$Q$48"),A52))))</f>
        <v>0</v>
      </c>
      <c r="Q52" s="378">
        <f ca="1">SUMPRODUCT(COUNTIFS(INDIRECT("'"&amp;Données!$A$4:$A$15&amp;"'!$E$29:$E$48"),Données!$O$10,INDIRECT("'"&amp;Données!$A$4:$A$15&amp;"'!$C$29:$C$48"),A52)+(COUNTIFS(INDIRECT("'"&amp;Données!$A$4:$A$15&amp;"'!$L$29:$L$48"),Données!$O$10,INDIRECT("'"&amp;Données!$A$4:$A$15&amp;"'!$J$29:$J$48"),A52)+(COUNTIFS(INDIRECT("'"&amp;Données!$A$4:$A$15&amp;"'!$S$29:$S$48"),Données!$O$10,INDIRECT("'"&amp;Données!$A$4:$A$15&amp;"'!$Q$29:$Q$48"),A52))))</f>
        <v>0</v>
      </c>
      <c r="R52" s="378">
        <f ca="1">SUMPRODUCT(COUNTIFS(INDIRECT("'"&amp;Données!$A$4:$A$15&amp;"'!$E$29:$E$48"),Données!$O$11,INDIRECT("'"&amp;Données!$A$4:$A$15&amp;"'!$C$29:$C$48"),A52)+(COUNTIFS(INDIRECT("'"&amp;Données!$A$4:$A$15&amp;"'!$L$29:$L$48"),Données!$O$11,INDIRECT("'"&amp;Données!$A$4:$A$15&amp;"'!$J$29:$J$48"),A52)+(COUNTIFS(INDIRECT("'"&amp;Données!$A$4:$A$15&amp;"'!$S$29:$S$48"),Données!$O$11,INDIRECT("'"&amp;Données!$A$4:$A$15&amp;"'!$Q$29:$Q$48"),A52))))</f>
        <v>0</v>
      </c>
      <c r="S52" s="378">
        <f ca="1">SUMPRODUCT(COUNTIFS(INDIRECT("'"&amp;Données!$A$4:$A$15&amp;"'!$E$29:$E$48"),Données!$O$12,INDIRECT("'"&amp;Données!$A$4:$A$15&amp;"'!$C$29:$C$48"),A52)+(COUNTIFS(INDIRECT("'"&amp;Données!$A$4:$A$15&amp;"'!$L$29:$L$48"),Données!$O$12,INDIRECT("'"&amp;Données!$A$4:$A$15&amp;"'!$J$29:$J$48"),A52)+(COUNTIFS(INDIRECT("'"&amp;Données!$A$4:$A$15&amp;"'!$S$29:$S$48"),Données!$O$12,INDIRECT("'"&amp;Données!$A$4:$A$15&amp;"'!$Q$29:$Q$48"),A52))))</f>
        <v>0</v>
      </c>
      <c r="T52" s="378">
        <f ca="1">SUMPRODUCT(COUNTIFS(INDIRECT("'"&amp;Données!$A$4:$A$15&amp;"'!$E$29:$E$48"),Données!$O$13,INDIRECT("'"&amp;Données!$A$4:$A$15&amp;"'!$C$29:$C$48"),A52)+(COUNTIFS(INDIRECT("'"&amp;Données!$A$4:$A$15&amp;"'!$L$29:$L$48"),Données!$O$13,INDIRECT("'"&amp;Données!$A$4:$A$15&amp;"'!$J$29:$J$48"),A52)+(COUNTIFS(INDIRECT("'"&amp;Données!$A$4:$A$15&amp;"'!$S$29:$S$48"),Données!$O$13,INDIRECT("'"&amp;Données!$A$4:$A$15&amp;"'!$Q$29:$Q$48"),A52))))</f>
        <v>0</v>
      </c>
      <c r="U52" s="378">
        <f ca="1">SUMPRODUCT(COUNTIFS(INDIRECT("'"&amp;Données!$A$4:$A$15&amp;"'!$E$29:$E$48"),Données!$O$14,INDIRECT("'"&amp;Données!$A$4:$A$15&amp;"'!$C$29:$C$48"),A52)+(COUNTIFS(INDIRECT("'"&amp;Données!$A$4:$A$15&amp;"'!$L$29:$L$48"),Données!$O$14,INDIRECT("'"&amp;Données!$A$4:$A$15&amp;"'!$J$29:$J$48"),A52)+(COUNTIFS(INDIRECT("'"&amp;Données!$A$4:$A$15&amp;"'!$S$29:$S$48"),Données!$O$14,INDIRECT("'"&amp;Données!$A$4:$A$15&amp;"'!$Q$29:$Q$48"),A52))))</f>
        <v>0</v>
      </c>
      <c r="V52" s="378">
        <f ca="1">SUMPRODUCT(COUNTIFS(INDIRECT("'"&amp;Données!$A$4:$A$15&amp;"'!$E$29:$E$48"),Données!$O$15,INDIRECT("'"&amp;Données!$A$4:$A$15&amp;"'!$C$29:$C$48"),A52)+(COUNTIFS(INDIRECT("'"&amp;Données!$A$4:$A$15&amp;"'!$L$29:$L$48"),Données!$O$15,INDIRECT("'"&amp;Données!$A$4:$A$15&amp;"'!$J$29:$J$48"),A52)+(COUNTIFS(INDIRECT("'"&amp;Données!$A$4:$A$15&amp;"'!$S$29:$S$48"),Données!$O$15,INDIRECT("'"&amp;Données!$A$4:$A$15&amp;"'!$Q$29:$Q$48"),A52))))</f>
        <v>0</v>
      </c>
      <c r="W52" s="378">
        <f ca="1">SUMPRODUCT(COUNTIFS(INDIRECT("'"&amp;Données!$A$4:$A$15&amp;"'!$E$29:$E$48"),Données!$O$16,INDIRECT("'"&amp;Données!$A$4:$A$15&amp;"'!$C$29:$C$48"),A52)+(COUNTIFS(INDIRECT("'"&amp;Données!$A$4:$A$15&amp;"'!$L$29:$L$48"),Données!$O$16,INDIRECT("'"&amp;Données!$A$4:$A$15&amp;"'!$J$29:$J$48"),A52)+(COUNTIFS(INDIRECT("'"&amp;Données!$A$4:$A$15&amp;"'!$S$29:$S$48"),Données!$O$16,INDIRECT("'"&amp;Données!$A$4:$A$15&amp;"'!$Q$29:$Q$48"),A52))))</f>
        <v>0</v>
      </c>
      <c r="X52" s="378">
        <f ca="1">SUMPRODUCT(COUNTIFS(INDIRECT("'"&amp;Données!$A$4:$A$15&amp;"'!$E$29:$E$48"),Données!$O$17,INDIRECT("'"&amp;Données!$A$4:$A$15&amp;"'!$C$29:$C$48"),A52)+(COUNTIFS(INDIRECT("'"&amp;Données!$A$4:$A$15&amp;"'!$L$29:$L$48"),Données!$O$17,INDIRECT("'"&amp;Données!$A$4:$A$15&amp;"'!$J$29:$J$48"),A52)+(COUNTIFS(INDIRECT("'"&amp;Données!$A$4:$A$15&amp;"'!$S$29:$S$48"),Données!$O$17,INDIRECT("'"&amp;Données!$A$4:$A$15&amp;"'!$Q$29:$Q$48"),A52))))</f>
        <v>0</v>
      </c>
      <c r="Y52" s="378">
        <f ca="1">SUMPRODUCT(COUNTIFS(INDIRECT("'"&amp;Données!$A$4:$A$15&amp;"'!$E$29:$E$48"),Données!$O$18,INDIRECT("'"&amp;Données!$A$4:$A$15&amp;"'!$C$29:$C$48"),A52)+(COUNTIFS(INDIRECT("'"&amp;Données!$A$4:$A$15&amp;"'!$L$29:$L$48"),Données!$O$18,INDIRECT("'"&amp;Données!$A$4:$A$15&amp;"'!$J$29:$J$48"),A52)+(COUNTIFS(INDIRECT("'"&amp;Données!$A$4:$A$15&amp;"'!$S$29:$S$48"),Données!$O$18,INDIRECT("'"&amp;Données!$A$4:$A$15&amp;"'!$Q$29:$Q$48"),A52))))</f>
        <v>0</v>
      </c>
      <c r="Z52" s="378">
        <f ca="1">SUMPRODUCT(COUNTIFS(INDIRECT("'"&amp;Données!$A$4:$A$15&amp;"'!$E$29:$E$48"),Données!$O$19,INDIRECT("'"&amp;Données!$A$4:$A$15&amp;"'!$C$29:$C$48"),A52)+(COUNTIFS(INDIRECT("'"&amp;Données!$A$4:$A$15&amp;"'!$L$29:$L$48"),Données!$O$19,INDIRECT("'"&amp;Données!$A$4:$A$15&amp;"'!$J$29:$J$48"),A52)+(COUNTIFS(INDIRECT("'"&amp;Données!$A$4:$A$15&amp;"'!$S$29:$S$48"),Données!$O$19,INDIRECT("'"&amp;Données!$A$4:$A$15&amp;"'!$Q$29:$Q$48"),A52))))</f>
        <v>0</v>
      </c>
      <c r="AD52" s="97"/>
      <c r="AE52" s="97"/>
      <c r="AF52" s="97"/>
      <c r="AG52" s="97"/>
      <c r="AH52" s="97"/>
      <c r="AI52" s="97"/>
      <c r="AJ52" s="97"/>
      <c r="AK52" s="97"/>
      <c r="AL52" s="96"/>
      <c r="AS52" s="89"/>
      <c r="AX52" s="88"/>
      <c r="AY52" s="88"/>
    </row>
    <row r="53" spans="1:51" s="63" customFormat="1" ht="12.75" x14ac:dyDescent="0.2">
      <c r="A53" s="376" t="s">
        <v>50</v>
      </c>
      <c r="B53" s="377">
        <f ca="1">SUMPRODUCT(COUNTIF(INDIRECT("'"&amp;Données!$A$4:$A$15&amp;"'!$B$29:$T$48"),A53))</f>
        <v>0</v>
      </c>
      <c r="C53" s="377">
        <f ca="1">SUMPRODUCT(SUMIF(INDIRECT("'"&amp;Données!$A$4:$A$15&amp;"'!$C$29:$C$48"),A53,INDIRECT("'"&amp;Données!$A$4:$A$15&amp;"'!$F$29:$F$48"))+(SUMIF(INDIRECT("'"&amp;Données!$A$4:$A$15&amp;"'!$J$29:$J$48"),A53,INDIRECT("'"&amp;Données!$A$4:$A$15&amp;"'!$M$29:$M$48")))+(SUMIF(INDIRECT("'"&amp;Données!$A$4:$A$15&amp;"'!$Q$29:$Q$48"),A53,INDIRECT("'"&amp;Données!$A$4:$A$15&amp;"'!$T$29:$T$48"))))</f>
        <v>0</v>
      </c>
      <c r="D53" s="377">
        <f ca="1">SUMPRODUCT(COUNTIF(INDIRECT("'"&amp;Données!$A$4:$A$15&amp;"'!$C$29:$C$48"),A53))</f>
        <v>0</v>
      </c>
      <c r="E53" s="377">
        <f ca="1">SUMPRODUCT(COUNTIF(INDIRECT("'"&amp;Données!$A$4:$A$15&amp;"'!$Q$29:$Q$48"),A53))</f>
        <v>0</v>
      </c>
      <c r="F53" s="377">
        <f ca="1">SUMPRODUCT(COUNTIF(INDIRECT("'"&amp;Données!$A$4:$A$15&amp;"'!$J$29:$J$48"),A53))</f>
        <v>0</v>
      </c>
      <c r="G53" s="386">
        <f>COUNTIFS('Michèle SCHUH'!$B$3:$B$42,Données!$T$4,'Michèle SCHUH'!$C$3:$C$42,A53)+COUNTIFS('Michèle SCHUH'!$I$3:$I$42,Données!$T$4,'Michèle SCHUH'!$J$3:$J$42,A53)+COUNTIFS('Michèle SCHUH'!$P$3:$P$42,Données!$T$4,'Michèle SCHUH'!$Q$3:$Q$42,A53)</f>
        <v>0</v>
      </c>
      <c r="H53" s="386">
        <f>COUNTIFS('Michèle SCHUH'!$B$3:$B$42,Données!$T$5,'Michèle SCHUH'!$C$3:$C$42,A53)+COUNTIFS('Michèle SCHUH'!$I$3:$I$42,Données!$T$5,'Michèle SCHUH'!$J$3:$J$42,A53)+COUNTIFS('Michèle SCHUH'!$P$3:$P$42,Données!$T$5,'Michèle SCHUH'!$Q$3:$Q$42,A53)</f>
        <v>0</v>
      </c>
      <c r="I53" s="386">
        <f>COUNTIFS('Michèle SCHUH'!$B$3:$B$42,Données!$T$6,'Michèle SCHUH'!$C$3:$C$42,A53)+COUNTIFS('Michèle SCHUH'!$I$3:$I$42,Données!$T$6,'Michèle SCHUH'!$J$3:$J$42,A53)+COUNTIFS('Michèle SCHUH'!$P$3:$P$42,Données!$T$6,'Michèle SCHUH'!$Q$3:$Q$42,A53)</f>
        <v>0</v>
      </c>
      <c r="J53" s="386">
        <f>COUNTIFS('Michèle SCHUH'!$B$3:$B$42,Données!$T$7,'Michèle SCHUH'!$C$3:$C$42,A53)+COUNTIFS('Michèle SCHUH'!$I$3:$I$42,Données!$T$7,'Michèle SCHUH'!$J$3:$J$42,A53)+COUNTIFS('Michèle SCHUH'!$P$3:$P$42,Données!$T$7,'Michèle SCHUH'!$Q$3:$Q$42,A53)</f>
        <v>0</v>
      </c>
      <c r="K53" s="378">
        <f ca="1">SUMPRODUCT(COUNTIFS(INDIRECT("'"&amp;Données!$A$4:$A$15&amp;"'!$E$29:$E$48"),Données!$O$4,INDIRECT("'"&amp;Données!$A$4:$A$15&amp;"'!$C$29:$C$48"),A53)+(COUNTIFS(INDIRECT("'"&amp;Données!$A$4:$A$15&amp;"'!$L$29:$L$48"),Données!$O$4,INDIRECT("'"&amp;Données!$A$4:$A$15&amp;"'!$J$29:$J$48"),A53)+(COUNTIFS(INDIRECT("'"&amp;Données!$A$4:$A$15&amp;"'!$S$29:$S$48"),Données!$O$4,INDIRECT("'"&amp;Données!$A$4:$A$15&amp;"'!$Q$29:$Q$48"),A53))))</f>
        <v>0</v>
      </c>
      <c r="L53" s="378">
        <f ca="1">SUMPRODUCT(COUNTIFS(INDIRECT("'"&amp;Données!$A$4:$A$15&amp;"'!$E$29:$E$48"),Données!$O$5,INDIRECT("'"&amp;Données!$A$4:$A$15&amp;"'!$C$29:$C$48"),A53)+(COUNTIFS(INDIRECT("'"&amp;Données!$A$4:$A$15&amp;"'!$L$29:$L$48"),Données!$O$5,INDIRECT("'"&amp;Données!$A$4:$A$15&amp;"'!$J$29:$J$48"),A53)+(COUNTIFS(INDIRECT("'"&amp;Données!$A$4:$A$15&amp;"'!$S$29:$S$48"),Données!$O$5,INDIRECT("'"&amp;Données!$A$4:$A$15&amp;"'!$Q$29:$Q$48"),A53))))</f>
        <v>0</v>
      </c>
      <c r="M53" s="378">
        <f ca="1">SUMPRODUCT(COUNTIFS(INDIRECT("'"&amp;Données!$A$4:$A$15&amp;"'!$E$29:$E$48"),Données!$O$6,INDIRECT("'"&amp;Données!$A$4:$A$15&amp;"'!$C$29:$C$48"),A53)+(COUNTIFS(INDIRECT("'"&amp;Données!$A$4:$A$15&amp;"'!$L$29:$L$48"),Données!$O$6,INDIRECT("'"&amp;Données!$A$4:$A$15&amp;"'!$J$29:$J$48"),A53)+(COUNTIFS(INDIRECT("'"&amp;Données!$A$4:$A$15&amp;"'!$S$29:$S$48"),Données!$O$6,INDIRECT("'"&amp;Données!$A$4:$A$15&amp;"'!$Q$29:$Q$48"),A53))))</f>
        <v>0</v>
      </c>
      <c r="N53" s="378">
        <f ca="1">SUMPRODUCT(COUNTIFS(INDIRECT("'"&amp;Données!$A$4:$A$15&amp;"'!$E$29:$E$48"),Données!$O$7,INDIRECT("'"&amp;Données!$A$4:$A$15&amp;"'!$C$29:$C$48"),A53)+(COUNTIFS(INDIRECT("'"&amp;Données!$A$4:$A$15&amp;"'!$L$29:$L$48"),Données!$O$7,INDIRECT("'"&amp;Données!$A$4:$A$15&amp;"'!$J$29:$J$48"),A53)+(COUNTIFS(INDIRECT("'"&amp;Données!$A$4:$A$15&amp;"'!$S$29:$S$48"),Données!$O$7,INDIRECT("'"&amp;Données!$A$4:$A$15&amp;"'!$Q$29:$Q$48"),A53))))</f>
        <v>0</v>
      </c>
      <c r="O53" s="378">
        <f ca="1">SUMPRODUCT(COUNTIFS(INDIRECT("'"&amp;Données!$A$4:$A$15&amp;"'!$E$29:$E$48"),Données!$O$8,INDIRECT("'"&amp;Données!$A$4:$A$15&amp;"'!$C$29:$C$48"),A53)+(COUNTIFS(INDIRECT("'"&amp;Données!$A$4:$A$15&amp;"'!$L$29:$L$48"),Données!$O$8,INDIRECT("'"&amp;Données!$A$4:$A$15&amp;"'!$J$29:$J$48"),A53)+(COUNTIFS(INDIRECT("'"&amp;Données!$A$4:$A$15&amp;"'!$S$29:$S$48"),Données!$O$8,INDIRECT("'"&amp;Données!$A$4:$A$15&amp;"'!$Q$29:$Q$48"),A53))))</f>
        <v>0</v>
      </c>
      <c r="P53" s="378">
        <f ca="1">SUMPRODUCT(COUNTIFS(INDIRECT("'"&amp;Données!$A$4:$A$15&amp;"'!$E$29:$E$48"),Données!$O$9,INDIRECT("'"&amp;Données!$A$4:$A$15&amp;"'!$C$29:$C$48"),A53)+(COUNTIFS(INDIRECT("'"&amp;Données!$A$4:$A$15&amp;"'!$L$29:$L$48"),Données!$O$9,INDIRECT("'"&amp;Données!$A$4:$A$15&amp;"'!$J$29:$J$48"),A53)+(COUNTIFS(INDIRECT("'"&amp;Données!$A$4:$A$15&amp;"'!$S$29:$S$48"),Données!$O$9,INDIRECT("'"&amp;Données!$A$4:$A$15&amp;"'!$Q$29:$Q$48"),A53))))</f>
        <v>0</v>
      </c>
      <c r="Q53" s="378">
        <f ca="1">SUMPRODUCT(COUNTIFS(INDIRECT("'"&amp;Données!$A$4:$A$15&amp;"'!$E$29:$E$48"),Données!$O$10,INDIRECT("'"&amp;Données!$A$4:$A$15&amp;"'!$C$29:$C$48"),A53)+(COUNTIFS(INDIRECT("'"&amp;Données!$A$4:$A$15&amp;"'!$L$29:$L$48"),Données!$O$10,INDIRECT("'"&amp;Données!$A$4:$A$15&amp;"'!$J$29:$J$48"),A53)+(COUNTIFS(INDIRECT("'"&amp;Données!$A$4:$A$15&amp;"'!$S$29:$S$48"),Données!$O$10,INDIRECT("'"&amp;Données!$A$4:$A$15&amp;"'!$Q$29:$Q$48"),A53))))</f>
        <v>0</v>
      </c>
      <c r="R53" s="378">
        <f ca="1">SUMPRODUCT(COUNTIFS(INDIRECT("'"&amp;Données!$A$4:$A$15&amp;"'!$E$29:$E$48"),Données!$O$11,INDIRECT("'"&amp;Données!$A$4:$A$15&amp;"'!$C$29:$C$48"),A53)+(COUNTIFS(INDIRECT("'"&amp;Données!$A$4:$A$15&amp;"'!$L$29:$L$48"),Données!$O$11,INDIRECT("'"&amp;Données!$A$4:$A$15&amp;"'!$J$29:$J$48"),A53)+(COUNTIFS(INDIRECT("'"&amp;Données!$A$4:$A$15&amp;"'!$S$29:$S$48"),Données!$O$11,INDIRECT("'"&amp;Données!$A$4:$A$15&amp;"'!$Q$29:$Q$48"),A53))))</f>
        <v>0</v>
      </c>
      <c r="S53" s="378">
        <f ca="1">SUMPRODUCT(COUNTIFS(INDIRECT("'"&amp;Données!$A$4:$A$15&amp;"'!$E$29:$E$48"),Données!$O$12,INDIRECT("'"&amp;Données!$A$4:$A$15&amp;"'!$C$29:$C$48"),A53)+(COUNTIFS(INDIRECT("'"&amp;Données!$A$4:$A$15&amp;"'!$L$29:$L$48"),Données!$O$12,INDIRECT("'"&amp;Données!$A$4:$A$15&amp;"'!$J$29:$J$48"),A53)+(COUNTIFS(INDIRECT("'"&amp;Données!$A$4:$A$15&amp;"'!$S$29:$S$48"),Données!$O$12,INDIRECT("'"&amp;Données!$A$4:$A$15&amp;"'!$Q$29:$Q$48"),A53))))</f>
        <v>0</v>
      </c>
      <c r="T53" s="378">
        <f ca="1">SUMPRODUCT(COUNTIFS(INDIRECT("'"&amp;Données!$A$4:$A$15&amp;"'!$E$29:$E$48"),Données!$O$13,INDIRECT("'"&amp;Données!$A$4:$A$15&amp;"'!$C$29:$C$48"),A53)+(COUNTIFS(INDIRECT("'"&amp;Données!$A$4:$A$15&amp;"'!$L$29:$L$48"),Données!$O$13,INDIRECT("'"&amp;Données!$A$4:$A$15&amp;"'!$J$29:$J$48"),A53)+(COUNTIFS(INDIRECT("'"&amp;Données!$A$4:$A$15&amp;"'!$S$29:$S$48"),Données!$O$13,INDIRECT("'"&amp;Données!$A$4:$A$15&amp;"'!$Q$29:$Q$48"),A53))))</f>
        <v>0</v>
      </c>
      <c r="U53" s="378">
        <f ca="1">SUMPRODUCT(COUNTIFS(INDIRECT("'"&amp;Données!$A$4:$A$15&amp;"'!$E$29:$E$48"),Données!$O$14,INDIRECT("'"&amp;Données!$A$4:$A$15&amp;"'!$C$29:$C$48"),A53)+(COUNTIFS(INDIRECT("'"&amp;Données!$A$4:$A$15&amp;"'!$L$29:$L$48"),Données!$O$14,INDIRECT("'"&amp;Données!$A$4:$A$15&amp;"'!$J$29:$J$48"),A53)+(COUNTIFS(INDIRECT("'"&amp;Données!$A$4:$A$15&amp;"'!$S$29:$S$48"),Données!$O$14,INDIRECT("'"&amp;Données!$A$4:$A$15&amp;"'!$Q$29:$Q$48"),A53))))</f>
        <v>0</v>
      </c>
      <c r="V53" s="378">
        <f ca="1">SUMPRODUCT(COUNTIFS(INDIRECT("'"&amp;Données!$A$4:$A$15&amp;"'!$E$29:$E$48"),Données!$O$15,INDIRECT("'"&amp;Données!$A$4:$A$15&amp;"'!$C$29:$C$48"),A53)+(COUNTIFS(INDIRECT("'"&amp;Données!$A$4:$A$15&amp;"'!$L$29:$L$48"),Données!$O$15,INDIRECT("'"&amp;Données!$A$4:$A$15&amp;"'!$J$29:$J$48"),A53)+(COUNTIFS(INDIRECT("'"&amp;Données!$A$4:$A$15&amp;"'!$S$29:$S$48"),Données!$O$15,INDIRECT("'"&amp;Données!$A$4:$A$15&amp;"'!$Q$29:$Q$48"),A53))))</f>
        <v>0</v>
      </c>
      <c r="W53" s="378">
        <f ca="1">SUMPRODUCT(COUNTIFS(INDIRECT("'"&amp;Données!$A$4:$A$15&amp;"'!$E$29:$E$48"),Données!$O$16,INDIRECT("'"&amp;Données!$A$4:$A$15&amp;"'!$C$29:$C$48"),A53)+(COUNTIFS(INDIRECT("'"&amp;Données!$A$4:$A$15&amp;"'!$L$29:$L$48"),Données!$O$16,INDIRECT("'"&amp;Données!$A$4:$A$15&amp;"'!$J$29:$J$48"),A53)+(COUNTIFS(INDIRECT("'"&amp;Données!$A$4:$A$15&amp;"'!$S$29:$S$48"),Données!$O$16,INDIRECT("'"&amp;Données!$A$4:$A$15&amp;"'!$Q$29:$Q$48"),A53))))</f>
        <v>0</v>
      </c>
      <c r="X53" s="378">
        <f ca="1">SUMPRODUCT(COUNTIFS(INDIRECT("'"&amp;Données!$A$4:$A$15&amp;"'!$E$29:$E$48"),Données!$O$17,INDIRECT("'"&amp;Données!$A$4:$A$15&amp;"'!$C$29:$C$48"),A53)+(COUNTIFS(INDIRECT("'"&amp;Données!$A$4:$A$15&amp;"'!$L$29:$L$48"),Données!$O$17,INDIRECT("'"&amp;Données!$A$4:$A$15&amp;"'!$J$29:$J$48"),A53)+(COUNTIFS(INDIRECT("'"&amp;Données!$A$4:$A$15&amp;"'!$S$29:$S$48"),Données!$O$17,INDIRECT("'"&amp;Données!$A$4:$A$15&amp;"'!$Q$29:$Q$48"),A53))))</f>
        <v>0</v>
      </c>
      <c r="Y53" s="378">
        <f ca="1">SUMPRODUCT(COUNTIFS(INDIRECT("'"&amp;Données!$A$4:$A$15&amp;"'!$E$29:$E$48"),Données!$O$18,INDIRECT("'"&amp;Données!$A$4:$A$15&amp;"'!$C$29:$C$48"),A53)+(COUNTIFS(INDIRECT("'"&amp;Données!$A$4:$A$15&amp;"'!$L$29:$L$48"),Données!$O$18,INDIRECT("'"&amp;Données!$A$4:$A$15&amp;"'!$J$29:$J$48"),A53)+(COUNTIFS(INDIRECT("'"&amp;Données!$A$4:$A$15&amp;"'!$S$29:$S$48"),Données!$O$18,INDIRECT("'"&amp;Données!$A$4:$A$15&amp;"'!$Q$29:$Q$48"),A53))))</f>
        <v>0</v>
      </c>
      <c r="Z53" s="378">
        <f ca="1">SUMPRODUCT(COUNTIFS(INDIRECT("'"&amp;Données!$A$4:$A$15&amp;"'!$E$29:$E$48"),Données!$O$19,INDIRECT("'"&amp;Données!$A$4:$A$15&amp;"'!$C$29:$C$48"),A53)+(COUNTIFS(INDIRECT("'"&amp;Données!$A$4:$A$15&amp;"'!$L$29:$L$48"),Données!$O$19,INDIRECT("'"&amp;Données!$A$4:$A$15&amp;"'!$J$29:$J$48"),A53)+(COUNTIFS(INDIRECT("'"&amp;Données!$A$4:$A$15&amp;"'!$S$29:$S$48"),Données!$O$19,INDIRECT("'"&amp;Données!$A$4:$A$15&amp;"'!$Q$29:$Q$48"),A53))))</f>
        <v>0</v>
      </c>
      <c r="AD53" s="97"/>
      <c r="AE53" s="97"/>
      <c r="AF53" s="97"/>
      <c r="AG53" s="97"/>
      <c r="AH53" s="97"/>
      <c r="AI53" s="97"/>
      <c r="AJ53" s="97"/>
      <c r="AK53" s="97"/>
      <c r="AL53" s="96"/>
      <c r="AS53" s="89"/>
      <c r="AX53" s="88"/>
      <c r="AY53" s="88"/>
    </row>
    <row r="54" spans="1:51" s="63" customFormat="1" ht="12.75" x14ac:dyDescent="0.2">
      <c r="A54" s="375" t="s">
        <v>112</v>
      </c>
      <c r="B54" s="377">
        <f ca="1">SUMPRODUCT(COUNTIF(INDIRECT("'"&amp;Données!$A$4:$A$15&amp;"'!$B$29:$T$48"),A54))</f>
        <v>0</v>
      </c>
      <c r="C54" s="377">
        <f ca="1">SUMPRODUCT(SUMIF(INDIRECT("'"&amp;Données!$A$4:$A$15&amp;"'!$C$29:$C$48"),A54,INDIRECT("'"&amp;Données!$A$4:$A$15&amp;"'!$F$29:$F$48"))+(SUMIF(INDIRECT("'"&amp;Données!$A$4:$A$15&amp;"'!$J$29:$J$48"),A54,INDIRECT("'"&amp;Données!$A$4:$A$15&amp;"'!$M$29:$M$48")))+(SUMIF(INDIRECT("'"&amp;Données!$A$4:$A$15&amp;"'!$Q$29:$Q$48"),A54,INDIRECT("'"&amp;Données!$A$4:$A$15&amp;"'!$T$29:$T$48"))))</f>
        <v>0</v>
      </c>
      <c r="D54" s="377">
        <f ca="1">SUMPRODUCT(COUNTIF(INDIRECT("'"&amp;Données!$A$4:$A$15&amp;"'!$C$29:$C$48"),A54))</f>
        <v>0</v>
      </c>
      <c r="E54" s="377">
        <f ca="1">SUMPRODUCT(COUNTIF(INDIRECT("'"&amp;Données!$A$4:$A$15&amp;"'!$Q$29:$Q$48"),A54))</f>
        <v>0</v>
      </c>
      <c r="F54" s="377">
        <f ca="1">SUMPRODUCT(COUNTIF(INDIRECT("'"&amp;Données!$A$4:$A$15&amp;"'!$J$29:$J$48"),A54))</f>
        <v>0</v>
      </c>
      <c r="G54" s="386">
        <f>COUNTIFS('Michèle SCHUH'!$B$3:$B$42,Données!$T$4,'Michèle SCHUH'!$C$3:$C$42,A54)+COUNTIFS('Michèle SCHUH'!$I$3:$I$42,Données!$T$4,'Michèle SCHUH'!$J$3:$J$42,A54)+COUNTIFS('Michèle SCHUH'!$P$3:$P$42,Données!$T$4,'Michèle SCHUH'!$Q$3:$Q$42,A54)</f>
        <v>0</v>
      </c>
      <c r="H54" s="386">
        <f>COUNTIFS('Michèle SCHUH'!$B$3:$B$42,Données!$T$5,'Michèle SCHUH'!$C$3:$C$42,A54)+COUNTIFS('Michèle SCHUH'!$I$3:$I$42,Données!$T$5,'Michèle SCHUH'!$J$3:$J$42,A54)+COUNTIFS('Michèle SCHUH'!$P$3:$P$42,Données!$T$5,'Michèle SCHUH'!$Q$3:$Q$42,A54)</f>
        <v>0</v>
      </c>
      <c r="I54" s="386">
        <f>COUNTIFS('Michèle SCHUH'!$B$3:$B$42,Données!$T$6,'Michèle SCHUH'!$C$3:$C$42,A54)+COUNTIFS('Michèle SCHUH'!$I$3:$I$42,Données!$T$6,'Michèle SCHUH'!$J$3:$J$42,A54)+COUNTIFS('Michèle SCHUH'!$P$3:$P$42,Données!$T$6,'Michèle SCHUH'!$Q$3:$Q$42,A54)</f>
        <v>0</v>
      </c>
      <c r="J54" s="386">
        <f>COUNTIFS('Michèle SCHUH'!$B$3:$B$42,Données!$T$7,'Michèle SCHUH'!$C$3:$C$42,A54)+COUNTIFS('Michèle SCHUH'!$I$3:$I$42,Données!$T$7,'Michèle SCHUH'!$J$3:$J$42,A54)+COUNTIFS('Michèle SCHUH'!$P$3:$P$42,Données!$T$7,'Michèle SCHUH'!$Q$3:$Q$42,A54)</f>
        <v>0</v>
      </c>
      <c r="K54" s="378">
        <f ca="1">SUMPRODUCT(COUNTIFS(INDIRECT("'"&amp;Données!$A$4:$A$15&amp;"'!$E$29:$E$48"),Données!$O$4,INDIRECT("'"&amp;Données!$A$4:$A$15&amp;"'!$C$29:$C$48"),A54)+(COUNTIFS(INDIRECT("'"&amp;Données!$A$4:$A$15&amp;"'!$L$29:$L$48"),Données!$O$4,INDIRECT("'"&amp;Données!$A$4:$A$15&amp;"'!$J$29:$J$48"),A54)+(COUNTIFS(INDIRECT("'"&amp;Données!$A$4:$A$15&amp;"'!$S$29:$S$48"),Données!$O$4,INDIRECT("'"&amp;Données!$A$4:$A$15&amp;"'!$Q$29:$Q$48"),A54))))</f>
        <v>0</v>
      </c>
      <c r="L54" s="378">
        <f ca="1">SUMPRODUCT(COUNTIFS(INDIRECT("'"&amp;Données!$A$4:$A$15&amp;"'!$E$29:$E$48"),Données!$O$5,INDIRECT("'"&amp;Données!$A$4:$A$15&amp;"'!$C$29:$C$48"),A54)+(COUNTIFS(INDIRECT("'"&amp;Données!$A$4:$A$15&amp;"'!$L$29:$L$48"),Données!$O$5,INDIRECT("'"&amp;Données!$A$4:$A$15&amp;"'!$J$29:$J$48"),A54)+(COUNTIFS(INDIRECT("'"&amp;Données!$A$4:$A$15&amp;"'!$S$29:$S$48"),Données!$O$5,INDIRECT("'"&amp;Données!$A$4:$A$15&amp;"'!$Q$29:$Q$48"),A54))))</f>
        <v>0</v>
      </c>
      <c r="M54" s="378">
        <f ca="1">SUMPRODUCT(COUNTIFS(INDIRECT("'"&amp;Données!$A$4:$A$15&amp;"'!$E$29:$E$48"),Données!$O$6,INDIRECT("'"&amp;Données!$A$4:$A$15&amp;"'!$C$29:$C$48"),A54)+(COUNTIFS(INDIRECT("'"&amp;Données!$A$4:$A$15&amp;"'!$L$29:$L$48"),Données!$O$6,INDIRECT("'"&amp;Données!$A$4:$A$15&amp;"'!$J$29:$J$48"),A54)+(COUNTIFS(INDIRECT("'"&amp;Données!$A$4:$A$15&amp;"'!$S$29:$S$48"),Données!$O$6,INDIRECT("'"&amp;Données!$A$4:$A$15&amp;"'!$Q$29:$Q$48"),A54))))</f>
        <v>0</v>
      </c>
      <c r="N54" s="378">
        <f ca="1">SUMPRODUCT(COUNTIFS(INDIRECT("'"&amp;Données!$A$4:$A$15&amp;"'!$E$29:$E$48"),Données!$O$7,INDIRECT("'"&amp;Données!$A$4:$A$15&amp;"'!$C$29:$C$48"),A54)+(COUNTIFS(INDIRECT("'"&amp;Données!$A$4:$A$15&amp;"'!$L$29:$L$48"),Données!$O$7,INDIRECT("'"&amp;Données!$A$4:$A$15&amp;"'!$J$29:$J$48"),A54)+(COUNTIFS(INDIRECT("'"&amp;Données!$A$4:$A$15&amp;"'!$S$29:$S$48"),Données!$O$7,INDIRECT("'"&amp;Données!$A$4:$A$15&amp;"'!$Q$29:$Q$48"),A54))))</f>
        <v>0</v>
      </c>
      <c r="O54" s="378">
        <f ca="1">SUMPRODUCT(COUNTIFS(INDIRECT("'"&amp;Données!$A$4:$A$15&amp;"'!$E$29:$E$48"),Données!$O$8,INDIRECT("'"&amp;Données!$A$4:$A$15&amp;"'!$C$29:$C$48"),A54)+(COUNTIFS(INDIRECT("'"&amp;Données!$A$4:$A$15&amp;"'!$L$29:$L$48"),Données!$O$8,INDIRECT("'"&amp;Données!$A$4:$A$15&amp;"'!$J$29:$J$48"),A54)+(COUNTIFS(INDIRECT("'"&amp;Données!$A$4:$A$15&amp;"'!$S$29:$S$48"),Données!$O$8,INDIRECT("'"&amp;Données!$A$4:$A$15&amp;"'!$Q$29:$Q$48"),A54))))</f>
        <v>0</v>
      </c>
      <c r="P54" s="378">
        <f ca="1">SUMPRODUCT(COUNTIFS(INDIRECT("'"&amp;Données!$A$4:$A$15&amp;"'!$E$29:$E$48"),Données!$O$9,INDIRECT("'"&amp;Données!$A$4:$A$15&amp;"'!$C$29:$C$48"),A54)+(COUNTIFS(INDIRECT("'"&amp;Données!$A$4:$A$15&amp;"'!$L$29:$L$48"),Données!$O$9,INDIRECT("'"&amp;Données!$A$4:$A$15&amp;"'!$J$29:$J$48"),A54)+(COUNTIFS(INDIRECT("'"&amp;Données!$A$4:$A$15&amp;"'!$S$29:$S$48"),Données!$O$9,INDIRECT("'"&amp;Données!$A$4:$A$15&amp;"'!$Q$29:$Q$48"),A54))))</f>
        <v>0</v>
      </c>
      <c r="Q54" s="378">
        <f ca="1">SUMPRODUCT(COUNTIFS(INDIRECT("'"&amp;Données!$A$4:$A$15&amp;"'!$E$29:$E$48"),Données!$O$10,INDIRECT("'"&amp;Données!$A$4:$A$15&amp;"'!$C$29:$C$48"),A54)+(COUNTIFS(INDIRECT("'"&amp;Données!$A$4:$A$15&amp;"'!$L$29:$L$48"),Données!$O$10,INDIRECT("'"&amp;Données!$A$4:$A$15&amp;"'!$J$29:$J$48"),A54)+(COUNTIFS(INDIRECT("'"&amp;Données!$A$4:$A$15&amp;"'!$S$29:$S$48"),Données!$O$10,INDIRECT("'"&amp;Données!$A$4:$A$15&amp;"'!$Q$29:$Q$48"),A54))))</f>
        <v>0</v>
      </c>
      <c r="R54" s="378">
        <f ca="1">SUMPRODUCT(COUNTIFS(INDIRECT("'"&amp;Données!$A$4:$A$15&amp;"'!$E$29:$E$48"),Données!$O$11,INDIRECT("'"&amp;Données!$A$4:$A$15&amp;"'!$C$29:$C$48"),A54)+(COUNTIFS(INDIRECT("'"&amp;Données!$A$4:$A$15&amp;"'!$L$29:$L$48"),Données!$O$11,INDIRECT("'"&amp;Données!$A$4:$A$15&amp;"'!$J$29:$J$48"),A54)+(COUNTIFS(INDIRECT("'"&amp;Données!$A$4:$A$15&amp;"'!$S$29:$S$48"),Données!$O$11,INDIRECT("'"&amp;Données!$A$4:$A$15&amp;"'!$Q$29:$Q$48"),A54))))</f>
        <v>0</v>
      </c>
      <c r="S54" s="378">
        <f ca="1">SUMPRODUCT(COUNTIFS(INDIRECT("'"&amp;Données!$A$4:$A$15&amp;"'!$E$29:$E$48"),Données!$O$12,INDIRECT("'"&amp;Données!$A$4:$A$15&amp;"'!$C$29:$C$48"),A54)+(COUNTIFS(INDIRECT("'"&amp;Données!$A$4:$A$15&amp;"'!$L$29:$L$48"),Données!$O$12,INDIRECT("'"&amp;Données!$A$4:$A$15&amp;"'!$J$29:$J$48"),A54)+(COUNTIFS(INDIRECT("'"&amp;Données!$A$4:$A$15&amp;"'!$S$29:$S$48"),Données!$O$12,INDIRECT("'"&amp;Données!$A$4:$A$15&amp;"'!$Q$29:$Q$48"),A54))))</f>
        <v>0</v>
      </c>
      <c r="T54" s="378">
        <f ca="1">SUMPRODUCT(COUNTIFS(INDIRECT("'"&amp;Données!$A$4:$A$15&amp;"'!$E$29:$E$48"),Données!$O$13,INDIRECT("'"&amp;Données!$A$4:$A$15&amp;"'!$C$29:$C$48"),A54)+(COUNTIFS(INDIRECT("'"&amp;Données!$A$4:$A$15&amp;"'!$L$29:$L$48"),Données!$O$13,INDIRECT("'"&amp;Données!$A$4:$A$15&amp;"'!$J$29:$J$48"),A54)+(COUNTIFS(INDIRECT("'"&amp;Données!$A$4:$A$15&amp;"'!$S$29:$S$48"),Données!$O$13,INDIRECT("'"&amp;Données!$A$4:$A$15&amp;"'!$Q$29:$Q$48"),A54))))</f>
        <v>0</v>
      </c>
      <c r="U54" s="378">
        <f ca="1">SUMPRODUCT(COUNTIFS(INDIRECT("'"&amp;Données!$A$4:$A$15&amp;"'!$E$29:$E$48"),Données!$O$14,INDIRECT("'"&amp;Données!$A$4:$A$15&amp;"'!$C$29:$C$48"),A54)+(COUNTIFS(INDIRECT("'"&amp;Données!$A$4:$A$15&amp;"'!$L$29:$L$48"),Données!$O$14,INDIRECT("'"&amp;Données!$A$4:$A$15&amp;"'!$J$29:$J$48"),A54)+(COUNTIFS(INDIRECT("'"&amp;Données!$A$4:$A$15&amp;"'!$S$29:$S$48"),Données!$O$14,INDIRECT("'"&amp;Données!$A$4:$A$15&amp;"'!$Q$29:$Q$48"),A54))))</f>
        <v>0</v>
      </c>
      <c r="V54" s="378">
        <f ca="1">SUMPRODUCT(COUNTIFS(INDIRECT("'"&amp;Données!$A$4:$A$15&amp;"'!$E$29:$E$48"),Données!$O$15,INDIRECT("'"&amp;Données!$A$4:$A$15&amp;"'!$C$29:$C$48"),A54)+(COUNTIFS(INDIRECT("'"&amp;Données!$A$4:$A$15&amp;"'!$L$29:$L$48"),Données!$O$15,INDIRECT("'"&amp;Données!$A$4:$A$15&amp;"'!$J$29:$J$48"),A54)+(COUNTIFS(INDIRECT("'"&amp;Données!$A$4:$A$15&amp;"'!$S$29:$S$48"),Données!$O$15,INDIRECT("'"&amp;Données!$A$4:$A$15&amp;"'!$Q$29:$Q$48"),A54))))</f>
        <v>0</v>
      </c>
      <c r="W54" s="378">
        <f ca="1">SUMPRODUCT(COUNTIFS(INDIRECT("'"&amp;Données!$A$4:$A$15&amp;"'!$E$29:$E$48"),Données!$O$16,INDIRECT("'"&amp;Données!$A$4:$A$15&amp;"'!$C$29:$C$48"),A54)+(COUNTIFS(INDIRECT("'"&amp;Données!$A$4:$A$15&amp;"'!$L$29:$L$48"),Données!$O$16,INDIRECT("'"&amp;Données!$A$4:$A$15&amp;"'!$J$29:$J$48"),A54)+(COUNTIFS(INDIRECT("'"&amp;Données!$A$4:$A$15&amp;"'!$S$29:$S$48"),Données!$O$16,INDIRECT("'"&amp;Données!$A$4:$A$15&amp;"'!$Q$29:$Q$48"),A54))))</f>
        <v>0</v>
      </c>
      <c r="X54" s="378">
        <f ca="1">SUMPRODUCT(COUNTIFS(INDIRECT("'"&amp;Données!$A$4:$A$15&amp;"'!$E$29:$E$48"),Données!$O$17,INDIRECT("'"&amp;Données!$A$4:$A$15&amp;"'!$C$29:$C$48"),A54)+(COUNTIFS(INDIRECT("'"&amp;Données!$A$4:$A$15&amp;"'!$L$29:$L$48"),Données!$O$17,INDIRECT("'"&amp;Données!$A$4:$A$15&amp;"'!$J$29:$J$48"),A54)+(COUNTIFS(INDIRECT("'"&amp;Données!$A$4:$A$15&amp;"'!$S$29:$S$48"),Données!$O$17,INDIRECT("'"&amp;Données!$A$4:$A$15&amp;"'!$Q$29:$Q$48"),A54))))</f>
        <v>0</v>
      </c>
      <c r="Y54" s="378">
        <f ca="1">SUMPRODUCT(COUNTIFS(INDIRECT("'"&amp;Données!$A$4:$A$15&amp;"'!$E$29:$E$48"),Données!$O$18,INDIRECT("'"&amp;Données!$A$4:$A$15&amp;"'!$C$29:$C$48"),A54)+(COUNTIFS(INDIRECT("'"&amp;Données!$A$4:$A$15&amp;"'!$L$29:$L$48"),Données!$O$18,INDIRECT("'"&amp;Données!$A$4:$A$15&amp;"'!$J$29:$J$48"),A54)+(COUNTIFS(INDIRECT("'"&amp;Données!$A$4:$A$15&amp;"'!$S$29:$S$48"),Données!$O$18,INDIRECT("'"&amp;Données!$A$4:$A$15&amp;"'!$Q$29:$Q$48"),A54))))</f>
        <v>0</v>
      </c>
      <c r="Z54" s="378">
        <f ca="1">SUMPRODUCT(COUNTIFS(INDIRECT("'"&amp;Données!$A$4:$A$15&amp;"'!$E$29:$E$48"),Données!$O$19,INDIRECT("'"&amp;Données!$A$4:$A$15&amp;"'!$C$29:$C$48"),A54)+(COUNTIFS(INDIRECT("'"&amp;Données!$A$4:$A$15&amp;"'!$L$29:$L$48"),Données!$O$19,INDIRECT("'"&amp;Données!$A$4:$A$15&amp;"'!$J$29:$J$48"),A54)+(COUNTIFS(INDIRECT("'"&amp;Données!$A$4:$A$15&amp;"'!$S$29:$S$48"),Données!$O$19,INDIRECT("'"&amp;Données!$A$4:$A$15&amp;"'!$Q$29:$Q$48"),A54))))</f>
        <v>0</v>
      </c>
      <c r="AD54" s="97"/>
      <c r="AE54" s="97"/>
      <c r="AF54" s="97"/>
      <c r="AG54" s="97"/>
      <c r="AH54" s="97"/>
      <c r="AI54" s="97"/>
      <c r="AJ54" s="97"/>
      <c r="AK54" s="97"/>
      <c r="AL54" s="96"/>
      <c r="AS54" s="89"/>
      <c r="AX54" s="88"/>
      <c r="AY54" s="88"/>
    </row>
    <row r="55" spans="1:51" s="63" customFormat="1" ht="12.75" x14ac:dyDescent="0.2">
      <c r="A55" s="375" t="s">
        <v>72</v>
      </c>
      <c r="B55" s="377">
        <f ca="1">SUMPRODUCT(COUNTIF(INDIRECT("'"&amp;Données!$A$4:$A$15&amp;"'!$B$29:$T$48"),A55))</f>
        <v>0</v>
      </c>
      <c r="C55" s="377">
        <f ca="1">SUMPRODUCT(SUMIF(INDIRECT("'"&amp;Données!$A$4:$A$15&amp;"'!$C$29:$C$48"),A55,INDIRECT("'"&amp;Données!$A$4:$A$15&amp;"'!$F$29:$F$48"))+(SUMIF(INDIRECT("'"&amp;Données!$A$4:$A$15&amp;"'!$J$29:$J$48"),A55,INDIRECT("'"&amp;Données!$A$4:$A$15&amp;"'!$M$29:$M$48")))+(SUMIF(INDIRECT("'"&amp;Données!$A$4:$A$15&amp;"'!$Q$29:$Q$48"),A55,INDIRECT("'"&amp;Données!$A$4:$A$15&amp;"'!$T$29:$T$48"))))</f>
        <v>0</v>
      </c>
      <c r="D55" s="377">
        <f ca="1">SUMPRODUCT(COUNTIF(INDIRECT("'"&amp;Données!$A$4:$A$15&amp;"'!$C$29:$C$48"),A55))</f>
        <v>0</v>
      </c>
      <c r="E55" s="377">
        <f ca="1">SUMPRODUCT(COUNTIF(INDIRECT("'"&amp;Données!$A$4:$A$15&amp;"'!$Q$29:$Q$48"),A55))</f>
        <v>0</v>
      </c>
      <c r="F55" s="377">
        <f ca="1">SUMPRODUCT(COUNTIF(INDIRECT("'"&amp;Données!$A$4:$A$15&amp;"'!$J$29:$J$48"),A55))</f>
        <v>0</v>
      </c>
      <c r="G55" s="386">
        <f>COUNTIFS('Michèle SCHUH'!$B$3:$B$42,Données!$T$4,'Michèle SCHUH'!$C$3:$C$42,A55)+COUNTIFS('Michèle SCHUH'!$I$3:$I$42,Données!$T$4,'Michèle SCHUH'!$J$3:$J$42,A55)+COUNTIFS('Michèle SCHUH'!$P$3:$P$42,Données!$T$4,'Michèle SCHUH'!$Q$3:$Q$42,A55)</f>
        <v>0</v>
      </c>
      <c r="H55" s="386">
        <f>COUNTIFS('Michèle SCHUH'!$B$3:$B$42,Données!$T$5,'Michèle SCHUH'!$C$3:$C$42,A55)+COUNTIFS('Michèle SCHUH'!$I$3:$I$42,Données!$T$5,'Michèle SCHUH'!$J$3:$J$42,A55)+COUNTIFS('Michèle SCHUH'!$P$3:$P$42,Données!$T$5,'Michèle SCHUH'!$Q$3:$Q$42,A55)</f>
        <v>0</v>
      </c>
      <c r="I55" s="386">
        <f>COUNTIFS('Michèle SCHUH'!$B$3:$B$42,Données!$T$6,'Michèle SCHUH'!$C$3:$C$42,A55)+COUNTIFS('Michèle SCHUH'!$I$3:$I$42,Données!$T$6,'Michèle SCHUH'!$J$3:$J$42,A55)+COUNTIFS('Michèle SCHUH'!$P$3:$P$42,Données!$T$6,'Michèle SCHUH'!$Q$3:$Q$42,A55)</f>
        <v>0</v>
      </c>
      <c r="J55" s="386">
        <f>COUNTIFS('Michèle SCHUH'!$B$3:$B$42,Données!$T$7,'Michèle SCHUH'!$C$3:$C$42,A55)+COUNTIFS('Michèle SCHUH'!$I$3:$I$42,Données!$T$7,'Michèle SCHUH'!$J$3:$J$42,A55)+COUNTIFS('Michèle SCHUH'!$P$3:$P$42,Données!$T$7,'Michèle SCHUH'!$Q$3:$Q$42,A55)</f>
        <v>0</v>
      </c>
      <c r="K55" s="378">
        <f ca="1">SUMPRODUCT(COUNTIFS(INDIRECT("'"&amp;Données!$A$4:$A$15&amp;"'!$E$29:$E$48"),Données!$O$4,INDIRECT("'"&amp;Données!$A$4:$A$15&amp;"'!$C$29:$C$48"),A55)+(COUNTIFS(INDIRECT("'"&amp;Données!$A$4:$A$15&amp;"'!$L$29:$L$48"),Données!$O$4,INDIRECT("'"&amp;Données!$A$4:$A$15&amp;"'!$J$29:$J$48"),A55)+(COUNTIFS(INDIRECT("'"&amp;Données!$A$4:$A$15&amp;"'!$S$29:$S$48"),Données!$O$4,INDIRECT("'"&amp;Données!$A$4:$A$15&amp;"'!$Q$29:$Q$48"),A55))))</f>
        <v>0</v>
      </c>
      <c r="L55" s="378">
        <f ca="1">SUMPRODUCT(COUNTIFS(INDIRECT("'"&amp;Données!$A$4:$A$15&amp;"'!$E$29:$E$48"),Données!$O$5,INDIRECT("'"&amp;Données!$A$4:$A$15&amp;"'!$C$29:$C$48"),A55)+(COUNTIFS(INDIRECT("'"&amp;Données!$A$4:$A$15&amp;"'!$L$29:$L$48"),Données!$O$5,INDIRECT("'"&amp;Données!$A$4:$A$15&amp;"'!$J$29:$J$48"),A55)+(COUNTIFS(INDIRECT("'"&amp;Données!$A$4:$A$15&amp;"'!$S$29:$S$48"),Données!$O$5,INDIRECT("'"&amp;Données!$A$4:$A$15&amp;"'!$Q$29:$Q$48"),A55))))</f>
        <v>0</v>
      </c>
      <c r="M55" s="378">
        <f ca="1">SUMPRODUCT(COUNTIFS(INDIRECT("'"&amp;Données!$A$4:$A$15&amp;"'!$E$29:$E$48"),Données!$O$6,INDIRECT("'"&amp;Données!$A$4:$A$15&amp;"'!$C$29:$C$48"),A55)+(COUNTIFS(INDIRECT("'"&amp;Données!$A$4:$A$15&amp;"'!$L$29:$L$48"),Données!$O$6,INDIRECT("'"&amp;Données!$A$4:$A$15&amp;"'!$J$29:$J$48"),A55)+(COUNTIFS(INDIRECT("'"&amp;Données!$A$4:$A$15&amp;"'!$S$29:$S$48"),Données!$O$6,INDIRECT("'"&amp;Données!$A$4:$A$15&amp;"'!$Q$29:$Q$48"),A55))))</f>
        <v>0</v>
      </c>
      <c r="N55" s="378">
        <f ca="1">SUMPRODUCT(COUNTIFS(INDIRECT("'"&amp;Données!$A$4:$A$15&amp;"'!$E$29:$E$48"),Données!$O$7,INDIRECT("'"&amp;Données!$A$4:$A$15&amp;"'!$C$29:$C$48"),A55)+(COUNTIFS(INDIRECT("'"&amp;Données!$A$4:$A$15&amp;"'!$L$29:$L$48"),Données!$O$7,INDIRECT("'"&amp;Données!$A$4:$A$15&amp;"'!$J$29:$J$48"),A55)+(COUNTIFS(INDIRECT("'"&amp;Données!$A$4:$A$15&amp;"'!$S$29:$S$48"),Données!$O$7,INDIRECT("'"&amp;Données!$A$4:$A$15&amp;"'!$Q$29:$Q$48"),A55))))</f>
        <v>0</v>
      </c>
      <c r="O55" s="378">
        <f ca="1">SUMPRODUCT(COUNTIFS(INDIRECT("'"&amp;Données!$A$4:$A$15&amp;"'!$E$29:$E$48"),Données!$O$8,INDIRECT("'"&amp;Données!$A$4:$A$15&amp;"'!$C$29:$C$48"),A55)+(COUNTIFS(INDIRECT("'"&amp;Données!$A$4:$A$15&amp;"'!$L$29:$L$48"),Données!$O$8,INDIRECT("'"&amp;Données!$A$4:$A$15&amp;"'!$J$29:$J$48"),A55)+(COUNTIFS(INDIRECT("'"&amp;Données!$A$4:$A$15&amp;"'!$S$29:$S$48"),Données!$O$8,INDIRECT("'"&amp;Données!$A$4:$A$15&amp;"'!$Q$29:$Q$48"),A55))))</f>
        <v>0</v>
      </c>
      <c r="P55" s="378">
        <f ca="1">SUMPRODUCT(COUNTIFS(INDIRECT("'"&amp;Données!$A$4:$A$15&amp;"'!$E$29:$E$48"),Données!$O$9,INDIRECT("'"&amp;Données!$A$4:$A$15&amp;"'!$C$29:$C$48"),A55)+(COUNTIFS(INDIRECT("'"&amp;Données!$A$4:$A$15&amp;"'!$L$29:$L$48"),Données!$O$9,INDIRECT("'"&amp;Données!$A$4:$A$15&amp;"'!$J$29:$J$48"),A55)+(COUNTIFS(INDIRECT("'"&amp;Données!$A$4:$A$15&amp;"'!$S$29:$S$48"),Données!$O$9,INDIRECT("'"&amp;Données!$A$4:$A$15&amp;"'!$Q$29:$Q$48"),A55))))</f>
        <v>0</v>
      </c>
      <c r="Q55" s="378">
        <f ca="1">SUMPRODUCT(COUNTIFS(INDIRECT("'"&amp;Données!$A$4:$A$15&amp;"'!$E$29:$E$48"),Données!$O$10,INDIRECT("'"&amp;Données!$A$4:$A$15&amp;"'!$C$29:$C$48"),A55)+(COUNTIFS(INDIRECT("'"&amp;Données!$A$4:$A$15&amp;"'!$L$29:$L$48"),Données!$O$10,INDIRECT("'"&amp;Données!$A$4:$A$15&amp;"'!$J$29:$J$48"),A55)+(COUNTIFS(INDIRECT("'"&amp;Données!$A$4:$A$15&amp;"'!$S$29:$S$48"),Données!$O$10,INDIRECT("'"&amp;Données!$A$4:$A$15&amp;"'!$Q$29:$Q$48"),A55))))</f>
        <v>0</v>
      </c>
      <c r="R55" s="378">
        <f ca="1">SUMPRODUCT(COUNTIFS(INDIRECT("'"&amp;Données!$A$4:$A$15&amp;"'!$E$29:$E$48"),Données!$O$11,INDIRECT("'"&amp;Données!$A$4:$A$15&amp;"'!$C$29:$C$48"),A55)+(COUNTIFS(INDIRECT("'"&amp;Données!$A$4:$A$15&amp;"'!$L$29:$L$48"),Données!$O$11,INDIRECT("'"&amp;Données!$A$4:$A$15&amp;"'!$J$29:$J$48"),A55)+(COUNTIFS(INDIRECT("'"&amp;Données!$A$4:$A$15&amp;"'!$S$29:$S$48"),Données!$O$11,INDIRECT("'"&amp;Données!$A$4:$A$15&amp;"'!$Q$29:$Q$48"),A55))))</f>
        <v>0</v>
      </c>
      <c r="S55" s="378">
        <f ca="1">SUMPRODUCT(COUNTIFS(INDIRECT("'"&amp;Données!$A$4:$A$15&amp;"'!$E$29:$E$48"),Données!$O$12,INDIRECT("'"&amp;Données!$A$4:$A$15&amp;"'!$C$29:$C$48"),A55)+(COUNTIFS(INDIRECT("'"&amp;Données!$A$4:$A$15&amp;"'!$L$29:$L$48"),Données!$O$12,INDIRECT("'"&amp;Données!$A$4:$A$15&amp;"'!$J$29:$J$48"),A55)+(COUNTIFS(INDIRECT("'"&amp;Données!$A$4:$A$15&amp;"'!$S$29:$S$48"),Données!$O$12,INDIRECT("'"&amp;Données!$A$4:$A$15&amp;"'!$Q$29:$Q$48"),A55))))</f>
        <v>0</v>
      </c>
      <c r="T55" s="378">
        <f ca="1">SUMPRODUCT(COUNTIFS(INDIRECT("'"&amp;Données!$A$4:$A$15&amp;"'!$E$29:$E$48"),Données!$O$13,INDIRECT("'"&amp;Données!$A$4:$A$15&amp;"'!$C$29:$C$48"),A55)+(COUNTIFS(INDIRECT("'"&amp;Données!$A$4:$A$15&amp;"'!$L$29:$L$48"),Données!$O$13,INDIRECT("'"&amp;Données!$A$4:$A$15&amp;"'!$J$29:$J$48"),A55)+(COUNTIFS(INDIRECT("'"&amp;Données!$A$4:$A$15&amp;"'!$S$29:$S$48"),Données!$O$13,INDIRECT("'"&amp;Données!$A$4:$A$15&amp;"'!$Q$29:$Q$48"),A55))))</f>
        <v>0</v>
      </c>
      <c r="U55" s="378">
        <f ca="1">SUMPRODUCT(COUNTIFS(INDIRECT("'"&amp;Données!$A$4:$A$15&amp;"'!$E$29:$E$48"),Données!$O$14,INDIRECT("'"&amp;Données!$A$4:$A$15&amp;"'!$C$29:$C$48"),A55)+(COUNTIFS(INDIRECT("'"&amp;Données!$A$4:$A$15&amp;"'!$L$29:$L$48"),Données!$O$14,INDIRECT("'"&amp;Données!$A$4:$A$15&amp;"'!$J$29:$J$48"),A55)+(COUNTIFS(INDIRECT("'"&amp;Données!$A$4:$A$15&amp;"'!$S$29:$S$48"),Données!$O$14,INDIRECT("'"&amp;Données!$A$4:$A$15&amp;"'!$Q$29:$Q$48"),A55))))</f>
        <v>0</v>
      </c>
      <c r="V55" s="378">
        <f ca="1">SUMPRODUCT(COUNTIFS(INDIRECT("'"&amp;Données!$A$4:$A$15&amp;"'!$E$29:$E$48"),Données!$O$15,INDIRECT("'"&amp;Données!$A$4:$A$15&amp;"'!$C$29:$C$48"),A55)+(COUNTIFS(INDIRECT("'"&amp;Données!$A$4:$A$15&amp;"'!$L$29:$L$48"),Données!$O$15,INDIRECT("'"&amp;Données!$A$4:$A$15&amp;"'!$J$29:$J$48"),A55)+(COUNTIFS(INDIRECT("'"&amp;Données!$A$4:$A$15&amp;"'!$S$29:$S$48"),Données!$O$15,INDIRECT("'"&amp;Données!$A$4:$A$15&amp;"'!$Q$29:$Q$48"),A55))))</f>
        <v>0</v>
      </c>
      <c r="W55" s="378">
        <f ca="1">SUMPRODUCT(COUNTIFS(INDIRECT("'"&amp;Données!$A$4:$A$15&amp;"'!$E$29:$E$48"),Données!$O$16,INDIRECT("'"&amp;Données!$A$4:$A$15&amp;"'!$C$29:$C$48"),A55)+(COUNTIFS(INDIRECT("'"&amp;Données!$A$4:$A$15&amp;"'!$L$29:$L$48"),Données!$O$16,INDIRECT("'"&amp;Données!$A$4:$A$15&amp;"'!$J$29:$J$48"),A55)+(COUNTIFS(INDIRECT("'"&amp;Données!$A$4:$A$15&amp;"'!$S$29:$S$48"),Données!$O$16,INDIRECT("'"&amp;Données!$A$4:$A$15&amp;"'!$Q$29:$Q$48"),A55))))</f>
        <v>0</v>
      </c>
      <c r="X55" s="378">
        <f ca="1">SUMPRODUCT(COUNTIFS(INDIRECT("'"&amp;Données!$A$4:$A$15&amp;"'!$E$29:$E$48"),Données!$O$17,INDIRECT("'"&amp;Données!$A$4:$A$15&amp;"'!$C$29:$C$48"),A55)+(COUNTIFS(INDIRECT("'"&amp;Données!$A$4:$A$15&amp;"'!$L$29:$L$48"),Données!$O$17,INDIRECT("'"&amp;Données!$A$4:$A$15&amp;"'!$J$29:$J$48"),A55)+(COUNTIFS(INDIRECT("'"&amp;Données!$A$4:$A$15&amp;"'!$S$29:$S$48"),Données!$O$17,INDIRECT("'"&amp;Données!$A$4:$A$15&amp;"'!$Q$29:$Q$48"),A55))))</f>
        <v>0</v>
      </c>
      <c r="Y55" s="378">
        <f ca="1">SUMPRODUCT(COUNTIFS(INDIRECT("'"&amp;Données!$A$4:$A$15&amp;"'!$E$29:$E$48"),Données!$O$18,INDIRECT("'"&amp;Données!$A$4:$A$15&amp;"'!$C$29:$C$48"),A55)+(COUNTIFS(INDIRECT("'"&amp;Données!$A$4:$A$15&amp;"'!$L$29:$L$48"),Données!$O$18,INDIRECT("'"&amp;Données!$A$4:$A$15&amp;"'!$J$29:$J$48"),A55)+(COUNTIFS(INDIRECT("'"&amp;Données!$A$4:$A$15&amp;"'!$S$29:$S$48"),Données!$O$18,INDIRECT("'"&amp;Données!$A$4:$A$15&amp;"'!$Q$29:$Q$48"),A55))))</f>
        <v>0</v>
      </c>
      <c r="Z55" s="378">
        <f ca="1">SUMPRODUCT(COUNTIFS(INDIRECT("'"&amp;Données!$A$4:$A$15&amp;"'!$E$29:$E$48"),Données!$O$19,INDIRECT("'"&amp;Données!$A$4:$A$15&amp;"'!$C$29:$C$48"),A55)+(COUNTIFS(INDIRECT("'"&amp;Données!$A$4:$A$15&amp;"'!$L$29:$L$48"),Données!$O$19,INDIRECT("'"&amp;Données!$A$4:$A$15&amp;"'!$J$29:$J$48"),A55)+(COUNTIFS(INDIRECT("'"&amp;Données!$A$4:$A$15&amp;"'!$S$29:$S$48"),Données!$O$19,INDIRECT("'"&amp;Données!$A$4:$A$15&amp;"'!$Q$29:$Q$48"),A55))))</f>
        <v>0</v>
      </c>
      <c r="AD55" s="97"/>
      <c r="AE55" s="97"/>
      <c r="AF55" s="97"/>
      <c r="AG55" s="97"/>
      <c r="AH55" s="97"/>
      <c r="AI55" s="97"/>
      <c r="AJ55" s="97"/>
      <c r="AK55" s="97"/>
      <c r="AL55" s="96"/>
      <c r="AS55" s="89"/>
      <c r="AX55" s="88"/>
    </row>
    <row r="56" spans="1:51" s="63" customFormat="1" ht="12.75" x14ac:dyDescent="0.2">
      <c r="A56" s="375" t="s">
        <v>83</v>
      </c>
      <c r="B56" s="377">
        <f ca="1">SUMPRODUCT(COUNTIF(INDIRECT("'"&amp;Données!$A$4:$A$15&amp;"'!$B$29:$T$48"),A56))</f>
        <v>0</v>
      </c>
      <c r="C56" s="377">
        <f ca="1">SUMPRODUCT(SUMIF(INDIRECT("'"&amp;Données!$A$4:$A$15&amp;"'!$C$29:$C$48"),A56,INDIRECT("'"&amp;Données!$A$4:$A$15&amp;"'!$F$29:$F$48"))+(SUMIF(INDIRECT("'"&amp;Données!$A$4:$A$15&amp;"'!$J$29:$J$48"),A56,INDIRECT("'"&amp;Données!$A$4:$A$15&amp;"'!$M$29:$M$48")))+(SUMIF(INDIRECT("'"&amp;Données!$A$4:$A$15&amp;"'!$Q$29:$Q$48"),A56,INDIRECT("'"&amp;Données!$A$4:$A$15&amp;"'!$T$29:$T$48"))))</f>
        <v>0</v>
      </c>
      <c r="D56" s="377">
        <f ca="1">SUMPRODUCT(COUNTIF(INDIRECT("'"&amp;Données!$A$4:$A$15&amp;"'!$C$29:$C$48"),A56))</f>
        <v>0</v>
      </c>
      <c r="E56" s="377">
        <f ca="1">SUMPRODUCT(COUNTIF(INDIRECT("'"&amp;Données!$A$4:$A$15&amp;"'!$Q$29:$Q$48"),A56))</f>
        <v>0</v>
      </c>
      <c r="F56" s="377">
        <f ca="1">SUMPRODUCT(COUNTIF(INDIRECT("'"&amp;Données!$A$4:$A$15&amp;"'!$J$29:$J$48"),A56))</f>
        <v>0</v>
      </c>
      <c r="G56" s="386">
        <f>COUNTIFS('Michèle SCHUH'!$B$3:$B$42,Données!$T$4,'Michèle SCHUH'!$C$3:$C$42,A56)+COUNTIFS('Michèle SCHUH'!$I$3:$I$42,Données!$T$4,'Michèle SCHUH'!$J$3:$J$42,A56)+COUNTIFS('Michèle SCHUH'!$P$3:$P$42,Données!$T$4,'Michèle SCHUH'!$Q$3:$Q$42,A56)</f>
        <v>0</v>
      </c>
      <c r="H56" s="386">
        <f>COUNTIFS('Michèle SCHUH'!$B$3:$B$42,Données!$T$5,'Michèle SCHUH'!$C$3:$C$42,A56)+COUNTIFS('Michèle SCHUH'!$I$3:$I$42,Données!$T$5,'Michèle SCHUH'!$J$3:$J$42,A56)+COUNTIFS('Michèle SCHUH'!$P$3:$P$42,Données!$T$5,'Michèle SCHUH'!$Q$3:$Q$42,A56)</f>
        <v>0</v>
      </c>
      <c r="I56" s="386">
        <f>COUNTIFS('Michèle SCHUH'!$B$3:$B$42,Données!$T$6,'Michèle SCHUH'!$C$3:$C$42,A56)+COUNTIFS('Michèle SCHUH'!$I$3:$I$42,Données!$T$6,'Michèle SCHUH'!$J$3:$J$42,A56)+COUNTIFS('Michèle SCHUH'!$P$3:$P$42,Données!$T$6,'Michèle SCHUH'!$Q$3:$Q$42,A56)</f>
        <v>0</v>
      </c>
      <c r="J56" s="386">
        <f>COUNTIFS('Michèle SCHUH'!$B$3:$B$42,Données!$T$7,'Michèle SCHUH'!$C$3:$C$42,A56)+COUNTIFS('Michèle SCHUH'!$I$3:$I$42,Données!$T$7,'Michèle SCHUH'!$J$3:$J$42,A56)+COUNTIFS('Michèle SCHUH'!$P$3:$P$42,Données!$T$7,'Michèle SCHUH'!$Q$3:$Q$42,A56)</f>
        <v>0</v>
      </c>
      <c r="K56" s="378">
        <f ca="1">SUMPRODUCT(COUNTIFS(INDIRECT("'"&amp;Données!$A$4:$A$15&amp;"'!$E$29:$E$48"),Données!$O$4,INDIRECT("'"&amp;Données!$A$4:$A$15&amp;"'!$C$29:$C$48"),A56)+(COUNTIFS(INDIRECT("'"&amp;Données!$A$4:$A$15&amp;"'!$L$29:$L$48"),Données!$O$4,INDIRECT("'"&amp;Données!$A$4:$A$15&amp;"'!$J$29:$J$48"),A56)+(COUNTIFS(INDIRECT("'"&amp;Données!$A$4:$A$15&amp;"'!$S$29:$S$48"),Données!$O$4,INDIRECT("'"&amp;Données!$A$4:$A$15&amp;"'!$Q$29:$Q$48"),A56))))</f>
        <v>0</v>
      </c>
      <c r="L56" s="378">
        <f ca="1">SUMPRODUCT(COUNTIFS(INDIRECT("'"&amp;Données!$A$4:$A$15&amp;"'!$E$29:$E$48"),Données!$O$5,INDIRECT("'"&amp;Données!$A$4:$A$15&amp;"'!$C$29:$C$48"),A56)+(COUNTIFS(INDIRECT("'"&amp;Données!$A$4:$A$15&amp;"'!$L$29:$L$48"),Données!$O$5,INDIRECT("'"&amp;Données!$A$4:$A$15&amp;"'!$J$29:$J$48"),A56)+(COUNTIFS(INDIRECT("'"&amp;Données!$A$4:$A$15&amp;"'!$S$29:$S$48"),Données!$O$5,INDIRECT("'"&amp;Données!$A$4:$A$15&amp;"'!$Q$29:$Q$48"),A56))))</f>
        <v>0</v>
      </c>
      <c r="M56" s="378">
        <f ca="1">SUMPRODUCT(COUNTIFS(INDIRECT("'"&amp;Données!$A$4:$A$15&amp;"'!$E$29:$E$48"),Données!$O$6,INDIRECT("'"&amp;Données!$A$4:$A$15&amp;"'!$C$29:$C$48"),A56)+(COUNTIFS(INDIRECT("'"&amp;Données!$A$4:$A$15&amp;"'!$L$29:$L$48"),Données!$O$6,INDIRECT("'"&amp;Données!$A$4:$A$15&amp;"'!$J$29:$J$48"),A56)+(COUNTIFS(INDIRECT("'"&amp;Données!$A$4:$A$15&amp;"'!$S$29:$S$48"),Données!$O$6,INDIRECT("'"&amp;Données!$A$4:$A$15&amp;"'!$Q$29:$Q$48"),A56))))</f>
        <v>0</v>
      </c>
      <c r="N56" s="378">
        <f ca="1">SUMPRODUCT(COUNTIFS(INDIRECT("'"&amp;Données!$A$4:$A$15&amp;"'!$E$29:$E$48"),Données!$O$7,INDIRECT("'"&amp;Données!$A$4:$A$15&amp;"'!$C$29:$C$48"),A56)+(COUNTIFS(INDIRECT("'"&amp;Données!$A$4:$A$15&amp;"'!$L$29:$L$48"),Données!$O$7,INDIRECT("'"&amp;Données!$A$4:$A$15&amp;"'!$J$29:$J$48"),A56)+(COUNTIFS(INDIRECT("'"&amp;Données!$A$4:$A$15&amp;"'!$S$29:$S$48"),Données!$O$7,INDIRECT("'"&amp;Données!$A$4:$A$15&amp;"'!$Q$29:$Q$48"),A56))))</f>
        <v>0</v>
      </c>
      <c r="O56" s="378">
        <f ca="1">SUMPRODUCT(COUNTIFS(INDIRECT("'"&amp;Données!$A$4:$A$15&amp;"'!$E$29:$E$48"),Données!$O$8,INDIRECT("'"&amp;Données!$A$4:$A$15&amp;"'!$C$29:$C$48"),A56)+(COUNTIFS(INDIRECT("'"&amp;Données!$A$4:$A$15&amp;"'!$L$29:$L$48"),Données!$O$8,INDIRECT("'"&amp;Données!$A$4:$A$15&amp;"'!$J$29:$J$48"),A56)+(COUNTIFS(INDIRECT("'"&amp;Données!$A$4:$A$15&amp;"'!$S$29:$S$48"),Données!$O$8,INDIRECT("'"&amp;Données!$A$4:$A$15&amp;"'!$Q$29:$Q$48"),A56))))</f>
        <v>0</v>
      </c>
      <c r="P56" s="378">
        <f ca="1">SUMPRODUCT(COUNTIFS(INDIRECT("'"&amp;Données!$A$4:$A$15&amp;"'!$E$29:$E$48"),Données!$O$9,INDIRECT("'"&amp;Données!$A$4:$A$15&amp;"'!$C$29:$C$48"),A56)+(COUNTIFS(INDIRECT("'"&amp;Données!$A$4:$A$15&amp;"'!$L$29:$L$48"),Données!$O$9,INDIRECT("'"&amp;Données!$A$4:$A$15&amp;"'!$J$29:$J$48"),A56)+(COUNTIFS(INDIRECT("'"&amp;Données!$A$4:$A$15&amp;"'!$S$29:$S$48"),Données!$O$9,INDIRECT("'"&amp;Données!$A$4:$A$15&amp;"'!$Q$29:$Q$48"),A56))))</f>
        <v>0</v>
      </c>
      <c r="Q56" s="378">
        <f ca="1">SUMPRODUCT(COUNTIFS(INDIRECT("'"&amp;Données!$A$4:$A$15&amp;"'!$E$29:$E$48"),Données!$O$10,INDIRECT("'"&amp;Données!$A$4:$A$15&amp;"'!$C$29:$C$48"),A56)+(COUNTIFS(INDIRECT("'"&amp;Données!$A$4:$A$15&amp;"'!$L$29:$L$48"),Données!$O$10,INDIRECT("'"&amp;Données!$A$4:$A$15&amp;"'!$J$29:$J$48"),A56)+(COUNTIFS(INDIRECT("'"&amp;Données!$A$4:$A$15&amp;"'!$S$29:$S$48"),Données!$O$10,INDIRECT("'"&amp;Données!$A$4:$A$15&amp;"'!$Q$29:$Q$48"),A56))))</f>
        <v>0</v>
      </c>
      <c r="R56" s="378">
        <f ca="1">SUMPRODUCT(COUNTIFS(INDIRECT("'"&amp;Données!$A$4:$A$15&amp;"'!$E$29:$E$48"),Données!$O$11,INDIRECT("'"&amp;Données!$A$4:$A$15&amp;"'!$C$29:$C$48"),A56)+(COUNTIFS(INDIRECT("'"&amp;Données!$A$4:$A$15&amp;"'!$L$29:$L$48"),Données!$O$11,INDIRECT("'"&amp;Données!$A$4:$A$15&amp;"'!$J$29:$J$48"),A56)+(COUNTIFS(INDIRECT("'"&amp;Données!$A$4:$A$15&amp;"'!$S$29:$S$48"),Données!$O$11,INDIRECT("'"&amp;Données!$A$4:$A$15&amp;"'!$Q$29:$Q$48"),A56))))</f>
        <v>0</v>
      </c>
      <c r="S56" s="378">
        <f ca="1">SUMPRODUCT(COUNTIFS(INDIRECT("'"&amp;Données!$A$4:$A$15&amp;"'!$E$29:$E$48"),Données!$O$12,INDIRECT("'"&amp;Données!$A$4:$A$15&amp;"'!$C$29:$C$48"),A56)+(COUNTIFS(INDIRECT("'"&amp;Données!$A$4:$A$15&amp;"'!$L$29:$L$48"),Données!$O$12,INDIRECT("'"&amp;Données!$A$4:$A$15&amp;"'!$J$29:$J$48"),A56)+(COUNTIFS(INDIRECT("'"&amp;Données!$A$4:$A$15&amp;"'!$S$29:$S$48"),Données!$O$12,INDIRECT("'"&amp;Données!$A$4:$A$15&amp;"'!$Q$29:$Q$48"),A56))))</f>
        <v>0</v>
      </c>
      <c r="T56" s="378">
        <f ca="1">SUMPRODUCT(COUNTIFS(INDIRECT("'"&amp;Données!$A$4:$A$15&amp;"'!$E$29:$E$48"),Données!$O$13,INDIRECT("'"&amp;Données!$A$4:$A$15&amp;"'!$C$29:$C$48"),A56)+(COUNTIFS(INDIRECT("'"&amp;Données!$A$4:$A$15&amp;"'!$L$29:$L$48"),Données!$O$13,INDIRECT("'"&amp;Données!$A$4:$A$15&amp;"'!$J$29:$J$48"),A56)+(COUNTIFS(INDIRECT("'"&amp;Données!$A$4:$A$15&amp;"'!$S$29:$S$48"),Données!$O$13,INDIRECT("'"&amp;Données!$A$4:$A$15&amp;"'!$Q$29:$Q$48"),A56))))</f>
        <v>0</v>
      </c>
      <c r="U56" s="378">
        <f ca="1">SUMPRODUCT(COUNTIFS(INDIRECT("'"&amp;Données!$A$4:$A$15&amp;"'!$E$29:$E$48"),Données!$O$14,INDIRECT("'"&amp;Données!$A$4:$A$15&amp;"'!$C$29:$C$48"),A56)+(COUNTIFS(INDIRECT("'"&amp;Données!$A$4:$A$15&amp;"'!$L$29:$L$48"),Données!$O$14,INDIRECT("'"&amp;Données!$A$4:$A$15&amp;"'!$J$29:$J$48"),A56)+(COUNTIFS(INDIRECT("'"&amp;Données!$A$4:$A$15&amp;"'!$S$29:$S$48"),Données!$O$14,INDIRECT("'"&amp;Données!$A$4:$A$15&amp;"'!$Q$29:$Q$48"),A56))))</f>
        <v>0</v>
      </c>
      <c r="V56" s="378">
        <f ca="1">SUMPRODUCT(COUNTIFS(INDIRECT("'"&amp;Données!$A$4:$A$15&amp;"'!$E$29:$E$48"),Données!$O$15,INDIRECT("'"&amp;Données!$A$4:$A$15&amp;"'!$C$29:$C$48"),A56)+(COUNTIFS(INDIRECT("'"&amp;Données!$A$4:$A$15&amp;"'!$L$29:$L$48"),Données!$O$15,INDIRECT("'"&amp;Données!$A$4:$A$15&amp;"'!$J$29:$J$48"),A56)+(COUNTIFS(INDIRECT("'"&amp;Données!$A$4:$A$15&amp;"'!$S$29:$S$48"),Données!$O$15,INDIRECT("'"&amp;Données!$A$4:$A$15&amp;"'!$Q$29:$Q$48"),A56))))</f>
        <v>0</v>
      </c>
      <c r="W56" s="378">
        <f ca="1">SUMPRODUCT(COUNTIFS(INDIRECT("'"&amp;Données!$A$4:$A$15&amp;"'!$E$29:$E$48"),Données!$O$16,INDIRECT("'"&amp;Données!$A$4:$A$15&amp;"'!$C$29:$C$48"),A56)+(COUNTIFS(INDIRECT("'"&amp;Données!$A$4:$A$15&amp;"'!$L$29:$L$48"),Données!$O$16,INDIRECT("'"&amp;Données!$A$4:$A$15&amp;"'!$J$29:$J$48"),A56)+(COUNTIFS(INDIRECT("'"&amp;Données!$A$4:$A$15&amp;"'!$S$29:$S$48"),Données!$O$16,INDIRECT("'"&amp;Données!$A$4:$A$15&amp;"'!$Q$29:$Q$48"),A56))))</f>
        <v>0</v>
      </c>
      <c r="X56" s="378">
        <f ca="1">SUMPRODUCT(COUNTIFS(INDIRECT("'"&amp;Données!$A$4:$A$15&amp;"'!$E$29:$E$48"),Données!$O$17,INDIRECT("'"&amp;Données!$A$4:$A$15&amp;"'!$C$29:$C$48"),A56)+(COUNTIFS(INDIRECT("'"&amp;Données!$A$4:$A$15&amp;"'!$L$29:$L$48"),Données!$O$17,INDIRECT("'"&amp;Données!$A$4:$A$15&amp;"'!$J$29:$J$48"),A56)+(COUNTIFS(INDIRECT("'"&amp;Données!$A$4:$A$15&amp;"'!$S$29:$S$48"),Données!$O$17,INDIRECT("'"&amp;Données!$A$4:$A$15&amp;"'!$Q$29:$Q$48"),A56))))</f>
        <v>0</v>
      </c>
      <c r="Y56" s="378">
        <f ca="1">SUMPRODUCT(COUNTIFS(INDIRECT("'"&amp;Données!$A$4:$A$15&amp;"'!$E$29:$E$48"),Données!$O$18,INDIRECT("'"&amp;Données!$A$4:$A$15&amp;"'!$C$29:$C$48"),A56)+(COUNTIFS(INDIRECT("'"&amp;Données!$A$4:$A$15&amp;"'!$L$29:$L$48"),Données!$O$18,INDIRECT("'"&amp;Données!$A$4:$A$15&amp;"'!$J$29:$J$48"),A56)+(COUNTIFS(INDIRECT("'"&amp;Données!$A$4:$A$15&amp;"'!$S$29:$S$48"),Données!$O$18,INDIRECT("'"&amp;Données!$A$4:$A$15&amp;"'!$Q$29:$Q$48"),A56))))</f>
        <v>0</v>
      </c>
      <c r="Z56" s="378">
        <f ca="1">SUMPRODUCT(COUNTIFS(INDIRECT("'"&amp;Données!$A$4:$A$15&amp;"'!$E$29:$E$48"),Données!$O$19,INDIRECT("'"&amp;Données!$A$4:$A$15&amp;"'!$C$29:$C$48"),A56)+(COUNTIFS(INDIRECT("'"&amp;Données!$A$4:$A$15&amp;"'!$L$29:$L$48"),Données!$O$19,INDIRECT("'"&amp;Données!$A$4:$A$15&amp;"'!$J$29:$J$48"),A56)+(COUNTIFS(INDIRECT("'"&amp;Données!$A$4:$A$15&amp;"'!$S$29:$S$48"),Données!$O$19,INDIRECT("'"&amp;Données!$A$4:$A$15&amp;"'!$Q$29:$Q$48"),A56))))</f>
        <v>0</v>
      </c>
      <c r="AD56" s="97"/>
      <c r="AE56" s="97"/>
      <c r="AF56" s="97"/>
      <c r="AG56" s="97"/>
      <c r="AH56" s="97"/>
      <c r="AI56" s="97"/>
      <c r="AJ56" s="97"/>
      <c r="AK56" s="97"/>
      <c r="AL56" s="96"/>
      <c r="AS56" s="89"/>
      <c r="AX56" s="88"/>
    </row>
    <row r="57" spans="1:51" s="63" customFormat="1" ht="12.75" x14ac:dyDescent="0.2">
      <c r="A57" s="375" t="s">
        <v>64</v>
      </c>
      <c r="B57" s="377">
        <f ca="1">SUMPRODUCT(COUNTIF(INDIRECT("'"&amp;Données!$A$4:$A$15&amp;"'!$B$29:$T$48"),A57))</f>
        <v>0</v>
      </c>
      <c r="C57" s="377">
        <f ca="1">SUMPRODUCT(SUMIF(INDIRECT("'"&amp;Données!$A$4:$A$15&amp;"'!$C$29:$C$48"),A57,INDIRECT("'"&amp;Données!$A$4:$A$15&amp;"'!$F$29:$F$48"))+(SUMIF(INDIRECT("'"&amp;Données!$A$4:$A$15&amp;"'!$J$29:$J$48"),A57,INDIRECT("'"&amp;Données!$A$4:$A$15&amp;"'!$M$29:$M$48")))+(SUMIF(INDIRECT("'"&amp;Données!$A$4:$A$15&amp;"'!$Q$29:$Q$48"),A57,INDIRECT("'"&amp;Données!$A$4:$A$15&amp;"'!$T$29:$T$48"))))</f>
        <v>0</v>
      </c>
      <c r="D57" s="377">
        <f ca="1">SUMPRODUCT(COUNTIF(INDIRECT("'"&amp;Données!$A$4:$A$15&amp;"'!$C$29:$C$48"),A57))</f>
        <v>0</v>
      </c>
      <c r="E57" s="377">
        <f ca="1">SUMPRODUCT(COUNTIF(INDIRECT("'"&amp;Données!$A$4:$A$15&amp;"'!$Q$29:$Q$48"),A57))</f>
        <v>0</v>
      </c>
      <c r="F57" s="377">
        <f ca="1">SUMPRODUCT(COUNTIF(INDIRECT("'"&amp;Données!$A$4:$A$15&amp;"'!$J$29:$J$48"),A57))</f>
        <v>0</v>
      </c>
      <c r="G57" s="386">
        <f>COUNTIFS('Michèle SCHUH'!$B$3:$B$42,Données!$T$4,'Michèle SCHUH'!$C$3:$C$42,A57)+COUNTIFS('Michèle SCHUH'!$I$3:$I$42,Données!$T$4,'Michèle SCHUH'!$J$3:$J$42,A57)+COUNTIFS('Michèle SCHUH'!$P$3:$P$42,Données!$T$4,'Michèle SCHUH'!$Q$3:$Q$42,A57)</f>
        <v>0</v>
      </c>
      <c r="H57" s="386">
        <f>COUNTIFS('Michèle SCHUH'!$B$3:$B$42,Données!$T$5,'Michèle SCHUH'!$C$3:$C$42,A57)+COUNTIFS('Michèle SCHUH'!$I$3:$I$42,Données!$T$5,'Michèle SCHUH'!$J$3:$J$42,A57)+COUNTIFS('Michèle SCHUH'!$P$3:$P$42,Données!$T$5,'Michèle SCHUH'!$Q$3:$Q$42,A57)</f>
        <v>0</v>
      </c>
      <c r="I57" s="386">
        <f>COUNTIFS('Michèle SCHUH'!$B$3:$B$42,Données!$T$6,'Michèle SCHUH'!$C$3:$C$42,A57)+COUNTIFS('Michèle SCHUH'!$I$3:$I$42,Données!$T$6,'Michèle SCHUH'!$J$3:$J$42,A57)+COUNTIFS('Michèle SCHUH'!$P$3:$P$42,Données!$T$6,'Michèle SCHUH'!$Q$3:$Q$42,A57)</f>
        <v>0</v>
      </c>
      <c r="J57" s="386">
        <f>COUNTIFS('Michèle SCHUH'!$B$3:$B$42,Données!$T$7,'Michèle SCHUH'!$C$3:$C$42,A57)+COUNTIFS('Michèle SCHUH'!$I$3:$I$42,Données!$T$7,'Michèle SCHUH'!$J$3:$J$42,A57)+COUNTIFS('Michèle SCHUH'!$P$3:$P$42,Données!$T$7,'Michèle SCHUH'!$Q$3:$Q$42,A57)</f>
        <v>0</v>
      </c>
      <c r="K57" s="378">
        <f ca="1">SUMPRODUCT(COUNTIFS(INDIRECT("'"&amp;Données!$A$4:$A$15&amp;"'!$E$29:$E$48"),Données!$O$4,INDIRECT("'"&amp;Données!$A$4:$A$15&amp;"'!$C$29:$C$48"),A57)+(COUNTIFS(INDIRECT("'"&amp;Données!$A$4:$A$15&amp;"'!$L$29:$L$48"),Données!$O$4,INDIRECT("'"&amp;Données!$A$4:$A$15&amp;"'!$J$29:$J$48"),A57)+(COUNTIFS(INDIRECT("'"&amp;Données!$A$4:$A$15&amp;"'!$S$29:$S$48"),Données!$O$4,INDIRECT("'"&amp;Données!$A$4:$A$15&amp;"'!$Q$29:$Q$48"),A57))))</f>
        <v>0</v>
      </c>
      <c r="L57" s="378">
        <f ca="1">SUMPRODUCT(COUNTIFS(INDIRECT("'"&amp;Données!$A$4:$A$15&amp;"'!$E$29:$E$48"),Données!$O$5,INDIRECT("'"&amp;Données!$A$4:$A$15&amp;"'!$C$29:$C$48"),A57)+(COUNTIFS(INDIRECT("'"&amp;Données!$A$4:$A$15&amp;"'!$L$29:$L$48"),Données!$O$5,INDIRECT("'"&amp;Données!$A$4:$A$15&amp;"'!$J$29:$J$48"),A57)+(COUNTIFS(INDIRECT("'"&amp;Données!$A$4:$A$15&amp;"'!$S$29:$S$48"),Données!$O$5,INDIRECT("'"&amp;Données!$A$4:$A$15&amp;"'!$Q$29:$Q$48"),A57))))</f>
        <v>0</v>
      </c>
      <c r="M57" s="378">
        <f ca="1">SUMPRODUCT(COUNTIFS(INDIRECT("'"&amp;Données!$A$4:$A$15&amp;"'!$E$29:$E$48"),Données!$O$6,INDIRECT("'"&amp;Données!$A$4:$A$15&amp;"'!$C$29:$C$48"),A57)+(COUNTIFS(INDIRECT("'"&amp;Données!$A$4:$A$15&amp;"'!$L$29:$L$48"),Données!$O$6,INDIRECT("'"&amp;Données!$A$4:$A$15&amp;"'!$J$29:$J$48"),A57)+(COUNTIFS(INDIRECT("'"&amp;Données!$A$4:$A$15&amp;"'!$S$29:$S$48"),Données!$O$6,INDIRECT("'"&amp;Données!$A$4:$A$15&amp;"'!$Q$29:$Q$48"),A57))))</f>
        <v>0</v>
      </c>
      <c r="N57" s="378">
        <f ca="1">SUMPRODUCT(COUNTIFS(INDIRECT("'"&amp;Données!$A$4:$A$15&amp;"'!$E$29:$E$48"),Données!$O$7,INDIRECT("'"&amp;Données!$A$4:$A$15&amp;"'!$C$29:$C$48"),A57)+(COUNTIFS(INDIRECT("'"&amp;Données!$A$4:$A$15&amp;"'!$L$29:$L$48"),Données!$O$7,INDIRECT("'"&amp;Données!$A$4:$A$15&amp;"'!$J$29:$J$48"),A57)+(COUNTIFS(INDIRECT("'"&amp;Données!$A$4:$A$15&amp;"'!$S$29:$S$48"),Données!$O$7,INDIRECT("'"&amp;Données!$A$4:$A$15&amp;"'!$Q$29:$Q$48"),A57))))</f>
        <v>0</v>
      </c>
      <c r="O57" s="378">
        <f ca="1">SUMPRODUCT(COUNTIFS(INDIRECT("'"&amp;Données!$A$4:$A$15&amp;"'!$E$29:$E$48"),Données!$O$8,INDIRECT("'"&amp;Données!$A$4:$A$15&amp;"'!$C$29:$C$48"),A57)+(COUNTIFS(INDIRECT("'"&amp;Données!$A$4:$A$15&amp;"'!$L$29:$L$48"),Données!$O$8,INDIRECT("'"&amp;Données!$A$4:$A$15&amp;"'!$J$29:$J$48"),A57)+(COUNTIFS(INDIRECT("'"&amp;Données!$A$4:$A$15&amp;"'!$S$29:$S$48"),Données!$O$8,INDIRECT("'"&amp;Données!$A$4:$A$15&amp;"'!$Q$29:$Q$48"),A57))))</f>
        <v>0</v>
      </c>
      <c r="P57" s="378">
        <f ca="1">SUMPRODUCT(COUNTIFS(INDIRECT("'"&amp;Données!$A$4:$A$15&amp;"'!$E$29:$E$48"),Données!$O$9,INDIRECT("'"&amp;Données!$A$4:$A$15&amp;"'!$C$29:$C$48"),A57)+(COUNTIFS(INDIRECT("'"&amp;Données!$A$4:$A$15&amp;"'!$L$29:$L$48"),Données!$O$9,INDIRECT("'"&amp;Données!$A$4:$A$15&amp;"'!$J$29:$J$48"),A57)+(COUNTIFS(INDIRECT("'"&amp;Données!$A$4:$A$15&amp;"'!$S$29:$S$48"),Données!$O$9,INDIRECT("'"&amp;Données!$A$4:$A$15&amp;"'!$Q$29:$Q$48"),A57))))</f>
        <v>0</v>
      </c>
      <c r="Q57" s="378">
        <f ca="1">SUMPRODUCT(COUNTIFS(INDIRECT("'"&amp;Données!$A$4:$A$15&amp;"'!$E$29:$E$48"),Données!$O$10,INDIRECT("'"&amp;Données!$A$4:$A$15&amp;"'!$C$29:$C$48"),A57)+(COUNTIFS(INDIRECT("'"&amp;Données!$A$4:$A$15&amp;"'!$L$29:$L$48"),Données!$O$10,INDIRECT("'"&amp;Données!$A$4:$A$15&amp;"'!$J$29:$J$48"),A57)+(COUNTIFS(INDIRECT("'"&amp;Données!$A$4:$A$15&amp;"'!$S$29:$S$48"),Données!$O$10,INDIRECT("'"&amp;Données!$A$4:$A$15&amp;"'!$Q$29:$Q$48"),A57))))</f>
        <v>0</v>
      </c>
      <c r="R57" s="378">
        <f ca="1">SUMPRODUCT(COUNTIFS(INDIRECT("'"&amp;Données!$A$4:$A$15&amp;"'!$E$29:$E$48"),Données!$O$11,INDIRECT("'"&amp;Données!$A$4:$A$15&amp;"'!$C$29:$C$48"),A57)+(COUNTIFS(INDIRECT("'"&amp;Données!$A$4:$A$15&amp;"'!$L$29:$L$48"),Données!$O$11,INDIRECT("'"&amp;Données!$A$4:$A$15&amp;"'!$J$29:$J$48"),A57)+(COUNTIFS(INDIRECT("'"&amp;Données!$A$4:$A$15&amp;"'!$S$29:$S$48"),Données!$O$11,INDIRECT("'"&amp;Données!$A$4:$A$15&amp;"'!$Q$29:$Q$48"),A57))))</f>
        <v>0</v>
      </c>
      <c r="S57" s="378">
        <f ca="1">SUMPRODUCT(COUNTIFS(INDIRECT("'"&amp;Données!$A$4:$A$15&amp;"'!$E$29:$E$48"),Données!$O$12,INDIRECT("'"&amp;Données!$A$4:$A$15&amp;"'!$C$29:$C$48"),A57)+(COUNTIFS(INDIRECT("'"&amp;Données!$A$4:$A$15&amp;"'!$L$29:$L$48"),Données!$O$12,INDIRECT("'"&amp;Données!$A$4:$A$15&amp;"'!$J$29:$J$48"),A57)+(COUNTIFS(INDIRECT("'"&amp;Données!$A$4:$A$15&amp;"'!$S$29:$S$48"),Données!$O$12,INDIRECT("'"&amp;Données!$A$4:$A$15&amp;"'!$Q$29:$Q$48"),A57))))</f>
        <v>0</v>
      </c>
      <c r="T57" s="378">
        <f ca="1">SUMPRODUCT(COUNTIFS(INDIRECT("'"&amp;Données!$A$4:$A$15&amp;"'!$E$29:$E$48"),Données!$O$13,INDIRECT("'"&amp;Données!$A$4:$A$15&amp;"'!$C$29:$C$48"),A57)+(COUNTIFS(INDIRECT("'"&amp;Données!$A$4:$A$15&amp;"'!$L$29:$L$48"),Données!$O$13,INDIRECT("'"&amp;Données!$A$4:$A$15&amp;"'!$J$29:$J$48"),A57)+(COUNTIFS(INDIRECT("'"&amp;Données!$A$4:$A$15&amp;"'!$S$29:$S$48"),Données!$O$13,INDIRECT("'"&amp;Données!$A$4:$A$15&amp;"'!$Q$29:$Q$48"),A57))))</f>
        <v>0</v>
      </c>
      <c r="U57" s="378">
        <f ca="1">SUMPRODUCT(COUNTIFS(INDIRECT("'"&amp;Données!$A$4:$A$15&amp;"'!$E$29:$E$48"),Données!$O$14,INDIRECT("'"&amp;Données!$A$4:$A$15&amp;"'!$C$29:$C$48"),A57)+(COUNTIFS(INDIRECT("'"&amp;Données!$A$4:$A$15&amp;"'!$L$29:$L$48"),Données!$O$14,INDIRECT("'"&amp;Données!$A$4:$A$15&amp;"'!$J$29:$J$48"),A57)+(COUNTIFS(INDIRECT("'"&amp;Données!$A$4:$A$15&amp;"'!$S$29:$S$48"),Données!$O$14,INDIRECT("'"&amp;Données!$A$4:$A$15&amp;"'!$Q$29:$Q$48"),A57))))</f>
        <v>0</v>
      </c>
      <c r="V57" s="378">
        <f ca="1">SUMPRODUCT(COUNTIFS(INDIRECT("'"&amp;Données!$A$4:$A$15&amp;"'!$E$29:$E$48"),Données!$O$15,INDIRECT("'"&amp;Données!$A$4:$A$15&amp;"'!$C$29:$C$48"),A57)+(COUNTIFS(INDIRECT("'"&amp;Données!$A$4:$A$15&amp;"'!$L$29:$L$48"),Données!$O$15,INDIRECT("'"&amp;Données!$A$4:$A$15&amp;"'!$J$29:$J$48"),A57)+(COUNTIFS(INDIRECT("'"&amp;Données!$A$4:$A$15&amp;"'!$S$29:$S$48"),Données!$O$15,INDIRECT("'"&amp;Données!$A$4:$A$15&amp;"'!$Q$29:$Q$48"),A57))))</f>
        <v>0</v>
      </c>
      <c r="W57" s="378">
        <f ca="1">SUMPRODUCT(COUNTIFS(INDIRECT("'"&amp;Données!$A$4:$A$15&amp;"'!$E$29:$E$48"),Données!$O$16,INDIRECT("'"&amp;Données!$A$4:$A$15&amp;"'!$C$29:$C$48"),A57)+(COUNTIFS(INDIRECT("'"&amp;Données!$A$4:$A$15&amp;"'!$L$29:$L$48"),Données!$O$16,INDIRECT("'"&amp;Données!$A$4:$A$15&amp;"'!$J$29:$J$48"),A57)+(COUNTIFS(INDIRECT("'"&amp;Données!$A$4:$A$15&amp;"'!$S$29:$S$48"),Données!$O$16,INDIRECT("'"&amp;Données!$A$4:$A$15&amp;"'!$Q$29:$Q$48"),A57))))</f>
        <v>0</v>
      </c>
      <c r="X57" s="378">
        <f ca="1">SUMPRODUCT(COUNTIFS(INDIRECT("'"&amp;Données!$A$4:$A$15&amp;"'!$E$29:$E$48"),Données!$O$17,INDIRECT("'"&amp;Données!$A$4:$A$15&amp;"'!$C$29:$C$48"),A57)+(COUNTIFS(INDIRECT("'"&amp;Données!$A$4:$A$15&amp;"'!$L$29:$L$48"),Données!$O$17,INDIRECT("'"&amp;Données!$A$4:$A$15&amp;"'!$J$29:$J$48"),A57)+(COUNTIFS(INDIRECT("'"&amp;Données!$A$4:$A$15&amp;"'!$S$29:$S$48"),Données!$O$17,INDIRECT("'"&amp;Données!$A$4:$A$15&amp;"'!$Q$29:$Q$48"),A57))))</f>
        <v>0</v>
      </c>
      <c r="Y57" s="378">
        <f ca="1">SUMPRODUCT(COUNTIFS(INDIRECT("'"&amp;Données!$A$4:$A$15&amp;"'!$E$29:$E$48"),Données!$O$18,INDIRECT("'"&amp;Données!$A$4:$A$15&amp;"'!$C$29:$C$48"),A57)+(COUNTIFS(INDIRECT("'"&amp;Données!$A$4:$A$15&amp;"'!$L$29:$L$48"),Données!$O$18,INDIRECT("'"&amp;Données!$A$4:$A$15&amp;"'!$J$29:$J$48"),A57)+(COUNTIFS(INDIRECT("'"&amp;Données!$A$4:$A$15&amp;"'!$S$29:$S$48"),Données!$O$18,INDIRECT("'"&amp;Données!$A$4:$A$15&amp;"'!$Q$29:$Q$48"),A57))))</f>
        <v>0</v>
      </c>
      <c r="Z57" s="378">
        <f ca="1">SUMPRODUCT(COUNTIFS(INDIRECT("'"&amp;Données!$A$4:$A$15&amp;"'!$E$29:$E$48"),Données!$O$19,INDIRECT("'"&amp;Données!$A$4:$A$15&amp;"'!$C$29:$C$48"),A57)+(COUNTIFS(INDIRECT("'"&amp;Données!$A$4:$A$15&amp;"'!$L$29:$L$48"),Données!$O$19,INDIRECT("'"&amp;Données!$A$4:$A$15&amp;"'!$J$29:$J$48"),A57)+(COUNTIFS(INDIRECT("'"&amp;Données!$A$4:$A$15&amp;"'!$S$29:$S$48"),Données!$O$19,INDIRECT("'"&amp;Données!$A$4:$A$15&amp;"'!$Q$29:$Q$48"),A57))))</f>
        <v>0</v>
      </c>
      <c r="AB57" s="96"/>
      <c r="AC57" s="96"/>
      <c r="AD57" s="97"/>
      <c r="AE57" s="97"/>
      <c r="AF57" s="97"/>
      <c r="AG57" s="97"/>
      <c r="AH57" s="97"/>
      <c r="AI57" s="97"/>
      <c r="AJ57" s="97"/>
      <c r="AK57" s="97"/>
      <c r="AL57" s="96"/>
      <c r="AS57" s="89"/>
      <c r="AX57" s="88"/>
    </row>
    <row r="58" spans="1:51" s="63" customFormat="1" ht="12.75" x14ac:dyDescent="0.2">
      <c r="A58" s="375" t="s">
        <v>51</v>
      </c>
      <c r="B58" s="377">
        <f ca="1">SUMPRODUCT(COUNTIF(INDIRECT("'"&amp;Données!$A$4:$A$15&amp;"'!$B$29:$T$48"),A58))</f>
        <v>0</v>
      </c>
      <c r="C58" s="377">
        <f ca="1">SUMPRODUCT(SUMIF(INDIRECT("'"&amp;Données!$A$4:$A$15&amp;"'!$C$29:$C$48"),A58,INDIRECT("'"&amp;Données!$A$4:$A$15&amp;"'!$F$29:$F$48"))+(SUMIF(INDIRECT("'"&amp;Données!$A$4:$A$15&amp;"'!$J$29:$J$48"),A58,INDIRECT("'"&amp;Données!$A$4:$A$15&amp;"'!$M$29:$M$48")))+(SUMIF(INDIRECT("'"&amp;Données!$A$4:$A$15&amp;"'!$Q$29:$Q$48"),A58,INDIRECT("'"&amp;Données!$A$4:$A$15&amp;"'!$T$29:$T$48"))))</f>
        <v>0</v>
      </c>
      <c r="D58" s="377">
        <f ca="1">SUMPRODUCT(COUNTIF(INDIRECT("'"&amp;Données!$A$4:$A$15&amp;"'!$C$29:$C$48"),A58))</f>
        <v>0</v>
      </c>
      <c r="E58" s="377">
        <f ca="1">SUMPRODUCT(COUNTIF(INDIRECT("'"&amp;Données!$A$4:$A$15&amp;"'!$Q$29:$Q$48"),A58))</f>
        <v>0</v>
      </c>
      <c r="F58" s="377">
        <f ca="1">SUMPRODUCT(COUNTIF(INDIRECT("'"&amp;Données!$A$4:$A$15&amp;"'!$J$29:$J$48"),A58))</f>
        <v>0</v>
      </c>
      <c r="G58" s="386">
        <f>COUNTIFS('Michèle SCHUH'!$B$3:$B$42,Données!$T$4,'Michèle SCHUH'!$C$3:$C$42,A58)+COUNTIFS('Michèle SCHUH'!$I$3:$I$42,Données!$T$4,'Michèle SCHUH'!$J$3:$J$42,A58)+COUNTIFS('Michèle SCHUH'!$P$3:$P$42,Données!$T$4,'Michèle SCHUH'!$Q$3:$Q$42,A58)</f>
        <v>0</v>
      </c>
      <c r="H58" s="386">
        <f>COUNTIFS('Michèle SCHUH'!$B$3:$B$42,Données!$T$5,'Michèle SCHUH'!$C$3:$C$42,A58)+COUNTIFS('Michèle SCHUH'!$I$3:$I$42,Données!$T$5,'Michèle SCHUH'!$J$3:$J$42,A58)+COUNTIFS('Michèle SCHUH'!$P$3:$P$42,Données!$T$5,'Michèle SCHUH'!$Q$3:$Q$42,A58)</f>
        <v>0</v>
      </c>
      <c r="I58" s="386">
        <f>COUNTIFS('Michèle SCHUH'!$B$3:$B$42,Données!$T$6,'Michèle SCHUH'!$C$3:$C$42,A58)+COUNTIFS('Michèle SCHUH'!$I$3:$I$42,Données!$T$6,'Michèle SCHUH'!$J$3:$J$42,A58)+COUNTIFS('Michèle SCHUH'!$P$3:$P$42,Données!$T$6,'Michèle SCHUH'!$Q$3:$Q$42,A58)</f>
        <v>0</v>
      </c>
      <c r="J58" s="386">
        <f>COUNTIFS('Michèle SCHUH'!$B$3:$B$42,Données!$T$7,'Michèle SCHUH'!$C$3:$C$42,A58)+COUNTIFS('Michèle SCHUH'!$I$3:$I$42,Données!$T$7,'Michèle SCHUH'!$J$3:$J$42,A58)+COUNTIFS('Michèle SCHUH'!$P$3:$P$42,Données!$T$7,'Michèle SCHUH'!$Q$3:$Q$42,A58)</f>
        <v>0</v>
      </c>
      <c r="K58" s="378">
        <f ca="1">SUMPRODUCT(COUNTIFS(INDIRECT("'"&amp;Données!$A$4:$A$15&amp;"'!$E$29:$E$48"),Données!$O$4,INDIRECT("'"&amp;Données!$A$4:$A$15&amp;"'!$C$29:$C$48"),A58)+(COUNTIFS(INDIRECT("'"&amp;Données!$A$4:$A$15&amp;"'!$L$29:$L$48"),Données!$O$4,INDIRECT("'"&amp;Données!$A$4:$A$15&amp;"'!$J$29:$J$48"),A58)+(COUNTIFS(INDIRECT("'"&amp;Données!$A$4:$A$15&amp;"'!$S$29:$S$48"),Données!$O$4,INDIRECT("'"&amp;Données!$A$4:$A$15&amp;"'!$Q$29:$Q$48"),A58))))</f>
        <v>0</v>
      </c>
      <c r="L58" s="378">
        <f ca="1">SUMPRODUCT(COUNTIFS(INDIRECT("'"&amp;Données!$A$4:$A$15&amp;"'!$E$29:$E$48"),Données!$O$5,INDIRECT("'"&amp;Données!$A$4:$A$15&amp;"'!$C$29:$C$48"),A58)+(COUNTIFS(INDIRECT("'"&amp;Données!$A$4:$A$15&amp;"'!$L$29:$L$48"),Données!$O$5,INDIRECT("'"&amp;Données!$A$4:$A$15&amp;"'!$J$29:$J$48"),A58)+(COUNTIFS(INDIRECT("'"&amp;Données!$A$4:$A$15&amp;"'!$S$29:$S$48"),Données!$O$5,INDIRECT("'"&amp;Données!$A$4:$A$15&amp;"'!$Q$29:$Q$48"),A58))))</f>
        <v>0</v>
      </c>
      <c r="M58" s="378">
        <f ca="1">SUMPRODUCT(COUNTIFS(INDIRECT("'"&amp;Données!$A$4:$A$15&amp;"'!$E$29:$E$48"),Données!$O$6,INDIRECT("'"&amp;Données!$A$4:$A$15&amp;"'!$C$29:$C$48"),A58)+(COUNTIFS(INDIRECT("'"&amp;Données!$A$4:$A$15&amp;"'!$L$29:$L$48"),Données!$O$6,INDIRECT("'"&amp;Données!$A$4:$A$15&amp;"'!$J$29:$J$48"),A58)+(COUNTIFS(INDIRECT("'"&amp;Données!$A$4:$A$15&amp;"'!$S$29:$S$48"),Données!$O$6,INDIRECT("'"&amp;Données!$A$4:$A$15&amp;"'!$Q$29:$Q$48"),A58))))</f>
        <v>0</v>
      </c>
      <c r="N58" s="378">
        <f ca="1">SUMPRODUCT(COUNTIFS(INDIRECT("'"&amp;Données!$A$4:$A$15&amp;"'!$E$29:$E$48"),Données!$O$7,INDIRECT("'"&amp;Données!$A$4:$A$15&amp;"'!$C$29:$C$48"),A58)+(COUNTIFS(INDIRECT("'"&amp;Données!$A$4:$A$15&amp;"'!$L$29:$L$48"),Données!$O$7,INDIRECT("'"&amp;Données!$A$4:$A$15&amp;"'!$J$29:$J$48"),A58)+(COUNTIFS(INDIRECT("'"&amp;Données!$A$4:$A$15&amp;"'!$S$29:$S$48"),Données!$O$7,INDIRECT("'"&amp;Données!$A$4:$A$15&amp;"'!$Q$29:$Q$48"),A58))))</f>
        <v>0</v>
      </c>
      <c r="O58" s="378">
        <f ca="1">SUMPRODUCT(COUNTIFS(INDIRECT("'"&amp;Données!$A$4:$A$15&amp;"'!$E$29:$E$48"),Données!$O$8,INDIRECT("'"&amp;Données!$A$4:$A$15&amp;"'!$C$29:$C$48"),A58)+(COUNTIFS(INDIRECT("'"&amp;Données!$A$4:$A$15&amp;"'!$L$29:$L$48"),Données!$O$8,INDIRECT("'"&amp;Données!$A$4:$A$15&amp;"'!$J$29:$J$48"),A58)+(COUNTIFS(INDIRECT("'"&amp;Données!$A$4:$A$15&amp;"'!$S$29:$S$48"),Données!$O$8,INDIRECT("'"&amp;Données!$A$4:$A$15&amp;"'!$Q$29:$Q$48"),A58))))</f>
        <v>0</v>
      </c>
      <c r="P58" s="378">
        <f ca="1">SUMPRODUCT(COUNTIFS(INDIRECT("'"&amp;Données!$A$4:$A$15&amp;"'!$E$29:$E$48"),Données!$O$9,INDIRECT("'"&amp;Données!$A$4:$A$15&amp;"'!$C$29:$C$48"),A58)+(COUNTIFS(INDIRECT("'"&amp;Données!$A$4:$A$15&amp;"'!$L$29:$L$48"),Données!$O$9,INDIRECT("'"&amp;Données!$A$4:$A$15&amp;"'!$J$29:$J$48"),A58)+(COUNTIFS(INDIRECT("'"&amp;Données!$A$4:$A$15&amp;"'!$S$29:$S$48"),Données!$O$9,INDIRECT("'"&amp;Données!$A$4:$A$15&amp;"'!$Q$29:$Q$48"),A58))))</f>
        <v>0</v>
      </c>
      <c r="Q58" s="378">
        <f ca="1">SUMPRODUCT(COUNTIFS(INDIRECT("'"&amp;Données!$A$4:$A$15&amp;"'!$E$29:$E$48"),Données!$O$10,INDIRECT("'"&amp;Données!$A$4:$A$15&amp;"'!$C$29:$C$48"),A58)+(COUNTIFS(INDIRECT("'"&amp;Données!$A$4:$A$15&amp;"'!$L$29:$L$48"),Données!$O$10,INDIRECT("'"&amp;Données!$A$4:$A$15&amp;"'!$J$29:$J$48"),A58)+(COUNTIFS(INDIRECT("'"&amp;Données!$A$4:$A$15&amp;"'!$S$29:$S$48"),Données!$O$10,INDIRECT("'"&amp;Données!$A$4:$A$15&amp;"'!$Q$29:$Q$48"),A58))))</f>
        <v>0</v>
      </c>
      <c r="R58" s="378">
        <f ca="1">SUMPRODUCT(COUNTIFS(INDIRECT("'"&amp;Données!$A$4:$A$15&amp;"'!$E$29:$E$48"),Données!$O$11,INDIRECT("'"&amp;Données!$A$4:$A$15&amp;"'!$C$29:$C$48"),A58)+(COUNTIFS(INDIRECT("'"&amp;Données!$A$4:$A$15&amp;"'!$L$29:$L$48"),Données!$O$11,INDIRECT("'"&amp;Données!$A$4:$A$15&amp;"'!$J$29:$J$48"),A58)+(COUNTIFS(INDIRECT("'"&amp;Données!$A$4:$A$15&amp;"'!$S$29:$S$48"),Données!$O$11,INDIRECT("'"&amp;Données!$A$4:$A$15&amp;"'!$Q$29:$Q$48"),A58))))</f>
        <v>0</v>
      </c>
      <c r="S58" s="378">
        <f ca="1">SUMPRODUCT(COUNTIFS(INDIRECT("'"&amp;Données!$A$4:$A$15&amp;"'!$E$29:$E$48"),Données!$O$12,INDIRECT("'"&amp;Données!$A$4:$A$15&amp;"'!$C$29:$C$48"),A58)+(COUNTIFS(INDIRECT("'"&amp;Données!$A$4:$A$15&amp;"'!$L$29:$L$48"),Données!$O$12,INDIRECT("'"&amp;Données!$A$4:$A$15&amp;"'!$J$29:$J$48"),A58)+(COUNTIFS(INDIRECT("'"&amp;Données!$A$4:$A$15&amp;"'!$S$29:$S$48"),Données!$O$12,INDIRECT("'"&amp;Données!$A$4:$A$15&amp;"'!$Q$29:$Q$48"),A58))))</f>
        <v>0</v>
      </c>
      <c r="T58" s="378">
        <f ca="1">SUMPRODUCT(COUNTIFS(INDIRECT("'"&amp;Données!$A$4:$A$15&amp;"'!$E$29:$E$48"),Données!$O$13,INDIRECT("'"&amp;Données!$A$4:$A$15&amp;"'!$C$29:$C$48"),A58)+(COUNTIFS(INDIRECT("'"&amp;Données!$A$4:$A$15&amp;"'!$L$29:$L$48"),Données!$O$13,INDIRECT("'"&amp;Données!$A$4:$A$15&amp;"'!$J$29:$J$48"),A58)+(COUNTIFS(INDIRECT("'"&amp;Données!$A$4:$A$15&amp;"'!$S$29:$S$48"),Données!$O$13,INDIRECT("'"&amp;Données!$A$4:$A$15&amp;"'!$Q$29:$Q$48"),A58))))</f>
        <v>0</v>
      </c>
      <c r="U58" s="378">
        <f ca="1">SUMPRODUCT(COUNTIFS(INDIRECT("'"&amp;Données!$A$4:$A$15&amp;"'!$E$29:$E$48"),Données!$O$14,INDIRECT("'"&amp;Données!$A$4:$A$15&amp;"'!$C$29:$C$48"),A58)+(COUNTIFS(INDIRECT("'"&amp;Données!$A$4:$A$15&amp;"'!$L$29:$L$48"),Données!$O$14,INDIRECT("'"&amp;Données!$A$4:$A$15&amp;"'!$J$29:$J$48"),A58)+(COUNTIFS(INDIRECT("'"&amp;Données!$A$4:$A$15&amp;"'!$S$29:$S$48"),Données!$O$14,INDIRECT("'"&amp;Données!$A$4:$A$15&amp;"'!$Q$29:$Q$48"),A58))))</f>
        <v>0</v>
      </c>
      <c r="V58" s="378">
        <f ca="1">SUMPRODUCT(COUNTIFS(INDIRECT("'"&amp;Données!$A$4:$A$15&amp;"'!$E$29:$E$48"),Données!$O$15,INDIRECT("'"&amp;Données!$A$4:$A$15&amp;"'!$C$29:$C$48"),A58)+(COUNTIFS(INDIRECT("'"&amp;Données!$A$4:$A$15&amp;"'!$L$29:$L$48"),Données!$O$15,INDIRECT("'"&amp;Données!$A$4:$A$15&amp;"'!$J$29:$J$48"),A58)+(COUNTIFS(INDIRECT("'"&amp;Données!$A$4:$A$15&amp;"'!$S$29:$S$48"),Données!$O$15,INDIRECT("'"&amp;Données!$A$4:$A$15&amp;"'!$Q$29:$Q$48"),A58))))</f>
        <v>0</v>
      </c>
      <c r="W58" s="378">
        <f ca="1">SUMPRODUCT(COUNTIFS(INDIRECT("'"&amp;Données!$A$4:$A$15&amp;"'!$E$29:$E$48"),Données!$O$16,INDIRECT("'"&amp;Données!$A$4:$A$15&amp;"'!$C$29:$C$48"),A58)+(COUNTIFS(INDIRECT("'"&amp;Données!$A$4:$A$15&amp;"'!$L$29:$L$48"),Données!$O$16,INDIRECT("'"&amp;Données!$A$4:$A$15&amp;"'!$J$29:$J$48"),A58)+(COUNTIFS(INDIRECT("'"&amp;Données!$A$4:$A$15&amp;"'!$S$29:$S$48"),Données!$O$16,INDIRECT("'"&amp;Données!$A$4:$A$15&amp;"'!$Q$29:$Q$48"),A58))))</f>
        <v>0</v>
      </c>
      <c r="X58" s="378">
        <f ca="1">SUMPRODUCT(COUNTIFS(INDIRECT("'"&amp;Données!$A$4:$A$15&amp;"'!$E$29:$E$48"),Données!$O$17,INDIRECT("'"&amp;Données!$A$4:$A$15&amp;"'!$C$29:$C$48"),A58)+(COUNTIFS(INDIRECT("'"&amp;Données!$A$4:$A$15&amp;"'!$L$29:$L$48"),Données!$O$17,INDIRECT("'"&amp;Données!$A$4:$A$15&amp;"'!$J$29:$J$48"),A58)+(COUNTIFS(INDIRECT("'"&amp;Données!$A$4:$A$15&amp;"'!$S$29:$S$48"),Données!$O$17,INDIRECT("'"&amp;Données!$A$4:$A$15&amp;"'!$Q$29:$Q$48"),A58))))</f>
        <v>0</v>
      </c>
      <c r="Y58" s="378">
        <f ca="1">SUMPRODUCT(COUNTIFS(INDIRECT("'"&amp;Données!$A$4:$A$15&amp;"'!$E$29:$E$48"),Données!$O$18,INDIRECT("'"&amp;Données!$A$4:$A$15&amp;"'!$C$29:$C$48"),A58)+(COUNTIFS(INDIRECT("'"&amp;Données!$A$4:$A$15&amp;"'!$L$29:$L$48"),Données!$O$18,INDIRECT("'"&amp;Données!$A$4:$A$15&amp;"'!$J$29:$J$48"),A58)+(COUNTIFS(INDIRECT("'"&amp;Données!$A$4:$A$15&amp;"'!$S$29:$S$48"),Données!$O$18,INDIRECT("'"&amp;Données!$A$4:$A$15&amp;"'!$Q$29:$Q$48"),A58))))</f>
        <v>0</v>
      </c>
      <c r="Z58" s="378">
        <f ca="1">SUMPRODUCT(COUNTIFS(INDIRECT("'"&amp;Données!$A$4:$A$15&amp;"'!$E$29:$E$48"),Données!$O$19,INDIRECT("'"&amp;Données!$A$4:$A$15&amp;"'!$C$29:$C$48"),A58)+(COUNTIFS(INDIRECT("'"&amp;Données!$A$4:$A$15&amp;"'!$L$29:$L$48"),Données!$O$19,INDIRECT("'"&amp;Données!$A$4:$A$15&amp;"'!$J$29:$J$48"),A58)+(COUNTIFS(INDIRECT("'"&amp;Données!$A$4:$A$15&amp;"'!$S$29:$S$48"),Données!$O$19,INDIRECT("'"&amp;Données!$A$4:$A$15&amp;"'!$Q$29:$Q$48"),A58))))</f>
        <v>0</v>
      </c>
      <c r="AA58" s="218"/>
      <c r="AB58" s="218"/>
      <c r="AC58" s="218"/>
      <c r="AD58" s="97"/>
      <c r="AE58" s="97"/>
      <c r="AF58" s="97"/>
      <c r="AG58" s="97"/>
      <c r="AH58" s="97"/>
      <c r="AI58" s="98"/>
      <c r="AJ58" s="96"/>
      <c r="AK58" s="96"/>
      <c r="AL58" s="96"/>
      <c r="AS58" s="89"/>
    </row>
    <row r="59" spans="1:51" s="63" customFormat="1" ht="12.75" x14ac:dyDescent="0.2">
      <c r="A59" s="375" t="s">
        <v>65</v>
      </c>
      <c r="B59" s="377">
        <f ca="1">SUMPRODUCT(COUNTIF(INDIRECT("'"&amp;Données!$A$4:$A$15&amp;"'!$B$29:$T$48"),A59))</f>
        <v>0</v>
      </c>
      <c r="C59" s="377">
        <f ca="1">SUMPRODUCT(SUMIF(INDIRECT("'"&amp;Données!$A$4:$A$15&amp;"'!$C$29:$C$48"),A59,INDIRECT("'"&amp;Données!$A$4:$A$15&amp;"'!$F$29:$F$48"))+(SUMIF(INDIRECT("'"&amp;Données!$A$4:$A$15&amp;"'!$J$29:$J$48"),A59,INDIRECT("'"&amp;Données!$A$4:$A$15&amp;"'!$M$29:$M$48")))+(SUMIF(INDIRECT("'"&amp;Données!$A$4:$A$15&amp;"'!$Q$29:$Q$48"),A59,INDIRECT("'"&amp;Données!$A$4:$A$15&amp;"'!$T$29:$T$48"))))</f>
        <v>0</v>
      </c>
      <c r="D59" s="377">
        <f ca="1">SUMPRODUCT(COUNTIF(INDIRECT("'"&amp;Données!$A$4:$A$15&amp;"'!$C$29:$C$48"),A59))</f>
        <v>0</v>
      </c>
      <c r="E59" s="377">
        <f ca="1">SUMPRODUCT(COUNTIF(INDIRECT("'"&amp;Données!$A$4:$A$15&amp;"'!$Q$29:$Q$48"),A59))</f>
        <v>0</v>
      </c>
      <c r="F59" s="377">
        <f ca="1">SUMPRODUCT(COUNTIF(INDIRECT("'"&amp;Données!$A$4:$A$15&amp;"'!$J$29:$J$48"),A59))</f>
        <v>0</v>
      </c>
      <c r="G59" s="386">
        <f>COUNTIFS('Michèle SCHUH'!$B$3:$B$42,Données!$T$4,'Michèle SCHUH'!$C$3:$C$42,A59)+COUNTIFS('Michèle SCHUH'!$I$3:$I$42,Données!$T$4,'Michèle SCHUH'!$J$3:$J$42,A59)+COUNTIFS('Michèle SCHUH'!$P$3:$P$42,Données!$T$4,'Michèle SCHUH'!$Q$3:$Q$42,A59)</f>
        <v>0</v>
      </c>
      <c r="H59" s="386">
        <f>COUNTIFS('Michèle SCHUH'!$B$3:$B$42,Données!$T$5,'Michèle SCHUH'!$C$3:$C$42,A59)+COUNTIFS('Michèle SCHUH'!$I$3:$I$42,Données!$T$5,'Michèle SCHUH'!$J$3:$J$42,A59)+COUNTIFS('Michèle SCHUH'!$P$3:$P$42,Données!$T$5,'Michèle SCHUH'!$Q$3:$Q$42,A59)</f>
        <v>0</v>
      </c>
      <c r="I59" s="386">
        <f>COUNTIFS('Michèle SCHUH'!$B$3:$B$42,Données!$T$6,'Michèle SCHUH'!$C$3:$C$42,A59)+COUNTIFS('Michèle SCHUH'!$I$3:$I$42,Données!$T$6,'Michèle SCHUH'!$J$3:$J$42,A59)+COUNTIFS('Michèle SCHUH'!$P$3:$P$42,Données!$T$6,'Michèle SCHUH'!$Q$3:$Q$42,A59)</f>
        <v>0</v>
      </c>
      <c r="J59" s="386">
        <f>COUNTIFS('Michèle SCHUH'!$B$3:$B$42,Données!$T$7,'Michèle SCHUH'!$C$3:$C$42,A59)+COUNTIFS('Michèle SCHUH'!$I$3:$I$42,Données!$T$7,'Michèle SCHUH'!$J$3:$J$42,A59)+COUNTIFS('Michèle SCHUH'!$P$3:$P$42,Données!$T$7,'Michèle SCHUH'!$Q$3:$Q$42,A59)</f>
        <v>0</v>
      </c>
      <c r="K59" s="378">
        <f ca="1">SUMPRODUCT(COUNTIFS(INDIRECT("'"&amp;Données!$A$4:$A$15&amp;"'!$E$29:$E$48"),Données!$O$4,INDIRECT("'"&amp;Données!$A$4:$A$15&amp;"'!$C$29:$C$48"),A59)+(COUNTIFS(INDIRECT("'"&amp;Données!$A$4:$A$15&amp;"'!$L$29:$L$48"),Données!$O$4,INDIRECT("'"&amp;Données!$A$4:$A$15&amp;"'!$J$29:$J$48"),A59)+(COUNTIFS(INDIRECT("'"&amp;Données!$A$4:$A$15&amp;"'!$S$29:$S$48"),Données!$O$4,INDIRECT("'"&amp;Données!$A$4:$A$15&amp;"'!$Q$29:$Q$48"),A59))))</f>
        <v>0</v>
      </c>
      <c r="L59" s="378">
        <f ca="1">SUMPRODUCT(COUNTIFS(INDIRECT("'"&amp;Données!$A$4:$A$15&amp;"'!$E$29:$E$48"),Données!$O$5,INDIRECT("'"&amp;Données!$A$4:$A$15&amp;"'!$C$29:$C$48"),A59)+(COUNTIFS(INDIRECT("'"&amp;Données!$A$4:$A$15&amp;"'!$L$29:$L$48"),Données!$O$5,INDIRECT("'"&amp;Données!$A$4:$A$15&amp;"'!$J$29:$J$48"),A59)+(COUNTIFS(INDIRECT("'"&amp;Données!$A$4:$A$15&amp;"'!$S$29:$S$48"),Données!$O$5,INDIRECT("'"&amp;Données!$A$4:$A$15&amp;"'!$Q$29:$Q$48"),A59))))</f>
        <v>0</v>
      </c>
      <c r="M59" s="378">
        <f ca="1">SUMPRODUCT(COUNTIFS(INDIRECT("'"&amp;Données!$A$4:$A$15&amp;"'!$E$29:$E$48"),Données!$O$6,INDIRECT("'"&amp;Données!$A$4:$A$15&amp;"'!$C$29:$C$48"),A59)+(COUNTIFS(INDIRECT("'"&amp;Données!$A$4:$A$15&amp;"'!$L$29:$L$48"),Données!$O$6,INDIRECT("'"&amp;Données!$A$4:$A$15&amp;"'!$J$29:$J$48"),A59)+(COUNTIFS(INDIRECT("'"&amp;Données!$A$4:$A$15&amp;"'!$S$29:$S$48"),Données!$O$6,INDIRECT("'"&amp;Données!$A$4:$A$15&amp;"'!$Q$29:$Q$48"),A59))))</f>
        <v>0</v>
      </c>
      <c r="N59" s="378">
        <f ca="1">SUMPRODUCT(COUNTIFS(INDIRECT("'"&amp;Données!$A$4:$A$15&amp;"'!$E$29:$E$48"),Données!$O$7,INDIRECT("'"&amp;Données!$A$4:$A$15&amp;"'!$C$29:$C$48"),A59)+(COUNTIFS(INDIRECT("'"&amp;Données!$A$4:$A$15&amp;"'!$L$29:$L$48"),Données!$O$7,INDIRECT("'"&amp;Données!$A$4:$A$15&amp;"'!$J$29:$J$48"),A59)+(COUNTIFS(INDIRECT("'"&amp;Données!$A$4:$A$15&amp;"'!$S$29:$S$48"),Données!$O$7,INDIRECT("'"&amp;Données!$A$4:$A$15&amp;"'!$Q$29:$Q$48"),A59))))</f>
        <v>0</v>
      </c>
      <c r="O59" s="378">
        <f ca="1">SUMPRODUCT(COUNTIFS(INDIRECT("'"&amp;Données!$A$4:$A$15&amp;"'!$E$29:$E$48"),Données!$O$8,INDIRECT("'"&amp;Données!$A$4:$A$15&amp;"'!$C$29:$C$48"),A59)+(COUNTIFS(INDIRECT("'"&amp;Données!$A$4:$A$15&amp;"'!$L$29:$L$48"),Données!$O$8,INDIRECT("'"&amp;Données!$A$4:$A$15&amp;"'!$J$29:$J$48"),A59)+(COUNTIFS(INDIRECT("'"&amp;Données!$A$4:$A$15&amp;"'!$S$29:$S$48"),Données!$O$8,INDIRECT("'"&amp;Données!$A$4:$A$15&amp;"'!$Q$29:$Q$48"),A59))))</f>
        <v>0</v>
      </c>
      <c r="P59" s="378">
        <f ca="1">SUMPRODUCT(COUNTIFS(INDIRECT("'"&amp;Données!$A$4:$A$15&amp;"'!$E$29:$E$48"),Données!$O$9,INDIRECT("'"&amp;Données!$A$4:$A$15&amp;"'!$C$29:$C$48"),A59)+(COUNTIFS(INDIRECT("'"&amp;Données!$A$4:$A$15&amp;"'!$L$29:$L$48"),Données!$O$9,INDIRECT("'"&amp;Données!$A$4:$A$15&amp;"'!$J$29:$J$48"),A59)+(COUNTIFS(INDIRECT("'"&amp;Données!$A$4:$A$15&amp;"'!$S$29:$S$48"),Données!$O$9,INDIRECT("'"&amp;Données!$A$4:$A$15&amp;"'!$Q$29:$Q$48"),A59))))</f>
        <v>0</v>
      </c>
      <c r="Q59" s="378">
        <f ca="1">SUMPRODUCT(COUNTIFS(INDIRECT("'"&amp;Données!$A$4:$A$15&amp;"'!$E$29:$E$48"),Données!$O$10,INDIRECT("'"&amp;Données!$A$4:$A$15&amp;"'!$C$29:$C$48"),A59)+(COUNTIFS(INDIRECT("'"&amp;Données!$A$4:$A$15&amp;"'!$L$29:$L$48"),Données!$O$10,INDIRECT("'"&amp;Données!$A$4:$A$15&amp;"'!$J$29:$J$48"),A59)+(COUNTIFS(INDIRECT("'"&amp;Données!$A$4:$A$15&amp;"'!$S$29:$S$48"),Données!$O$10,INDIRECT("'"&amp;Données!$A$4:$A$15&amp;"'!$Q$29:$Q$48"),A59))))</f>
        <v>0</v>
      </c>
      <c r="R59" s="378">
        <f ca="1">SUMPRODUCT(COUNTIFS(INDIRECT("'"&amp;Données!$A$4:$A$15&amp;"'!$E$29:$E$48"),Données!$O$11,INDIRECT("'"&amp;Données!$A$4:$A$15&amp;"'!$C$29:$C$48"),A59)+(COUNTIFS(INDIRECT("'"&amp;Données!$A$4:$A$15&amp;"'!$L$29:$L$48"),Données!$O$11,INDIRECT("'"&amp;Données!$A$4:$A$15&amp;"'!$J$29:$J$48"),A59)+(COUNTIFS(INDIRECT("'"&amp;Données!$A$4:$A$15&amp;"'!$S$29:$S$48"),Données!$O$11,INDIRECT("'"&amp;Données!$A$4:$A$15&amp;"'!$Q$29:$Q$48"),A59))))</f>
        <v>0</v>
      </c>
      <c r="S59" s="378">
        <f ca="1">SUMPRODUCT(COUNTIFS(INDIRECT("'"&amp;Données!$A$4:$A$15&amp;"'!$E$29:$E$48"),Données!$O$12,INDIRECT("'"&amp;Données!$A$4:$A$15&amp;"'!$C$29:$C$48"),A59)+(COUNTIFS(INDIRECT("'"&amp;Données!$A$4:$A$15&amp;"'!$L$29:$L$48"),Données!$O$12,INDIRECT("'"&amp;Données!$A$4:$A$15&amp;"'!$J$29:$J$48"),A59)+(COUNTIFS(INDIRECT("'"&amp;Données!$A$4:$A$15&amp;"'!$S$29:$S$48"),Données!$O$12,INDIRECT("'"&amp;Données!$A$4:$A$15&amp;"'!$Q$29:$Q$48"),A59))))</f>
        <v>0</v>
      </c>
      <c r="T59" s="378">
        <f ca="1">SUMPRODUCT(COUNTIFS(INDIRECT("'"&amp;Données!$A$4:$A$15&amp;"'!$E$29:$E$48"),Données!$O$13,INDIRECT("'"&amp;Données!$A$4:$A$15&amp;"'!$C$29:$C$48"),A59)+(COUNTIFS(INDIRECT("'"&amp;Données!$A$4:$A$15&amp;"'!$L$29:$L$48"),Données!$O$13,INDIRECT("'"&amp;Données!$A$4:$A$15&amp;"'!$J$29:$J$48"),A59)+(COUNTIFS(INDIRECT("'"&amp;Données!$A$4:$A$15&amp;"'!$S$29:$S$48"),Données!$O$13,INDIRECT("'"&amp;Données!$A$4:$A$15&amp;"'!$Q$29:$Q$48"),A59))))</f>
        <v>0</v>
      </c>
      <c r="U59" s="378">
        <f ca="1">SUMPRODUCT(COUNTIFS(INDIRECT("'"&amp;Données!$A$4:$A$15&amp;"'!$E$29:$E$48"),Données!$O$14,INDIRECT("'"&amp;Données!$A$4:$A$15&amp;"'!$C$29:$C$48"),A59)+(COUNTIFS(INDIRECT("'"&amp;Données!$A$4:$A$15&amp;"'!$L$29:$L$48"),Données!$O$14,INDIRECT("'"&amp;Données!$A$4:$A$15&amp;"'!$J$29:$J$48"),A59)+(COUNTIFS(INDIRECT("'"&amp;Données!$A$4:$A$15&amp;"'!$S$29:$S$48"),Données!$O$14,INDIRECT("'"&amp;Données!$A$4:$A$15&amp;"'!$Q$29:$Q$48"),A59))))</f>
        <v>0</v>
      </c>
      <c r="V59" s="378">
        <f ca="1">SUMPRODUCT(COUNTIFS(INDIRECT("'"&amp;Données!$A$4:$A$15&amp;"'!$E$29:$E$48"),Données!$O$15,INDIRECT("'"&amp;Données!$A$4:$A$15&amp;"'!$C$29:$C$48"),A59)+(COUNTIFS(INDIRECT("'"&amp;Données!$A$4:$A$15&amp;"'!$L$29:$L$48"),Données!$O$15,INDIRECT("'"&amp;Données!$A$4:$A$15&amp;"'!$J$29:$J$48"),A59)+(COUNTIFS(INDIRECT("'"&amp;Données!$A$4:$A$15&amp;"'!$S$29:$S$48"),Données!$O$15,INDIRECT("'"&amp;Données!$A$4:$A$15&amp;"'!$Q$29:$Q$48"),A59))))</f>
        <v>0</v>
      </c>
      <c r="W59" s="378">
        <f ca="1">SUMPRODUCT(COUNTIFS(INDIRECT("'"&amp;Données!$A$4:$A$15&amp;"'!$E$29:$E$48"),Données!$O$16,INDIRECT("'"&amp;Données!$A$4:$A$15&amp;"'!$C$29:$C$48"),A59)+(COUNTIFS(INDIRECT("'"&amp;Données!$A$4:$A$15&amp;"'!$L$29:$L$48"),Données!$O$16,INDIRECT("'"&amp;Données!$A$4:$A$15&amp;"'!$J$29:$J$48"),A59)+(COUNTIFS(INDIRECT("'"&amp;Données!$A$4:$A$15&amp;"'!$S$29:$S$48"),Données!$O$16,INDIRECT("'"&amp;Données!$A$4:$A$15&amp;"'!$Q$29:$Q$48"),A59))))</f>
        <v>0</v>
      </c>
      <c r="X59" s="378">
        <f ca="1">SUMPRODUCT(COUNTIFS(INDIRECT("'"&amp;Données!$A$4:$A$15&amp;"'!$E$29:$E$48"),Données!$O$17,INDIRECT("'"&amp;Données!$A$4:$A$15&amp;"'!$C$29:$C$48"),A59)+(COUNTIFS(INDIRECT("'"&amp;Données!$A$4:$A$15&amp;"'!$L$29:$L$48"),Données!$O$17,INDIRECT("'"&amp;Données!$A$4:$A$15&amp;"'!$J$29:$J$48"),A59)+(COUNTIFS(INDIRECT("'"&amp;Données!$A$4:$A$15&amp;"'!$S$29:$S$48"),Données!$O$17,INDIRECT("'"&amp;Données!$A$4:$A$15&amp;"'!$Q$29:$Q$48"),A59))))</f>
        <v>0</v>
      </c>
      <c r="Y59" s="378">
        <f ca="1">SUMPRODUCT(COUNTIFS(INDIRECT("'"&amp;Données!$A$4:$A$15&amp;"'!$E$29:$E$48"),Données!$O$18,INDIRECT("'"&amp;Données!$A$4:$A$15&amp;"'!$C$29:$C$48"),A59)+(COUNTIFS(INDIRECT("'"&amp;Données!$A$4:$A$15&amp;"'!$L$29:$L$48"),Données!$O$18,INDIRECT("'"&amp;Données!$A$4:$A$15&amp;"'!$J$29:$J$48"),A59)+(COUNTIFS(INDIRECT("'"&amp;Données!$A$4:$A$15&amp;"'!$S$29:$S$48"),Données!$O$18,INDIRECT("'"&amp;Données!$A$4:$A$15&amp;"'!$Q$29:$Q$48"),A59))))</f>
        <v>0</v>
      </c>
      <c r="Z59" s="378">
        <f ca="1">SUMPRODUCT(COUNTIFS(INDIRECT("'"&amp;Données!$A$4:$A$15&amp;"'!$E$29:$E$48"),Données!$O$19,INDIRECT("'"&amp;Données!$A$4:$A$15&amp;"'!$C$29:$C$48"),A59)+(COUNTIFS(INDIRECT("'"&amp;Données!$A$4:$A$15&amp;"'!$L$29:$L$48"),Données!$O$19,INDIRECT("'"&amp;Données!$A$4:$A$15&amp;"'!$J$29:$J$48"),A59)+(COUNTIFS(INDIRECT("'"&amp;Données!$A$4:$A$15&amp;"'!$S$29:$S$48"),Données!$O$19,INDIRECT("'"&amp;Données!$A$4:$A$15&amp;"'!$Q$29:$Q$48"),A59))))</f>
        <v>0</v>
      </c>
      <c r="AA59" s="218"/>
      <c r="AB59" s="218"/>
      <c r="AC59" s="218"/>
      <c r="AD59" s="97"/>
      <c r="AE59" s="97"/>
      <c r="AF59" s="97"/>
      <c r="AG59" s="97"/>
      <c r="AH59" s="97"/>
      <c r="AI59" s="98"/>
      <c r="AJ59" s="96"/>
      <c r="AK59" s="96"/>
      <c r="AL59" s="96"/>
      <c r="AS59" s="89"/>
    </row>
    <row r="60" spans="1:51" s="63" customFormat="1" ht="12.75" x14ac:dyDescent="0.2">
      <c r="A60" s="375" t="s">
        <v>52</v>
      </c>
      <c r="B60" s="377">
        <f ca="1">SUMPRODUCT(COUNTIF(INDIRECT("'"&amp;Données!$A$4:$A$15&amp;"'!$B$29:$T$48"),A60))</f>
        <v>0</v>
      </c>
      <c r="C60" s="377">
        <f ca="1">SUMPRODUCT(SUMIF(INDIRECT("'"&amp;Données!$A$4:$A$15&amp;"'!$C$29:$C$48"),A60,INDIRECT("'"&amp;Données!$A$4:$A$15&amp;"'!$F$29:$F$48"))+(SUMIF(INDIRECT("'"&amp;Données!$A$4:$A$15&amp;"'!$J$29:$J$48"),A60,INDIRECT("'"&amp;Données!$A$4:$A$15&amp;"'!$M$29:$M$48")))+(SUMIF(INDIRECT("'"&amp;Données!$A$4:$A$15&amp;"'!$Q$29:$Q$48"),A60,INDIRECT("'"&amp;Données!$A$4:$A$15&amp;"'!$T$29:$T$48"))))</f>
        <v>0</v>
      </c>
      <c r="D60" s="377">
        <f ca="1">SUMPRODUCT(COUNTIF(INDIRECT("'"&amp;Données!$A$4:$A$15&amp;"'!$C$29:$C$48"),A60))</f>
        <v>0</v>
      </c>
      <c r="E60" s="377">
        <f ca="1">SUMPRODUCT(COUNTIF(INDIRECT("'"&amp;Données!$A$4:$A$15&amp;"'!$Q$29:$Q$48"),A60))</f>
        <v>0</v>
      </c>
      <c r="F60" s="377">
        <f ca="1">SUMPRODUCT(COUNTIF(INDIRECT("'"&amp;Données!$A$4:$A$15&amp;"'!$J$29:$J$48"),A60))</f>
        <v>0</v>
      </c>
      <c r="G60" s="386">
        <f>COUNTIFS('Michèle SCHUH'!$B$3:$B$42,Données!$T$4,'Michèle SCHUH'!$C$3:$C$42,A60)+COUNTIFS('Michèle SCHUH'!$I$3:$I$42,Données!$T$4,'Michèle SCHUH'!$J$3:$J$42,A60)+COUNTIFS('Michèle SCHUH'!$P$3:$P$42,Données!$T$4,'Michèle SCHUH'!$Q$3:$Q$42,A60)</f>
        <v>0</v>
      </c>
      <c r="H60" s="386">
        <f>COUNTIFS('Michèle SCHUH'!$B$3:$B$42,Données!$T$5,'Michèle SCHUH'!$C$3:$C$42,A60)+COUNTIFS('Michèle SCHUH'!$I$3:$I$42,Données!$T$5,'Michèle SCHUH'!$J$3:$J$42,A60)+COUNTIFS('Michèle SCHUH'!$P$3:$P$42,Données!$T$5,'Michèle SCHUH'!$Q$3:$Q$42,A60)</f>
        <v>0</v>
      </c>
      <c r="I60" s="386">
        <f>COUNTIFS('Michèle SCHUH'!$B$3:$B$42,Données!$T$6,'Michèle SCHUH'!$C$3:$C$42,A60)+COUNTIFS('Michèle SCHUH'!$I$3:$I$42,Données!$T$6,'Michèle SCHUH'!$J$3:$J$42,A60)+COUNTIFS('Michèle SCHUH'!$P$3:$P$42,Données!$T$6,'Michèle SCHUH'!$Q$3:$Q$42,A60)</f>
        <v>0</v>
      </c>
      <c r="J60" s="386">
        <f>COUNTIFS('Michèle SCHUH'!$B$3:$B$42,Données!$T$7,'Michèle SCHUH'!$C$3:$C$42,A60)+COUNTIFS('Michèle SCHUH'!$I$3:$I$42,Données!$T$7,'Michèle SCHUH'!$J$3:$J$42,A60)+COUNTIFS('Michèle SCHUH'!$P$3:$P$42,Données!$T$7,'Michèle SCHUH'!$Q$3:$Q$42,A60)</f>
        <v>0</v>
      </c>
      <c r="K60" s="378">
        <f ca="1">SUMPRODUCT(COUNTIFS(INDIRECT("'"&amp;Données!$A$4:$A$15&amp;"'!$E$29:$E$48"),Données!$O$4,INDIRECT("'"&amp;Données!$A$4:$A$15&amp;"'!$C$29:$C$48"),A60)+(COUNTIFS(INDIRECT("'"&amp;Données!$A$4:$A$15&amp;"'!$L$29:$L$48"),Données!$O$4,INDIRECT("'"&amp;Données!$A$4:$A$15&amp;"'!$J$29:$J$48"),A60)+(COUNTIFS(INDIRECT("'"&amp;Données!$A$4:$A$15&amp;"'!$S$29:$S$48"),Données!$O$4,INDIRECT("'"&amp;Données!$A$4:$A$15&amp;"'!$Q$29:$Q$48"),A60))))</f>
        <v>0</v>
      </c>
      <c r="L60" s="378">
        <f ca="1">SUMPRODUCT(COUNTIFS(INDIRECT("'"&amp;Données!$A$4:$A$15&amp;"'!$E$29:$E$48"),Données!$O$5,INDIRECT("'"&amp;Données!$A$4:$A$15&amp;"'!$C$29:$C$48"),A60)+(COUNTIFS(INDIRECT("'"&amp;Données!$A$4:$A$15&amp;"'!$L$29:$L$48"),Données!$O$5,INDIRECT("'"&amp;Données!$A$4:$A$15&amp;"'!$J$29:$J$48"),A60)+(COUNTIFS(INDIRECT("'"&amp;Données!$A$4:$A$15&amp;"'!$S$29:$S$48"),Données!$O$5,INDIRECT("'"&amp;Données!$A$4:$A$15&amp;"'!$Q$29:$Q$48"),A60))))</f>
        <v>0</v>
      </c>
      <c r="M60" s="378">
        <f ca="1">SUMPRODUCT(COUNTIFS(INDIRECT("'"&amp;Données!$A$4:$A$15&amp;"'!$E$29:$E$48"),Données!$O$6,INDIRECT("'"&amp;Données!$A$4:$A$15&amp;"'!$C$29:$C$48"),A60)+(COUNTIFS(INDIRECT("'"&amp;Données!$A$4:$A$15&amp;"'!$L$29:$L$48"),Données!$O$6,INDIRECT("'"&amp;Données!$A$4:$A$15&amp;"'!$J$29:$J$48"),A60)+(COUNTIFS(INDIRECT("'"&amp;Données!$A$4:$A$15&amp;"'!$S$29:$S$48"),Données!$O$6,INDIRECT("'"&amp;Données!$A$4:$A$15&amp;"'!$Q$29:$Q$48"),A60))))</f>
        <v>0</v>
      </c>
      <c r="N60" s="378">
        <f ca="1">SUMPRODUCT(COUNTIFS(INDIRECT("'"&amp;Données!$A$4:$A$15&amp;"'!$E$29:$E$48"),Données!$O$7,INDIRECT("'"&amp;Données!$A$4:$A$15&amp;"'!$C$29:$C$48"),A60)+(COUNTIFS(INDIRECT("'"&amp;Données!$A$4:$A$15&amp;"'!$L$29:$L$48"),Données!$O$7,INDIRECT("'"&amp;Données!$A$4:$A$15&amp;"'!$J$29:$J$48"),A60)+(COUNTIFS(INDIRECT("'"&amp;Données!$A$4:$A$15&amp;"'!$S$29:$S$48"),Données!$O$7,INDIRECT("'"&amp;Données!$A$4:$A$15&amp;"'!$Q$29:$Q$48"),A60))))</f>
        <v>0</v>
      </c>
      <c r="O60" s="378">
        <f ca="1">SUMPRODUCT(COUNTIFS(INDIRECT("'"&amp;Données!$A$4:$A$15&amp;"'!$E$29:$E$48"),Données!$O$8,INDIRECT("'"&amp;Données!$A$4:$A$15&amp;"'!$C$29:$C$48"),A60)+(COUNTIFS(INDIRECT("'"&amp;Données!$A$4:$A$15&amp;"'!$L$29:$L$48"),Données!$O$8,INDIRECT("'"&amp;Données!$A$4:$A$15&amp;"'!$J$29:$J$48"),A60)+(COUNTIFS(INDIRECT("'"&amp;Données!$A$4:$A$15&amp;"'!$S$29:$S$48"),Données!$O$8,INDIRECT("'"&amp;Données!$A$4:$A$15&amp;"'!$Q$29:$Q$48"),A60))))</f>
        <v>0</v>
      </c>
      <c r="P60" s="378">
        <f ca="1">SUMPRODUCT(COUNTIFS(INDIRECT("'"&amp;Données!$A$4:$A$15&amp;"'!$E$29:$E$48"),Données!$O$9,INDIRECT("'"&amp;Données!$A$4:$A$15&amp;"'!$C$29:$C$48"),A60)+(COUNTIFS(INDIRECT("'"&amp;Données!$A$4:$A$15&amp;"'!$L$29:$L$48"),Données!$O$9,INDIRECT("'"&amp;Données!$A$4:$A$15&amp;"'!$J$29:$J$48"),A60)+(COUNTIFS(INDIRECT("'"&amp;Données!$A$4:$A$15&amp;"'!$S$29:$S$48"),Données!$O$9,INDIRECT("'"&amp;Données!$A$4:$A$15&amp;"'!$Q$29:$Q$48"),A60))))</f>
        <v>0</v>
      </c>
      <c r="Q60" s="378">
        <f ca="1">SUMPRODUCT(COUNTIFS(INDIRECT("'"&amp;Données!$A$4:$A$15&amp;"'!$E$29:$E$48"),Données!$O$10,INDIRECT("'"&amp;Données!$A$4:$A$15&amp;"'!$C$29:$C$48"),A60)+(COUNTIFS(INDIRECT("'"&amp;Données!$A$4:$A$15&amp;"'!$L$29:$L$48"),Données!$O$10,INDIRECT("'"&amp;Données!$A$4:$A$15&amp;"'!$J$29:$J$48"),A60)+(COUNTIFS(INDIRECT("'"&amp;Données!$A$4:$A$15&amp;"'!$S$29:$S$48"),Données!$O$10,INDIRECT("'"&amp;Données!$A$4:$A$15&amp;"'!$Q$29:$Q$48"),A60))))</f>
        <v>0</v>
      </c>
      <c r="R60" s="378">
        <f ca="1">SUMPRODUCT(COUNTIFS(INDIRECT("'"&amp;Données!$A$4:$A$15&amp;"'!$E$29:$E$48"),Données!$O$11,INDIRECT("'"&amp;Données!$A$4:$A$15&amp;"'!$C$29:$C$48"),A60)+(COUNTIFS(INDIRECT("'"&amp;Données!$A$4:$A$15&amp;"'!$L$29:$L$48"),Données!$O$11,INDIRECT("'"&amp;Données!$A$4:$A$15&amp;"'!$J$29:$J$48"),A60)+(COUNTIFS(INDIRECT("'"&amp;Données!$A$4:$A$15&amp;"'!$S$29:$S$48"),Données!$O$11,INDIRECT("'"&amp;Données!$A$4:$A$15&amp;"'!$Q$29:$Q$48"),A60))))</f>
        <v>0</v>
      </c>
      <c r="S60" s="378">
        <f ca="1">SUMPRODUCT(COUNTIFS(INDIRECT("'"&amp;Données!$A$4:$A$15&amp;"'!$E$29:$E$48"),Données!$O$12,INDIRECT("'"&amp;Données!$A$4:$A$15&amp;"'!$C$29:$C$48"),A60)+(COUNTIFS(INDIRECT("'"&amp;Données!$A$4:$A$15&amp;"'!$L$29:$L$48"),Données!$O$12,INDIRECT("'"&amp;Données!$A$4:$A$15&amp;"'!$J$29:$J$48"),A60)+(COUNTIFS(INDIRECT("'"&amp;Données!$A$4:$A$15&amp;"'!$S$29:$S$48"),Données!$O$12,INDIRECT("'"&amp;Données!$A$4:$A$15&amp;"'!$Q$29:$Q$48"),A60))))</f>
        <v>0</v>
      </c>
      <c r="T60" s="378">
        <f ca="1">SUMPRODUCT(COUNTIFS(INDIRECT("'"&amp;Données!$A$4:$A$15&amp;"'!$E$29:$E$48"),Données!$O$13,INDIRECT("'"&amp;Données!$A$4:$A$15&amp;"'!$C$29:$C$48"),A60)+(COUNTIFS(INDIRECT("'"&amp;Données!$A$4:$A$15&amp;"'!$L$29:$L$48"),Données!$O$13,INDIRECT("'"&amp;Données!$A$4:$A$15&amp;"'!$J$29:$J$48"),A60)+(COUNTIFS(INDIRECT("'"&amp;Données!$A$4:$A$15&amp;"'!$S$29:$S$48"),Données!$O$13,INDIRECT("'"&amp;Données!$A$4:$A$15&amp;"'!$Q$29:$Q$48"),A60))))</f>
        <v>0</v>
      </c>
      <c r="U60" s="378">
        <f ca="1">SUMPRODUCT(COUNTIFS(INDIRECT("'"&amp;Données!$A$4:$A$15&amp;"'!$E$29:$E$48"),Données!$O$14,INDIRECT("'"&amp;Données!$A$4:$A$15&amp;"'!$C$29:$C$48"),A60)+(COUNTIFS(INDIRECT("'"&amp;Données!$A$4:$A$15&amp;"'!$L$29:$L$48"),Données!$O$14,INDIRECT("'"&amp;Données!$A$4:$A$15&amp;"'!$J$29:$J$48"),A60)+(COUNTIFS(INDIRECT("'"&amp;Données!$A$4:$A$15&amp;"'!$S$29:$S$48"),Données!$O$14,INDIRECT("'"&amp;Données!$A$4:$A$15&amp;"'!$Q$29:$Q$48"),A60))))</f>
        <v>0</v>
      </c>
      <c r="V60" s="378">
        <f ca="1">SUMPRODUCT(COUNTIFS(INDIRECT("'"&amp;Données!$A$4:$A$15&amp;"'!$E$29:$E$48"),Données!$O$15,INDIRECT("'"&amp;Données!$A$4:$A$15&amp;"'!$C$29:$C$48"),A60)+(COUNTIFS(INDIRECT("'"&amp;Données!$A$4:$A$15&amp;"'!$L$29:$L$48"),Données!$O$15,INDIRECT("'"&amp;Données!$A$4:$A$15&amp;"'!$J$29:$J$48"),A60)+(COUNTIFS(INDIRECT("'"&amp;Données!$A$4:$A$15&amp;"'!$S$29:$S$48"),Données!$O$15,INDIRECT("'"&amp;Données!$A$4:$A$15&amp;"'!$Q$29:$Q$48"),A60))))</f>
        <v>0</v>
      </c>
      <c r="W60" s="378">
        <f ca="1">SUMPRODUCT(COUNTIFS(INDIRECT("'"&amp;Données!$A$4:$A$15&amp;"'!$E$29:$E$48"),Données!$O$16,INDIRECT("'"&amp;Données!$A$4:$A$15&amp;"'!$C$29:$C$48"),A60)+(COUNTIFS(INDIRECT("'"&amp;Données!$A$4:$A$15&amp;"'!$L$29:$L$48"),Données!$O$16,INDIRECT("'"&amp;Données!$A$4:$A$15&amp;"'!$J$29:$J$48"),A60)+(COUNTIFS(INDIRECT("'"&amp;Données!$A$4:$A$15&amp;"'!$S$29:$S$48"),Données!$O$16,INDIRECT("'"&amp;Données!$A$4:$A$15&amp;"'!$Q$29:$Q$48"),A60))))</f>
        <v>0</v>
      </c>
      <c r="X60" s="378">
        <f ca="1">SUMPRODUCT(COUNTIFS(INDIRECT("'"&amp;Données!$A$4:$A$15&amp;"'!$E$29:$E$48"),Données!$O$17,INDIRECT("'"&amp;Données!$A$4:$A$15&amp;"'!$C$29:$C$48"),A60)+(COUNTIFS(INDIRECT("'"&amp;Données!$A$4:$A$15&amp;"'!$L$29:$L$48"),Données!$O$17,INDIRECT("'"&amp;Données!$A$4:$A$15&amp;"'!$J$29:$J$48"),A60)+(COUNTIFS(INDIRECT("'"&amp;Données!$A$4:$A$15&amp;"'!$S$29:$S$48"),Données!$O$17,INDIRECT("'"&amp;Données!$A$4:$A$15&amp;"'!$Q$29:$Q$48"),A60))))</f>
        <v>0</v>
      </c>
      <c r="Y60" s="378">
        <f ca="1">SUMPRODUCT(COUNTIFS(INDIRECT("'"&amp;Données!$A$4:$A$15&amp;"'!$E$29:$E$48"),Données!$O$18,INDIRECT("'"&amp;Données!$A$4:$A$15&amp;"'!$C$29:$C$48"),A60)+(COUNTIFS(INDIRECT("'"&amp;Données!$A$4:$A$15&amp;"'!$L$29:$L$48"),Données!$O$18,INDIRECT("'"&amp;Données!$A$4:$A$15&amp;"'!$J$29:$J$48"),A60)+(COUNTIFS(INDIRECT("'"&amp;Données!$A$4:$A$15&amp;"'!$S$29:$S$48"),Données!$O$18,INDIRECT("'"&amp;Données!$A$4:$A$15&amp;"'!$Q$29:$Q$48"),A60))))</f>
        <v>0</v>
      </c>
      <c r="Z60" s="378">
        <f ca="1">SUMPRODUCT(COUNTIFS(INDIRECT("'"&amp;Données!$A$4:$A$15&amp;"'!$E$29:$E$48"),Données!$O$19,INDIRECT("'"&amp;Données!$A$4:$A$15&amp;"'!$C$29:$C$48"),A60)+(COUNTIFS(INDIRECT("'"&amp;Données!$A$4:$A$15&amp;"'!$L$29:$L$48"),Données!$O$19,INDIRECT("'"&amp;Données!$A$4:$A$15&amp;"'!$J$29:$J$48"),A60)+(COUNTIFS(INDIRECT("'"&amp;Données!$A$4:$A$15&amp;"'!$S$29:$S$48"),Données!$O$19,INDIRECT("'"&amp;Données!$A$4:$A$15&amp;"'!$Q$29:$Q$48"),A60))))</f>
        <v>0</v>
      </c>
      <c r="AA60" s="218"/>
      <c r="AB60" s="218"/>
      <c r="AC60" s="218"/>
      <c r="AD60" s="97"/>
      <c r="AE60" s="97"/>
      <c r="AF60" s="97"/>
      <c r="AG60" s="97"/>
      <c r="AH60" s="97"/>
      <c r="AI60" s="98"/>
      <c r="AJ60" s="96"/>
      <c r="AK60" s="96"/>
      <c r="AL60" s="96"/>
      <c r="AS60" s="89"/>
    </row>
    <row r="61" spans="1:51" s="63" customFormat="1" ht="12.75" x14ac:dyDescent="0.2">
      <c r="A61" s="375" t="s">
        <v>53</v>
      </c>
      <c r="B61" s="377">
        <f ca="1">SUMPRODUCT(COUNTIF(INDIRECT("'"&amp;Données!$A$4:$A$15&amp;"'!$B$29:$T$48"),A61))</f>
        <v>0</v>
      </c>
      <c r="C61" s="377">
        <f ca="1">SUMPRODUCT(SUMIF(INDIRECT("'"&amp;Données!$A$4:$A$15&amp;"'!$C$29:$C$48"),A61,INDIRECT("'"&amp;Données!$A$4:$A$15&amp;"'!$F$29:$F$48"))+(SUMIF(INDIRECT("'"&amp;Données!$A$4:$A$15&amp;"'!$J$29:$J$48"),A61,INDIRECT("'"&amp;Données!$A$4:$A$15&amp;"'!$M$29:$M$48")))+(SUMIF(INDIRECT("'"&amp;Données!$A$4:$A$15&amp;"'!$Q$29:$Q$48"),A61,INDIRECT("'"&amp;Données!$A$4:$A$15&amp;"'!$T$29:$T$48"))))</f>
        <v>0</v>
      </c>
      <c r="D61" s="377">
        <f ca="1">SUMPRODUCT(COUNTIF(INDIRECT("'"&amp;Données!$A$4:$A$15&amp;"'!$C$29:$C$48"),A61))</f>
        <v>0</v>
      </c>
      <c r="E61" s="377">
        <f ca="1">SUMPRODUCT(COUNTIF(INDIRECT("'"&amp;Données!$A$4:$A$15&amp;"'!$Q$29:$Q$48"),A61))</f>
        <v>0</v>
      </c>
      <c r="F61" s="377">
        <f ca="1">SUMPRODUCT(COUNTIF(INDIRECT("'"&amp;Données!$A$4:$A$15&amp;"'!$J$29:$J$48"),A61))</f>
        <v>0</v>
      </c>
      <c r="G61" s="386">
        <f>COUNTIFS('Michèle SCHUH'!$B$3:$B$42,Données!$T$4,'Michèle SCHUH'!$C$3:$C$42,A61)+COUNTIFS('Michèle SCHUH'!$I$3:$I$42,Données!$T$4,'Michèle SCHUH'!$J$3:$J$42,A61)+COUNTIFS('Michèle SCHUH'!$P$3:$P$42,Données!$T$4,'Michèle SCHUH'!$Q$3:$Q$42,A61)</f>
        <v>0</v>
      </c>
      <c r="H61" s="386">
        <f>COUNTIFS('Michèle SCHUH'!$B$3:$B$42,Données!$T$5,'Michèle SCHUH'!$C$3:$C$42,A61)+COUNTIFS('Michèle SCHUH'!$I$3:$I$42,Données!$T$5,'Michèle SCHUH'!$J$3:$J$42,A61)+COUNTIFS('Michèle SCHUH'!$P$3:$P$42,Données!$T$5,'Michèle SCHUH'!$Q$3:$Q$42,A61)</f>
        <v>0</v>
      </c>
      <c r="I61" s="386">
        <f>COUNTIFS('Michèle SCHUH'!$B$3:$B$42,Données!$T$6,'Michèle SCHUH'!$C$3:$C$42,A61)+COUNTIFS('Michèle SCHUH'!$I$3:$I$42,Données!$T$6,'Michèle SCHUH'!$J$3:$J$42,A61)+COUNTIFS('Michèle SCHUH'!$P$3:$P$42,Données!$T$6,'Michèle SCHUH'!$Q$3:$Q$42,A61)</f>
        <v>0</v>
      </c>
      <c r="J61" s="386">
        <f>COUNTIFS('Michèle SCHUH'!$B$3:$B$42,Données!$T$7,'Michèle SCHUH'!$C$3:$C$42,A61)+COUNTIFS('Michèle SCHUH'!$I$3:$I$42,Données!$T$7,'Michèle SCHUH'!$J$3:$J$42,A61)+COUNTIFS('Michèle SCHUH'!$P$3:$P$42,Données!$T$7,'Michèle SCHUH'!$Q$3:$Q$42,A61)</f>
        <v>0</v>
      </c>
      <c r="K61" s="378">
        <f ca="1">SUMPRODUCT(COUNTIFS(INDIRECT("'"&amp;Données!$A$4:$A$15&amp;"'!$E$29:$E$48"),Données!$O$4,INDIRECT("'"&amp;Données!$A$4:$A$15&amp;"'!$C$29:$C$48"),A61)+(COUNTIFS(INDIRECT("'"&amp;Données!$A$4:$A$15&amp;"'!$L$29:$L$48"),Données!$O$4,INDIRECT("'"&amp;Données!$A$4:$A$15&amp;"'!$J$29:$J$48"),A61)+(COUNTIFS(INDIRECT("'"&amp;Données!$A$4:$A$15&amp;"'!$S$29:$S$48"),Données!$O$4,INDIRECT("'"&amp;Données!$A$4:$A$15&amp;"'!$Q$29:$Q$48"),A61))))</f>
        <v>0</v>
      </c>
      <c r="L61" s="378">
        <f ca="1">SUMPRODUCT(COUNTIFS(INDIRECT("'"&amp;Données!$A$4:$A$15&amp;"'!$E$29:$E$48"),Données!$O$5,INDIRECT("'"&amp;Données!$A$4:$A$15&amp;"'!$C$29:$C$48"),A61)+(COUNTIFS(INDIRECT("'"&amp;Données!$A$4:$A$15&amp;"'!$L$29:$L$48"),Données!$O$5,INDIRECT("'"&amp;Données!$A$4:$A$15&amp;"'!$J$29:$J$48"),A61)+(COUNTIFS(INDIRECT("'"&amp;Données!$A$4:$A$15&amp;"'!$S$29:$S$48"),Données!$O$5,INDIRECT("'"&amp;Données!$A$4:$A$15&amp;"'!$Q$29:$Q$48"),A61))))</f>
        <v>0</v>
      </c>
      <c r="M61" s="378">
        <f ca="1">SUMPRODUCT(COUNTIFS(INDIRECT("'"&amp;Données!$A$4:$A$15&amp;"'!$E$29:$E$48"),Données!$O$6,INDIRECT("'"&amp;Données!$A$4:$A$15&amp;"'!$C$29:$C$48"),A61)+(COUNTIFS(INDIRECT("'"&amp;Données!$A$4:$A$15&amp;"'!$L$29:$L$48"),Données!$O$6,INDIRECT("'"&amp;Données!$A$4:$A$15&amp;"'!$J$29:$J$48"),A61)+(COUNTIFS(INDIRECT("'"&amp;Données!$A$4:$A$15&amp;"'!$S$29:$S$48"),Données!$O$6,INDIRECT("'"&amp;Données!$A$4:$A$15&amp;"'!$Q$29:$Q$48"),A61))))</f>
        <v>0</v>
      </c>
      <c r="N61" s="378">
        <f ca="1">SUMPRODUCT(COUNTIFS(INDIRECT("'"&amp;Données!$A$4:$A$15&amp;"'!$E$29:$E$48"),Données!$O$7,INDIRECT("'"&amp;Données!$A$4:$A$15&amp;"'!$C$29:$C$48"),A61)+(COUNTIFS(INDIRECT("'"&amp;Données!$A$4:$A$15&amp;"'!$L$29:$L$48"),Données!$O$7,INDIRECT("'"&amp;Données!$A$4:$A$15&amp;"'!$J$29:$J$48"),A61)+(COUNTIFS(INDIRECT("'"&amp;Données!$A$4:$A$15&amp;"'!$S$29:$S$48"),Données!$O$7,INDIRECT("'"&amp;Données!$A$4:$A$15&amp;"'!$Q$29:$Q$48"),A61))))</f>
        <v>0</v>
      </c>
      <c r="O61" s="378">
        <f ca="1">SUMPRODUCT(COUNTIFS(INDIRECT("'"&amp;Données!$A$4:$A$15&amp;"'!$E$29:$E$48"),Données!$O$8,INDIRECT("'"&amp;Données!$A$4:$A$15&amp;"'!$C$29:$C$48"),A61)+(COUNTIFS(INDIRECT("'"&amp;Données!$A$4:$A$15&amp;"'!$L$29:$L$48"),Données!$O$8,INDIRECT("'"&amp;Données!$A$4:$A$15&amp;"'!$J$29:$J$48"),A61)+(COUNTIFS(INDIRECT("'"&amp;Données!$A$4:$A$15&amp;"'!$S$29:$S$48"),Données!$O$8,INDIRECT("'"&amp;Données!$A$4:$A$15&amp;"'!$Q$29:$Q$48"),A61))))</f>
        <v>0</v>
      </c>
      <c r="P61" s="378">
        <f ca="1">SUMPRODUCT(COUNTIFS(INDIRECT("'"&amp;Données!$A$4:$A$15&amp;"'!$E$29:$E$48"),Données!$O$9,INDIRECT("'"&amp;Données!$A$4:$A$15&amp;"'!$C$29:$C$48"),A61)+(COUNTIFS(INDIRECT("'"&amp;Données!$A$4:$A$15&amp;"'!$L$29:$L$48"),Données!$O$9,INDIRECT("'"&amp;Données!$A$4:$A$15&amp;"'!$J$29:$J$48"),A61)+(COUNTIFS(INDIRECT("'"&amp;Données!$A$4:$A$15&amp;"'!$S$29:$S$48"),Données!$O$9,INDIRECT("'"&amp;Données!$A$4:$A$15&amp;"'!$Q$29:$Q$48"),A61))))</f>
        <v>0</v>
      </c>
      <c r="Q61" s="378">
        <f ca="1">SUMPRODUCT(COUNTIFS(INDIRECT("'"&amp;Données!$A$4:$A$15&amp;"'!$E$29:$E$48"),Données!$O$10,INDIRECT("'"&amp;Données!$A$4:$A$15&amp;"'!$C$29:$C$48"),A61)+(COUNTIFS(INDIRECT("'"&amp;Données!$A$4:$A$15&amp;"'!$L$29:$L$48"),Données!$O$10,INDIRECT("'"&amp;Données!$A$4:$A$15&amp;"'!$J$29:$J$48"),A61)+(COUNTIFS(INDIRECT("'"&amp;Données!$A$4:$A$15&amp;"'!$S$29:$S$48"),Données!$O$10,INDIRECT("'"&amp;Données!$A$4:$A$15&amp;"'!$Q$29:$Q$48"),A61))))</f>
        <v>0</v>
      </c>
      <c r="R61" s="378">
        <f ca="1">SUMPRODUCT(COUNTIFS(INDIRECT("'"&amp;Données!$A$4:$A$15&amp;"'!$E$29:$E$48"),Données!$O$11,INDIRECT("'"&amp;Données!$A$4:$A$15&amp;"'!$C$29:$C$48"),A61)+(COUNTIFS(INDIRECT("'"&amp;Données!$A$4:$A$15&amp;"'!$L$29:$L$48"),Données!$O$11,INDIRECT("'"&amp;Données!$A$4:$A$15&amp;"'!$J$29:$J$48"),A61)+(COUNTIFS(INDIRECT("'"&amp;Données!$A$4:$A$15&amp;"'!$S$29:$S$48"),Données!$O$11,INDIRECT("'"&amp;Données!$A$4:$A$15&amp;"'!$Q$29:$Q$48"),A61))))</f>
        <v>0</v>
      </c>
      <c r="S61" s="378">
        <f ca="1">SUMPRODUCT(COUNTIFS(INDIRECT("'"&amp;Données!$A$4:$A$15&amp;"'!$E$29:$E$48"),Données!$O$12,INDIRECT("'"&amp;Données!$A$4:$A$15&amp;"'!$C$29:$C$48"),A61)+(COUNTIFS(INDIRECT("'"&amp;Données!$A$4:$A$15&amp;"'!$L$29:$L$48"),Données!$O$12,INDIRECT("'"&amp;Données!$A$4:$A$15&amp;"'!$J$29:$J$48"),A61)+(COUNTIFS(INDIRECT("'"&amp;Données!$A$4:$A$15&amp;"'!$S$29:$S$48"),Données!$O$12,INDIRECT("'"&amp;Données!$A$4:$A$15&amp;"'!$Q$29:$Q$48"),A61))))</f>
        <v>0</v>
      </c>
      <c r="T61" s="378">
        <f ca="1">SUMPRODUCT(COUNTIFS(INDIRECT("'"&amp;Données!$A$4:$A$15&amp;"'!$E$29:$E$48"),Données!$O$13,INDIRECT("'"&amp;Données!$A$4:$A$15&amp;"'!$C$29:$C$48"),A61)+(COUNTIFS(INDIRECT("'"&amp;Données!$A$4:$A$15&amp;"'!$L$29:$L$48"),Données!$O$13,INDIRECT("'"&amp;Données!$A$4:$A$15&amp;"'!$J$29:$J$48"),A61)+(COUNTIFS(INDIRECT("'"&amp;Données!$A$4:$A$15&amp;"'!$S$29:$S$48"),Données!$O$13,INDIRECT("'"&amp;Données!$A$4:$A$15&amp;"'!$Q$29:$Q$48"),A61))))</f>
        <v>0</v>
      </c>
      <c r="U61" s="378">
        <f ca="1">SUMPRODUCT(COUNTIFS(INDIRECT("'"&amp;Données!$A$4:$A$15&amp;"'!$E$29:$E$48"),Données!$O$14,INDIRECT("'"&amp;Données!$A$4:$A$15&amp;"'!$C$29:$C$48"),A61)+(COUNTIFS(INDIRECT("'"&amp;Données!$A$4:$A$15&amp;"'!$L$29:$L$48"),Données!$O$14,INDIRECT("'"&amp;Données!$A$4:$A$15&amp;"'!$J$29:$J$48"),A61)+(COUNTIFS(INDIRECT("'"&amp;Données!$A$4:$A$15&amp;"'!$S$29:$S$48"),Données!$O$14,INDIRECT("'"&amp;Données!$A$4:$A$15&amp;"'!$Q$29:$Q$48"),A61))))</f>
        <v>0</v>
      </c>
      <c r="V61" s="378">
        <f ca="1">SUMPRODUCT(COUNTIFS(INDIRECT("'"&amp;Données!$A$4:$A$15&amp;"'!$E$29:$E$48"),Données!$O$15,INDIRECT("'"&amp;Données!$A$4:$A$15&amp;"'!$C$29:$C$48"),A61)+(COUNTIFS(INDIRECT("'"&amp;Données!$A$4:$A$15&amp;"'!$L$29:$L$48"),Données!$O$15,INDIRECT("'"&amp;Données!$A$4:$A$15&amp;"'!$J$29:$J$48"),A61)+(COUNTIFS(INDIRECT("'"&amp;Données!$A$4:$A$15&amp;"'!$S$29:$S$48"),Données!$O$15,INDIRECT("'"&amp;Données!$A$4:$A$15&amp;"'!$Q$29:$Q$48"),A61))))</f>
        <v>0</v>
      </c>
      <c r="W61" s="378">
        <f ca="1">SUMPRODUCT(COUNTIFS(INDIRECT("'"&amp;Données!$A$4:$A$15&amp;"'!$E$29:$E$48"),Données!$O$16,INDIRECT("'"&amp;Données!$A$4:$A$15&amp;"'!$C$29:$C$48"),A61)+(COUNTIFS(INDIRECT("'"&amp;Données!$A$4:$A$15&amp;"'!$L$29:$L$48"),Données!$O$16,INDIRECT("'"&amp;Données!$A$4:$A$15&amp;"'!$J$29:$J$48"),A61)+(COUNTIFS(INDIRECT("'"&amp;Données!$A$4:$A$15&amp;"'!$S$29:$S$48"),Données!$O$16,INDIRECT("'"&amp;Données!$A$4:$A$15&amp;"'!$Q$29:$Q$48"),A61))))</f>
        <v>0</v>
      </c>
      <c r="X61" s="378">
        <f ca="1">SUMPRODUCT(COUNTIFS(INDIRECT("'"&amp;Données!$A$4:$A$15&amp;"'!$E$29:$E$48"),Données!$O$17,INDIRECT("'"&amp;Données!$A$4:$A$15&amp;"'!$C$29:$C$48"),A61)+(COUNTIFS(INDIRECT("'"&amp;Données!$A$4:$A$15&amp;"'!$L$29:$L$48"),Données!$O$17,INDIRECT("'"&amp;Données!$A$4:$A$15&amp;"'!$J$29:$J$48"),A61)+(COUNTIFS(INDIRECT("'"&amp;Données!$A$4:$A$15&amp;"'!$S$29:$S$48"),Données!$O$17,INDIRECT("'"&amp;Données!$A$4:$A$15&amp;"'!$Q$29:$Q$48"),A61))))</f>
        <v>0</v>
      </c>
      <c r="Y61" s="378">
        <f ca="1">SUMPRODUCT(COUNTIFS(INDIRECT("'"&amp;Données!$A$4:$A$15&amp;"'!$E$29:$E$48"),Données!$O$18,INDIRECT("'"&amp;Données!$A$4:$A$15&amp;"'!$C$29:$C$48"),A61)+(COUNTIFS(INDIRECT("'"&amp;Données!$A$4:$A$15&amp;"'!$L$29:$L$48"),Données!$O$18,INDIRECT("'"&amp;Données!$A$4:$A$15&amp;"'!$J$29:$J$48"),A61)+(COUNTIFS(INDIRECT("'"&amp;Données!$A$4:$A$15&amp;"'!$S$29:$S$48"),Données!$O$18,INDIRECT("'"&amp;Données!$A$4:$A$15&amp;"'!$Q$29:$Q$48"),A61))))</f>
        <v>0</v>
      </c>
      <c r="Z61" s="378">
        <f ca="1">SUMPRODUCT(COUNTIFS(INDIRECT("'"&amp;Données!$A$4:$A$15&amp;"'!$E$29:$E$48"),Données!$O$19,INDIRECT("'"&amp;Données!$A$4:$A$15&amp;"'!$C$29:$C$48"),A61)+(COUNTIFS(INDIRECT("'"&amp;Données!$A$4:$A$15&amp;"'!$L$29:$L$48"),Données!$O$19,INDIRECT("'"&amp;Données!$A$4:$A$15&amp;"'!$J$29:$J$48"),A61)+(COUNTIFS(INDIRECT("'"&amp;Données!$A$4:$A$15&amp;"'!$S$29:$S$48"),Données!$O$19,INDIRECT("'"&amp;Données!$A$4:$A$15&amp;"'!$Q$29:$Q$48"),A61))))</f>
        <v>0</v>
      </c>
      <c r="AA61" s="218"/>
      <c r="AB61" s="218"/>
      <c r="AC61" s="218"/>
      <c r="AD61" s="97"/>
      <c r="AE61" s="97"/>
      <c r="AF61" s="97"/>
      <c r="AG61" s="97"/>
      <c r="AH61" s="97"/>
      <c r="AI61" s="98"/>
      <c r="AJ61" s="96"/>
      <c r="AK61" s="96"/>
      <c r="AL61" s="96"/>
      <c r="AS61" s="89"/>
    </row>
    <row r="62" spans="1:51" s="63" customFormat="1" ht="12.75" x14ac:dyDescent="0.2">
      <c r="A62" s="375" t="s">
        <v>207</v>
      </c>
      <c r="B62" s="377">
        <f ca="1">SUMPRODUCT(COUNTIF(INDIRECT("'"&amp;Données!$A$4:$A$15&amp;"'!$B$29:$T$48"),A62))</f>
        <v>0</v>
      </c>
      <c r="C62" s="377">
        <f ca="1">SUMPRODUCT(SUMIF(INDIRECT("'"&amp;Données!$A$4:$A$15&amp;"'!$C$29:$C$48"),A62,INDIRECT("'"&amp;Données!$A$4:$A$15&amp;"'!$F$29:$F$48"))+(SUMIF(INDIRECT("'"&amp;Données!$A$4:$A$15&amp;"'!$J$29:$J$48"),A62,INDIRECT("'"&amp;Données!$A$4:$A$15&amp;"'!$M$29:$M$48")))+(SUMIF(INDIRECT("'"&amp;Données!$A$4:$A$15&amp;"'!$Q$29:$Q$48"),A62,INDIRECT("'"&amp;Données!$A$4:$A$15&amp;"'!$T$29:$T$48"))))</f>
        <v>0</v>
      </c>
      <c r="D62" s="377">
        <f ca="1">SUMPRODUCT(COUNTIF(INDIRECT("'"&amp;Données!$A$4:$A$15&amp;"'!$C$29:$C$48"),A62))</f>
        <v>0</v>
      </c>
      <c r="E62" s="377">
        <f ca="1">SUMPRODUCT(COUNTIF(INDIRECT("'"&amp;Données!$A$4:$A$15&amp;"'!$Q$29:$Q$48"),A62))</f>
        <v>0</v>
      </c>
      <c r="F62" s="377">
        <f ca="1">SUMPRODUCT(COUNTIF(INDIRECT("'"&amp;Données!$A$4:$A$15&amp;"'!$J$29:$J$48"),A62))</f>
        <v>0</v>
      </c>
      <c r="G62" s="386">
        <f>COUNTIFS('Michèle SCHUH'!$B$3:$B$42,Données!$T$4,'Michèle SCHUH'!$C$3:$C$42,A62)+COUNTIFS('Michèle SCHUH'!$I$3:$I$42,Données!$T$4,'Michèle SCHUH'!$J$3:$J$42,A62)+COUNTIFS('Michèle SCHUH'!$P$3:$P$42,Données!$T$4,'Michèle SCHUH'!$Q$3:$Q$42,A62)</f>
        <v>0</v>
      </c>
      <c r="H62" s="386">
        <f>COUNTIFS('Michèle SCHUH'!$B$3:$B$42,Données!$T$5,'Michèle SCHUH'!$C$3:$C$42,A62)+COUNTIFS('Michèle SCHUH'!$I$3:$I$42,Données!$T$5,'Michèle SCHUH'!$J$3:$J$42,A62)+COUNTIFS('Michèle SCHUH'!$P$3:$P$42,Données!$T$5,'Michèle SCHUH'!$Q$3:$Q$42,A62)</f>
        <v>0</v>
      </c>
      <c r="I62" s="386">
        <f>COUNTIFS('Michèle SCHUH'!$B$3:$B$42,Données!$T$6,'Michèle SCHUH'!$C$3:$C$42,A62)+COUNTIFS('Michèle SCHUH'!$I$3:$I$42,Données!$T$6,'Michèle SCHUH'!$J$3:$J$42,A62)+COUNTIFS('Michèle SCHUH'!$P$3:$P$42,Données!$T$6,'Michèle SCHUH'!$Q$3:$Q$42,A62)</f>
        <v>0</v>
      </c>
      <c r="J62" s="386">
        <f>COUNTIFS('Michèle SCHUH'!$B$3:$B$42,Données!$T$7,'Michèle SCHUH'!$C$3:$C$42,A62)+COUNTIFS('Michèle SCHUH'!$I$3:$I$42,Données!$T$7,'Michèle SCHUH'!$J$3:$J$42,A62)+COUNTIFS('Michèle SCHUH'!$P$3:$P$42,Données!$T$7,'Michèle SCHUH'!$Q$3:$Q$42,A62)</f>
        <v>0</v>
      </c>
      <c r="K62" s="378">
        <f ca="1">SUMPRODUCT(COUNTIFS(INDIRECT("'"&amp;Données!$A$4:$A$15&amp;"'!$E$29:$E$48"),Données!$O$4,INDIRECT("'"&amp;Données!$A$4:$A$15&amp;"'!$C$29:$C$48"),A62)+(COUNTIFS(INDIRECT("'"&amp;Données!$A$4:$A$15&amp;"'!$L$29:$L$48"),Données!$O$4,INDIRECT("'"&amp;Données!$A$4:$A$15&amp;"'!$J$29:$J$48"),A62)+(COUNTIFS(INDIRECT("'"&amp;Données!$A$4:$A$15&amp;"'!$S$29:$S$48"),Données!$O$4,INDIRECT("'"&amp;Données!$A$4:$A$15&amp;"'!$Q$29:$Q$48"),A62))))</f>
        <v>0</v>
      </c>
      <c r="L62" s="378">
        <f ca="1">SUMPRODUCT(COUNTIFS(INDIRECT("'"&amp;Données!$A$4:$A$15&amp;"'!$E$29:$E$48"),Données!$O$5,INDIRECT("'"&amp;Données!$A$4:$A$15&amp;"'!$C$29:$C$48"),A62)+(COUNTIFS(INDIRECT("'"&amp;Données!$A$4:$A$15&amp;"'!$L$29:$L$48"),Données!$O$5,INDIRECT("'"&amp;Données!$A$4:$A$15&amp;"'!$J$29:$J$48"),A62)+(COUNTIFS(INDIRECT("'"&amp;Données!$A$4:$A$15&amp;"'!$S$29:$S$48"),Données!$O$5,INDIRECT("'"&amp;Données!$A$4:$A$15&amp;"'!$Q$29:$Q$48"),A62))))</f>
        <v>0</v>
      </c>
      <c r="M62" s="378">
        <f ca="1">SUMPRODUCT(COUNTIFS(INDIRECT("'"&amp;Données!$A$4:$A$15&amp;"'!$E$29:$E$48"),Données!$O$6,INDIRECT("'"&amp;Données!$A$4:$A$15&amp;"'!$C$29:$C$48"),A62)+(COUNTIFS(INDIRECT("'"&amp;Données!$A$4:$A$15&amp;"'!$L$29:$L$48"),Données!$O$6,INDIRECT("'"&amp;Données!$A$4:$A$15&amp;"'!$J$29:$J$48"),A62)+(COUNTIFS(INDIRECT("'"&amp;Données!$A$4:$A$15&amp;"'!$S$29:$S$48"),Données!$O$6,INDIRECT("'"&amp;Données!$A$4:$A$15&amp;"'!$Q$29:$Q$48"),A62))))</f>
        <v>0</v>
      </c>
      <c r="N62" s="378">
        <f ca="1">SUMPRODUCT(COUNTIFS(INDIRECT("'"&amp;Données!$A$4:$A$15&amp;"'!$E$29:$E$48"),Données!$O$7,INDIRECT("'"&amp;Données!$A$4:$A$15&amp;"'!$C$29:$C$48"),A62)+(COUNTIFS(INDIRECT("'"&amp;Données!$A$4:$A$15&amp;"'!$L$29:$L$48"),Données!$O$7,INDIRECT("'"&amp;Données!$A$4:$A$15&amp;"'!$J$29:$J$48"),A62)+(COUNTIFS(INDIRECT("'"&amp;Données!$A$4:$A$15&amp;"'!$S$29:$S$48"),Données!$O$7,INDIRECT("'"&amp;Données!$A$4:$A$15&amp;"'!$Q$29:$Q$48"),A62))))</f>
        <v>0</v>
      </c>
      <c r="O62" s="378">
        <f ca="1">SUMPRODUCT(COUNTIFS(INDIRECT("'"&amp;Données!$A$4:$A$15&amp;"'!$E$29:$E$48"),Données!$O$8,INDIRECT("'"&amp;Données!$A$4:$A$15&amp;"'!$C$29:$C$48"),A62)+(COUNTIFS(INDIRECT("'"&amp;Données!$A$4:$A$15&amp;"'!$L$29:$L$48"),Données!$O$8,INDIRECT("'"&amp;Données!$A$4:$A$15&amp;"'!$J$29:$J$48"),A62)+(COUNTIFS(INDIRECT("'"&amp;Données!$A$4:$A$15&amp;"'!$S$29:$S$48"),Données!$O$8,INDIRECT("'"&amp;Données!$A$4:$A$15&amp;"'!$Q$29:$Q$48"),A62))))</f>
        <v>0</v>
      </c>
      <c r="P62" s="378">
        <f ca="1">SUMPRODUCT(COUNTIFS(INDIRECT("'"&amp;Données!$A$4:$A$15&amp;"'!$E$29:$E$48"),Données!$O$9,INDIRECT("'"&amp;Données!$A$4:$A$15&amp;"'!$C$29:$C$48"),A62)+(COUNTIFS(INDIRECT("'"&amp;Données!$A$4:$A$15&amp;"'!$L$29:$L$48"),Données!$O$9,INDIRECT("'"&amp;Données!$A$4:$A$15&amp;"'!$J$29:$J$48"),A62)+(COUNTIFS(INDIRECT("'"&amp;Données!$A$4:$A$15&amp;"'!$S$29:$S$48"),Données!$O$9,INDIRECT("'"&amp;Données!$A$4:$A$15&amp;"'!$Q$29:$Q$48"),A62))))</f>
        <v>0</v>
      </c>
      <c r="Q62" s="378">
        <f ca="1">SUMPRODUCT(COUNTIFS(INDIRECT("'"&amp;Données!$A$4:$A$15&amp;"'!$E$29:$E$48"),Données!$O$10,INDIRECT("'"&amp;Données!$A$4:$A$15&amp;"'!$C$29:$C$48"),A62)+(COUNTIFS(INDIRECT("'"&amp;Données!$A$4:$A$15&amp;"'!$L$29:$L$48"),Données!$O$10,INDIRECT("'"&amp;Données!$A$4:$A$15&amp;"'!$J$29:$J$48"),A62)+(COUNTIFS(INDIRECT("'"&amp;Données!$A$4:$A$15&amp;"'!$S$29:$S$48"),Données!$O$10,INDIRECT("'"&amp;Données!$A$4:$A$15&amp;"'!$Q$29:$Q$48"),A62))))</f>
        <v>0</v>
      </c>
      <c r="R62" s="378">
        <f ca="1">SUMPRODUCT(COUNTIFS(INDIRECT("'"&amp;Données!$A$4:$A$15&amp;"'!$E$29:$E$48"),Données!$O$11,INDIRECT("'"&amp;Données!$A$4:$A$15&amp;"'!$C$29:$C$48"),A62)+(COUNTIFS(INDIRECT("'"&amp;Données!$A$4:$A$15&amp;"'!$L$29:$L$48"),Données!$O$11,INDIRECT("'"&amp;Données!$A$4:$A$15&amp;"'!$J$29:$J$48"),A62)+(COUNTIFS(INDIRECT("'"&amp;Données!$A$4:$A$15&amp;"'!$S$29:$S$48"),Données!$O$11,INDIRECT("'"&amp;Données!$A$4:$A$15&amp;"'!$Q$29:$Q$48"),A62))))</f>
        <v>0</v>
      </c>
      <c r="S62" s="378">
        <f ca="1">SUMPRODUCT(COUNTIFS(INDIRECT("'"&amp;Données!$A$4:$A$15&amp;"'!$E$29:$E$48"),Données!$O$12,INDIRECT("'"&amp;Données!$A$4:$A$15&amp;"'!$C$29:$C$48"),A62)+(COUNTIFS(INDIRECT("'"&amp;Données!$A$4:$A$15&amp;"'!$L$29:$L$48"),Données!$O$12,INDIRECT("'"&amp;Données!$A$4:$A$15&amp;"'!$J$29:$J$48"),A62)+(COUNTIFS(INDIRECT("'"&amp;Données!$A$4:$A$15&amp;"'!$S$29:$S$48"),Données!$O$12,INDIRECT("'"&amp;Données!$A$4:$A$15&amp;"'!$Q$29:$Q$48"),A62))))</f>
        <v>0</v>
      </c>
      <c r="T62" s="378">
        <f ca="1">SUMPRODUCT(COUNTIFS(INDIRECT("'"&amp;Données!$A$4:$A$15&amp;"'!$E$29:$E$48"),Données!$O$13,INDIRECT("'"&amp;Données!$A$4:$A$15&amp;"'!$C$29:$C$48"),A62)+(COUNTIFS(INDIRECT("'"&amp;Données!$A$4:$A$15&amp;"'!$L$29:$L$48"),Données!$O$13,INDIRECT("'"&amp;Données!$A$4:$A$15&amp;"'!$J$29:$J$48"),A62)+(COUNTIFS(INDIRECT("'"&amp;Données!$A$4:$A$15&amp;"'!$S$29:$S$48"),Données!$O$13,INDIRECT("'"&amp;Données!$A$4:$A$15&amp;"'!$Q$29:$Q$48"),A62))))</f>
        <v>0</v>
      </c>
      <c r="U62" s="378">
        <f ca="1">SUMPRODUCT(COUNTIFS(INDIRECT("'"&amp;Données!$A$4:$A$15&amp;"'!$E$29:$E$48"),Données!$O$14,INDIRECT("'"&amp;Données!$A$4:$A$15&amp;"'!$C$29:$C$48"),A62)+(COUNTIFS(INDIRECT("'"&amp;Données!$A$4:$A$15&amp;"'!$L$29:$L$48"),Données!$O$14,INDIRECT("'"&amp;Données!$A$4:$A$15&amp;"'!$J$29:$J$48"),A62)+(COUNTIFS(INDIRECT("'"&amp;Données!$A$4:$A$15&amp;"'!$S$29:$S$48"),Données!$O$14,INDIRECT("'"&amp;Données!$A$4:$A$15&amp;"'!$Q$29:$Q$48"),A62))))</f>
        <v>0</v>
      </c>
      <c r="V62" s="378">
        <f ca="1">SUMPRODUCT(COUNTIFS(INDIRECT("'"&amp;Données!$A$4:$A$15&amp;"'!$E$29:$E$48"),Données!$O$15,INDIRECT("'"&amp;Données!$A$4:$A$15&amp;"'!$C$29:$C$48"),A62)+(COUNTIFS(INDIRECT("'"&amp;Données!$A$4:$A$15&amp;"'!$L$29:$L$48"),Données!$O$15,INDIRECT("'"&amp;Données!$A$4:$A$15&amp;"'!$J$29:$J$48"),A62)+(COUNTIFS(INDIRECT("'"&amp;Données!$A$4:$A$15&amp;"'!$S$29:$S$48"),Données!$O$15,INDIRECT("'"&amp;Données!$A$4:$A$15&amp;"'!$Q$29:$Q$48"),A62))))</f>
        <v>0</v>
      </c>
      <c r="W62" s="378">
        <f ca="1">SUMPRODUCT(COUNTIFS(INDIRECT("'"&amp;Données!$A$4:$A$15&amp;"'!$E$29:$E$48"),Données!$O$16,INDIRECT("'"&amp;Données!$A$4:$A$15&amp;"'!$C$29:$C$48"),A62)+(COUNTIFS(INDIRECT("'"&amp;Données!$A$4:$A$15&amp;"'!$L$29:$L$48"),Données!$O$16,INDIRECT("'"&amp;Données!$A$4:$A$15&amp;"'!$J$29:$J$48"),A62)+(COUNTIFS(INDIRECT("'"&amp;Données!$A$4:$A$15&amp;"'!$S$29:$S$48"),Données!$O$16,INDIRECT("'"&amp;Données!$A$4:$A$15&amp;"'!$Q$29:$Q$48"),A62))))</f>
        <v>0</v>
      </c>
      <c r="X62" s="378">
        <f ca="1">SUMPRODUCT(COUNTIFS(INDIRECT("'"&amp;Données!$A$4:$A$15&amp;"'!$E$29:$E$48"),Données!$O$17,INDIRECT("'"&amp;Données!$A$4:$A$15&amp;"'!$C$29:$C$48"),A62)+(COUNTIFS(INDIRECT("'"&amp;Données!$A$4:$A$15&amp;"'!$L$29:$L$48"),Données!$O$17,INDIRECT("'"&amp;Données!$A$4:$A$15&amp;"'!$J$29:$J$48"),A62)+(COUNTIFS(INDIRECT("'"&amp;Données!$A$4:$A$15&amp;"'!$S$29:$S$48"),Données!$O$17,INDIRECT("'"&amp;Données!$A$4:$A$15&amp;"'!$Q$29:$Q$48"),A62))))</f>
        <v>0</v>
      </c>
      <c r="Y62" s="378">
        <f ca="1">SUMPRODUCT(COUNTIFS(INDIRECT("'"&amp;Données!$A$4:$A$15&amp;"'!$E$29:$E$48"),Données!$O$18,INDIRECT("'"&amp;Données!$A$4:$A$15&amp;"'!$C$29:$C$48"),A62)+(COUNTIFS(INDIRECT("'"&amp;Données!$A$4:$A$15&amp;"'!$L$29:$L$48"),Données!$O$18,INDIRECT("'"&amp;Données!$A$4:$A$15&amp;"'!$J$29:$J$48"),A62)+(COUNTIFS(INDIRECT("'"&amp;Données!$A$4:$A$15&amp;"'!$S$29:$S$48"),Données!$O$18,INDIRECT("'"&amp;Données!$A$4:$A$15&amp;"'!$Q$29:$Q$48"),A62))))</f>
        <v>0</v>
      </c>
      <c r="Z62" s="378">
        <f ca="1">SUMPRODUCT(COUNTIFS(INDIRECT("'"&amp;Données!$A$4:$A$15&amp;"'!$E$29:$E$48"),Données!$O$19,INDIRECT("'"&amp;Données!$A$4:$A$15&amp;"'!$C$29:$C$48"),A62)+(COUNTIFS(INDIRECT("'"&amp;Données!$A$4:$A$15&amp;"'!$L$29:$L$48"),Données!$O$19,INDIRECT("'"&amp;Données!$A$4:$A$15&amp;"'!$J$29:$J$48"),A62)+(COUNTIFS(INDIRECT("'"&amp;Données!$A$4:$A$15&amp;"'!$S$29:$S$48"),Données!$O$19,INDIRECT("'"&amp;Données!$A$4:$A$15&amp;"'!$Q$29:$Q$48"),A62))))</f>
        <v>0</v>
      </c>
      <c r="AA62" s="218"/>
      <c r="AB62" s="218"/>
      <c r="AC62" s="218"/>
      <c r="AD62" s="97"/>
      <c r="AE62" s="97"/>
      <c r="AF62" s="97"/>
      <c r="AG62" s="97"/>
      <c r="AH62" s="97"/>
      <c r="AI62" s="98"/>
      <c r="AJ62" s="96"/>
      <c r="AK62" s="96"/>
      <c r="AL62" s="96"/>
      <c r="AS62" s="89"/>
    </row>
    <row r="63" spans="1:51" s="63" customFormat="1" ht="12.75" x14ac:dyDescent="0.2">
      <c r="A63" s="375" t="s">
        <v>54</v>
      </c>
      <c r="B63" s="377">
        <f ca="1">SUMPRODUCT(COUNTIF(INDIRECT("'"&amp;Données!$A$4:$A$15&amp;"'!$B$29:$T$48"),A63))</f>
        <v>0</v>
      </c>
      <c r="C63" s="377">
        <f ca="1">SUMPRODUCT(SUMIF(INDIRECT("'"&amp;Données!$A$4:$A$15&amp;"'!$C$29:$C$48"),A63,INDIRECT("'"&amp;Données!$A$4:$A$15&amp;"'!$F$29:$F$48"))+(SUMIF(INDIRECT("'"&amp;Données!$A$4:$A$15&amp;"'!$J$29:$J$48"),A63,INDIRECT("'"&amp;Données!$A$4:$A$15&amp;"'!$M$29:$M$48")))+(SUMIF(INDIRECT("'"&amp;Données!$A$4:$A$15&amp;"'!$Q$29:$Q$48"),A63,INDIRECT("'"&amp;Données!$A$4:$A$15&amp;"'!$T$29:$T$48"))))</f>
        <v>0</v>
      </c>
      <c r="D63" s="377">
        <f ca="1">SUMPRODUCT(COUNTIF(INDIRECT("'"&amp;Données!$A$4:$A$15&amp;"'!$C$29:$C$48"),A63))</f>
        <v>0</v>
      </c>
      <c r="E63" s="377">
        <f ca="1">SUMPRODUCT(COUNTIF(INDIRECT("'"&amp;Données!$A$4:$A$15&amp;"'!$Q$29:$Q$48"),A63))</f>
        <v>0</v>
      </c>
      <c r="F63" s="377">
        <f ca="1">SUMPRODUCT(COUNTIF(INDIRECT("'"&amp;Données!$A$4:$A$15&amp;"'!$J$29:$J$48"),A63))</f>
        <v>0</v>
      </c>
      <c r="G63" s="386">
        <f>COUNTIFS('Michèle SCHUH'!$B$3:$B$42,Données!$T$4,'Michèle SCHUH'!$C$3:$C$42,A63)+COUNTIFS('Michèle SCHUH'!$I$3:$I$42,Données!$T$4,'Michèle SCHUH'!$J$3:$J$42,A63)+COUNTIFS('Michèle SCHUH'!$P$3:$P$42,Données!$T$4,'Michèle SCHUH'!$Q$3:$Q$42,A63)</f>
        <v>0</v>
      </c>
      <c r="H63" s="386">
        <f>COUNTIFS('Michèle SCHUH'!$B$3:$B$42,Données!$T$5,'Michèle SCHUH'!$C$3:$C$42,A63)+COUNTIFS('Michèle SCHUH'!$I$3:$I$42,Données!$T$5,'Michèle SCHUH'!$J$3:$J$42,A63)+COUNTIFS('Michèle SCHUH'!$P$3:$P$42,Données!$T$5,'Michèle SCHUH'!$Q$3:$Q$42,A63)</f>
        <v>0</v>
      </c>
      <c r="I63" s="386">
        <f>COUNTIFS('Michèle SCHUH'!$B$3:$B$42,Données!$T$6,'Michèle SCHUH'!$C$3:$C$42,A63)+COUNTIFS('Michèle SCHUH'!$I$3:$I$42,Données!$T$6,'Michèle SCHUH'!$J$3:$J$42,A63)+COUNTIFS('Michèle SCHUH'!$P$3:$P$42,Données!$T$6,'Michèle SCHUH'!$Q$3:$Q$42,A63)</f>
        <v>0</v>
      </c>
      <c r="J63" s="386">
        <f>COUNTIFS('Michèle SCHUH'!$B$3:$B$42,Données!$T$7,'Michèle SCHUH'!$C$3:$C$42,A63)+COUNTIFS('Michèle SCHUH'!$I$3:$I$42,Données!$T$7,'Michèle SCHUH'!$J$3:$J$42,A63)+COUNTIFS('Michèle SCHUH'!$P$3:$P$42,Données!$T$7,'Michèle SCHUH'!$Q$3:$Q$42,A63)</f>
        <v>0</v>
      </c>
      <c r="K63" s="378">
        <f ca="1">SUMPRODUCT(COUNTIFS(INDIRECT("'"&amp;Données!$A$4:$A$15&amp;"'!$E$29:$E$48"),Données!$O$4,INDIRECT("'"&amp;Données!$A$4:$A$15&amp;"'!$C$29:$C$48"),A63)+(COUNTIFS(INDIRECT("'"&amp;Données!$A$4:$A$15&amp;"'!$L$29:$L$48"),Données!$O$4,INDIRECT("'"&amp;Données!$A$4:$A$15&amp;"'!$J$29:$J$48"),A63)+(COUNTIFS(INDIRECT("'"&amp;Données!$A$4:$A$15&amp;"'!$S$29:$S$48"),Données!$O$4,INDIRECT("'"&amp;Données!$A$4:$A$15&amp;"'!$Q$29:$Q$48"),A63))))</f>
        <v>0</v>
      </c>
      <c r="L63" s="378">
        <f ca="1">SUMPRODUCT(COUNTIFS(INDIRECT("'"&amp;Données!$A$4:$A$15&amp;"'!$E$29:$E$48"),Données!$O$5,INDIRECT("'"&amp;Données!$A$4:$A$15&amp;"'!$C$29:$C$48"),A63)+(COUNTIFS(INDIRECT("'"&amp;Données!$A$4:$A$15&amp;"'!$L$29:$L$48"),Données!$O$5,INDIRECT("'"&amp;Données!$A$4:$A$15&amp;"'!$J$29:$J$48"),A63)+(COUNTIFS(INDIRECT("'"&amp;Données!$A$4:$A$15&amp;"'!$S$29:$S$48"),Données!$O$5,INDIRECT("'"&amp;Données!$A$4:$A$15&amp;"'!$Q$29:$Q$48"),A63))))</f>
        <v>0</v>
      </c>
      <c r="M63" s="378">
        <f ca="1">SUMPRODUCT(COUNTIFS(INDIRECT("'"&amp;Données!$A$4:$A$15&amp;"'!$E$29:$E$48"),Données!$O$6,INDIRECT("'"&amp;Données!$A$4:$A$15&amp;"'!$C$29:$C$48"),A63)+(COUNTIFS(INDIRECT("'"&amp;Données!$A$4:$A$15&amp;"'!$L$29:$L$48"),Données!$O$6,INDIRECT("'"&amp;Données!$A$4:$A$15&amp;"'!$J$29:$J$48"),A63)+(COUNTIFS(INDIRECT("'"&amp;Données!$A$4:$A$15&amp;"'!$S$29:$S$48"),Données!$O$6,INDIRECT("'"&amp;Données!$A$4:$A$15&amp;"'!$Q$29:$Q$48"),A63))))</f>
        <v>0</v>
      </c>
      <c r="N63" s="378">
        <f ca="1">SUMPRODUCT(COUNTIFS(INDIRECT("'"&amp;Données!$A$4:$A$15&amp;"'!$E$29:$E$48"),Données!$O$7,INDIRECT("'"&amp;Données!$A$4:$A$15&amp;"'!$C$29:$C$48"),A63)+(COUNTIFS(INDIRECT("'"&amp;Données!$A$4:$A$15&amp;"'!$L$29:$L$48"),Données!$O$7,INDIRECT("'"&amp;Données!$A$4:$A$15&amp;"'!$J$29:$J$48"),A63)+(COUNTIFS(INDIRECT("'"&amp;Données!$A$4:$A$15&amp;"'!$S$29:$S$48"),Données!$O$7,INDIRECT("'"&amp;Données!$A$4:$A$15&amp;"'!$Q$29:$Q$48"),A63))))</f>
        <v>0</v>
      </c>
      <c r="O63" s="378">
        <f ca="1">SUMPRODUCT(COUNTIFS(INDIRECT("'"&amp;Données!$A$4:$A$15&amp;"'!$E$29:$E$48"),Données!$O$8,INDIRECT("'"&amp;Données!$A$4:$A$15&amp;"'!$C$29:$C$48"),A63)+(COUNTIFS(INDIRECT("'"&amp;Données!$A$4:$A$15&amp;"'!$L$29:$L$48"),Données!$O$8,INDIRECT("'"&amp;Données!$A$4:$A$15&amp;"'!$J$29:$J$48"),A63)+(COUNTIFS(INDIRECT("'"&amp;Données!$A$4:$A$15&amp;"'!$S$29:$S$48"),Données!$O$8,INDIRECT("'"&amp;Données!$A$4:$A$15&amp;"'!$Q$29:$Q$48"),A63))))</f>
        <v>0</v>
      </c>
      <c r="P63" s="378">
        <f ca="1">SUMPRODUCT(COUNTIFS(INDIRECT("'"&amp;Données!$A$4:$A$15&amp;"'!$E$29:$E$48"),Données!$O$9,INDIRECT("'"&amp;Données!$A$4:$A$15&amp;"'!$C$29:$C$48"),A63)+(COUNTIFS(INDIRECT("'"&amp;Données!$A$4:$A$15&amp;"'!$L$29:$L$48"),Données!$O$9,INDIRECT("'"&amp;Données!$A$4:$A$15&amp;"'!$J$29:$J$48"),A63)+(COUNTIFS(INDIRECT("'"&amp;Données!$A$4:$A$15&amp;"'!$S$29:$S$48"),Données!$O$9,INDIRECT("'"&amp;Données!$A$4:$A$15&amp;"'!$Q$29:$Q$48"),A63))))</f>
        <v>0</v>
      </c>
      <c r="Q63" s="378">
        <f ca="1">SUMPRODUCT(COUNTIFS(INDIRECT("'"&amp;Données!$A$4:$A$15&amp;"'!$E$29:$E$48"),Données!$O$10,INDIRECT("'"&amp;Données!$A$4:$A$15&amp;"'!$C$29:$C$48"),A63)+(COUNTIFS(INDIRECT("'"&amp;Données!$A$4:$A$15&amp;"'!$L$29:$L$48"),Données!$O$10,INDIRECT("'"&amp;Données!$A$4:$A$15&amp;"'!$J$29:$J$48"),A63)+(COUNTIFS(INDIRECT("'"&amp;Données!$A$4:$A$15&amp;"'!$S$29:$S$48"),Données!$O$10,INDIRECT("'"&amp;Données!$A$4:$A$15&amp;"'!$Q$29:$Q$48"),A63))))</f>
        <v>0</v>
      </c>
      <c r="R63" s="378">
        <f ca="1">SUMPRODUCT(COUNTIFS(INDIRECT("'"&amp;Données!$A$4:$A$15&amp;"'!$E$29:$E$48"),Données!$O$11,INDIRECT("'"&amp;Données!$A$4:$A$15&amp;"'!$C$29:$C$48"),A63)+(COUNTIFS(INDIRECT("'"&amp;Données!$A$4:$A$15&amp;"'!$L$29:$L$48"),Données!$O$11,INDIRECT("'"&amp;Données!$A$4:$A$15&amp;"'!$J$29:$J$48"),A63)+(COUNTIFS(INDIRECT("'"&amp;Données!$A$4:$A$15&amp;"'!$S$29:$S$48"),Données!$O$11,INDIRECT("'"&amp;Données!$A$4:$A$15&amp;"'!$Q$29:$Q$48"),A63))))</f>
        <v>0</v>
      </c>
      <c r="S63" s="378">
        <f ca="1">SUMPRODUCT(COUNTIFS(INDIRECT("'"&amp;Données!$A$4:$A$15&amp;"'!$E$29:$E$48"),Données!$O$12,INDIRECT("'"&amp;Données!$A$4:$A$15&amp;"'!$C$29:$C$48"),A63)+(COUNTIFS(INDIRECT("'"&amp;Données!$A$4:$A$15&amp;"'!$L$29:$L$48"),Données!$O$12,INDIRECT("'"&amp;Données!$A$4:$A$15&amp;"'!$J$29:$J$48"),A63)+(COUNTIFS(INDIRECT("'"&amp;Données!$A$4:$A$15&amp;"'!$S$29:$S$48"),Données!$O$12,INDIRECT("'"&amp;Données!$A$4:$A$15&amp;"'!$Q$29:$Q$48"),A63))))</f>
        <v>0</v>
      </c>
      <c r="T63" s="378">
        <f ca="1">SUMPRODUCT(COUNTIFS(INDIRECT("'"&amp;Données!$A$4:$A$15&amp;"'!$E$29:$E$48"),Données!$O$13,INDIRECT("'"&amp;Données!$A$4:$A$15&amp;"'!$C$29:$C$48"),A63)+(COUNTIFS(INDIRECT("'"&amp;Données!$A$4:$A$15&amp;"'!$L$29:$L$48"),Données!$O$13,INDIRECT("'"&amp;Données!$A$4:$A$15&amp;"'!$J$29:$J$48"),A63)+(COUNTIFS(INDIRECT("'"&amp;Données!$A$4:$A$15&amp;"'!$S$29:$S$48"),Données!$O$13,INDIRECT("'"&amp;Données!$A$4:$A$15&amp;"'!$Q$29:$Q$48"),A63))))</f>
        <v>0</v>
      </c>
      <c r="U63" s="378">
        <f ca="1">SUMPRODUCT(COUNTIFS(INDIRECT("'"&amp;Données!$A$4:$A$15&amp;"'!$E$29:$E$48"),Données!$O$14,INDIRECT("'"&amp;Données!$A$4:$A$15&amp;"'!$C$29:$C$48"),A63)+(COUNTIFS(INDIRECT("'"&amp;Données!$A$4:$A$15&amp;"'!$L$29:$L$48"),Données!$O$14,INDIRECT("'"&amp;Données!$A$4:$A$15&amp;"'!$J$29:$J$48"),A63)+(COUNTIFS(INDIRECT("'"&amp;Données!$A$4:$A$15&amp;"'!$S$29:$S$48"),Données!$O$14,INDIRECT("'"&amp;Données!$A$4:$A$15&amp;"'!$Q$29:$Q$48"),A63))))</f>
        <v>0</v>
      </c>
      <c r="V63" s="378">
        <f ca="1">SUMPRODUCT(COUNTIFS(INDIRECT("'"&amp;Données!$A$4:$A$15&amp;"'!$E$29:$E$48"),Données!$O$15,INDIRECT("'"&amp;Données!$A$4:$A$15&amp;"'!$C$29:$C$48"),A63)+(COUNTIFS(INDIRECT("'"&amp;Données!$A$4:$A$15&amp;"'!$L$29:$L$48"),Données!$O$15,INDIRECT("'"&amp;Données!$A$4:$A$15&amp;"'!$J$29:$J$48"),A63)+(COUNTIFS(INDIRECT("'"&amp;Données!$A$4:$A$15&amp;"'!$S$29:$S$48"),Données!$O$15,INDIRECT("'"&amp;Données!$A$4:$A$15&amp;"'!$Q$29:$Q$48"),A63))))</f>
        <v>0</v>
      </c>
      <c r="W63" s="378">
        <f ca="1">SUMPRODUCT(COUNTIFS(INDIRECT("'"&amp;Données!$A$4:$A$15&amp;"'!$E$29:$E$48"),Données!$O$16,INDIRECT("'"&amp;Données!$A$4:$A$15&amp;"'!$C$29:$C$48"),A63)+(COUNTIFS(INDIRECT("'"&amp;Données!$A$4:$A$15&amp;"'!$L$29:$L$48"),Données!$O$16,INDIRECT("'"&amp;Données!$A$4:$A$15&amp;"'!$J$29:$J$48"),A63)+(COUNTIFS(INDIRECT("'"&amp;Données!$A$4:$A$15&amp;"'!$S$29:$S$48"),Données!$O$16,INDIRECT("'"&amp;Données!$A$4:$A$15&amp;"'!$Q$29:$Q$48"),A63))))</f>
        <v>0</v>
      </c>
      <c r="X63" s="378">
        <f ca="1">SUMPRODUCT(COUNTIFS(INDIRECT("'"&amp;Données!$A$4:$A$15&amp;"'!$E$29:$E$48"),Données!$O$17,INDIRECT("'"&amp;Données!$A$4:$A$15&amp;"'!$C$29:$C$48"),A63)+(COUNTIFS(INDIRECT("'"&amp;Données!$A$4:$A$15&amp;"'!$L$29:$L$48"),Données!$O$17,INDIRECT("'"&amp;Données!$A$4:$A$15&amp;"'!$J$29:$J$48"),A63)+(COUNTIFS(INDIRECT("'"&amp;Données!$A$4:$A$15&amp;"'!$S$29:$S$48"),Données!$O$17,INDIRECT("'"&amp;Données!$A$4:$A$15&amp;"'!$Q$29:$Q$48"),A63))))</f>
        <v>0</v>
      </c>
      <c r="Y63" s="378">
        <f ca="1">SUMPRODUCT(COUNTIFS(INDIRECT("'"&amp;Données!$A$4:$A$15&amp;"'!$E$29:$E$48"),Données!$O$18,INDIRECT("'"&amp;Données!$A$4:$A$15&amp;"'!$C$29:$C$48"),A63)+(COUNTIFS(INDIRECT("'"&amp;Données!$A$4:$A$15&amp;"'!$L$29:$L$48"),Données!$O$18,INDIRECT("'"&amp;Données!$A$4:$A$15&amp;"'!$J$29:$J$48"),A63)+(COUNTIFS(INDIRECT("'"&amp;Données!$A$4:$A$15&amp;"'!$S$29:$S$48"),Données!$O$18,INDIRECT("'"&amp;Données!$A$4:$A$15&amp;"'!$Q$29:$Q$48"),A63))))</f>
        <v>0</v>
      </c>
      <c r="Z63" s="378">
        <f ca="1">SUMPRODUCT(COUNTIFS(INDIRECT("'"&amp;Données!$A$4:$A$15&amp;"'!$E$29:$E$48"),Données!$O$19,INDIRECT("'"&amp;Données!$A$4:$A$15&amp;"'!$C$29:$C$48"),A63)+(COUNTIFS(INDIRECT("'"&amp;Données!$A$4:$A$15&amp;"'!$L$29:$L$48"),Données!$O$19,INDIRECT("'"&amp;Données!$A$4:$A$15&amp;"'!$J$29:$J$48"),A63)+(COUNTIFS(INDIRECT("'"&amp;Données!$A$4:$A$15&amp;"'!$S$29:$S$48"),Données!$O$19,INDIRECT("'"&amp;Données!$A$4:$A$15&amp;"'!$Q$29:$Q$48"),A63))))</f>
        <v>0</v>
      </c>
      <c r="AA63" s="218"/>
      <c r="AB63" s="218"/>
      <c r="AC63" s="218"/>
      <c r="AD63" s="97"/>
      <c r="AE63" s="97"/>
      <c r="AF63" s="97"/>
      <c r="AG63" s="97"/>
      <c r="AH63" s="97"/>
      <c r="AI63" s="98"/>
      <c r="AJ63" s="96"/>
      <c r="AK63" s="96"/>
      <c r="AL63" s="96"/>
      <c r="AS63" s="89"/>
    </row>
    <row r="64" spans="1:51" s="63" customFormat="1" ht="12.75" x14ac:dyDescent="0.2">
      <c r="A64" s="375" t="s">
        <v>66</v>
      </c>
      <c r="B64" s="377">
        <f ca="1">SUMPRODUCT(COUNTIF(INDIRECT("'"&amp;Données!$A$4:$A$15&amp;"'!$B$29:$T$48"),A64))</f>
        <v>0</v>
      </c>
      <c r="C64" s="377">
        <f ca="1">SUMPRODUCT(SUMIF(INDIRECT("'"&amp;Données!$A$4:$A$15&amp;"'!$C$29:$C$48"),A64,INDIRECT("'"&amp;Données!$A$4:$A$15&amp;"'!$F$29:$F$48"))+(SUMIF(INDIRECT("'"&amp;Données!$A$4:$A$15&amp;"'!$J$29:$J$48"),A64,INDIRECT("'"&amp;Données!$A$4:$A$15&amp;"'!$M$29:$M$48")))+(SUMIF(INDIRECT("'"&amp;Données!$A$4:$A$15&amp;"'!$Q$29:$Q$48"),A64,INDIRECT("'"&amp;Données!$A$4:$A$15&amp;"'!$T$29:$T$48"))))</f>
        <v>0</v>
      </c>
      <c r="D64" s="377">
        <f ca="1">SUMPRODUCT(COUNTIF(INDIRECT("'"&amp;Données!$A$4:$A$15&amp;"'!$C$29:$C$48"),A64))</f>
        <v>0</v>
      </c>
      <c r="E64" s="377">
        <f ca="1">SUMPRODUCT(COUNTIF(INDIRECT("'"&amp;Données!$A$4:$A$15&amp;"'!$Q$29:$Q$48"),A64))</f>
        <v>0</v>
      </c>
      <c r="F64" s="377">
        <f ca="1">SUMPRODUCT(COUNTIF(INDIRECT("'"&amp;Données!$A$4:$A$15&amp;"'!$J$29:$J$48"),A64))</f>
        <v>0</v>
      </c>
      <c r="G64" s="386">
        <f>COUNTIFS('Michèle SCHUH'!$B$3:$B$42,Données!$T$4,'Michèle SCHUH'!$C$3:$C$42,A64)+COUNTIFS('Michèle SCHUH'!$I$3:$I$42,Données!$T$4,'Michèle SCHUH'!$J$3:$J$42,A64)+COUNTIFS('Michèle SCHUH'!$P$3:$P$42,Données!$T$4,'Michèle SCHUH'!$Q$3:$Q$42,A64)</f>
        <v>0</v>
      </c>
      <c r="H64" s="386">
        <f>COUNTIFS('Michèle SCHUH'!$B$3:$B$42,Données!$T$5,'Michèle SCHUH'!$C$3:$C$42,A64)+COUNTIFS('Michèle SCHUH'!$I$3:$I$42,Données!$T$5,'Michèle SCHUH'!$J$3:$J$42,A64)+COUNTIFS('Michèle SCHUH'!$P$3:$P$42,Données!$T$5,'Michèle SCHUH'!$Q$3:$Q$42,A64)</f>
        <v>0</v>
      </c>
      <c r="I64" s="386">
        <f>COUNTIFS('Michèle SCHUH'!$B$3:$B$42,Données!$T$6,'Michèle SCHUH'!$C$3:$C$42,A64)+COUNTIFS('Michèle SCHUH'!$I$3:$I$42,Données!$T$6,'Michèle SCHUH'!$J$3:$J$42,A64)+COUNTIFS('Michèle SCHUH'!$P$3:$P$42,Données!$T$6,'Michèle SCHUH'!$Q$3:$Q$42,A64)</f>
        <v>0</v>
      </c>
      <c r="J64" s="386">
        <f>COUNTIFS('Michèle SCHUH'!$B$3:$B$42,Données!$T$7,'Michèle SCHUH'!$C$3:$C$42,A64)+COUNTIFS('Michèle SCHUH'!$I$3:$I$42,Données!$T$7,'Michèle SCHUH'!$J$3:$J$42,A64)+COUNTIFS('Michèle SCHUH'!$P$3:$P$42,Données!$T$7,'Michèle SCHUH'!$Q$3:$Q$42,A64)</f>
        <v>0</v>
      </c>
      <c r="K64" s="378">
        <f ca="1">SUMPRODUCT(COUNTIFS(INDIRECT("'"&amp;Données!$A$4:$A$15&amp;"'!$E$29:$E$48"),Données!$O$4,INDIRECT("'"&amp;Données!$A$4:$A$15&amp;"'!$C$29:$C$48"),A64)+(COUNTIFS(INDIRECT("'"&amp;Données!$A$4:$A$15&amp;"'!$L$29:$L$48"),Données!$O$4,INDIRECT("'"&amp;Données!$A$4:$A$15&amp;"'!$J$29:$J$48"),A64)+(COUNTIFS(INDIRECT("'"&amp;Données!$A$4:$A$15&amp;"'!$S$29:$S$48"),Données!$O$4,INDIRECT("'"&amp;Données!$A$4:$A$15&amp;"'!$Q$29:$Q$48"),A64))))</f>
        <v>0</v>
      </c>
      <c r="L64" s="378">
        <f ca="1">SUMPRODUCT(COUNTIFS(INDIRECT("'"&amp;Données!$A$4:$A$15&amp;"'!$E$29:$E$48"),Données!$O$5,INDIRECT("'"&amp;Données!$A$4:$A$15&amp;"'!$C$29:$C$48"),A64)+(COUNTIFS(INDIRECT("'"&amp;Données!$A$4:$A$15&amp;"'!$L$29:$L$48"),Données!$O$5,INDIRECT("'"&amp;Données!$A$4:$A$15&amp;"'!$J$29:$J$48"),A64)+(COUNTIFS(INDIRECT("'"&amp;Données!$A$4:$A$15&amp;"'!$S$29:$S$48"),Données!$O$5,INDIRECT("'"&amp;Données!$A$4:$A$15&amp;"'!$Q$29:$Q$48"),A64))))</f>
        <v>0</v>
      </c>
      <c r="M64" s="378">
        <f ca="1">SUMPRODUCT(COUNTIFS(INDIRECT("'"&amp;Données!$A$4:$A$15&amp;"'!$E$29:$E$48"),Données!$O$6,INDIRECT("'"&amp;Données!$A$4:$A$15&amp;"'!$C$29:$C$48"),A64)+(COUNTIFS(INDIRECT("'"&amp;Données!$A$4:$A$15&amp;"'!$L$29:$L$48"),Données!$O$6,INDIRECT("'"&amp;Données!$A$4:$A$15&amp;"'!$J$29:$J$48"),A64)+(COUNTIFS(INDIRECT("'"&amp;Données!$A$4:$A$15&amp;"'!$S$29:$S$48"),Données!$O$6,INDIRECT("'"&amp;Données!$A$4:$A$15&amp;"'!$Q$29:$Q$48"),A64))))</f>
        <v>0</v>
      </c>
      <c r="N64" s="378">
        <f ca="1">SUMPRODUCT(COUNTIFS(INDIRECT("'"&amp;Données!$A$4:$A$15&amp;"'!$E$29:$E$48"),Données!$O$7,INDIRECT("'"&amp;Données!$A$4:$A$15&amp;"'!$C$29:$C$48"),A64)+(COUNTIFS(INDIRECT("'"&amp;Données!$A$4:$A$15&amp;"'!$L$29:$L$48"),Données!$O$7,INDIRECT("'"&amp;Données!$A$4:$A$15&amp;"'!$J$29:$J$48"),A64)+(COUNTIFS(INDIRECT("'"&amp;Données!$A$4:$A$15&amp;"'!$S$29:$S$48"),Données!$O$7,INDIRECT("'"&amp;Données!$A$4:$A$15&amp;"'!$Q$29:$Q$48"),A64))))</f>
        <v>0</v>
      </c>
      <c r="O64" s="378">
        <f ca="1">SUMPRODUCT(COUNTIFS(INDIRECT("'"&amp;Données!$A$4:$A$15&amp;"'!$E$29:$E$48"),Données!$O$8,INDIRECT("'"&amp;Données!$A$4:$A$15&amp;"'!$C$29:$C$48"),A64)+(COUNTIFS(INDIRECT("'"&amp;Données!$A$4:$A$15&amp;"'!$L$29:$L$48"),Données!$O$8,INDIRECT("'"&amp;Données!$A$4:$A$15&amp;"'!$J$29:$J$48"),A64)+(COUNTIFS(INDIRECT("'"&amp;Données!$A$4:$A$15&amp;"'!$S$29:$S$48"),Données!$O$8,INDIRECT("'"&amp;Données!$A$4:$A$15&amp;"'!$Q$29:$Q$48"),A64))))</f>
        <v>0</v>
      </c>
      <c r="P64" s="378">
        <f ca="1">SUMPRODUCT(COUNTIFS(INDIRECT("'"&amp;Données!$A$4:$A$15&amp;"'!$E$29:$E$48"),Données!$O$9,INDIRECT("'"&amp;Données!$A$4:$A$15&amp;"'!$C$29:$C$48"),A64)+(COUNTIFS(INDIRECT("'"&amp;Données!$A$4:$A$15&amp;"'!$L$29:$L$48"),Données!$O$9,INDIRECT("'"&amp;Données!$A$4:$A$15&amp;"'!$J$29:$J$48"),A64)+(COUNTIFS(INDIRECT("'"&amp;Données!$A$4:$A$15&amp;"'!$S$29:$S$48"),Données!$O$9,INDIRECT("'"&amp;Données!$A$4:$A$15&amp;"'!$Q$29:$Q$48"),A64))))</f>
        <v>0</v>
      </c>
      <c r="Q64" s="378">
        <f ca="1">SUMPRODUCT(COUNTIFS(INDIRECT("'"&amp;Données!$A$4:$A$15&amp;"'!$E$29:$E$48"),Données!$O$10,INDIRECT("'"&amp;Données!$A$4:$A$15&amp;"'!$C$29:$C$48"),A64)+(COUNTIFS(INDIRECT("'"&amp;Données!$A$4:$A$15&amp;"'!$L$29:$L$48"),Données!$O$10,INDIRECT("'"&amp;Données!$A$4:$A$15&amp;"'!$J$29:$J$48"),A64)+(COUNTIFS(INDIRECT("'"&amp;Données!$A$4:$A$15&amp;"'!$S$29:$S$48"),Données!$O$10,INDIRECT("'"&amp;Données!$A$4:$A$15&amp;"'!$Q$29:$Q$48"),A64))))</f>
        <v>0</v>
      </c>
      <c r="R64" s="378">
        <f ca="1">SUMPRODUCT(COUNTIFS(INDIRECT("'"&amp;Données!$A$4:$A$15&amp;"'!$E$29:$E$48"),Données!$O$11,INDIRECT("'"&amp;Données!$A$4:$A$15&amp;"'!$C$29:$C$48"),A64)+(COUNTIFS(INDIRECT("'"&amp;Données!$A$4:$A$15&amp;"'!$L$29:$L$48"),Données!$O$11,INDIRECT("'"&amp;Données!$A$4:$A$15&amp;"'!$J$29:$J$48"),A64)+(COUNTIFS(INDIRECT("'"&amp;Données!$A$4:$A$15&amp;"'!$S$29:$S$48"),Données!$O$11,INDIRECT("'"&amp;Données!$A$4:$A$15&amp;"'!$Q$29:$Q$48"),A64))))</f>
        <v>0</v>
      </c>
      <c r="S64" s="378">
        <f ca="1">SUMPRODUCT(COUNTIFS(INDIRECT("'"&amp;Données!$A$4:$A$15&amp;"'!$E$29:$E$48"),Données!$O$12,INDIRECT("'"&amp;Données!$A$4:$A$15&amp;"'!$C$29:$C$48"),A64)+(COUNTIFS(INDIRECT("'"&amp;Données!$A$4:$A$15&amp;"'!$L$29:$L$48"),Données!$O$12,INDIRECT("'"&amp;Données!$A$4:$A$15&amp;"'!$J$29:$J$48"),A64)+(COUNTIFS(INDIRECT("'"&amp;Données!$A$4:$A$15&amp;"'!$S$29:$S$48"),Données!$O$12,INDIRECT("'"&amp;Données!$A$4:$A$15&amp;"'!$Q$29:$Q$48"),A64))))</f>
        <v>0</v>
      </c>
      <c r="T64" s="378">
        <f ca="1">SUMPRODUCT(COUNTIFS(INDIRECT("'"&amp;Données!$A$4:$A$15&amp;"'!$E$29:$E$48"),Données!$O$13,INDIRECT("'"&amp;Données!$A$4:$A$15&amp;"'!$C$29:$C$48"),A64)+(COUNTIFS(INDIRECT("'"&amp;Données!$A$4:$A$15&amp;"'!$L$29:$L$48"),Données!$O$13,INDIRECT("'"&amp;Données!$A$4:$A$15&amp;"'!$J$29:$J$48"),A64)+(COUNTIFS(INDIRECT("'"&amp;Données!$A$4:$A$15&amp;"'!$S$29:$S$48"),Données!$O$13,INDIRECT("'"&amp;Données!$A$4:$A$15&amp;"'!$Q$29:$Q$48"),A64))))</f>
        <v>0</v>
      </c>
      <c r="U64" s="378">
        <f ca="1">SUMPRODUCT(COUNTIFS(INDIRECT("'"&amp;Données!$A$4:$A$15&amp;"'!$E$29:$E$48"),Données!$O$14,INDIRECT("'"&amp;Données!$A$4:$A$15&amp;"'!$C$29:$C$48"),A64)+(COUNTIFS(INDIRECT("'"&amp;Données!$A$4:$A$15&amp;"'!$L$29:$L$48"),Données!$O$14,INDIRECT("'"&amp;Données!$A$4:$A$15&amp;"'!$J$29:$J$48"),A64)+(COUNTIFS(INDIRECT("'"&amp;Données!$A$4:$A$15&amp;"'!$S$29:$S$48"),Données!$O$14,INDIRECT("'"&amp;Données!$A$4:$A$15&amp;"'!$Q$29:$Q$48"),A64))))</f>
        <v>0</v>
      </c>
      <c r="V64" s="378">
        <f ca="1">SUMPRODUCT(COUNTIFS(INDIRECT("'"&amp;Données!$A$4:$A$15&amp;"'!$E$29:$E$48"),Données!$O$15,INDIRECT("'"&amp;Données!$A$4:$A$15&amp;"'!$C$29:$C$48"),A64)+(COUNTIFS(INDIRECT("'"&amp;Données!$A$4:$A$15&amp;"'!$L$29:$L$48"),Données!$O$15,INDIRECT("'"&amp;Données!$A$4:$A$15&amp;"'!$J$29:$J$48"),A64)+(COUNTIFS(INDIRECT("'"&amp;Données!$A$4:$A$15&amp;"'!$S$29:$S$48"),Données!$O$15,INDIRECT("'"&amp;Données!$A$4:$A$15&amp;"'!$Q$29:$Q$48"),A64))))</f>
        <v>0</v>
      </c>
      <c r="W64" s="378">
        <f ca="1">SUMPRODUCT(COUNTIFS(INDIRECT("'"&amp;Données!$A$4:$A$15&amp;"'!$E$29:$E$48"),Données!$O$16,INDIRECT("'"&amp;Données!$A$4:$A$15&amp;"'!$C$29:$C$48"),A64)+(COUNTIFS(INDIRECT("'"&amp;Données!$A$4:$A$15&amp;"'!$L$29:$L$48"),Données!$O$16,INDIRECT("'"&amp;Données!$A$4:$A$15&amp;"'!$J$29:$J$48"),A64)+(COUNTIFS(INDIRECT("'"&amp;Données!$A$4:$A$15&amp;"'!$S$29:$S$48"),Données!$O$16,INDIRECT("'"&amp;Données!$A$4:$A$15&amp;"'!$Q$29:$Q$48"),A64))))</f>
        <v>0</v>
      </c>
      <c r="X64" s="378">
        <f ca="1">SUMPRODUCT(COUNTIFS(INDIRECT("'"&amp;Données!$A$4:$A$15&amp;"'!$E$29:$E$48"),Données!$O$17,INDIRECT("'"&amp;Données!$A$4:$A$15&amp;"'!$C$29:$C$48"),A64)+(COUNTIFS(INDIRECT("'"&amp;Données!$A$4:$A$15&amp;"'!$L$29:$L$48"),Données!$O$17,INDIRECT("'"&amp;Données!$A$4:$A$15&amp;"'!$J$29:$J$48"),A64)+(COUNTIFS(INDIRECT("'"&amp;Données!$A$4:$A$15&amp;"'!$S$29:$S$48"),Données!$O$17,INDIRECT("'"&amp;Données!$A$4:$A$15&amp;"'!$Q$29:$Q$48"),A64))))</f>
        <v>0</v>
      </c>
      <c r="Y64" s="378">
        <f ca="1">SUMPRODUCT(COUNTIFS(INDIRECT("'"&amp;Données!$A$4:$A$15&amp;"'!$E$29:$E$48"),Données!$O$18,INDIRECT("'"&amp;Données!$A$4:$A$15&amp;"'!$C$29:$C$48"),A64)+(COUNTIFS(INDIRECT("'"&amp;Données!$A$4:$A$15&amp;"'!$L$29:$L$48"),Données!$O$18,INDIRECT("'"&amp;Données!$A$4:$A$15&amp;"'!$J$29:$J$48"),A64)+(COUNTIFS(INDIRECT("'"&amp;Données!$A$4:$A$15&amp;"'!$S$29:$S$48"),Données!$O$18,INDIRECT("'"&amp;Données!$A$4:$A$15&amp;"'!$Q$29:$Q$48"),A64))))</f>
        <v>0</v>
      </c>
      <c r="Z64" s="378">
        <f ca="1">SUMPRODUCT(COUNTIFS(INDIRECT("'"&amp;Données!$A$4:$A$15&amp;"'!$E$29:$E$48"),Données!$O$19,INDIRECT("'"&amp;Données!$A$4:$A$15&amp;"'!$C$29:$C$48"),A64)+(COUNTIFS(INDIRECT("'"&amp;Données!$A$4:$A$15&amp;"'!$L$29:$L$48"),Données!$O$19,INDIRECT("'"&amp;Données!$A$4:$A$15&amp;"'!$J$29:$J$48"),A64)+(COUNTIFS(INDIRECT("'"&amp;Données!$A$4:$A$15&amp;"'!$S$29:$S$48"),Données!$O$19,INDIRECT("'"&amp;Données!$A$4:$A$15&amp;"'!$Q$29:$Q$48"),A64))))</f>
        <v>0</v>
      </c>
      <c r="AA64" s="218"/>
      <c r="AB64" s="218"/>
      <c r="AC64" s="218"/>
      <c r="AD64" s="97"/>
      <c r="AE64" s="97"/>
      <c r="AF64" s="97"/>
      <c r="AG64" s="97"/>
      <c r="AH64" s="97"/>
      <c r="AI64" s="98"/>
      <c r="AJ64" s="96"/>
      <c r="AK64" s="96"/>
      <c r="AL64" s="96"/>
      <c r="AS64" s="89"/>
    </row>
    <row r="65" spans="1:45" s="63" customFormat="1" ht="12.75" x14ac:dyDescent="0.2">
      <c r="A65" s="375" t="s">
        <v>116</v>
      </c>
      <c r="B65" s="377">
        <f ca="1">SUMPRODUCT(COUNTIF(INDIRECT("'"&amp;Données!$A$4:$A$15&amp;"'!$B$29:$T$48"),A65))</f>
        <v>0</v>
      </c>
      <c r="C65" s="377">
        <f ca="1">SUMPRODUCT(SUMIF(INDIRECT("'"&amp;Données!$A$4:$A$15&amp;"'!$C$29:$C$48"),A65,INDIRECT("'"&amp;Données!$A$4:$A$15&amp;"'!$F$29:$F$48"))+(SUMIF(INDIRECT("'"&amp;Données!$A$4:$A$15&amp;"'!$J$29:$J$48"),A65,INDIRECT("'"&amp;Données!$A$4:$A$15&amp;"'!$M$29:$M$48")))+(SUMIF(INDIRECT("'"&amp;Données!$A$4:$A$15&amp;"'!$Q$29:$Q$48"),A65,INDIRECT("'"&amp;Données!$A$4:$A$15&amp;"'!$T$29:$T$48"))))</f>
        <v>0</v>
      </c>
      <c r="D65" s="377">
        <f ca="1">SUMPRODUCT(COUNTIF(INDIRECT("'"&amp;Données!$A$4:$A$15&amp;"'!$C$29:$C$48"),A65))</f>
        <v>0</v>
      </c>
      <c r="E65" s="377">
        <f ca="1">SUMPRODUCT(COUNTIF(INDIRECT("'"&amp;Données!$A$4:$A$15&amp;"'!$Q$29:$Q$48"),A65))</f>
        <v>0</v>
      </c>
      <c r="F65" s="377">
        <f ca="1">SUMPRODUCT(COUNTIF(INDIRECT("'"&amp;Données!$A$4:$A$15&amp;"'!$J$29:$J$48"),A65))</f>
        <v>0</v>
      </c>
      <c r="G65" s="386">
        <f>COUNTIFS('Michèle SCHUH'!$B$3:$B$42,Données!$T$4,'Michèle SCHUH'!$C$3:$C$42,A65)+COUNTIFS('Michèle SCHUH'!$I$3:$I$42,Données!$T$4,'Michèle SCHUH'!$J$3:$J$42,A65)+COUNTIFS('Michèle SCHUH'!$P$3:$P$42,Données!$T$4,'Michèle SCHUH'!$Q$3:$Q$42,A65)</f>
        <v>0</v>
      </c>
      <c r="H65" s="386">
        <f>COUNTIFS('Michèle SCHUH'!$B$3:$B$42,Données!$T$5,'Michèle SCHUH'!$C$3:$C$42,A65)+COUNTIFS('Michèle SCHUH'!$I$3:$I$42,Données!$T$5,'Michèle SCHUH'!$J$3:$J$42,A65)+COUNTIFS('Michèle SCHUH'!$P$3:$P$42,Données!$T$5,'Michèle SCHUH'!$Q$3:$Q$42,A65)</f>
        <v>0</v>
      </c>
      <c r="I65" s="386">
        <f>COUNTIFS('Michèle SCHUH'!$B$3:$B$42,Données!$T$6,'Michèle SCHUH'!$C$3:$C$42,A65)+COUNTIFS('Michèle SCHUH'!$I$3:$I$42,Données!$T$6,'Michèle SCHUH'!$J$3:$J$42,A65)+COUNTIFS('Michèle SCHUH'!$P$3:$P$42,Données!$T$6,'Michèle SCHUH'!$Q$3:$Q$42,A65)</f>
        <v>0</v>
      </c>
      <c r="J65" s="386">
        <f>COUNTIFS('Michèle SCHUH'!$B$3:$B$42,Données!$T$7,'Michèle SCHUH'!$C$3:$C$42,A65)+COUNTIFS('Michèle SCHUH'!$I$3:$I$42,Données!$T$7,'Michèle SCHUH'!$J$3:$J$42,A65)+COUNTIFS('Michèle SCHUH'!$P$3:$P$42,Données!$T$7,'Michèle SCHUH'!$Q$3:$Q$42,A65)</f>
        <v>0</v>
      </c>
      <c r="K65" s="378">
        <f ca="1">SUMPRODUCT(COUNTIFS(INDIRECT("'"&amp;Données!$A$4:$A$15&amp;"'!$E$29:$E$48"),Données!$O$4,INDIRECT("'"&amp;Données!$A$4:$A$15&amp;"'!$C$29:$C$48"),A65)+(COUNTIFS(INDIRECT("'"&amp;Données!$A$4:$A$15&amp;"'!$L$29:$L$48"),Données!$O$4,INDIRECT("'"&amp;Données!$A$4:$A$15&amp;"'!$J$29:$J$48"),A65)+(COUNTIFS(INDIRECT("'"&amp;Données!$A$4:$A$15&amp;"'!$S$29:$S$48"),Données!$O$4,INDIRECT("'"&amp;Données!$A$4:$A$15&amp;"'!$Q$29:$Q$48"),A65))))</f>
        <v>0</v>
      </c>
      <c r="L65" s="378">
        <f ca="1">SUMPRODUCT(COUNTIFS(INDIRECT("'"&amp;Données!$A$4:$A$15&amp;"'!$E$29:$E$48"),Données!$O$5,INDIRECT("'"&amp;Données!$A$4:$A$15&amp;"'!$C$29:$C$48"),A65)+(COUNTIFS(INDIRECT("'"&amp;Données!$A$4:$A$15&amp;"'!$L$29:$L$48"),Données!$O$5,INDIRECT("'"&amp;Données!$A$4:$A$15&amp;"'!$J$29:$J$48"),A65)+(COUNTIFS(INDIRECT("'"&amp;Données!$A$4:$A$15&amp;"'!$S$29:$S$48"),Données!$O$5,INDIRECT("'"&amp;Données!$A$4:$A$15&amp;"'!$Q$29:$Q$48"),A65))))</f>
        <v>0</v>
      </c>
      <c r="M65" s="378">
        <f ca="1">SUMPRODUCT(COUNTIFS(INDIRECT("'"&amp;Données!$A$4:$A$15&amp;"'!$E$29:$E$48"),Données!$O$6,INDIRECT("'"&amp;Données!$A$4:$A$15&amp;"'!$C$29:$C$48"),A65)+(COUNTIFS(INDIRECT("'"&amp;Données!$A$4:$A$15&amp;"'!$L$29:$L$48"),Données!$O$6,INDIRECT("'"&amp;Données!$A$4:$A$15&amp;"'!$J$29:$J$48"),A65)+(COUNTIFS(INDIRECT("'"&amp;Données!$A$4:$A$15&amp;"'!$S$29:$S$48"),Données!$O$6,INDIRECT("'"&amp;Données!$A$4:$A$15&amp;"'!$Q$29:$Q$48"),A65))))</f>
        <v>0</v>
      </c>
      <c r="N65" s="378">
        <f ca="1">SUMPRODUCT(COUNTIFS(INDIRECT("'"&amp;Données!$A$4:$A$15&amp;"'!$E$29:$E$48"),Données!$O$7,INDIRECT("'"&amp;Données!$A$4:$A$15&amp;"'!$C$29:$C$48"),A65)+(COUNTIFS(INDIRECT("'"&amp;Données!$A$4:$A$15&amp;"'!$L$29:$L$48"),Données!$O$7,INDIRECT("'"&amp;Données!$A$4:$A$15&amp;"'!$J$29:$J$48"),A65)+(COUNTIFS(INDIRECT("'"&amp;Données!$A$4:$A$15&amp;"'!$S$29:$S$48"),Données!$O$7,INDIRECT("'"&amp;Données!$A$4:$A$15&amp;"'!$Q$29:$Q$48"),A65))))</f>
        <v>0</v>
      </c>
      <c r="O65" s="378">
        <f ca="1">SUMPRODUCT(COUNTIFS(INDIRECT("'"&amp;Données!$A$4:$A$15&amp;"'!$E$29:$E$48"),Données!$O$8,INDIRECT("'"&amp;Données!$A$4:$A$15&amp;"'!$C$29:$C$48"),A65)+(COUNTIFS(INDIRECT("'"&amp;Données!$A$4:$A$15&amp;"'!$L$29:$L$48"),Données!$O$8,INDIRECT("'"&amp;Données!$A$4:$A$15&amp;"'!$J$29:$J$48"),A65)+(COUNTIFS(INDIRECT("'"&amp;Données!$A$4:$A$15&amp;"'!$S$29:$S$48"),Données!$O$8,INDIRECT("'"&amp;Données!$A$4:$A$15&amp;"'!$Q$29:$Q$48"),A65))))</f>
        <v>0</v>
      </c>
      <c r="P65" s="378">
        <f ca="1">SUMPRODUCT(COUNTIFS(INDIRECT("'"&amp;Données!$A$4:$A$15&amp;"'!$E$29:$E$48"),Données!$O$9,INDIRECT("'"&amp;Données!$A$4:$A$15&amp;"'!$C$29:$C$48"),A65)+(COUNTIFS(INDIRECT("'"&amp;Données!$A$4:$A$15&amp;"'!$L$29:$L$48"),Données!$O$9,INDIRECT("'"&amp;Données!$A$4:$A$15&amp;"'!$J$29:$J$48"),A65)+(COUNTIFS(INDIRECT("'"&amp;Données!$A$4:$A$15&amp;"'!$S$29:$S$48"),Données!$O$9,INDIRECT("'"&amp;Données!$A$4:$A$15&amp;"'!$Q$29:$Q$48"),A65))))</f>
        <v>0</v>
      </c>
      <c r="Q65" s="378">
        <f ca="1">SUMPRODUCT(COUNTIFS(INDIRECT("'"&amp;Données!$A$4:$A$15&amp;"'!$E$29:$E$48"),Données!$O$10,INDIRECT("'"&amp;Données!$A$4:$A$15&amp;"'!$C$29:$C$48"),A65)+(COUNTIFS(INDIRECT("'"&amp;Données!$A$4:$A$15&amp;"'!$L$29:$L$48"),Données!$O$10,INDIRECT("'"&amp;Données!$A$4:$A$15&amp;"'!$J$29:$J$48"),A65)+(COUNTIFS(INDIRECT("'"&amp;Données!$A$4:$A$15&amp;"'!$S$29:$S$48"),Données!$O$10,INDIRECT("'"&amp;Données!$A$4:$A$15&amp;"'!$Q$29:$Q$48"),A65))))</f>
        <v>0</v>
      </c>
      <c r="R65" s="378">
        <f ca="1">SUMPRODUCT(COUNTIFS(INDIRECT("'"&amp;Données!$A$4:$A$15&amp;"'!$E$29:$E$48"),Données!$O$11,INDIRECT("'"&amp;Données!$A$4:$A$15&amp;"'!$C$29:$C$48"),A65)+(COUNTIFS(INDIRECT("'"&amp;Données!$A$4:$A$15&amp;"'!$L$29:$L$48"),Données!$O$11,INDIRECT("'"&amp;Données!$A$4:$A$15&amp;"'!$J$29:$J$48"),A65)+(COUNTIFS(INDIRECT("'"&amp;Données!$A$4:$A$15&amp;"'!$S$29:$S$48"),Données!$O$11,INDIRECT("'"&amp;Données!$A$4:$A$15&amp;"'!$Q$29:$Q$48"),A65))))</f>
        <v>0</v>
      </c>
      <c r="S65" s="378">
        <f ca="1">SUMPRODUCT(COUNTIFS(INDIRECT("'"&amp;Données!$A$4:$A$15&amp;"'!$E$29:$E$48"),Données!$O$12,INDIRECT("'"&amp;Données!$A$4:$A$15&amp;"'!$C$29:$C$48"),A65)+(COUNTIFS(INDIRECT("'"&amp;Données!$A$4:$A$15&amp;"'!$L$29:$L$48"),Données!$O$12,INDIRECT("'"&amp;Données!$A$4:$A$15&amp;"'!$J$29:$J$48"),A65)+(COUNTIFS(INDIRECT("'"&amp;Données!$A$4:$A$15&amp;"'!$S$29:$S$48"),Données!$O$12,INDIRECT("'"&amp;Données!$A$4:$A$15&amp;"'!$Q$29:$Q$48"),A65))))</f>
        <v>0</v>
      </c>
      <c r="T65" s="378">
        <f ca="1">SUMPRODUCT(COUNTIFS(INDIRECT("'"&amp;Données!$A$4:$A$15&amp;"'!$E$29:$E$48"),Données!$O$13,INDIRECT("'"&amp;Données!$A$4:$A$15&amp;"'!$C$29:$C$48"),A65)+(COUNTIFS(INDIRECT("'"&amp;Données!$A$4:$A$15&amp;"'!$L$29:$L$48"),Données!$O$13,INDIRECT("'"&amp;Données!$A$4:$A$15&amp;"'!$J$29:$J$48"),A65)+(COUNTIFS(INDIRECT("'"&amp;Données!$A$4:$A$15&amp;"'!$S$29:$S$48"),Données!$O$13,INDIRECT("'"&amp;Données!$A$4:$A$15&amp;"'!$Q$29:$Q$48"),A65))))</f>
        <v>0</v>
      </c>
      <c r="U65" s="378">
        <f ca="1">SUMPRODUCT(COUNTIFS(INDIRECT("'"&amp;Données!$A$4:$A$15&amp;"'!$E$29:$E$48"),Données!$O$14,INDIRECT("'"&amp;Données!$A$4:$A$15&amp;"'!$C$29:$C$48"),A65)+(COUNTIFS(INDIRECT("'"&amp;Données!$A$4:$A$15&amp;"'!$L$29:$L$48"),Données!$O$14,INDIRECT("'"&amp;Données!$A$4:$A$15&amp;"'!$J$29:$J$48"),A65)+(COUNTIFS(INDIRECT("'"&amp;Données!$A$4:$A$15&amp;"'!$S$29:$S$48"),Données!$O$14,INDIRECT("'"&amp;Données!$A$4:$A$15&amp;"'!$Q$29:$Q$48"),A65))))</f>
        <v>0</v>
      </c>
      <c r="V65" s="378">
        <f ca="1">SUMPRODUCT(COUNTIFS(INDIRECT("'"&amp;Données!$A$4:$A$15&amp;"'!$E$29:$E$48"),Données!$O$15,INDIRECT("'"&amp;Données!$A$4:$A$15&amp;"'!$C$29:$C$48"),A65)+(COUNTIFS(INDIRECT("'"&amp;Données!$A$4:$A$15&amp;"'!$L$29:$L$48"),Données!$O$15,INDIRECT("'"&amp;Données!$A$4:$A$15&amp;"'!$J$29:$J$48"),A65)+(COUNTIFS(INDIRECT("'"&amp;Données!$A$4:$A$15&amp;"'!$S$29:$S$48"),Données!$O$15,INDIRECT("'"&amp;Données!$A$4:$A$15&amp;"'!$Q$29:$Q$48"),A65))))</f>
        <v>0</v>
      </c>
      <c r="W65" s="378">
        <f ca="1">SUMPRODUCT(COUNTIFS(INDIRECT("'"&amp;Données!$A$4:$A$15&amp;"'!$E$29:$E$48"),Données!$O$16,INDIRECT("'"&amp;Données!$A$4:$A$15&amp;"'!$C$29:$C$48"),A65)+(COUNTIFS(INDIRECT("'"&amp;Données!$A$4:$A$15&amp;"'!$L$29:$L$48"),Données!$O$16,INDIRECT("'"&amp;Données!$A$4:$A$15&amp;"'!$J$29:$J$48"),A65)+(COUNTIFS(INDIRECT("'"&amp;Données!$A$4:$A$15&amp;"'!$S$29:$S$48"),Données!$O$16,INDIRECT("'"&amp;Données!$A$4:$A$15&amp;"'!$Q$29:$Q$48"),A65))))</f>
        <v>0</v>
      </c>
      <c r="X65" s="378">
        <f ca="1">SUMPRODUCT(COUNTIFS(INDIRECT("'"&amp;Données!$A$4:$A$15&amp;"'!$E$29:$E$48"),Données!$O$17,INDIRECT("'"&amp;Données!$A$4:$A$15&amp;"'!$C$29:$C$48"),A65)+(COUNTIFS(INDIRECT("'"&amp;Données!$A$4:$A$15&amp;"'!$L$29:$L$48"),Données!$O$17,INDIRECT("'"&amp;Données!$A$4:$A$15&amp;"'!$J$29:$J$48"),A65)+(COUNTIFS(INDIRECT("'"&amp;Données!$A$4:$A$15&amp;"'!$S$29:$S$48"),Données!$O$17,INDIRECT("'"&amp;Données!$A$4:$A$15&amp;"'!$Q$29:$Q$48"),A65))))</f>
        <v>0</v>
      </c>
      <c r="Y65" s="378">
        <f ca="1">SUMPRODUCT(COUNTIFS(INDIRECT("'"&amp;Données!$A$4:$A$15&amp;"'!$E$29:$E$48"),Données!$O$18,INDIRECT("'"&amp;Données!$A$4:$A$15&amp;"'!$C$29:$C$48"),A65)+(COUNTIFS(INDIRECT("'"&amp;Données!$A$4:$A$15&amp;"'!$L$29:$L$48"),Données!$O$18,INDIRECT("'"&amp;Données!$A$4:$A$15&amp;"'!$J$29:$J$48"),A65)+(COUNTIFS(INDIRECT("'"&amp;Données!$A$4:$A$15&amp;"'!$S$29:$S$48"),Données!$O$18,INDIRECT("'"&amp;Données!$A$4:$A$15&amp;"'!$Q$29:$Q$48"),A65))))</f>
        <v>0</v>
      </c>
      <c r="Z65" s="378">
        <f ca="1">SUMPRODUCT(COUNTIFS(INDIRECT("'"&amp;Données!$A$4:$A$15&amp;"'!$E$29:$E$48"),Données!$O$19,INDIRECT("'"&amp;Données!$A$4:$A$15&amp;"'!$C$29:$C$48"),A65)+(COUNTIFS(INDIRECT("'"&amp;Données!$A$4:$A$15&amp;"'!$L$29:$L$48"),Données!$O$19,INDIRECT("'"&amp;Données!$A$4:$A$15&amp;"'!$J$29:$J$48"),A65)+(COUNTIFS(INDIRECT("'"&amp;Données!$A$4:$A$15&amp;"'!$S$29:$S$48"),Données!$O$19,INDIRECT("'"&amp;Données!$A$4:$A$15&amp;"'!$Q$29:$Q$48"),A65))))</f>
        <v>0</v>
      </c>
      <c r="AA65" s="218"/>
      <c r="AB65" s="218"/>
      <c r="AC65" s="218"/>
      <c r="AD65" s="97"/>
      <c r="AE65" s="97"/>
      <c r="AF65" s="97"/>
      <c r="AG65" s="97"/>
      <c r="AH65" s="97"/>
      <c r="AI65" s="98"/>
      <c r="AJ65" s="96"/>
      <c r="AK65" s="96"/>
      <c r="AL65" s="96"/>
      <c r="AS65" s="89"/>
    </row>
    <row r="66" spans="1:45" s="63" customFormat="1" ht="12.75" x14ac:dyDescent="0.2">
      <c r="A66" s="375" t="s">
        <v>55</v>
      </c>
      <c r="B66" s="377">
        <f ca="1">SUMPRODUCT(COUNTIF(INDIRECT("'"&amp;Données!$A$4:$A$15&amp;"'!$B$29:$T$48"),A66))</f>
        <v>0</v>
      </c>
      <c r="C66" s="377">
        <f ca="1">SUMPRODUCT(SUMIF(INDIRECT("'"&amp;Données!$A$4:$A$15&amp;"'!$C$29:$C$48"),A66,INDIRECT("'"&amp;Données!$A$4:$A$15&amp;"'!$F$29:$F$48"))+(SUMIF(INDIRECT("'"&amp;Données!$A$4:$A$15&amp;"'!$J$29:$J$48"),A66,INDIRECT("'"&amp;Données!$A$4:$A$15&amp;"'!$M$29:$M$48")))+(SUMIF(INDIRECT("'"&amp;Données!$A$4:$A$15&amp;"'!$Q$29:$Q$48"),A66,INDIRECT("'"&amp;Données!$A$4:$A$15&amp;"'!$T$29:$T$48"))))</f>
        <v>0</v>
      </c>
      <c r="D66" s="377">
        <f ca="1">SUMPRODUCT(COUNTIF(INDIRECT("'"&amp;Données!$A$4:$A$15&amp;"'!$C$29:$C$48"),A66))</f>
        <v>0</v>
      </c>
      <c r="E66" s="377">
        <f ca="1">SUMPRODUCT(COUNTIF(INDIRECT("'"&amp;Données!$A$4:$A$15&amp;"'!$Q$29:$Q$48"),A66))</f>
        <v>0</v>
      </c>
      <c r="F66" s="377">
        <f ca="1">SUMPRODUCT(COUNTIF(INDIRECT("'"&amp;Données!$A$4:$A$15&amp;"'!$J$29:$J$48"),A66))</f>
        <v>0</v>
      </c>
      <c r="G66" s="386">
        <f>COUNTIFS('Michèle SCHUH'!$B$3:$B$42,Données!$T$4,'Michèle SCHUH'!$C$3:$C$42,A66)+COUNTIFS('Michèle SCHUH'!$I$3:$I$42,Données!$T$4,'Michèle SCHUH'!$J$3:$J$42,A66)+COUNTIFS('Michèle SCHUH'!$P$3:$P$42,Données!$T$4,'Michèle SCHUH'!$Q$3:$Q$42,A66)</f>
        <v>0</v>
      </c>
      <c r="H66" s="386">
        <f>COUNTIFS('Michèle SCHUH'!$B$3:$B$42,Données!$T$5,'Michèle SCHUH'!$C$3:$C$42,A66)+COUNTIFS('Michèle SCHUH'!$I$3:$I$42,Données!$T$5,'Michèle SCHUH'!$J$3:$J$42,A66)+COUNTIFS('Michèle SCHUH'!$P$3:$P$42,Données!$T$5,'Michèle SCHUH'!$Q$3:$Q$42,A66)</f>
        <v>0</v>
      </c>
      <c r="I66" s="386">
        <f>COUNTIFS('Michèle SCHUH'!$B$3:$B$42,Données!$T$6,'Michèle SCHUH'!$C$3:$C$42,A66)+COUNTIFS('Michèle SCHUH'!$I$3:$I$42,Données!$T$6,'Michèle SCHUH'!$J$3:$J$42,A66)+COUNTIFS('Michèle SCHUH'!$P$3:$P$42,Données!$T$6,'Michèle SCHUH'!$Q$3:$Q$42,A66)</f>
        <v>0</v>
      </c>
      <c r="J66" s="386">
        <f>COUNTIFS('Michèle SCHUH'!$B$3:$B$42,Données!$T$7,'Michèle SCHUH'!$C$3:$C$42,A66)+COUNTIFS('Michèle SCHUH'!$I$3:$I$42,Données!$T$7,'Michèle SCHUH'!$J$3:$J$42,A66)+COUNTIFS('Michèle SCHUH'!$P$3:$P$42,Données!$T$7,'Michèle SCHUH'!$Q$3:$Q$42,A66)</f>
        <v>0</v>
      </c>
      <c r="K66" s="378">
        <f ca="1">SUMPRODUCT(COUNTIFS(INDIRECT("'"&amp;Données!$A$4:$A$15&amp;"'!$E$29:$E$48"),Données!$O$4,INDIRECT("'"&amp;Données!$A$4:$A$15&amp;"'!$C$29:$C$48"),A66)+(COUNTIFS(INDIRECT("'"&amp;Données!$A$4:$A$15&amp;"'!$L$29:$L$48"),Données!$O$4,INDIRECT("'"&amp;Données!$A$4:$A$15&amp;"'!$J$29:$J$48"),A66)+(COUNTIFS(INDIRECT("'"&amp;Données!$A$4:$A$15&amp;"'!$S$29:$S$48"),Données!$O$4,INDIRECT("'"&amp;Données!$A$4:$A$15&amp;"'!$Q$29:$Q$48"),A66))))</f>
        <v>0</v>
      </c>
      <c r="L66" s="378">
        <f ca="1">SUMPRODUCT(COUNTIFS(INDIRECT("'"&amp;Données!$A$4:$A$15&amp;"'!$E$29:$E$48"),Données!$O$5,INDIRECT("'"&amp;Données!$A$4:$A$15&amp;"'!$C$29:$C$48"),A66)+(COUNTIFS(INDIRECT("'"&amp;Données!$A$4:$A$15&amp;"'!$L$29:$L$48"),Données!$O$5,INDIRECT("'"&amp;Données!$A$4:$A$15&amp;"'!$J$29:$J$48"),A66)+(COUNTIFS(INDIRECT("'"&amp;Données!$A$4:$A$15&amp;"'!$S$29:$S$48"),Données!$O$5,INDIRECT("'"&amp;Données!$A$4:$A$15&amp;"'!$Q$29:$Q$48"),A66))))</f>
        <v>0</v>
      </c>
      <c r="M66" s="378">
        <f ca="1">SUMPRODUCT(COUNTIFS(INDIRECT("'"&amp;Données!$A$4:$A$15&amp;"'!$E$29:$E$48"),Données!$O$6,INDIRECT("'"&amp;Données!$A$4:$A$15&amp;"'!$C$29:$C$48"),A66)+(COUNTIFS(INDIRECT("'"&amp;Données!$A$4:$A$15&amp;"'!$L$29:$L$48"),Données!$O$6,INDIRECT("'"&amp;Données!$A$4:$A$15&amp;"'!$J$29:$J$48"),A66)+(COUNTIFS(INDIRECT("'"&amp;Données!$A$4:$A$15&amp;"'!$S$29:$S$48"),Données!$O$6,INDIRECT("'"&amp;Données!$A$4:$A$15&amp;"'!$Q$29:$Q$48"),A66))))</f>
        <v>0</v>
      </c>
      <c r="N66" s="378">
        <f ca="1">SUMPRODUCT(COUNTIFS(INDIRECT("'"&amp;Données!$A$4:$A$15&amp;"'!$E$29:$E$48"),Données!$O$7,INDIRECT("'"&amp;Données!$A$4:$A$15&amp;"'!$C$29:$C$48"),A66)+(COUNTIFS(INDIRECT("'"&amp;Données!$A$4:$A$15&amp;"'!$L$29:$L$48"),Données!$O$7,INDIRECT("'"&amp;Données!$A$4:$A$15&amp;"'!$J$29:$J$48"),A66)+(COUNTIFS(INDIRECT("'"&amp;Données!$A$4:$A$15&amp;"'!$S$29:$S$48"),Données!$O$7,INDIRECT("'"&amp;Données!$A$4:$A$15&amp;"'!$Q$29:$Q$48"),A66))))</f>
        <v>0</v>
      </c>
      <c r="O66" s="378">
        <f ca="1">SUMPRODUCT(COUNTIFS(INDIRECT("'"&amp;Données!$A$4:$A$15&amp;"'!$E$29:$E$48"),Données!$O$8,INDIRECT("'"&amp;Données!$A$4:$A$15&amp;"'!$C$29:$C$48"),A66)+(COUNTIFS(INDIRECT("'"&amp;Données!$A$4:$A$15&amp;"'!$L$29:$L$48"),Données!$O$8,INDIRECT("'"&amp;Données!$A$4:$A$15&amp;"'!$J$29:$J$48"),A66)+(COUNTIFS(INDIRECT("'"&amp;Données!$A$4:$A$15&amp;"'!$S$29:$S$48"),Données!$O$8,INDIRECT("'"&amp;Données!$A$4:$A$15&amp;"'!$Q$29:$Q$48"),A66))))</f>
        <v>0</v>
      </c>
      <c r="P66" s="378">
        <f ca="1">SUMPRODUCT(COUNTIFS(INDIRECT("'"&amp;Données!$A$4:$A$15&amp;"'!$E$29:$E$48"),Données!$O$9,INDIRECT("'"&amp;Données!$A$4:$A$15&amp;"'!$C$29:$C$48"),A66)+(COUNTIFS(INDIRECT("'"&amp;Données!$A$4:$A$15&amp;"'!$L$29:$L$48"),Données!$O$9,INDIRECT("'"&amp;Données!$A$4:$A$15&amp;"'!$J$29:$J$48"),A66)+(COUNTIFS(INDIRECT("'"&amp;Données!$A$4:$A$15&amp;"'!$S$29:$S$48"),Données!$O$9,INDIRECT("'"&amp;Données!$A$4:$A$15&amp;"'!$Q$29:$Q$48"),A66))))</f>
        <v>0</v>
      </c>
      <c r="Q66" s="378">
        <f ca="1">SUMPRODUCT(COUNTIFS(INDIRECT("'"&amp;Données!$A$4:$A$15&amp;"'!$E$29:$E$48"),Données!$O$10,INDIRECT("'"&amp;Données!$A$4:$A$15&amp;"'!$C$29:$C$48"),A66)+(COUNTIFS(INDIRECT("'"&amp;Données!$A$4:$A$15&amp;"'!$L$29:$L$48"),Données!$O$10,INDIRECT("'"&amp;Données!$A$4:$A$15&amp;"'!$J$29:$J$48"),A66)+(COUNTIFS(INDIRECT("'"&amp;Données!$A$4:$A$15&amp;"'!$S$29:$S$48"),Données!$O$10,INDIRECT("'"&amp;Données!$A$4:$A$15&amp;"'!$Q$29:$Q$48"),A66))))</f>
        <v>0</v>
      </c>
      <c r="R66" s="378">
        <f ca="1">SUMPRODUCT(COUNTIFS(INDIRECT("'"&amp;Données!$A$4:$A$15&amp;"'!$E$29:$E$48"),Données!$O$11,INDIRECT("'"&amp;Données!$A$4:$A$15&amp;"'!$C$29:$C$48"),A66)+(COUNTIFS(INDIRECT("'"&amp;Données!$A$4:$A$15&amp;"'!$L$29:$L$48"),Données!$O$11,INDIRECT("'"&amp;Données!$A$4:$A$15&amp;"'!$J$29:$J$48"),A66)+(COUNTIFS(INDIRECT("'"&amp;Données!$A$4:$A$15&amp;"'!$S$29:$S$48"),Données!$O$11,INDIRECT("'"&amp;Données!$A$4:$A$15&amp;"'!$Q$29:$Q$48"),A66))))</f>
        <v>0</v>
      </c>
      <c r="S66" s="378">
        <f ca="1">SUMPRODUCT(COUNTIFS(INDIRECT("'"&amp;Données!$A$4:$A$15&amp;"'!$E$29:$E$48"),Données!$O$12,INDIRECT("'"&amp;Données!$A$4:$A$15&amp;"'!$C$29:$C$48"),A66)+(COUNTIFS(INDIRECT("'"&amp;Données!$A$4:$A$15&amp;"'!$L$29:$L$48"),Données!$O$12,INDIRECT("'"&amp;Données!$A$4:$A$15&amp;"'!$J$29:$J$48"),A66)+(COUNTIFS(INDIRECT("'"&amp;Données!$A$4:$A$15&amp;"'!$S$29:$S$48"),Données!$O$12,INDIRECT("'"&amp;Données!$A$4:$A$15&amp;"'!$Q$29:$Q$48"),A66))))</f>
        <v>0</v>
      </c>
      <c r="T66" s="378">
        <f ca="1">SUMPRODUCT(COUNTIFS(INDIRECT("'"&amp;Données!$A$4:$A$15&amp;"'!$E$29:$E$48"),Données!$O$13,INDIRECT("'"&amp;Données!$A$4:$A$15&amp;"'!$C$29:$C$48"),A66)+(COUNTIFS(INDIRECT("'"&amp;Données!$A$4:$A$15&amp;"'!$L$29:$L$48"),Données!$O$13,INDIRECT("'"&amp;Données!$A$4:$A$15&amp;"'!$J$29:$J$48"),A66)+(COUNTIFS(INDIRECT("'"&amp;Données!$A$4:$A$15&amp;"'!$S$29:$S$48"),Données!$O$13,INDIRECT("'"&amp;Données!$A$4:$A$15&amp;"'!$Q$29:$Q$48"),A66))))</f>
        <v>0</v>
      </c>
      <c r="U66" s="378">
        <f ca="1">SUMPRODUCT(COUNTIFS(INDIRECT("'"&amp;Données!$A$4:$A$15&amp;"'!$E$29:$E$48"),Données!$O$14,INDIRECT("'"&amp;Données!$A$4:$A$15&amp;"'!$C$29:$C$48"),A66)+(COUNTIFS(INDIRECT("'"&amp;Données!$A$4:$A$15&amp;"'!$L$29:$L$48"),Données!$O$14,INDIRECT("'"&amp;Données!$A$4:$A$15&amp;"'!$J$29:$J$48"),A66)+(COUNTIFS(INDIRECT("'"&amp;Données!$A$4:$A$15&amp;"'!$S$29:$S$48"),Données!$O$14,INDIRECT("'"&amp;Données!$A$4:$A$15&amp;"'!$Q$29:$Q$48"),A66))))</f>
        <v>0</v>
      </c>
      <c r="V66" s="378">
        <f ca="1">SUMPRODUCT(COUNTIFS(INDIRECT("'"&amp;Données!$A$4:$A$15&amp;"'!$E$29:$E$48"),Données!$O$15,INDIRECT("'"&amp;Données!$A$4:$A$15&amp;"'!$C$29:$C$48"),A66)+(COUNTIFS(INDIRECT("'"&amp;Données!$A$4:$A$15&amp;"'!$L$29:$L$48"),Données!$O$15,INDIRECT("'"&amp;Données!$A$4:$A$15&amp;"'!$J$29:$J$48"),A66)+(COUNTIFS(INDIRECT("'"&amp;Données!$A$4:$A$15&amp;"'!$S$29:$S$48"),Données!$O$15,INDIRECT("'"&amp;Données!$A$4:$A$15&amp;"'!$Q$29:$Q$48"),A66))))</f>
        <v>0</v>
      </c>
      <c r="W66" s="378">
        <f ca="1">SUMPRODUCT(COUNTIFS(INDIRECT("'"&amp;Données!$A$4:$A$15&amp;"'!$E$29:$E$48"),Données!$O$16,INDIRECT("'"&amp;Données!$A$4:$A$15&amp;"'!$C$29:$C$48"),A66)+(COUNTIFS(INDIRECT("'"&amp;Données!$A$4:$A$15&amp;"'!$L$29:$L$48"),Données!$O$16,INDIRECT("'"&amp;Données!$A$4:$A$15&amp;"'!$J$29:$J$48"),A66)+(COUNTIFS(INDIRECT("'"&amp;Données!$A$4:$A$15&amp;"'!$S$29:$S$48"),Données!$O$16,INDIRECT("'"&amp;Données!$A$4:$A$15&amp;"'!$Q$29:$Q$48"),A66))))</f>
        <v>0</v>
      </c>
      <c r="X66" s="378">
        <f ca="1">SUMPRODUCT(COUNTIFS(INDIRECT("'"&amp;Données!$A$4:$A$15&amp;"'!$E$29:$E$48"),Données!$O$17,INDIRECT("'"&amp;Données!$A$4:$A$15&amp;"'!$C$29:$C$48"),A66)+(COUNTIFS(INDIRECT("'"&amp;Données!$A$4:$A$15&amp;"'!$L$29:$L$48"),Données!$O$17,INDIRECT("'"&amp;Données!$A$4:$A$15&amp;"'!$J$29:$J$48"),A66)+(COUNTIFS(INDIRECT("'"&amp;Données!$A$4:$A$15&amp;"'!$S$29:$S$48"),Données!$O$17,INDIRECT("'"&amp;Données!$A$4:$A$15&amp;"'!$Q$29:$Q$48"),A66))))</f>
        <v>0</v>
      </c>
      <c r="Y66" s="378">
        <f ca="1">SUMPRODUCT(COUNTIFS(INDIRECT("'"&amp;Données!$A$4:$A$15&amp;"'!$E$29:$E$48"),Données!$O$18,INDIRECT("'"&amp;Données!$A$4:$A$15&amp;"'!$C$29:$C$48"),A66)+(COUNTIFS(INDIRECT("'"&amp;Données!$A$4:$A$15&amp;"'!$L$29:$L$48"),Données!$O$18,INDIRECT("'"&amp;Données!$A$4:$A$15&amp;"'!$J$29:$J$48"),A66)+(COUNTIFS(INDIRECT("'"&amp;Données!$A$4:$A$15&amp;"'!$S$29:$S$48"),Données!$O$18,INDIRECT("'"&amp;Données!$A$4:$A$15&amp;"'!$Q$29:$Q$48"),A66))))</f>
        <v>0</v>
      </c>
      <c r="Z66" s="378">
        <f ca="1">SUMPRODUCT(COUNTIFS(INDIRECT("'"&amp;Données!$A$4:$A$15&amp;"'!$E$29:$E$48"),Données!$O$19,INDIRECT("'"&amp;Données!$A$4:$A$15&amp;"'!$C$29:$C$48"),A66)+(COUNTIFS(INDIRECT("'"&amp;Données!$A$4:$A$15&amp;"'!$L$29:$L$48"),Données!$O$19,INDIRECT("'"&amp;Données!$A$4:$A$15&amp;"'!$J$29:$J$48"),A66)+(COUNTIFS(INDIRECT("'"&amp;Données!$A$4:$A$15&amp;"'!$S$29:$S$48"),Données!$O$19,INDIRECT("'"&amp;Données!$A$4:$A$15&amp;"'!$Q$29:$Q$48"),A66))))</f>
        <v>0</v>
      </c>
      <c r="AA66" s="218"/>
      <c r="AB66" s="218"/>
      <c r="AC66" s="218"/>
      <c r="AD66" s="97"/>
      <c r="AE66" s="97"/>
      <c r="AF66" s="97"/>
      <c r="AG66" s="97"/>
      <c r="AH66" s="97"/>
      <c r="AI66" s="98"/>
      <c r="AJ66" s="96"/>
      <c r="AK66" s="96"/>
      <c r="AL66" s="96"/>
      <c r="AS66" s="89"/>
    </row>
    <row r="67" spans="1:45" s="63" customFormat="1" ht="12.75" x14ac:dyDescent="0.2">
      <c r="A67" s="375" t="s">
        <v>56</v>
      </c>
      <c r="B67" s="377">
        <f ca="1">SUMPRODUCT(COUNTIF(INDIRECT("'"&amp;Données!$A$4:$A$15&amp;"'!$B$29:$T$48"),A67))</f>
        <v>0</v>
      </c>
      <c r="C67" s="377">
        <f ca="1">SUMPRODUCT(SUMIF(INDIRECT("'"&amp;Données!$A$4:$A$15&amp;"'!$C$29:$C$48"),A67,INDIRECT("'"&amp;Données!$A$4:$A$15&amp;"'!$F$29:$F$48"))+(SUMIF(INDIRECT("'"&amp;Données!$A$4:$A$15&amp;"'!$J$29:$J$48"),A67,INDIRECT("'"&amp;Données!$A$4:$A$15&amp;"'!$M$29:$M$48")))+(SUMIF(INDIRECT("'"&amp;Données!$A$4:$A$15&amp;"'!$Q$29:$Q$48"),A67,INDIRECT("'"&amp;Données!$A$4:$A$15&amp;"'!$T$29:$T$48"))))</f>
        <v>0</v>
      </c>
      <c r="D67" s="377">
        <f ca="1">SUMPRODUCT(COUNTIF(INDIRECT("'"&amp;Données!$A$4:$A$15&amp;"'!$C$29:$C$48"),A67))</f>
        <v>0</v>
      </c>
      <c r="E67" s="377">
        <f ca="1">SUMPRODUCT(COUNTIF(INDIRECT("'"&amp;Données!$A$4:$A$15&amp;"'!$Q$29:$Q$48"),A67))</f>
        <v>0</v>
      </c>
      <c r="F67" s="377">
        <f ca="1">SUMPRODUCT(COUNTIF(INDIRECT("'"&amp;Données!$A$4:$A$15&amp;"'!$J$29:$J$48"),A67))</f>
        <v>0</v>
      </c>
      <c r="G67" s="386">
        <f>COUNTIFS('Michèle SCHUH'!$B$3:$B$42,Données!$T$4,'Michèle SCHUH'!$C$3:$C$42,A67)+COUNTIFS('Michèle SCHUH'!$I$3:$I$42,Données!$T$4,'Michèle SCHUH'!$J$3:$J$42,A67)+COUNTIFS('Michèle SCHUH'!$P$3:$P$42,Données!$T$4,'Michèle SCHUH'!$Q$3:$Q$42,A67)</f>
        <v>0</v>
      </c>
      <c r="H67" s="386">
        <f>COUNTIFS('Michèle SCHUH'!$B$3:$B$42,Données!$T$5,'Michèle SCHUH'!$C$3:$C$42,A67)+COUNTIFS('Michèle SCHUH'!$I$3:$I$42,Données!$T$5,'Michèle SCHUH'!$J$3:$J$42,A67)+COUNTIFS('Michèle SCHUH'!$P$3:$P$42,Données!$T$5,'Michèle SCHUH'!$Q$3:$Q$42,A67)</f>
        <v>0</v>
      </c>
      <c r="I67" s="386">
        <f>COUNTIFS('Michèle SCHUH'!$B$3:$B$42,Données!$T$6,'Michèle SCHUH'!$C$3:$C$42,A67)+COUNTIFS('Michèle SCHUH'!$I$3:$I$42,Données!$T$6,'Michèle SCHUH'!$J$3:$J$42,A67)+COUNTIFS('Michèle SCHUH'!$P$3:$P$42,Données!$T$6,'Michèle SCHUH'!$Q$3:$Q$42,A67)</f>
        <v>0</v>
      </c>
      <c r="J67" s="386">
        <f>COUNTIFS('Michèle SCHUH'!$B$3:$B$42,Données!$T$7,'Michèle SCHUH'!$C$3:$C$42,A67)+COUNTIFS('Michèle SCHUH'!$I$3:$I$42,Données!$T$7,'Michèle SCHUH'!$J$3:$J$42,A67)+COUNTIFS('Michèle SCHUH'!$P$3:$P$42,Données!$T$7,'Michèle SCHUH'!$Q$3:$Q$42,A67)</f>
        <v>0</v>
      </c>
      <c r="K67" s="378">
        <f ca="1">SUMPRODUCT(COUNTIFS(INDIRECT("'"&amp;Données!$A$4:$A$15&amp;"'!$E$29:$E$48"),Données!$O$4,INDIRECT("'"&amp;Données!$A$4:$A$15&amp;"'!$C$29:$C$48"),A67)+(COUNTIFS(INDIRECT("'"&amp;Données!$A$4:$A$15&amp;"'!$L$29:$L$48"),Données!$O$4,INDIRECT("'"&amp;Données!$A$4:$A$15&amp;"'!$J$29:$J$48"),A67)+(COUNTIFS(INDIRECT("'"&amp;Données!$A$4:$A$15&amp;"'!$S$29:$S$48"),Données!$O$4,INDIRECT("'"&amp;Données!$A$4:$A$15&amp;"'!$Q$29:$Q$48"),A67))))</f>
        <v>0</v>
      </c>
      <c r="L67" s="378">
        <f ca="1">SUMPRODUCT(COUNTIFS(INDIRECT("'"&amp;Données!$A$4:$A$15&amp;"'!$E$29:$E$48"),Données!$O$5,INDIRECT("'"&amp;Données!$A$4:$A$15&amp;"'!$C$29:$C$48"),A67)+(COUNTIFS(INDIRECT("'"&amp;Données!$A$4:$A$15&amp;"'!$L$29:$L$48"),Données!$O$5,INDIRECT("'"&amp;Données!$A$4:$A$15&amp;"'!$J$29:$J$48"),A67)+(COUNTIFS(INDIRECT("'"&amp;Données!$A$4:$A$15&amp;"'!$S$29:$S$48"),Données!$O$5,INDIRECT("'"&amp;Données!$A$4:$A$15&amp;"'!$Q$29:$Q$48"),A67))))</f>
        <v>0</v>
      </c>
      <c r="M67" s="378">
        <f ca="1">SUMPRODUCT(COUNTIFS(INDIRECT("'"&amp;Données!$A$4:$A$15&amp;"'!$E$29:$E$48"),Données!$O$6,INDIRECT("'"&amp;Données!$A$4:$A$15&amp;"'!$C$29:$C$48"),A67)+(COUNTIFS(INDIRECT("'"&amp;Données!$A$4:$A$15&amp;"'!$L$29:$L$48"),Données!$O$6,INDIRECT("'"&amp;Données!$A$4:$A$15&amp;"'!$J$29:$J$48"),A67)+(COUNTIFS(INDIRECT("'"&amp;Données!$A$4:$A$15&amp;"'!$S$29:$S$48"),Données!$O$6,INDIRECT("'"&amp;Données!$A$4:$A$15&amp;"'!$Q$29:$Q$48"),A67))))</f>
        <v>0</v>
      </c>
      <c r="N67" s="378">
        <f ca="1">SUMPRODUCT(COUNTIFS(INDIRECT("'"&amp;Données!$A$4:$A$15&amp;"'!$E$29:$E$48"),Données!$O$7,INDIRECT("'"&amp;Données!$A$4:$A$15&amp;"'!$C$29:$C$48"),A67)+(COUNTIFS(INDIRECT("'"&amp;Données!$A$4:$A$15&amp;"'!$L$29:$L$48"),Données!$O$7,INDIRECT("'"&amp;Données!$A$4:$A$15&amp;"'!$J$29:$J$48"),A67)+(COUNTIFS(INDIRECT("'"&amp;Données!$A$4:$A$15&amp;"'!$S$29:$S$48"),Données!$O$7,INDIRECT("'"&amp;Données!$A$4:$A$15&amp;"'!$Q$29:$Q$48"),A67))))</f>
        <v>0</v>
      </c>
      <c r="O67" s="378">
        <f ca="1">SUMPRODUCT(COUNTIFS(INDIRECT("'"&amp;Données!$A$4:$A$15&amp;"'!$E$29:$E$48"),Données!$O$8,INDIRECT("'"&amp;Données!$A$4:$A$15&amp;"'!$C$29:$C$48"),A67)+(COUNTIFS(INDIRECT("'"&amp;Données!$A$4:$A$15&amp;"'!$L$29:$L$48"),Données!$O$8,INDIRECT("'"&amp;Données!$A$4:$A$15&amp;"'!$J$29:$J$48"),A67)+(COUNTIFS(INDIRECT("'"&amp;Données!$A$4:$A$15&amp;"'!$S$29:$S$48"),Données!$O$8,INDIRECT("'"&amp;Données!$A$4:$A$15&amp;"'!$Q$29:$Q$48"),A67))))</f>
        <v>0</v>
      </c>
      <c r="P67" s="378">
        <f ca="1">SUMPRODUCT(COUNTIFS(INDIRECT("'"&amp;Données!$A$4:$A$15&amp;"'!$E$29:$E$48"),Données!$O$9,INDIRECT("'"&amp;Données!$A$4:$A$15&amp;"'!$C$29:$C$48"),A67)+(COUNTIFS(INDIRECT("'"&amp;Données!$A$4:$A$15&amp;"'!$L$29:$L$48"),Données!$O$9,INDIRECT("'"&amp;Données!$A$4:$A$15&amp;"'!$J$29:$J$48"),A67)+(COUNTIFS(INDIRECT("'"&amp;Données!$A$4:$A$15&amp;"'!$S$29:$S$48"),Données!$O$9,INDIRECT("'"&amp;Données!$A$4:$A$15&amp;"'!$Q$29:$Q$48"),A67))))</f>
        <v>0</v>
      </c>
      <c r="Q67" s="378">
        <f ca="1">SUMPRODUCT(COUNTIFS(INDIRECT("'"&amp;Données!$A$4:$A$15&amp;"'!$E$29:$E$48"),Données!$O$10,INDIRECT("'"&amp;Données!$A$4:$A$15&amp;"'!$C$29:$C$48"),A67)+(COUNTIFS(INDIRECT("'"&amp;Données!$A$4:$A$15&amp;"'!$L$29:$L$48"),Données!$O$10,INDIRECT("'"&amp;Données!$A$4:$A$15&amp;"'!$J$29:$J$48"),A67)+(COUNTIFS(INDIRECT("'"&amp;Données!$A$4:$A$15&amp;"'!$S$29:$S$48"),Données!$O$10,INDIRECT("'"&amp;Données!$A$4:$A$15&amp;"'!$Q$29:$Q$48"),A67))))</f>
        <v>0</v>
      </c>
      <c r="R67" s="378">
        <f ca="1">SUMPRODUCT(COUNTIFS(INDIRECT("'"&amp;Données!$A$4:$A$15&amp;"'!$E$29:$E$48"),Données!$O$11,INDIRECT("'"&amp;Données!$A$4:$A$15&amp;"'!$C$29:$C$48"),A67)+(COUNTIFS(INDIRECT("'"&amp;Données!$A$4:$A$15&amp;"'!$L$29:$L$48"),Données!$O$11,INDIRECT("'"&amp;Données!$A$4:$A$15&amp;"'!$J$29:$J$48"),A67)+(COUNTIFS(INDIRECT("'"&amp;Données!$A$4:$A$15&amp;"'!$S$29:$S$48"),Données!$O$11,INDIRECT("'"&amp;Données!$A$4:$A$15&amp;"'!$Q$29:$Q$48"),A67))))</f>
        <v>0</v>
      </c>
      <c r="S67" s="378">
        <f ca="1">SUMPRODUCT(COUNTIFS(INDIRECT("'"&amp;Données!$A$4:$A$15&amp;"'!$E$29:$E$48"),Données!$O$12,INDIRECT("'"&amp;Données!$A$4:$A$15&amp;"'!$C$29:$C$48"),A67)+(COUNTIFS(INDIRECT("'"&amp;Données!$A$4:$A$15&amp;"'!$L$29:$L$48"),Données!$O$12,INDIRECT("'"&amp;Données!$A$4:$A$15&amp;"'!$J$29:$J$48"),A67)+(COUNTIFS(INDIRECT("'"&amp;Données!$A$4:$A$15&amp;"'!$S$29:$S$48"),Données!$O$12,INDIRECT("'"&amp;Données!$A$4:$A$15&amp;"'!$Q$29:$Q$48"),A67))))</f>
        <v>0</v>
      </c>
      <c r="T67" s="378">
        <f ca="1">SUMPRODUCT(COUNTIFS(INDIRECT("'"&amp;Données!$A$4:$A$15&amp;"'!$E$29:$E$48"),Données!$O$13,INDIRECT("'"&amp;Données!$A$4:$A$15&amp;"'!$C$29:$C$48"),A67)+(COUNTIFS(INDIRECT("'"&amp;Données!$A$4:$A$15&amp;"'!$L$29:$L$48"),Données!$O$13,INDIRECT("'"&amp;Données!$A$4:$A$15&amp;"'!$J$29:$J$48"),A67)+(COUNTIFS(INDIRECT("'"&amp;Données!$A$4:$A$15&amp;"'!$S$29:$S$48"),Données!$O$13,INDIRECT("'"&amp;Données!$A$4:$A$15&amp;"'!$Q$29:$Q$48"),A67))))</f>
        <v>0</v>
      </c>
      <c r="U67" s="378">
        <f ca="1">SUMPRODUCT(COUNTIFS(INDIRECT("'"&amp;Données!$A$4:$A$15&amp;"'!$E$29:$E$48"),Données!$O$14,INDIRECT("'"&amp;Données!$A$4:$A$15&amp;"'!$C$29:$C$48"),A67)+(COUNTIFS(INDIRECT("'"&amp;Données!$A$4:$A$15&amp;"'!$L$29:$L$48"),Données!$O$14,INDIRECT("'"&amp;Données!$A$4:$A$15&amp;"'!$J$29:$J$48"),A67)+(COUNTIFS(INDIRECT("'"&amp;Données!$A$4:$A$15&amp;"'!$S$29:$S$48"),Données!$O$14,INDIRECT("'"&amp;Données!$A$4:$A$15&amp;"'!$Q$29:$Q$48"),A67))))</f>
        <v>0</v>
      </c>
      <c r="V67" s="378">
        <f ca="1">SUMPRODUCT(COUNTIFS(INDIRECT("'"&amp;Données!$A$4:$A$15&amp;"'!$E$29:$E$48"),Données!$O$15,INDIRECT("'"&amp;Données!$A$4:$A$15&amp;"'!$C$29:$C$48"),A67)+(COUNTIFS(INDIRECT("'"&amp;Données!$A$4:$A$15&amp;"'!$L$29:$L$48"),Données!$O$15,INDIRECT("'"&amp;Données!$A$4:$A$15&amp;"'!$J$29:$J$48"),A67)+(COUNTIFS(INDIRECT("'"&amp;Données!$A$4:$A$15&amp;"'!$S$29:$S$48"),Données!$O$15,INDIRECT("'"&amp;Données!$A$4:$A$15&amp;"'!$Q$29:$Q$48"),A67))))</f>
        <v>0</v>
      </c>
      <c r="W67" s="378">
        <f ca="1">SUMPRODUCT(COUNTIFS(INDIRECT("'"&amp;Données!$A$4:$A$15&amp;"'!$E$29:$E$48"),Données!$O$16,INDIRECT("'"&amp;Données!$A$4:$A$15&amp;"'!$C$29:$C$48"),A67)+(COUNTIFS(INDIRECT("'"&amp;Données!$A$4:$A$15&amp;"'!$L$29:$L$48"),Données!$O$16,INDIRECT("'"&amp;Données!$A$4:$A$15&amp;"'!$J$29:$J$48"),A67)+(COUNTIFS(INDIRECT("'"&amp;Données!$A$4:$A$15&amp;"'!$S$29:$S$48"),Données!$O$16,INDIRECT("'"&amp;Données!$A$4:$A$15&amp;"'!$Q$29:$Q$48"),A67))))</f>
        <v>0</v>
      </c>
      <c r="X67" s="378">
        <f ca="1">SUMPRODUCT(COUNTIFS(INDIRECT("'"&amp;Données!$A$4:$A$15&amp;"'!$E$29:$E$48"),Données!$O$17,INDIRECT("'"&amp;Données!$A$4:$A$15&amp;"'!$C$29:$C$48"),A67)+(COUNTIFS(INDIRECT("'"&amp;Données!$A$4:$A$15&amp;"'!$L$29:$L$48"),Données!$O$17,INDIRECT("'"&amp;Données!$A$4:$A$15&amp;"'!$J$29:$J$48"),A67)+(COUNTIFS(INDIRECT("'"&amp;Données!$A$4:$A$15&amp;"'!$S$29:$S$48"),Données!$O$17,INDIRECT("'"&amp;Données!$A$4:$A$15&amp;"'!$Q$29:$Q$48"),A67))))</f>
        <v>0</v>
      </c>
      <c r="Y67" s="378">
        <f ca="1">SUMPRODUCT(COUNTIFS(INDIRECT("'"&amp;Données!$A$4:$A$15&amp;"'!$E$29:$E$48"),Données!$O$18,INDIRECT("'"&amp;Données!$A$4:$A$15&amp;"'!$C$29:$C$48"),A67)+(COUNTIFS(INDIRECT("'"&amp;Données!$A$4:$A$15&amp;"'!$L$29:$L$48"),Données!$O$18,INDIRECT("'"&amp;Données!$A$4:$A$15&amp;"'!$J$29:$J$48"),A67)+(COUNTIFS(INDIRECT("'"&amp;Données!$A$4:$A$15&amp;"'!$S$29:$S$48"),Données!$O$18,INDIRECT("'"&amp;Données!$A$4:$A$15&amp;"'!$Q$29:$Q$48"),A67))))</f>
        <v>0</v>
      </c>
      <c r="Z67" s="378">
        <f ca="1">SUMPRODUCT(COUNTIFS(INDIRECT("'"&amp;Données!$A$4:$A$15&amp;"'!$E$29:$E$48"),Données!$O$19,INDIRECT("'"&amp;Données!$A$4:$A$15&amp;"'!$C$29:$C$48"),A67)+(COUNTIFS(INDIRECT("'"&amp;Données!$A$4:$A$15&amp;"'!$L$29:$L$48"),Données!$O$19,INDIRECT("'"&amp;Données!$A$4:$A$15&amp;"'!$J$29:$J$48"),A67)+(COUNTIFS(INDIRECT("'"&amp;Données!$A$4:$A$15&amp;"'!$S$29:$S$48"),Données!$O$19,INDIRECT("'"&amp;Données!$A$4:$A$15&amp;"'!$Q$29:$Q$48"),A67))))</f>
        <v>0</v>
      </c>
      <c r="AA67" s="218"/>
      <c r="AB67" s="218"/>
      <c r="AC67" s="218"/>
      <c r="AD67" s="97"/>
      <c r="AE67" s="97"/>
      <c r="AF67" s="97"/>
      <c r="AG67" s="97"/>
      <c r="AH67" s="97"/>
      <c r="AI67" s="98"/>
      <c r="AJ67" s="96"/>
      <c r="AK67" s="96"/>
      <c r="AL67" s="96"/>
      <c r="AS67" s="89"/>
    </row>
    <row r="68" spans="1:45" s="63" customFormat="1" ht="12.75" x14ac:dyDescent="0.2">
      <c r="A68" s="376" t="s">
        <v>57</v>
      </c>
      <c r="B68" s="377">
        <f ca="1">SUMPRODUCT(COUNTIF(INDIRECT("'"&amp;Données!$A$4:$A$15&amp;"'!$B$29:$T$48"),A68))</f>
        <v>0</v>
      </c>
      <c r="C68" s="377">
        <f ca="1">SUMPRODUCT(SUMIF(INDIRECT("'"&amp;Données!$A$4:$A$15&amp;"'!$C$29:$C$48"),A68,INDIRECT("'"&amp;Données!$A$4:$A$15&amp;"'!$F$29:$F$48"))+(SUMIF(INDIRECT("'"&amp;Données!$A$4:$A$15&amp;"'!$J$29:$J$48"),A68,INDIRECT("'"&amp;Données!$A$4:$A$15&amp;"'!$M$29:$M$48")))+(SUMIF(INDIRECT("'"&amp;Données!$A$4:$A$15&amp;"'!$Q$29:$Q$48"),A68,INDIRECT("'"&amp;Données!$A$4:$A$15&amp;"'!$T$29:$T$48"))))</f>
        <v>0</v>
      </c>
      <c r="D68" s="377">
        <f ca="1">SUMPRODUCT(COUNTIF(INDIRECT("'"&amp;Données!$A$4:$A$15&amp;"'!$C$29:$C$48"),A68))</f>
        <v>0</v>
      </c>
      <c r="E68" s="377">
        <f ca="1">SUMPRODUCT(COUNTIF(INDIRECT("'"&amp;Données!$A$4:$A$15&amp;"'!$Q$29:$Q$48"),A68))</f>
        <v>0</v>
      </c>
      <c r="F68" s="377">
        <f ca="1">SUMPRODUCT(COUNTIF(INDIRECT("'"&amp;Données!$A$4:$A$15&amp;"'!$J$29:$J$48"),A68))</f>
        <v>0</v>
      </c>
      <c r="G68" s="386">
        <f>COUNTIFS('Michèle SCHUH'!$B$3:$B$42,Données!$T$4,'Michèle SCHUH'!$C$3:$C$42,A68)+COUNTIFS('Michèle SCHUH'!$I$3:$I$42,Données!$T$4,'Michèle SCHUH'!$J$3:$J$42,A68)+COUNTIFS('Michèle SCHUH'!$P$3:$P$42,Données!$T$4,'Michèle SCHUH'!$Q$3:$Q$42,A68)</f>
        <v>0</v>
      </c>
      <c r="H68" s="386">
        <f>COUNTIFS('Michèle SCHUH'!$B$3:$B$42,Données!$T$5,'Michèle SCHUH'!$C$3:$C$42,A68)+COUNTIFS('Michèle SCHUH'!$I$3:$I$42,Données!$T$5,'Michèle SCHUH'!$J$3:$J$42,A68)+COUNTIFS('Michèle SCHUH'!$P$3:$P$42,Données!$T$5,'Michèle SCHUH'!$Q$3:$Q$42,A68)</f>
        <v>0</v>
      </c>
      <c r="I68" s="386">
        <f>COUNTIFS('Michèle SCHUH'!$B$3:$B$42,Données!$T$6,'Michèle SCHUH'!$C$3:$C$42,A68)+COUNTIFS('Michèle SCHUH'!$I$3:$I$42,Données!$T$6,'Michèle SCHUH'!$J$3:$J$42,A68)+COUNTIFS('Michèle SCHUH'!$P$3:$P$42,Données!$T$6,'Michèle SCHUH'!$Q$3:$Q$42,A68)</f>
        <v>0</v>
      </c>
      <c r="J68" s="386">
        <f>COUNTIFS('Michèle SCHUH'!$B$3:$B$42,Données!$T$7,'Michèle SCHUH'!$C$3:$C$42,A68)+COUNTIFS('Michèle SCHUH'!$I$3:$I$42,Données!$T$7,'Michèle SCHUH'!$J$3:$J$42,A68)+COUNTIFS('Michèle SCHUH'!$P$3:$P$42,Données!$T$7,'Michèle SCHUH'!$Q$3:$Q$42,A68)</f>
        <v>0</v>
      </c>
      <c r="K68" s="378">
        <f ca="1">SUMPRODUCT(COUNTIFS(INDIRECT("'"&amp;Données!$A$4:$A$15&amp;"'!$E$29:$E$48"),Données!$O$4,INDIRECT("'"&amp;Données!$A$4:$A$15&amp;"'!$C$29:$C$48"),A68)+(COUNTIFS(INDIRECT("'"&amp;Données!$A$4:$A$15&amp;"'!$L$29:$L$48"),Données!$O$4,INDIRECT("'"&amp;Données!$A$4:$A$15&amp;"'!$J$29:$J$48"),A68)+(COUNTIFS(INDIRECT("'"&amp;Données!$A$4:$A$15&amp;"'!$S$29:$S$48"),Données!$O$4,INDIRECT("'"&amp;Données!$A$4:$A$15&amp;"'!$Q$29:$Q$48"),A68))))</f>
        <v>0</v>
      </c>
      <c r="L68" s="378">
        <f ca="1">SUMPRODUCT(COUNTIFS(INDIRECT("'"&amp;Données!$A$4:$A$15&amp;"'!$E$29:$E$48"),Données!$O$5,INDIRECT("'"&amp;Données!$A$4:$A$15&amp;"'!$C$29:$C$48"),A68)+(COUNTIFS(INDIRECT("'"&amp;Données!$A$4:$A$15&amp;"'!$L$29:$L$48"),Données!$O$5,INDIRECT("'"&amp;Données!$A$4:$A$15&amp;"'!$J$29:$J$48"),A68)+(COUNTIFS(INDIRECT("'"&amp;Données!$A$4:$A$15&amp;"'!$S$29:$S$48"),Données!$O$5,INDIRECT("'"&amp;Données!$A$4:$A$15&amp;"'!$Q$29:$Q$48"),A68))))</f>
        <v>0</v>
      </c>
      <c r="M68" s="378">
        <f ca="1">SUMPRODUCT(COUNTIFS(INDIRECT("'"&amp;Données!$A$4:$A$15&amp;"'!$E$29:$E$48"),Données!$O$6,INDIRECT("'"&amp;Données!$A$4:$A$15&amp;"'!$C$29:$C$48"),A68)+(COUNTIFS(INDIRECT("'"&amp;Données!$A$4:$A$15&amp;"'!$L$29:$L$48"),Données!$O$6,INDIRECT("'"&amp;Données!$A$4:$A$15&amp;"'!$J$29:$J$48"),A68)+(COUNTIFS(INDIRECT("'"&amp;Données!$A$4:$A$15&amp;"'!$S$29:$S$48"),Données!$O$6,INDIRECT("'"&amp;Données!$A$4:$A$15&amp;"'!$Q$29:$Q$48"),A68))))</f>
        <v>0</v>
      </c>
      <c r="N68" s="378">
        <f ca="1">SUMPRODUCT(COUNTIFS(INDIRECT("'"&amp;Données!$A$4:$A$15&amp;"'!$E$29:$E$48"),Données!$O$7,INDIRECT("'"&amp;Données!$A$4:$A$15&amp;"'!$C$29:$C$48"),A68)+(COUNTIFS(INDIRECT("'"&amp;Données!$A$4:$A$15&amp;"'!$L$29:$L$48"),Données!$O$7,INDIRECT("'"&amp;Données!$A$4:$A$15&amp;"'!$J$29:$J$48"),A68)+(COUNTIFS(INDIRECT("'"&amp;Données!$A$4:$A$15&amp;"'!$S$29:$S$48"),Données!$O$7,INDIRECT("'"&amp;Données!$A$4:$A$15&amp;"'!$Q$29:$Q$48"),A68))))</f>
        <v>0</v>
      </c>
      <c r="O68" s="378">
        <f ca="1">SUMPRODUCT(COUNTIFS(INDIRECT("'"&amp;Données!$A$4:$A$15&amp;"'!$E$29:$E$48"),Données!$O$8,INDIRECT("'"&amp;Données!$A$4:$A$15&amp;"'!$C$29:$C$48"),A68)+(COUNTIFS(INDIRECT("'"&amp;Données!$A$4:$A$15&amp;"'!$L$29:$L$48"),Données!$O$8,INDIRECT("'"&amp;Données!$A$4:$A$15&amp;"'!$J$29:$J$48"),A68)+(COUNTIFS(INDIRECT("'"&amp;Données!$A$4:$A$15&amp;"'!$S$29:$S$48"),Données!$O$8,INDIRECT("'"&amp;Données!$A$4:$A$15&amp;"'!$Q$29:$Q$48"),A68))))</f>
        <v>0</v>
      </c>
      <c r="P68" s="378">
        <f ca="1">SUMPRODUCT(COUNTIFS(INDIRECT("'"&amp;Données!$A$4:$A$15&amp;"'!$E$29:$E$48"),Données!$O$9,INDIRECT("'"&amp;Données!$A$4:$A$15&amp;"'!$C$29:$C$48"),A68)+(COUNTIFS(INDIRECT("'"&amp;Données!$A$4:$A$15&amp;"'!$L$29:$L$48"),Données!$O$9,INDIRECT("'"&amp;Données!$A$4:$A$15&amp;"'!$J$29:$J$48"),A68)+(COUNTIFS(INDIRECT("'"&amp;Données!$A$4:$A$15&amp;"'!$S$29:$S$48"),Données!$O$9,INDIRECT("'"&amp;Données!$A$4:$A$15&amp;"'!$Q$29:$Q$48"),A68))))</f>
        <v>0</v>
      </c>
      <c r="Q68" s="378">
        <f ca="1">SUMPRODUCT(COUNTIFS(INDIRECT("'"&amp;Données!$A$4:$A$15&amp;"'!$E$29:$E$48"),Données!$O$10,INDIRECT("'"&amp;Données!$A$4:$A$15&amp;"'!$C$29:$C$48"),A68)+(COUNTIFS(INDIRECT("'"&amp;Données!$A$4:$A$15&amp;"'!$L$29:$L$48"),Données!$O$10,INDIRECT("'"&amp;Données!$A$4:$A$15&amp;"'!$J$29:$J$48"),A68)+(COUNTIFS(INDIRECT("'"&amp;Données!$A$4:$A$15&amp;"'!$S$29:$S$48"),Données!$O$10,INDIRECT("'"&amp;Données!$A$4:$A$15&amp;"'!$Q$29:$Q$48"),A68))))</f>
        <v>0</v>
      </c>
      <c r="R68" s="378">
        <f ca="1">SUMPRODUCT(COUNTIFS(INDIRECT("'"&amp;Données!$A$4:$A$15&amp;"'!$E$29:$E$48"),Données!$O$11,INDIRECT("'"&amp;Données!$A$4:$A$15&amp;"'!$C$29:$C$48"),A68)+(COUNTIFS(INDIRECT("'"&amp;Données!$A$4:$A$15&amp;"'!$L$29:$L$48"),Données!$O$11,INDIRECT("'"&amp;Données!$A$4:$A$15&amp;"'!$J$29:$J$48"),A68)+(COUNTIFS(INDIRECT("'"&amp;Données!$A$4:$A$15&amp;"'!$S$29:$S$48"),Données!$O$11,INDIRECT("'"&amp;Données!$A$4:$A$15&amp;"'!$Q$29:$Q$48"),A68))))</f>
        <v>0</v>
      </c>
      <c r="S68" s="378">
        <f ca="1">SUMPRODUCT(COUNTIFS(INDIRECT("'"&amp;Données!$A$4:$A$15&amp;"'!$E$29:$E$48"),Données!$O$12,INDIRECT("'"&amp;Données!$A$4:$A$15&amp;"'!$C$29:$C$48"),A68)+(COUNTIFS(INDIRECT("'"&amp;Données!$A$4:$A$15&amp;"'!$L$29:$L$48"),Données!$O$12,INDIRECT("'"&amp;Données!$A$4:$A$15&amp;"'!$J$29:$J$48"),A68)+(COUNTIFS(INDIRECT("'"&amp;Données!$A$4:$A$15&amp;"'!$S$29:$S$48"),Données!$O$12,INDIRECT("'"&amp;Données!$A$4:$A$15&amp;"'!$Q$29:$Q$48"),A68))))</f>
        <v>0</v>
      </c>
      <c r="T68" s="378">
        <f ca="1">SUMPRODUCT(COUNTIFS(INDIRECT("'"&amp;Données!$A$4:$A$15&amp;"'!$E$29:$E$48"),Données!$O$13,INDIRECT("'"&amp;Données!$A$4:$A$15&amp;"'!$C$29:$C$48"),A68)+(COUNTIFS(INDIRECT("'"&amp;Données!$A$4:$A$15&amp;"'!$L$29:$L$48"),Données!$O$13,INDIRECT("'"&amp;Données!$A$4:$A$15&amp;"'!$J$29:$J$48"),A68)+(COUNTIFS(INDIRECT("'"&amp;Données!$A$4:$A$15&amp;"'!$S$29:$S$48"),Données!$O$13,INDIRECT("'"&amp;Données!$A$4:$A$15&amp;"'!$Q$29:$Q$48"),A68))))</f>
        <v>0</v>
      </c>
      <c r="U68" s="378">
        <f ca="1">SUMPRODUCT(COUNTIFS(INDIRECT("'"&amp;Données!$A$4:$A$15&amp;"'!$E$29:$E$48"),Données!$O$14,INDIRECT("'"&amp;Données!$A$4:$A$15&amp;"'!$C$29:$C$48"),A68)+(COUNTIFS(INDIRECT("'"&amp;Données!$A$4:$A$15&amp;"'!$L$29:$L$48"),Données!$O$14,INDIRECT("'"&amp;Données!$A$4:$A$15&amp;"'!$J$29:$J$48"),A68)+(COUNTIFS(INDIRECT("'"&amp;Données!$A$4:$A$15&amp;"'!$S$29:$S$48"),Données!$O$14,INDIRECT("'"&amp;Données!$A$4:$A$15&amp;"'!$Q$29:$Q$48"),A68))))</f>
        <v>0</v>
      </c>
      <c r="V68" s="378">
        <f ca="1">SUMPRODUCT(COUNTIFS(INDIRECT("'"&amp;Données!$A$4:$A$15&amp;"'!$E$29:$E$48"),Données!$O$15,INDIRECT("'"&amp;Données!$A$4:$A$15&amp;"'!$C$29:$C$48"),A68)+(COUNTIFS(INDIRECT("'"&amp;Données!$A$4:$A$15&amp;"'!$L$29:$L$48"),Données!$O$15,INDIRECT("'"&amp;Données!$A$4:$A$15&amp;"'!$J$29:$J$48"),A68)+(COUNTIFS(INDIRECT("'"&amp;Données!$A$4:$A$15&amp;"'!$S$29:$S$48"),Données!$O$15,INDIRECT("'"&amp;Données!$A$4:$A$15&amp;"'!$Q$29:$Q$48"),A68))))</f>
        <v>0</v>
      </c>
      <c r="W68" s="378">
        <f ca="1">SUMPRODUCT(COUNTIFS(INDIRECT("'"&amp;Données!$A$4:$A$15&amp;"'!$E$29:$E$48"),Données!$O$16,INDIRECT("'"&amp;Données!$A$4:$A$15&amp;"'!$C$29:$C$48"),A68)+(COUNTIFS(INDIRECT("'"&amp;Données!$A$4:$A$15&amp;"'!$L$29:$L$48"),Données!$O$16,INDIRECT("'"&amp;Données!$A$4:$A$15&amp;"'!$J$29:$J$48"),A68)+(COUNTIFS(INDIRECT("'"&amp;Données!$A$4:$A$15&amp;"'!$S$29:$S$48"),Données!$O$16,INDIRECT("'"&amp;Données!$A$4:$A$15&amp;"'!$Q$29:$Q$48"),A68))))</f>
        <v>0</v>
      </c>
      <c r="X68" s="378">
        <f ca="1">SUMPRODUCT(COUNTIFS(INDIRECT("'"&amp;Données!$A$4:$A$15&amp;"'!$E$29:$E$48"),Données!$O$17,INDIRECT("'"&amp;Données!$A$4:$A$15&amp;"'!$C$29:$C$48"),A68)+(COUNTIFS(INDIRECT("'"&amp;Données!$A$4:$A$15&amp;"'!$L$29:$L$48"),Données!$O$17,INDIRECT("'"&amp;Données!$A$4:$A$15&amp;"'!$J$29:$J$48"),A68)+(COUNTIFS(INDIRECT("'"&amp;Données!$A$4:$A$15&amp;"'!$S$29:$S$48"),Données!$O$17,INDIRECT("'"&amp;Données!$A$4:$A$15&amp;"'!$Q$29:$Q$48"),A68))))</f>
        <v>0</v>
      </c>
      <c r="Y68" s="378">
        <f ca="1">SUMPRODUCT(COUNTIFS(INDIRECT("'"&amp;Données!$A$4:$A$15&amp;"'!$E$29:$E$48"),Données!$O$18,INDIRECT("'"&amp;Données!$A$4:$A$15&amp;"'!$C$29:$C$48"),A68)+(COUNTIFS(INDIRECT("'"&amp;Données!$A$4:$A$15&amp;"'!$L$29:$L$48"),Données!$O$18,INDIRECT("'"&amp;Données!$A$4:$A$15&amp;"'!$J$29:$J$48"),A68)+(COUNTIFS(INDIRECT("'"&amp;Données!$A$4:$A$15&amp;"'!$S$29:$S$48"),Données!$O$18,INDIRECT("'"&amp;Données!$A$4:$A$15&amp;"'!$Q$29:$Q$48"),A68))))</f>
        <v>0</v>
      </c>
      <c r="Z68" s="378">
        <f ca="1">SUMPRODUCT(COUNTIFS(INDIRECT("'"&amp;Données!$A$4:$A$15&amp;"'!$E$29:$E$48"),Données!$O$19,INDIRECT("'"&amp;Données!$A$4:$A$15&amp;"'!$C$29:$C$48"),A68)+(COUNTIFS(INDIRECT("'"&amp;Données!$A$4:$A$15&amp;"'!$L$29:$L$48"),Données!$O$19,INDIRECT("'"&amp;Données!$A$4:$A$15&amp;"'!$J$29:$J$48"),A68)+(COUNTIFS(INDIRECT("'"&amp;Données!$A$4:$A$15&amp;"'!$S$29:$S$48"),Données!$O$19,INDIRECT("'"&amp;Données!$A$4:$A$15&amp;"'!$Q$29:$Q$48"),A68))))</f>
        <v>0</v>
      </c>
      <c r="AA68" s="218"/>
      <c r="AB68" s="218"/>
      <c r="AC68" s="218"/>
      <c r="AD68" s="97"/>
      <c r="AE68" s="97"/>
      <c r="AF68" s="97"/>
      <c r="AG68" s="97"/>
      <c r="AH68" s="97"/>
      <c r="AI68" s="98"/>
      <c r="AJ68" s="96"/>
      <c r="AK68" s="96"/>
      <c r="AL68" s="96"/>
      <c r="AS68" s="89"/>
    </row>
    <row r="69" spans="1:45" s="63" customFormat="1" ht="12.75" x14ac:dyDescent="0.2">
      <c r="A69" s="375" t="s">
        <v>81</v>
      </c>
      <c r="B69" s="377">
        <f ca="1">SUMPRODUCT(COUNTIF(INDIRECT("'"&amp;Données!$A$4:$A$15&amp;"'!$B$29:$T$48"),A69))</f>
        <v>0</v>
      </c>
      <c r="C69" s="377">
        <f ca="1">SUMPRODUCT(SUMIF(INDIRECT("'"&amp;Données!$A$4:$A$15&amp;"'!$C$29:$C$48"),A69,INDIRECT("'"&amp;Données!$A$4:$A$15&amp;"'!$F$29:$F$48"))+(SUMIF(INDIRECT("'"&amp;Données!$A$4:$A$15&amp;"'!$J$29:$J$48"),A69,INDIRECT("'"&amp;Données!$A$4:$A$15&amp;"'!$M$29:$M$48")))+(SUMIF(INDIRECT("'"&amp;Données!$A$4:$A$15&amp;"'!$Q$29:$Q$48"),A69,INDIRECT("'"&amp;Données!$A$4:$A$15&amp;"'!$T$29:$T$48"))))</f>
        <v>0</v>
      </c>
      <c r="D69" s="377">
        <f ca="1">SUMPRODUCT(COUNTIF(INDIRECT("'"&amp;Données!$A$4:$A$15&amp;"'!$C$29:$C$48"),A69))</f>
        <v>0</v>
      </c>
      <c r="E69" s="377">
        <f ca="1">SUMPRODUCT(COUNTIF(INDIRECT("'"&amp;Données!$A$4:$A$15&amp;"'!$Q$29:$Q$48"),A69))</f>
        <v>0</v>
      </c>
      <c r="F69" s="377">
        <f ca="1">SUMPRODUCT(COUNTIF(INDIRECT("'"&amp;Données!$A$4:$A$15&amp;"'!$J$29:$J$48"),A69))</f>
        <v>0</v>
      </c>
      <c r="G69" s="386">
        <f>COUNTIFS('Michèle SCHUH'!$B$3:$B$42,Données!$T$4,'Michèle SCHUH'!$C$3:$C$42,A69)+COUNTIFS('Michèle SCHUH'!$I$3:$I$42,Données!$T$4,'Michèle SCHUH'!$J$3:$J$42,A69)+COUNTIFS('Michèle SCHUH'!$P$3:$P$42,Données!$T$4,'Michèle SCHUH'!$Q$3:$Q$42,A69)</f>
        <v>0</v>
      </c>
      <c r="H69" s="386">
        <f>COUNTIFS('Michèle SCHUH'!$B$3:$B$42,Données!$T$5,'Michèle SCHUH'!$C$3:$C$42,A69)+COUNTIFS('Michèle SCHUH'!$I$3:$I$42,Données!$T$5,'Michèle SCHUH'!$J$3:$J$42,A69)+COUNTIFS('Michèle SCHUH'!$P$3:$P$42,Données!$T$5,'Michèle SCHUH'!$Q$3:$Q$42,A69)</f>
        <v>0</v>
      </c>
      <c r="I69" s="386">
        <f>COUNTIFS('Michèle SCHUH'!$B$3:$B$42,Données!$T$6,'Michèle SCHUH'!$C$3:$C$42,A69)+COUNTIFS('Michèle SCHUH'!$I$3:$I$42,Données!$T$6,'Michèle SCHUH'!$J$3:$J$42,A69)+COUNTIFS('Michèle SCHUH'!$P$3:$P$42,Données!$T$6,'Michèle SCHUH'!$Q$3:$Q$42,A69)</f>
        <v>0</v>
      </c>
      <c r="J69" s="386">
        <f>COUNTIFS('Michèle SCHUH'!$B$3:$B$42,Données!$T$7,'Michèle SCHUH'!$C$3:$C$42,A69)+COUNTIFS('Michèle SCHUH'!$I$3:$I$42,Données!$T$7,'Michèle SCHUH'!$J$3:$J$42,A69)+COUNTIFS('Michèle SCHUH'!$P$3:$P$42,Données!$T$7,'Michèle SCHUH'!$Q$3:$Q$42,A69)</f>
        <v>0</v>
      </c>
      <c r="K69" s="378">
        <f ca="1">SUMPRODUCT(COUNTIFS(INDIRECT("'"&amp;Données!$A$4:$A$15&amp;"'!$E$29:$E$48"),Données!$O$4,INDIRECT("'"&amp;Données!$A$4:$A$15&amp;"'!$C$29:$C$48"),A69)+(COUNTIFS(INDIRECT("'"&amp;Données!$A$4:$A$15&amp;"'!$L$29:$L$48"),Données!$O$4,INDIRECT("'"&amp;Données!$A$4:$A$15&amp;"'!$J$29:$J$48"),A69)+(COUNTIFS(INDIRECT("'"&amp;Données!$A$4:$A$15&amp;"'!$S$29:$S$48"),Données!$O$4,INDIRECT("'"&amp;Données!$A$4:$A$15&amp;"'!$Q$29:$Q$48"),A69))))</f>
        <v>0</v>
      </c>
      <c r="L69" s="378">
        <f ca="1">SUMPRODUCT(COUNTIFS(INDIRECT("'"&amp;Données!$A$4:$A$15&amp;"'!$E$29:$E$48"),Données!$O$5,INDIRECT("'"&amp;Données!$A$4:$A$15&amp;"'!$C$29:$C$48"),A69)+(COUNTIFS(INDIRECT("'"&amp;Données!$A$4:$A$15&amp;"'!$L$29:$L$48"),Données!$O$5,INDIRECT("'"&amp;Données!$A$4:$A$15&amp;"'!$J$29:$J$48"),A69)+(COUNTIFS(INDIRECT("'"&amp;Données!$A$4:$A$15&amp;"'!$S$29:$S$48"),Données!$O$5,INDIRECT("'"&amp;Données!$A$4:$A$15&amp;"'!$Q$29:$Q$48"),A69))))</f>
        <v>0</v>
      </c>
      <c r="M69" s="378">
        <f ca="1">SUMPRODUCT(COUNTIFS(INDIRECT("'"&amp;Données!$A$4:$A$15&amp;"'!$E$29:$E$48"),Données!$O$6,INDIRECT("'"&amp;Données!$A$4:$A$15&amp;"'!$C$29:$C$48"),A69)+(COUNTIFS(INDIRECT("'"&amp;Données!$A$4:$A$15&amp;"'!$L$29:$L$48"),Données!$O$6,INDIRECT("'"&amp;Données!$A$4:$A$15&amp;"'!$J$29:$J$48"),A69)+(COUNTIFS(INDIRECT("'"&amp;Données!$A$4:$A$15&amp;"'!$S$29:$S$48"),Données!$O$6,INDIRECT("'"&amp;Données!$A$4:$A$15&amp;"'!$Q$29:$Q$48"),A69))))</f>
        <v>0</v>
      </c>
      <c r="N69" s="378">
        <f ca="1">SUMPRODUCT(COUNTIFS(INDIRECT("'"&amp;Données!$A$4:$A$15&amp;"'!$E$29:$E$48"),Données!$O$7,INDIRECT("'"&amp;Données!$A$4:$A$15&amp;"'!$C$29:$C$48"),A69)+(COUNTIFS(INDIRECT("'"&amp;Données!$A$4:$A$15&amp;"'!$L$29:$L$48"),Données!$O$7,INDIRECT("'"&amp;Données!$A$4:$A$15&amp;"'!$J$29:$J$48"),A69)+(COUNTIFS(INDIRECT("'"&amp;Données!$A$4:$A$15&amp;"'!$S$29:$S$48"),Données!$O$7,INDIRECT("'"&amp;Données!$A$4:$A$15&amp;"'!$Q$29:$Q$48"),A69))))</f>
        <v>0</v>
      </c>
      <c r="O69" s="378">
        <f ca="1">SUMPRODUCT(COUNTIFS(INDIRECT("'"&amp;Données!$A$4:$A$15&amp;"'!$E$29:$E$48"),Données!$O$8,INDIRECT("'"&amp;Données!$A$4:$A$15&amp;"'!$C$29:$C$48"),A69)+(COUNTIFS(INDIRECT("'"&amp;Données!$A$4:$A$15&amp;"'!$L$29:$L$48"),Données!$O$8,INDIRECT("'"&amp;Données!$A$4:$A$15&amp;"'!$J$29:$J$48"),A69)+(COUNTIFS(INDIRECT("'"&amp;Données!$A$4:$A$15&amp;"'!$S$29:$S$48"),Données!$O$8,INDIRECT("'"&amp;Données!$A$4:$A$15&amp;"'!$Q$29:$Q$48"),A69))))</f>
        <v>0</v>
      </c>
      <c r="P69" s="378">
        <f ca="1">SUMPRODUCT(COUNTIFS(INDIRECT("'"&amp;Données!$A$4:$A$15&amp;"'!$E$29:$E$48"),Données!$O$9,INDIRECT("'"&amp;Données!$A$4:$A$15&amp;"'!$C$29:$C$48"),A69)+(COUNTIFS(INDIRECT("'"&amp;Données!$A$4:$A$15&amp;"'!$L$29:$L$48"),Données!$O$9,INDIRECT("'"&amp;Données!$A$4:$A$15&amp;"'!$J$29:$J$48"),A69)+(COUNTIFS(INDIRECT("'"&amp;Données!$A$4:$A$15&amp;"'!$S$29:$S$48"),Données!$O$9,INDIRECT("'"&amp;Données!$A$4:$A$15&amp;"'!$Q$29:$Q$48"),A69))))</f>
        <v>0</v>
      </c>
      <c r="Q69" s="378">
        <f ca="1">SUMPRODUCT(COUNTIFS(INDIRECT("'"&amp;Données!$A$4:$A$15&amp;"'!$E$29:$E$48"),Données!$O$10,INDIRECT("'"&amp;Données!$A$4:$A$15&amp;"'!$C$29:$C$48"),A69)+(COUNTIFS(INDIRECT("'"&amp;Données!$A$4:$A$15&amp;"'!$L$29:$L$48"),Données!$O$10,INDIRECT("'"&amp;Données!$A$4:$A$15&amp;"'!$J$29:$J$48"),A69)+(COUNTIFS(INDIRECT("'"&amp;Données!$A$4:$A$15&amp;"'!$S$29:$S$48"),Données!$O$10,INDIRECT("'"&amp;Données!$A$4:$A$15&amp;"'!$Q$29:$Q$48"),A69))))</f>
        <v>0</v>
      </c>
      <c r="R69" s="378">
        <f ca="1">SUMPRODUCT(COUNTIFS(INDIRECT("'"&amp;Données!$A$4:$A$15&amp;"'!$E$29:$E$48"),Données!$O$11,INDIRECT("'"&amp;Données!$A$4:$A$15&amp;"'!$C$29:$C$48"),A69)+(COUNTIFS(INDIRECT("'"&amp;Données!$A$4:$A$15&amp;"'!$L$29:$L$48"),Données!$O$11,INDIRECT("'"&amp;Données!$A$4:$A$15&amp;"'!$J$29:$J$48"),A69)+(COUNTIFS(INDIRECT("'"&amp;Données!$A$4:$A$15&amp;"'!$S$29:$S$48"),Données!$O$11,INDIRECT("'"&amp;Données!$A$4:$A$15&amp;"'!$Q$29:$Q$48"),A69))))</f>
        <v>0</v>
      </c>
      <c r="S69" s="378">
        <f ca="1">SUMPRODUCT(COUNTIFS(INDIRECT("'"&amp;Données!$A$4:$A$15&amp;"'!$E$29:$E$48"),Données!$O$12,INDIRECT("'"&amp;Données!$A$4:$A$15&amp;"'!$C$29:$C$48"),A69)+(COUNTIFS(INDIRECT("'"&amp;Données!$A$4:$A$15&amp;"'!$L$29:$L$48"),Données!$O$12,INDIRECT("'"&amp;Données!$A$4:$A$15&amp;"'!$J$29:$J$48"),A69)+(COUNTIFS(INDIRECT("'"&amp;Données!$A$4:$A$15&amp;"'!$S$29:$S$48"),Données!$O$12,INDIRECT("'"&amp;Données!$A$4:$A$15&amp;"'!$Q$29:$Q$48"),A69))))</f>
        <v>0</v>
      </c>
      <c r="T69" s="378">
        <f ca="1">SUMPRODUCT(COUNTIFS(INDIRECT("'"&amp;Données!$A$4:$A$15&amp;"'!$E$29:$E$48"),Données!$O$13,INDIRECT("'"&amp;Données!$A$4:$A$15&amp;"'!$C$29:$C$48"),A69)+(COUNTIFS(INDIRECT("'"&amp;Données!$A$4:$A$15&amp;"'!$L$29:$L$48"),Données!$O$13,INDIRECT("'"&amp;Données!$A$4:$A$15&amp;"'!$J$29:$J$48"),A69)+(COUNTIFS(INDIRECT("'"&amp;Données!$A$4:$A$15&amp;"'!$S$29:$S$48"),Données!$O$13,INDIRECT("'"&amp;Données!$A$4:$A$15&amp;"'!$Q$29:$Q$48"),A69))))</f>
        <v>0</v>
      </c>
      <c r="U69" s="378">
        <f ca="1">SUMPRODUCT(COUNTIFS(INDIRECT("'"&amp;Données!$A$4:$A$15&amp;"'!$E$29:$E$48"),Données!$O$14,INDIRECT("'"&amp;Données!$A$4:$A$15&amp;"'!$C$29:$C$48"),A69)+(COUNTIFS(INDIRECT("'"&amp;Données!$A$4:$A$15&amp;"'!$L$29:$L$48"),Données!$O$14,INDIRECT("'"&amp;Données!$A$4:$A$15&amp;"'!$J$29:$J$48"),A69)+(COUNTIFS(INDIRECT("'"&amp;Données!$A$4:$A$15&amp;"'!$S$29:$S$48"),Données!$O$14,INDIRECT("'"&amp;Données!$A$4:$A$15&amp;"'!$Q$29:$Q$48"),A69))))</f>
        <v>0</v>
      </c>
      <c r="V69" s="378">
        <f ca="1">SUMPRODUCT(COUNTIFS(INDIRECT("'"&amp;Données!$A$4:$A$15&amp;"'!$E$29:$E$48"),Données!$O$15,INDIRECT("'"&amp;Données!$A$4:$A$15&amp;"'!$C$29:$C$48"),A69)+(COUNTIFS(INDIRECT("'"&amp;Données!$A$4:$A$15&amp;"'!$L$29:$L$48"),Données!$O$15,INDIRECT("'"&amp;Données!$A$4:$A$15&amp;"'!$J$29:$J$48"),A69)+(COUNTIFS(INDIRECT("'"&amp;Données!$A$4:$A$15&amp;"'!$S$29:$S$48"),Données!$O$15,INDIRECT("'"&amp;Données!$A$4:$A$15&amp;"'!$Q$29:$Q$48"),A69))))</f>
        <v>0</v>
      </c>
      <c r="W69" s="378">
        <f ca="1">SUMPRODUCT(COUNTIFS(INDIRECT("'"&amp;Données!$A$4:$A$15&amp;"'!$E$29:$E$48"),Données!$O$16,INDIRECT("'"&amp;Données!$A$4:$A$15&amp;"'!$C$29:$C$48"),A69)+(COUNTIFS(INDIRECT("'"&amp;Données!$A$4:$A$15&amp;"'!$L$29:$L$48"),Données!$O$16,INDIRECT("'"&amp;Données!$A$4:$A$15&amp;"'!$J$29:$J$48"),A69)+(COUNTIFS(INDIRECT("'"&amp;Données!$A$4:$A$15&amp;"'!$S$29:$S$48"),Données!$O$16,INDIRECT("'"&amp;Données!$A$4:$A$15&amp;"'!$Q$29:$Q$48"),A69))))</f>
        <v>0</v>
      </c>
      <c r="X69" s="378">
        <f ca="1">SUMPRODUCT(COUNTIFS(INDIRECT("'"&amp;Données!$A$4:$A$15&amp;"'!$E$29:$E$48"),Données!$O$17,INDIRECT("'"&amp;Données!$A$4:$A$15&amp;"'!$C$29:$C$48"),A69)+(COUNTIFS(INDIRECT("'"&amp;Données!$A$4:$A$15&amp;"'!$L$29:$L$48"),Données!$O$17,INDIRECT("'"&amp;Données!$A$4:$A$15&amp;"'!$J$29:$J$48"),A69)+(COUNTIFS(INDIRECT("'"&amp;Données!$A$4:$A$15&amp;"'!$S$29:$S$48"),Données!$O$17,INDIRECT("'"&amp;Données!$A$4:$A$15&amp;"'!$Q$29:$Q$48"),A69))))</f>
        <v>0</v>
      </c>
      <c r="Y69" s="378">
        <f ca="1">SUMPRODUCT(COUNTIFS(INDIRECT("'"&amp;Données!$A$4:$A$15&amp;"'!$E$29:$E$48"),Données!$O$18,INDIRECT("'"&amp;Données!$A$4:$A$15&amp;"'!$C$29:$C$48"),A69)+(COUNTIFS(INDIRECT("'"&amp;Données!$A$4:$A$15&amp;"'!$L$29:$L$48"),Données!$O$18,INDIRECT("'"&amp;Données!$A$4:$A$15&amp;"'!$J$29:$J$48"),A69)+(COUNTIFS(INDIRECT("'"&amp;Données!$A$4:$A$15&amp;"'!$S$29:$S$48"),Données!$O$18,INDIRECT("'"&amp;Données!$A$4:$A$15&amp;"'!$Q$29:$Q$48"),A69))))</f>
        <v>0</v>
      </c>
      <c r="Z69" s="378">
        <f ca="1">SUMPRODUCT(COUNTIFS(INDIRECT("'"&amp;Données!$A$4:$A$15&amp;"'!$E$29:$E$48"),Données!$O$19,INDIRECT("'"&amp;Données!$A$4:$A$15&amp;"'!$C$29:$C$48"),A69)+(COUNTIFS(INDIRECT("'"&amp;Données!$A$4:$A$15&amp;"'!$L$29:$L$48"),Données!$O$19,INDIRECT("'"&amp;Données!$A$4:$A$15&amp;"'!$J$29:$J$48"),A69)+(COUNTIFS(INDIRECT("'"&amp;Données!$A$4:$A$15&amp;"'!$S$29:$S$48"),Données!$O$19,INDIRECT("'"&amp;Données!$A$4:$A$15&amp;"'!$Q$29:$Q$48"),A69))))</f>
        <v>0</v>
      </c>
      <c r="AA69" s="218"/>
      <c r="AB69" s="218"/>
      <c r="AC69" s="218"/>
      <c r="AD69" s="97"/>
      <c r="AE69" s="97"/>
      <c r="AF69" s="97"/>
      <c r="AG69" s="97"/>
      <c r="AH69" s="97"/>
      <c r="AI69" s="98"/>
      <c r="AJ69" s="96"/>
      <c r="AK69" s="96"/>
      <c r="AL69" s="96"/>
      <c r="AS69" s="89"/>
    </row>
    <row r="70" spans="1:45" s="63" customFormat="1" ht="12.75" x14ac:dyDescent="0.2">
      <c r="A70" s="375" t="s">
        <v>58</v>
      </c>
      <c r="B70" s="377">
        <f ca="1">SUMPRODUCT(COUNTIF(INDIRECT("'"&amp;Données!$A$4:$A$15&amp;"'!$B$29:$T$48"),A70))</f>
        <v>0</v>
      </c>
      <c r="C70" s="377">
        <f ca="1">SUMPRODUCT(SUMIF(INDIRECT("'"&amp;Données!$A$4:$A$15&amp;"'!$C$29:$C$48"),A70,INDIRECT("'"&amp;Données!$A$4:$A$15&amp;"'!$F$29:$F$48"))+(SUMIF(INDIRECT("'"&amp;Données!$A$4:$A$15&amp;"'!$J$29:$J$48"),A70,INDIRECT("'"&amp;Données!$A$4:$A$15&amp;"'!$M$29:$M$48")))+(SUMIF(INDIRECT("'"&amp;Données!$A$4:$A$15&amp;"'!$Q$29:$Q$48"),A70,INDIRECT("'"&amp;Données!$A$4:$A$15&amp;"'!$T$29:$T$48"))))</f>
        <v>0</v>
      </c>
      <c r="D70" s="377">
        <f ca="1">SUMPRODUCT(COUNTIF(INDIRECT("'"&amp;Données!$A$4:$A$15&amp;"'!$C$29:$C$48"),A70))</f>
        <v>0</v>
      </c>
      <c r="E70" s="377">
        <f ca="1">SUMPRODUCT(COUNTIF(INDIRECT("'"&amp;Données!$A$4:$A$15&amp;"'!$Q$29:$Q$48"),A70))</f>
        <v>0</v>
      </c>
      <c r="F70" s="377">
        <f ca="1">SUMPRODUCT(COUNTIF(INDIRECT("'"&amp;Données!$A$4:$A$15&amp;"'!$J$29:$J$48"),A70))</f>
        <v>0</v>
      </c>
      <c r="G70" s="386">
        <f>COUNTIFS('Michèle SCHUH'!$B$3:$B$42,Données!$T$4,'Michèle SCHUH'!$C$3:$C$42,A70)+COUNTIFS('Michèle SCHUH'!$I$3:$I$42,Données!$T$4,'Michèle SCHUH'!$J$3:$J$42,A70)+COUNTIFS('Michèle SCHUH'!$P$3:$P$42,Données!$T$4,'Michèle SCHUH'!$Q$3:$Q$42,A70)</f>
        <v>0</v>
      </c>
      <c r="H70" s="386">
        <f>COUNTIFS('Michèle SCHUH'!$B$3:$B$42,Données!$T$5,'Michèle SCHUH'!$C$3:$C$42,A70)+COUNTIFS('Michèle SCHUH'!$I$3:$I$42,Données!$T$5,'Michèle SCHUH'!$J$3:$J$42,A70)+COUNTIFS('Michèle SCHUH'!$P$3:$P$42,Données!$T$5,'Michèle SCHUH'!$Q$3:$Q$42,A70)</f>
        <v>0</v>
      </c>
      <c r="I70" s="386">
        <f>COUNTIFS('Michèle SCHUH'!$B$3:$B$42,Données!$T$6,'Michèle SCHUH'!$C$3:$C$42,A70)+COUNTIFS('Michèle SCHUH'!$I$3:$I$42,Données!$T$6,'Michèle SCHUH'!$J$3:$J$42,A70)+COUNTIFS('Michèle SCHUH'!$P$3:$P$42,Données!$T$6,'Michèle SCHUH'!$Q$3:$Q$42,A70)</f>
        <v>0</v>
      </c>
      <c r="J70" s="386">
        <f>COUNTIFS('Michèle SCHUH'!$B$3:$B$42,Données!$T$7,'Michèle SCHUH'!$C$3:$C$42,A70)+COUNTIFS('Michèle SCHUH'!$I$3:$I$42,Données!$T$7,'Michèle SCHUH'!$J$3:$J$42,A70)+COUNTIFS('Michèle SCHUH'!$P$3:$P$42,Données!$T$7,'Michèle SCHUH'!$Q$3:$Q$42,A70)</f>
        <v>0</v>
      </c>
      <c r="K70" s="378">
        <f ca="1">SUMPRODUCT(COUNTIFS(INDIRECT("'"&amp;Données!$A$4:$A$15&amp;"'!$E$29:$E$48"),Données!$O$4,INDIRECT("'"&amp;Données!$A$4:$A$15&amp;"'!$C$29:$C$48"),A70)+(COUNTIFS(INDIRECT("'"&amp;Données!$A$4:$A$15&amp;"'!$L$29:$L$48"),Données!$O$4,INDIRECT("'"&amp;Données!$A$4:$A$15&amp;"'!$J$29:$J$48"),A70)+(COUNTIFS(INDIRECT("'"&amp;Données!$A$4:$A$15&amp;"'!$S$29:$S$48"),Données!$O$4,INDIRECT("'"&amp;Données!$A$4:$A$15&amp;"'!$Q$29:$Q$48"),A70))))</f>
        <v>0</v>
      </c>
      <c r="L70" s="378">
        <f ca="1">SUMPRODUCT(COUNTIFS(INDIRECT("'"&amp;Données!$A$4:$A$15&amp;"'!$E$29:$E$48"),Données!$O$5,INDIRECT("'"&amp;Données!$A$4:$A$15&amp;"'!$C$29:$C$48"),A70)+(COUNTIFS(INDIRECT("'"&amp;Données!$A$4:$A$15&amp;"'!$L$29:$L$48"),Données!$O$5,INDIRECT("'"&amp;Données!$A$4:$A$15&amp;"'!$J$29:$J$48"),A70)+(COUNTIFS(INDIRECT("'"&amp;Données!$A$4:$A$15&amp;"'!$S$29:$S$48"),Données!$O$5,INDIRECT("'"&amp;Données!$A$4:$A$15&amp;"'!$Q$29:$Q$48"),A70))))</f>
        <v>0</v>
      </c>
      <c r="M70" s="378">
        <f ca="1">SUMPRODUCT(COUNTIFS(INDIRECT("'"&amp;Données!$A$4:$A$15&amp;"'!$E$29:$E$48"),Données!$O$6,INDIRECT("'"&amp;Données!$A$4:$A$15&amp;"'!$C$29:$C$48"),A70)+(COUNTIFS(INDIRECT("'"&amp;Données!$A$4:$A$15&amp;"'!$L$29:$L$48"),Données!$O$6,INDIRECT("'"&amp;Données!$A$4:$A$15&amp;"'!$J$29:$J$48"),A70)+(COUNTIFS(INDIRECT("'"&amp;Données!$A$4:$A$15&amp;"'!$S$29:$S$48"),Données!$O$6,INDIRECT("'"&amp;Données!$A$4:$A$15&amp;"'!$Q$29:$Q$48"),A70))))</f>
        <v>0</v>
      </c>
      <c r="N70" s="378">
        <f ca="1">SUMPRODUCT(COUNTIFS(INDIRECT("'"&amp;Données!$A$4:$A$15&amp;"'!$E$29:$E$48"),Données!$O$7,INDIRECT("'"&amp;Données!$A$4:$A$15&amp;"'!$C$29:$C$48"),A70)+(COUNTIFS(INDIRECT("'"&amp;Données!$A$4:$A$15&amp;"'!$L$29:$L$48"),Données!$O$7,INDIRECT("'"&amp;Données!$A$4:$A$15&amp;"'!$J$29:$J$48"),A70)+(COUNTIFS(INDIRECT("'"&amp;Données!$A$4:$A$15&amp;"'!$S$29:$S$48"),Données!$O$7,INDIRECT("'"&amp;Données!$A$4:$A$15&amp;"'!$Q$29:$Q$48"),A70))))</f>
        <v>0</v>
      </c>
      <c r="O70" s="378">
        <f ca="1">SUMPRODUCT(COUNTIFS(INDIRECT("'"&amp;Données!$A$4:$A$15&amp;"'!$E$29:$E$48"),Données!$O$8,INDIRECT("'"&amp;Données!$A$4:$A$15&amp;"'!$C$29:$C$48"),A70)+(COUNTIFS(INDIRECT("'"&amp;Données!$A$4:$A$15&amp;"'!$L$29:$L$48"),Données!$O$8,INDIRECT("'"&amp;Données!$A$4:$A$15&amp;"'!$J$29:$J$48"),A70)+(COUNTIFS(INDIRECT("'"&amp;Données!$A$4:$A$15&amp;"'!$S$29:$S$48"),Données!$O$8,INDIRECT("'"&amp;Données!$A$4:$A$15&amp;"'!$Q$29:$Q$48"),A70))))</f>
        <v>0</v>
      </c>
      <c r="P70" s="378">
        <f ca="1">SUMPRODUCT(COUNTIFS(INDIRECT("'"&amp;Données!$A$4:$A$15&amp;"'!$E$29:$E$48"),Données!$O$9,INDIRECT("'"&amp;Données!$A$4:$A$15&amp;"'!$C$29:$C$48"),A70)+(COUNTIFS(INDIRECT("'"&amp;Données!$A$4:$A$15&amp;"'!$L$29:$L$48"),Données!$O$9,INDIRECT("'"&amp;Données!$A$4:$A$15&amp;"'!$J$29:$J$48"),A70)+(COUNTIFS(INDIRECT("'"&amp;Données!$A$4:$A$15&amp;"'!$S$29:$S$48"),Données!$O$9,INDIRECT("'"&amp;Données!$A$4:$A$15&amp;"'!$Q$29:$Q$48"),A70))))</f>
        <v>0</v>
      </c>
      <c r="Q70" s="378">
        <f ca="1">SUMPRODUCT(COUNTIFS(INDIRECT("'"&amp;Données!$A$4:$A$15&amp;"'!$E$29:$E$48"),Données!$O$10,INDIRECT("'"&amp;Données!$A$4:$A$15&amp;"'!$C$29:$C$48"),A70)+(COUNTIFS(INDIRECT("'"&amp;Données!$A$4:$A$15&amp;"'!$L$29:$L$48"),Données!$O$10,INDIRECT("'"&amp;Données!$A$4:$A$15&amp;"'!$J$29:$J$48"),A70)+(COUNTIFS(INDIRECT("'"&amp;Données!$A$4:$A$15&amp;"'!$S$29:$S$48"),Données!$O$10,INDIRECT("'"&amp;Données!$A$4:$A$15&amp;"'!$Q$29:$Q$48"),A70))))</f>
        <v>0</v>
      </c>
      <c r="R70" s="378">
        <f ca="1">SUMPRODUCT(COUNTIFS(INDIRECT("'"&amp;Données!$A$4:$A$15&amp;"'!$E$29:$E$48"),Données!$O$11,INDIRECT("'"&amp;Données!$A$4:$A$15&amp;"'!$C$29:$C$48"),A70)+(COUNTIFS(INDIRECT("'"&amp;Données!$A$4:$A$15&amp;"'!$L$29:$L$48"),Données!$O$11,INDIRECT("'"&amp;Données!$A$4:$A$15&amp;"'!$J$29:$J$48"),A70)+(COUNTIFS(INDIRECT("'"&amp;Données!$A$4:$A$15&amp;"'!$S$29:$S$48"),Données!$O$11,INDIRECT("'"&amp;Données!$A$4:$A$15&amp;"'!$Q$29:$Q$48"),A70))))</f>
        <v>0</v>
      </c>
      <c r="S70" s="378">
        <f ca="1">SUMPRODUCT(COUNTIFS(INDIRECT("'"&amp;Données!$A$4:$A$15&amp;"'!$E$29:$E$48"),Données!$O$12,INDIRECT("'"&amp;Données!$A$4:$A$15&amp;"'!$C$29:$C$48"),A70)+(COUNTIFS(INDIRECT("'"&amp;Données!$A$4:$A$15&amp;"'!$L$29:$L$48"),Données!$O$12,INDIRECT("'"&amp;Données!$A$4:$A$15&amp;"'!$J$29:$J$48"),A70)+(COUNTIFS(INDIRECT("'"&amp;Données!$A$4:$A$15&amp;"'!$S$29:$S$48"),Données!$O$12,INDIRECT("'"&amp;Données!$A$4:$A$15&amp;"'!$Q$29:$Q$48"),A70))))</f>
        <v>0</v>
      </c>
      <c r="T70" s="378">
        <f ca="1">SUMPRODUCT(COUNTIFS(INDIRECT("'"&amp;Données!$A$4:$A$15&amp;"'!$E$29:$E$48"),Données!$O$13,INDIRECT("'"&amp;Données!$A$4:$A$15&amp;"'!$C$29:$C$48"),A70)+(COUNTIFS(INDIRECT("'"&amp;Données!$A$4:$A$15&amp;"'!$L$29:$L$48"),Données!$O$13,INDIRECT("'"&amp;Données!$A$4:$A$15&amp;"'!$J$29:$J$48"),A70)+(COUNTIFS(INDIRECT("'"&amp;Données!$A$4:$A$15&amp;"'!$S$29:$S$48"),Données!$O$13,INDIRECT("'"&amp;Données!$A$4:$A$15&amp;"'!$Q$29:$Q$48"),A70))))</f>
        <v>0</v>
      </c>
      <c r="U70" s="378">
        <f ca="1">SUMPRODUCT(COUNTIFS(INDIRECT("'"&amp;Données!$A$4:$A$15&amp;"'!$E$29:$E$48"),Données!$O$14,INDIRECT("'"&amp;Données!$A$4:$A$15&amp;"'!$C$29:$C$48"),A70)+(COUNTIFS(INDIRECT("'"&amp;Données!$A$4:$A$15&amp;"'!$L$29:$L$48"),Données!$O$14,INDIRECT("'"&amp;Données!$A$4:$A$15&amp;"'!$J$29:$J$48"),A70)+(COUNTIFS(INDIRECT("'"&amp;Données!$A$4:$A$15&amp;"'!$S$29:$S$48"),Données!$O$14,INDIRECT("'"&amp;Données!$A$4:$A$15&amp;"'!$Q$29:$Q$48"),A70))))</f>
        <v>0</v>
      </c>
      <c r="V70" s="378">
        <f ca="1">SUMPRODUCT(COUNTIFS(INDIRECT("'"&amp;Données!$A$4:$A$15&amp;"'!$E$29:$E$48"),Données!$O$15,INDIRECT("'"&amp;Données!$A$4:$A$15&amp;"'!$C$29:$C$48"),A70)+(COUNTIFS(INDIRECT("'"&amp;Données!$A$4:$A$15&amp;"'!$L$29:$L$48"),Données!$O$15,INDIRECT("'"&amp;Données!$A$4:$A$15&amp;"'!$J$29:$J$48"),A70)+(COUNTIFS(INDIRECT("'"&amp;Données!$A$4:$A$15&amp;"'!$S$29:$S$48"),Données!$O$15,INDIRECT("'"&amp;Données!$A$4:$A$15&amp;"'!$Q$29:$Q$48"),A70))))</f>
        <v>0</v>
      </c>
      <c r="W70" s="378">
        <f ca="1">SUMPRODUCT(COUNTIFS(INDIRECT("'"&amp;Données!$A$4:$A$15&amp;"'!$E$29:$E$48"),Données!$O$16,INDIRECT("'"&amp;Données!$A$4:$A$15&amp;"'!$C$29:$C$48"),A70)+(COUNTIFS(INDIRECT("'"&amp;Données!$A$4:$A$15&amp;"'!$L$29:$L$48"),Données!$O$16,INDIRECT("'"&amp;Données!$A$4:$A$15&amp;"'!$J$29:$J$48"),A70)+(COUNTIFS(INDIRECT("'"&amp;Données!$A$4:$A$15&amp;"'!$S$29:$S$48"),Données!$O$16,INDIRECT("'"&amp;Données!$A$4:$A$15&amp;"'!$Q$29:$Q$48"),A70))))</f>
        <v>0</v>
      </c>
      <c r="X70" s="378">
        <f ca="1">SUMPRODUCT(COUNTIFS(INDIRECT("'"&amp;Données!$A$4:$A$15&amp;"'!$E$29:$E$48"),Données!$O$17,INDIRECT("'"&amp;Données!$A$4:$A$15&amp;"'!$C$29:$C$48"),A70)+(COUNTIFS(INDIRECT("'"&amp;Données!$A$4:$A$15&amp;"'!$L$29:$L$48"),Données!$O$17,INDIRECT("'"&amp;Données!$A$4:$A$15&amp;"'!$J$29:$J$48"),A70)+(COUNTIFS(INDIRECT("'"&amp;Données!$A$4:$A$15&amp;"'!$S$29:$S$48"),Données!$O$17,INDIRECT("'"&amp;Données!$A$4:$A$15&amp;"'!$Q$29:$Q$48"),A70))))</f>
        <v>0</v>
      </c>
      <c r="Y70" s="378">
        <f ca="1">SUMPRODUCT(COUNTIFS(INDIRECT("'"&amp;Données!$A$4:$A$15&amp;"'!$E$29:$E$48"),Données!$O$18,INDIRECT("'"&amp;Données!$A$4:$A$15&amp;"'!$C$29:$C$48"),A70)+(COUNTIFS(INDIRECT("'"&amp;Données!$A$4:$A$15&amp;"'!$L$29:$L$48"),Données!$O$18,INDIRECT("'"&amp;Données!$A$4:$A$15&amp;"'!$J$29:$J$48"),A70)+(COUNTIFS(INDIRECT("'"&amp;Données!$A$4:$A$15&amp;"'!$S$29:$S$48"),Données!$O$18,INDIRECT("'"&amp;Données!$A$4:$A$15&amp;"'!$Q$29:$Q$48"),A70))))</f>
        <v>0</v>
      </c>
      <c r="Z70" s="378">
        <f ca="1">SUMPRODUCT(COUNTIFS(INDIRECT("'"&amp;Données!$A$4:$A$15&amp;"'!$E$29:$E$48"),Données!$O$19,INDIRECT("'"&amp;Données!$A$4:$A$15&amp;"'!$C$29:$C$48"),A70)+(COUNTIFS(INDIRECT("'"&amp;Données!$A$4:$A$15&amp;"'!$L$29:$L$48"),Données!$O$19,INDIRECT("'"&amp;Données!$A$4:$A$15&amp;"'!$J$29:$J$48"),A70)+(COUNTIFS(INDIRECT("'"&amp;Données!$A$4:$A$15&amp;"'!$S$29:$S$48"),Données!$O$19,INDIRECT("'"&amp;Données!$A$4:$A$15&amp;"'!$Q$29:$Q$48"),A70))))</f>
        <v>0</v>
      </c>
      <c r="AA70" s="218"/>
      <c r="AB70" s="218"/>
      <c r="AC70" s="218"/>
      <c r="AD70" s="97"/>
      <c r="AE70" s="97"/>
      <c r="AF70" s="97"/>
      <c r="AG70" s="97"/>
      <c r="AH70" s="97"/>
      <c r="AI70" s="98"/>
      <c r="AJ70" s="96"/>
      <c r="AK70" s="96"/>
      <c r="AL70" s="96"/>
      <c r="AS70" s="89"/>
    </row>
    <row r="71" spans="1:45" s="63" customFormat="1" ht="12.75" x14ac:dyDescent="0.2">
      <c r="A71" s="375" t="s">
        <v>67</v>
      </c>
      <c r="B71" s="377">
        <f ca="1">SUMPRODUCT(COUNTIF(INDIRECT("'"&amp;Données!$A$4:$A$15&amp;"'!$B$29:$T$48"),A71))</f>
        <v>0</v>
      </c>
      <c r="C71" s="377">
        <f ca="1">SUMPRODUCT(SUMIF(INDIRECT("'"&amp;Données!$A$4:$A$15&amp;"'!$C$29:$C$48"),A71,INDIRECT("'"&amp;Données!$A$4:$A$15&amp;"'!$F$29:$F$48"))+(SUMIF(INDIRECT("'"&amp;Données!$A$4:$A$15&amp;"'!$J$29:$J$48"),A71,INDIRECT("'"&amp;Données!$A$4:$A$15&amp;"'!$M$29:$M$48")))+(SUMIF(INDIRECT("'"&amp;Données!$A$4:$A$15&amp;"'!$Q$29:$Q$48"),A71,INDIRECT("'"&amp;Données!$A$4:$A$15&amp;"'!$T$29:$T$48"))))</f>
        <v>0</v>
      </c>
      <c r="D71" s="377">
        <f ca="1">SUMPRODUCT(COUNTIF(INDIRECT("'"&amp;Données!$A$4:$A$15&amp;"'!$C$29:$C$48"),A71))</f>
        <v>0</v>
      </c>
      <c r="E71" s="377">
        <f ca="1">SUMPRODUCT(COUNTIF(INDIRECT("'"&amp;Données!$A$4:$A$15&amp;"'!$Q$29:$Q$48"),A71))</f>
        <v>0</v>
      </c>
      <c r="F71" s="377">
        <f ca="1">SUMPRODUCT(COUNTIF(INDIRECT("'"&amp;Données!$A$4:$A$15&amp;"'!$J$29:$J$48"),A71))</f>
        <v>0</v>
      </c>
      <c r="G71" s="386">
        <f>COUNTIFS('Michèle SCHUH'!$B$3:$B$42,Données!$T$4,'Michèle SCHUH'!$C$3:$C$42,A71)+COUNTIFS('Michèle SCHUH'!$I$3:$I$42,Données!$T$4,'Michèle SCHUH'!$J$3:$J$42,A71)+COUNTIFS('Michèle SCHUH'!$P$3:$P$42,Données!$T$4,'Michèle SCHUH'!$Q$3:$Q$42,A71)</f>
        <v>0</v>
      </c>
      <c r="H71" s="386">
        <f>COUNTIFS('Michèle SCHUH'!$B$3:$B$42,Données!$T$5,'Michèle SCHUH'!$C$3:$C$42,A71)+COUNTIFS('Michèle SCHUH'!$I$3:$I$42,Données!$T$5,'Michèle SCHUH'!$J$3:$J$42,A71)+COUNTIFS('Michèle SCHUH'!$P$3:$P$42,Données!$T$5,'Michèle SCHUH'!$Q$3:$Q$42,A71)</f>
        <v>0</v>
      </c>
      <c r="I71" s="386">
        <f>COUNTIFS('Michèle SCHUH'!$B$3:$B$42,Données!$T$6,'Michèle SCHUH'!$C$3:$C$42,A71)+COUNTIFS('Michèle SCHUH'!$I$3:$I$42,Données!$T$6,'Michèle SCHUH'!$J$3:$J$42,A71)+COUNTIFS('Michèle SCHUH'!$P$3:$P$42,Données!$T$6,'Michèle SCHUH'!$Q$3:$Q$42,A71)</f>
        <v>0</v>
      </c>
      <c r="J71" s="386">
        <f>COUNTIFS('Michèle SCHUH'!$B$3:$B$42,Données!$T$7,'Michèle SCHUH'!$C$3:$C$42,A71)+COUNTIFS('Michèle SCHUH'!$I$3:$I$42,Données!$T$7,'Michèle SCHUH'!$J$3:$J$42,A71)+COUNTIFS('Michèle SCHUH'!$P$3:$P$42,Données!$T$7,'Michèle SCHUH'!$Q$3:$Q$42,A71)</f>
        <v>0</v>
      </c>
      <c r="K71" s="378">
        <f ca="1">SUMPRODUCT(COUNTIFS(INDIRECT("'"&amp;Données!$A$4:$A$15&amp;"'!$E$29:$E$48"),Données!$O$4,INDIRECT("'"&amp;Données!$A$4:$A$15&amp;"'!$C$29:$C$48"),A71)+(COUNTIFS(INDIRECT("'"&amp;Données!$A$4:$A$15&amp;"'!$L$29:$L$48"),Données!$O$4,INDIRECT("'"&amp;Données!$A$4:$A$15&amp;"'!$J$29:$J$48"),A71)+(COUNTIFS(INDIRECT("'"&amp;Données!$A$4:$A$15&amp;"'!$S$29:$S$48"),Données!$O$4,INDIRECT("'"&amp;Données!$A$4:$A$15&amp;"'!$Q$29:$Q$48"),A71))))</f>
        <v>0</v>
      </c>
      <c r="L71" s="378">
        <f ca="1">SUMPRODUCT(COUNTIFS(INDIRECT("'"&amp;Données!$A$4:$A$15&amp;"'!$E$29:$E$48"),Données!$O$5,INDIRECT("'"&amp;Données!$A$4:$A$15&amp;"'!$C$29:$C$48"),A71)+(COUNTIFS(INDIRECT("'"&amp;Données!$A$4:$A$15&amp;"'!$L$29:$L$48"),Données!$O$5,INDIRECT("'"&amp;Données!$A$4:$A$15&amp;"'!$J$29:$J$48"),A71)+(COUNTIFS(INDIRECT("'"&amp;Données!$A$4:$A$15&amp;"'!$S$29:$S$48"),Données!$O$5,INDIRECT("'"&amp;Données!$A$4:$A$15&amp;"'!$Q$29:$Q$48"),A71))))</f>
        <v>0</v>
      </c>
      <c r="M71" s="378">
        <f ca="1">SUMPRODUCT(COUNTIFS(INDIRECT("'"&amp;Données!$A$4:$A$15&amp;"'!$E$29:$E$48"),Données!$O$6,INDIRECT("'"&amp;Données!$A$4:$A$15&amp;"'!$C$29:$C$48"),A71)+(COUNTIFS(INDIRECT("'"&amp;Données!$A$4:$A$15&amp;"'!$L$29:$L$48"),Données!$O$6,INDIRECT("'"&amp;Données!$A$4:$A$15&amp;"'!$J$29:$J$48"),A71)+(COUNTIFS(INDIRECT("'"&amp;Données!$A$4:$A$15&amp;"'!$S$29:$S$48"),Données!$O$6,INDIRECT("'"&amp;Données!$A$4:$A$15&amp;"'!$Q$29:$Q$48"),A71))))</f>
        <v>0</v>
      </c>
      <c r="N71" s="378">
        <f ca="1">SUMPRODUCT(COUNTIFS(INDIRECT("'"&amp;Données!$A$4:$A$15&amp;"'!$E$29:$E$48"),Données!$O$7,INDIRECT("'"&amp;Données!$A$4:$A$15&amp;"'!$C$29:$C$48"),A71)+(COUNTIFS(INDIRECT("'"&amp;Données!$A$4:$A$15&amp;"'!$L$29:$L$48"),Données!$O$7,INDIRECT("'"&amp;Données!$A$4:$A$15&amp;"'!$J$29:$J$48"),A71)+(COUNTIFS(INDIRECT("'"&amp;Données!$A$4:$A$15&amp;"'!$S$29:$S$48"),Données!$O$7,INDIRECT("'"&amp;Données!$A$4:$A$15&amp;"'!$Q$29:$Q$48"),A71))))</f>
        <v>0</v>
      </c>
      <c r="O71" s="378">
        <f ca="1">SUMPRODUCT(COUNTIFS(INDIRECT("'"&amp;Données!$A$4:$A$15&amp;"'!$E$29:$E$48"),Données!$O$8,INDIRECT("'"&amp;Données!$A$4:$A$15&amp;"'!$C$29:$C$48"),A71)+(COUNTIFS(INDIRECT("'"&amp;Données!$A$4:$A$15&amp;"'!$L$29:$L$48"),Données!$O$8,INDIRECT("'"&amp;Données!$A$4:$A$15&amp;"'!$J$29:$J$48"),A71)+(COUNTIFS(INDIRECT("'"&amp;Données!$A$4:$A$15&amp;"'!$S$29:$S$48"),Données!$O$8,INDIRECT("'"&amp;Données!$A$4:$A$15&amp;"'!$Q$29:$Q$48"),A71))))</f>
        <v>0</v>
      </c>
      <c r="P71" s="378">
        <f ca="1">SUMPRODUCT(COUNTIFS(INDIRECT("'"&amp;Données!$A$4:$A$15&amp;"'!$E$29:$E$48"),Données!$O$9,INDIRECT("'"&amp;Données!$A$4:$A$15&amp;"'!$C$29:$C$48"),A71)+(COUNTIFS(INDIRECT("'"&amp;Données!$A$4:$A$15&amp;"'!$L$29:$L$48"),Données!$O$9,INDIRECT("'"&amp;Données!$A$4:$A$15&amp;"'!$J$29:$J$48"),A71)+(COUNTIFS(INDIRECT("'"&amp;Données!$A$4:$A$15&amp;"'!$S$29:$S$48"),Données!$O$9,INDIRECT("'"&amp;Données!$A$4:$A$15&amp;"'!$Q$29:$Q$48"),A71))))</f>
        <v>0</v>
      </c>
      <c r="Q71" s="378">
        <f ca="1">SUMPRODUCT(COUNTIFS(INDIRECT("'"&amp;Données!$A$4:$A$15&amp;"'!$E$29:$E$48"),Données!$O$10,INDIRECT("'"&amp;Données!$A$4:$A$15&amp;"'!$C$29:$C$48"),A71)+(COUNTIFS(INDIRECT("'"&amp;Données!$A$4:$A$15&amp;"'!$L$29:$L$48"),Données!$O$10,INDIRECT("'"&amp;Données!$A$4:$A$15&amp;"'!$J$29:$J$48"),A71)+(COUNTIFS(INDIRECT("'"&amp;Données!$A$4:$A$15&amp;"'!$S$29:$S$48"),Données!$O$10,INDIRECT("'"&amp;Données!$A$4:$A$15&amp;"'!$Q$29:$Q$48"),A71))))</f>
        <v>0</v>
      </c>
      <c r="R71" s="378">
        <f ca="1">SUMPRODUCT(COUNTIFS(INDIRECT("'"&amp;Données!$A$4:$A$15&amp;"'!$E$29:$E$48"),Données!$O$11,INDIRECT("'"&amp;Données!$A$4:$A$15&amp;"'!$C$29:$C$48"),A71)+(COUNTIFS(INDIRECT("'"&amp;Données!$A$4:$A$15&amp;"'!$L$29:$L$48"),Données!$O$11,INDIRECT("'"&amp;Données!$A$4:$A$15&amp;"'!$J$29:$J$48"),A71)+(COUNTIFS(INDIRECT("'"&amp;Données!$A$4:$A$15&amp;"'!$S$29:$S$48"),Données!$O$11,INDIRECT("'"&amp;Données!$A$4:$A$15&amp;"'!$Q$29:$Q$48"),A71))))</f>
        <v>0</v>
      </c>
      <c r="S71" s="378">
        <f ca="1">SUMPRODUCT(COUNTIFS(INDIRECT("'"&amp;Données!$A$4:$A$15&amp;"'!$E$29:$E$48"),Données!$O$12,INDIRECT("'"&amp;Données!$A$4:$A$15&amp;"'!$C$29:$C$48"),A71)+(COUNTIFS(INDIRECT("'"&amp;Données!$A$4:$A$15&amp;"'!$L$29:$L$48"),Données!$O$12,INDIRECT("'"&amp;Données!$A$4:$A$15&amp;"'!$J$29:$J$48"),A71)+(COUNTIFS(INDIRECT("'"&amp;Données!$A$4:$A$15&amp;"'!$S$29:$S$48"),Données!$O$12,INDIRECT("'"&amp;Données!$A$4:$A$15&amp;"'!$Q$29:$Q$48"),A71))))</f>
        <v>0</v>
      </c>
      <c r="T71" s="378">
        <f ca="1">SUMPRODUCT(COUNTIFS(INDIRECT("'"&amp;Données!$A$4:$A$15&amp;"'!$E$29:$E$48"),Données!$O$13,INDIRECT("'"&amp;Données!$A$4:$A$15&amp;"'!$C$29:$C$48"),A71)+(COUNTIFS(INDIRECT("'"&amp;Données!$A$4:$A$15&amp;"'!$L$29:$L$48"),Données!$O$13,INDIRECT("'"&amp;Données!$A$4:$A$15&amp;"'!$J$29:$J$48"),A71)+(COUNTIFS(INDIRECT("'"&amp;Données!$A$4:$A$15&amp;"'!$S$29:$S$48"),Données!$O$13,INDIRECT("'"&amp;Données!$A$4:$A$15&amp;"'!$Q$29:$Q$48"),A71))))</f>
        <v>0</v>
      </c>
      <c r="U71" s="378">
        <f ca="1">SUMPRODUCT(COUNTIFS(INDIRECT("'"&amp;Données!$A$4:$A$15&amp;"'!$E$29:$E$48"),Données!$O$14,INDIRECT("'"&amp;Données!$A$4:$A$15&amp;"'!$C$29:$C$48"),A71)+(COUNTIFS(INDIRECT("'"&amp;Données!$A$4:$A$15&amp;"'!$L$29:$L$48"),Données!$O$14,INDIRECT("'"&amp;Données!$A$4:$A$15&amp;"'!$J$29:$J$48"),A71)+(COUNTIFS(INDIRECT("'"&amp;Données!$A$4:$A$15&amp;"'!$S$29:$S$48"),Données!$O$14,INDIRECT("'"&amp;Données!$A$4:$A$15&amp;"'!$Q$29:$Q$48"),A71))))</f>
        <v>0</v>
      </c>
      <c r="V71" s="378">
        <f ca="1">SUMPRODUCT(COUNTIFS(INDIRECT("'"&amp;Données!$A$4:$A$15&amp;"'!$E$29:$E$48"),Données!$O$15,INDIRECT("'"&amp;Données!$A$4:$A$15&amp;"'!$C$29:$C$48"),A71)+(COUNTIFS(INDIRECT("'"&amp;Données!$A$4:$A$15&amp;"'!$L$29:$L$48"),Données!$O$15,INDIRECT("'"&amp;Données!$A$4:$A$15&amp;"'!$J$29:$J$48"),A71)+(COUNTIFS(INDIRECT("'"&amp;Données!$A$4:$A$15&amp;"'!$S$29:$S$48"),Données!$O$15,INDIRECT("'"&amp;Données!$A$4:$A$15&amp;"'!$Q$29:$Q$48"),A71))))</f>
        <v>0</v>
      </c>
      <c r="W71" s="378">
        <f ca="1">SUMPRODUCT(COUNTIFS(INDIRECT("'"&amp;Données!$A$4:$A$15&amp;"'!$E$29:$E$48"),Données!$O$16,INDIRECT("'"&amp;Données!$A$4:$A$15&amp;"'!$C$29:$C$48"),A71)+(COUNTIFS(INDIRECT("'"&amp;Données!$A$4:$A$15&amp;"'!$L$29:$L$48"),Données!$O$16,INDIRECT("'"&amp;Données!$A$4:$A$15&amp;"'!$J$29:$J$48"),A71)+(COUNTIFS(INDIRECT("'"&amp;Données!$A$4:$A$15&amp;"'!$S$29:$S$48"),Données!$O$16,INDIRECT("'"&amp;Données!$A$4:$A$15&amp;"'!$Q$29:$Q$48"),A71))))</f>
        <v>0</v>
      </c>
      <c r="X71" s="378">
        <f ca="1">SUMPRODUCT(COUNTIFS(INDIRECT("'"&amp;Données!$A$4:$A$15&amp;"'!$E$29:$E$48"),Données!$O$17,INDIRECT("'"&amp;Données!$A$4:$A$15&amp;"'!$C$29:$C$48"),A71)+(COUNTIFS(INDIRECT("'"&amp;Données!$A$4:$A$15&amp;"'!$L$29:$L$48"),Données!$O$17,INDIRECT("'"&amp;Données!$A$4:$A$15&amp;"'!$J$29:$J$48"),A71)+(COUNTIFS(INDIRECT("'"&amp;Données!$A$4:$A$15&amp;"'!$S$29:$S$48"),Données!$O$17,INDIRECT("'"&amp;Données!$A$4:$A$15&amp;"'!$Q$29:$Q$48"),A71))))</f>
        <v>0</v>
      </c>
      <c r="Y71" s="378">
        <f ca="1">SUMPRODUCT(COUNTIFS(INDIRECT("'"&amp;Données!$A$4:$A$15&amp;"'!$E$29:$E$48"),Données!$O$18,INDIRECT("'"&amp;Données!$A$4:$A$15&amp;"'!$C$29:$C$48"),A71)+(COUNTIFS(INDIRECT("'"&amp;Données!$A$4:$A$15&amp;"'!$L$29:$L$48"),Données!$O$18,INDIRECT("'"&amp;Données!$A$4:$A$15&amp;"'!$J$29:$J$48"),A71)+(COUNTIFS(INDIRECT("'"&amp;Données!$A$4:$A$15&amp;"'!$S$29:$S$48"),Données!$O$18,INDIRECT("'"&amp;Données!$A$4:$A$15&amp;"'!$Q$29:$Q$48"),A71))))</f>
        <v>0</v>
      </c>
      <c r="Z71" s="378">
        <f ca="1">SUMPRODUCT(COUNTIFS(INDIRECT("'"&amp;Données!$A$4:$A$15&amp;"'!$E$29:$E$48"),Données!$O$19,INDIRECT("'"&amp;Données!$A$4:$A$15&amp;"'!$C$29:$C$48"),A71)+(COUNTIFS(INDIRECT("'"&amp;Données!$A$4:$A$15&amp;"'!$L$29:$L$48"),Données!$O$19,INDIRECT("'"&amp;Données!$A$4:$A$15&amp;"'!$J$29:$J$48"),A71)+(COUNTIFS(INDIRECT("'"&amp;Données!$A$4:$A$15&amp;"'!$S$29:$S$48"),Données!$O$19,INDIRECT("'"&amp;Données!$A$4:$A$15&amp;"'!$Q$29:$Q$48"),A71))))</f>
        <v>0</v>
      </c>
      <c r="AA71" s="218"/>
      <c r="AB71" s="218"/>
      <c r="AC71" s="218"/>
      <c r="AD71" s="97"/>
      <c r="AE71" s="97"/>
      <c r="AF71" s="97"/>
      <c r="AG71" s="97"/>
      <c r="AH71" s="97"/>
      <c r="AI71" s="98"/>
      <c r="AJ71" s="96"/>
      <c r="AK71" s="96"/>
      <c r="AL71" s="96"/>
      <c r="AS71" s="89"/>
    </row>
    <row r="72" spans="1:45" s="63" customFormat="1" ht="12.75" x14ac:dyDescent="0.2">
      <c r="A72" s="375" t="s">
        <v>68</v>
      </c>
      <c r="B72" s="377">
        <f ca="1">SUMPRODUCT(COUNTIF(INDIRECT("'"&amp;Données!$A$4:$A$15&amp;"'!$B$29:$T$48"),A72))</f>
        <v>0</v>
      </c>
      <c r="C72" s="377">
        <f ca="1">SUMPRODUCT(SUMIF(INDIRECT("'"&amp;Données!$A$4:$A$15&amp;"'!$C$29:$C$48"),A72,INDIRECT("'"&amp;Données!$A$4:$A$15&amp;"'!$F$29:$F$48"))+(SUMIF(INDIRECT("'"&amp;Données!$A$4:$A$15&amp;"'!$J$29:$J$48"),A72,INDIRECT("'"&amp;Données!$A$4:$A$15&amp;"'!$M$29:$M$48")))+(SUMIF(INDIRECT("'"&amp;Données!$A$4:$A$15&amp;"'!$Q$29:$Q$48"),A72,INDIRECT("'"&amp;Données!$A$4:$A$15&amp;"'!$T$29:$T$48"))))</f>
        <v>0</v>
      </c>
      <c r="D72" s="377">
        <f ca="1">SUMPRODUCT(COUNTIF(INDIRECT("'"&amp;Données!$A$4:$A$15&amp;"'!$C$29:$C$48"),A72))</f>
        <v>0</v>
      </c>
      <c r="E72" s="377">
        <f ca="1">SUMPRODUCT(COUNTIF(INDIRECT("'"&amp;Données!$A$4:$A$15&amp;"'!$Q$29:$Q$48"),A72))</f>
        <v>0</v>
      </c>
      <c r="F72" s="377">
        <f ca="1">SUMPRODUCT(COUNTIF(INDIRECT("'"&amp;Données!$A$4:$A$15&amp;"'!$J$29:$J$48"),A72))</f>
        <v>0</v>
      </c>
      <c r="G72" s="386">
        <f>COUNTIFS('Michèle SCHUH'!$B$3:$B$42,Données!$T$4,'Michèle SCHUH'!$C$3:$C$42,A72)+COUNTIFS('Michèle SCHUH'!$I$3:$I$42,Données!$T$4,'Michèle SCHUH'!$J$3:$J$42,A72)+COUNTIFS('Michèle SCHUH'!$P$3:$P$42,Données!$T$4,'Michèle SCHUH'!$Q$3:$Q$42,A72)</f>
        <v>0</v>
      </c>
      <c r="H72" s="386">
        <f>COUNTIFS('Michèle SCHUH'!$B$3:$B$42,Données!$T$5,'Michèle SCHUH'!$C$3:$C$42,A72)+COUNTIFS('Michèle SCHUH'!$I$3:$I$42,Données!$T$5,'Michèle SCHUH'!$J$3:$J$42,A72)+COUNTIFS('Michèle SCHUH'!$P$3:$P$42,Données!$T$5,'Michèle SCHUH'!$Q$3:$Q$42,A72)</f>
        <v>0</v>
      </c>
      <c r="I72" s="386">
        <f>COUNTIFS('Michèle SCHUH'!$B$3:$B$42,Données!$T$6,'Michèle SCHUH'!$C$3:$C$42,A72)+COUNTIFS('Michèle SCHUH'!$I$3:$I$42,Données!$T$6,'Michèle SCHUH'!$J$3:$J$42,A72)+COUNTIFS('Michèle SCHUH'!$P$3:$P$42,Données!$T$6,'Michèle SCHUH'!$Q$3:$Q$42,A72)</f>
        <v>0</v>
      </c>
      <c r="J72" s="386">
        <f>COUNTIFS('Michèle SCHUH'!$B$3:$B$42,Données!$T$7,'Michèle SCHUH'!$C$3:$C$42,A72)+COUNTIFS('Michèle SCHUH'!$I$3:$I$42,Données!$T$7,'Michèle SCHUH'!$J$3:$J$42,A72)+COUNTIFS('Michèle SCHUH'!$P$3:$P$42,Données!$T$7,'Michèle SCHUH'!$Q$3:$Q$42,A72)</f>
        <v>0</v>
      </c>
      <c r="K72" s="378">
        <f ca="1">SUMPRODUCT(COUNTIFS(INDIRECT("'"&amp;Données!$A$4:$A$15&amp;"'!$E$29:$E$48"),Données!$O$4,INDIRECT("'"&amp;Données!$A$4:$A$15&amp;"'!$C$29:$C$48"),A72)+(COUNTIFS(INDIRECT("'"&amp;Données!$A$4:$A$15&amp;"'!$L$29:$L$48"),Données!$O$4,INDIRECT("'"&amp;Données!$A$4:$A$15&amp;"'!$J$29:$J$48"),A72)+(COUNTIFS(INDIRECT("'"&amp;Données!$A$4:$A$15&amp;"'!$S$29:$S$48"),Données!$O$4,INDIRECT("'"&amp;Données!$A$4:$A$15&amp;"'!$Q$29:$Q$48"),A72))))</f>
        <v>0</v>
      </c>
      <c r="L72" s="378">
        <f ca="1">SUMPRODUCT(COUNTIFS(INDIRECT("'"&amp;Données!$A$4:$A$15&amp;"'!$E$29:$E$48"),Données!$O$5,INDIRECT("'"&amp;Données!$A$4:$A$15&amp;"'!$C$29:$C$48"),A72)+(COUNTIFS(INDIRECT("'"&amp;Données!$A$4:$A$15&amp;"'!$L$29:$L$48"),Données!$O$5,INDIRECT("'"&amp;Données!$A$4:$A$15&amp;"'!$J$29:$J$48"),A72)+(COUNTIFS(INDIRECT("'"&amp;Données!$A$4:$A$15&amp;"'!$S$29:$S$48"),Données!$O$5,INDIRECT("'"&amp;Données!$A$4:$A$15&amp;"'!$Q$29:$Q$48"),A72))))</f>
        <v>0</v>
      </c>
      <c r="M72" s="378">
        <f ca="1">SUMPRODUCT(COUNTIFS(INDIRECT("'"&amp;Données!$A$4:$A$15&amp;"'!$E$29:$E$48"),Données!$O$6,INDIRECT("'"&amp;Données!$A$4:$A$15&amp;"'!$C$29:$C$48"),A72)+(COUNTIFS(INDIRECT("'"&amp;Données!$A$4:$A$15&amp;"'!$L$29:$L$48"),Données!$O$6,INDIRECT("'"&amp;Données!$A$4:$A$15&amp;"'!$J$29:$J$48"),A72)+(COUNTIFS(INDIRECT("'"&amp;Données!$A$4:$A$15&amp;"'!$S$29:$S$48"),Données!$O$6,INDIRECT("'"&amp;Données!$A$4:$A$15&amp;"'!$Q$29:$Q$48"),A72))))</f>
        <v>0</v>
      </c>
      <c r="N72" s="378">
        <f ca="1">SUMPRODUCT(COUNTIFS(INDIRECT("'"&amp;Données!$A$4:$A$15&amp;"'!$E$29:$E$48"),Données!$O$7,INDIRECT("'"&amp;Données!$A$4:$A$15&amp;"'!$C$29:$C$48"),A72)+(COUNTIFS(INDIRECT("'"&amp;Données!$A$4:$A$15&amp;"'!$L$29:$L$48"),Données!$O$7,INDIRECT("'"&amp;Données!$A$4:$A$15&amp;"'!$J$29:$J$48"),A72)+(COUNTIFS(INDIRECT("'"&amp;Données!$A$4:$A$15&amp;"'!$S$29:$S$48"),Données!$O$7,INDIRECT("'"&amp;Données!$A$4:$A$15&amp;"'!$Q$29:$Q$48"),A72))))</f>
        <v>0</v>
      </c>
      <c r="O72" s="378">
        <f ca="1">SUMPRODUCT(COUNTIFS(INDIRECT("'"&amp;Données!$A$4:$A$15&amp;"'!$E$29:$E$48"),Données!$O$8,INDIRECT("'"&amp;Données!$A$4:$A$15&amp;"'!$C$29:$C$48"),A72)+(COUNTIFS(INDIRECT("'"&amp;Données!$A$4:$A$15&amp;"'!$L$29:$L$48"),Données!$O$8,INDIRECT("'"&amp;Données!$A$4:$A$15&amp;"'!$J$29:$J$48"),A72)+(COUNTIFS(INDIRECT("'"&amp;Données!$A$4:$A$15&amp;"'!$S$29:$S$48"),Données!$O$8,INDIRECT("'"&amp;Données!$A$4:$A$15&amp;"'!$Q$29:$Q$48"),A72))))</f>
        <v>0</v>
      </c>
      <c r="P72" s="378">
        <f ca="1">SUMPRODUCT(COUNTIFS(INDIRECT("'"&amp;Données!$A$4:$A$15&amp;"'!$E$29:$E$48"),Données!$O$9,INDIRECT("'"&amp;Données!$A$4:$A$15&amp;"'!$C$29:$C$48"),A72)+(COUNTIFS(INDIRECT("'"&amp;Données!$A$4:$A$15&amp;"'!$L$29:$L$48"),Données!$O$9,INDIRECT("'"&amp;Données!$A$4:$A$15&amp;"'!$J$29:$J$48"),A72)+(COUNTIFS(INDIRECT("'"&amp;Données!$A$4:$A$15&amp;"'!$S$29:$S$48"),Données!$O$9,INDIRECT("'"&amp;Données!$A$4:$A$15&amp;"'!$Q$29:$Q$48"),A72))))</f>
        <v>0</v>
      </c>
      <c r="Q72" s="378">
        <f ca="1">SUMPRODUCT(COUNTIFS(INDIRECT("'"&amp;Données!$A$4:$A$15&amp;"'!$E$29:$E$48"),Données!$O$10,INDIRECT("'"&amp;Données!$A$4:$A$15&amp;"'!$C$29:$C$48"),A72)+(COUNTIFS(INDIRECT("'"&amp;Données!$A$4:$A$15&amp;"'!$L$29:$L$48"),Données!$O$10,INDIRECT("'"&amp;Données!$A$4:$A$15&amp;"'!$J$29:$J$48"),A72)+(COUNTIFS(INDIRECT("'"&amp;Données!$A$4:$A$15&amp;"'!$S$29:$S$48"),Données!$O$10,INDIRECT("'"&amp;Données!$A$4:$A$15&amp;"'!$Q$29:$Q$48"),A72))))</f>
        <v>0</v>
      </c>
      <c r="R72" s="378">
        <f ca="1">SUMPRODUCT(COUNTIFS(INDIRECT("'"&amp;Données!$A$4:$A$15&amp;"'!$E$29:$E$48"),Données!$O$11,INDIRECT("'"&amp;Données!$A$4:$A$15&amp;"'!$C$29:$C$48"),A72)+(COUNTIFS(INDIRECT("'"&amp;Données!$A$4:$A$15&amp;"'!$L$29:$L$48"),Données!$O$11,INDIRECT("'"&amp;Données!$A$4:$A$15&amp;"'!$J$29:$J$48"),A72)+(COUNTIFS(INDIRECT("'"&amp;Données!$A$4:$A$15&amp;"'!$S$29:$S$48"),Données!$O$11,INDIRECT("'"&amp;Données!$A$4:$A$15&amp;"'!$Q$29:$Q$48"),A72))))</f>
        <v>0</v>
      </c>
      <c r="S72" s="378">
        <f ca="1">SUMPRODUCT(COUNTIFS(INDIRECT("'"&amp;Données!$A$4:$A$15&amp;"'!$E$29:$E$48"),Données!$O$12,INDIRECT("'"&amp;Données!$A$4:$A$15&amp;"'!$C$29:$C$48"),A72)+(COUNTIFS(INDIRECT("'"&amp;Données!$A$4:$A$15&amp;"'!$L$29:$L$48"),Données!$O$12,INDIRECT("'"&amp;Données!$A$4:$A$15&amp;"'!$J$29:$J$48"),A72)+(COUNTIFS(INDIRECT("'"&amp;Données!$A$4:$A$15&amp;"'!$S$29:$S$48"),Données!$O$12,INDIRECT("'"&amp;Données!$A$4:$A$15&amp;"'!$Q$29:$Q$48"),A72))))</f>
        <v>0</v>
      </c>
      <c r="T72" s="378">
        <f ca="1">SUMPRODUCT(COUNTIFS(INDIRECT("'"&amp;Données!$A$4:$A$15&amp;"'!$E$29:$E$48"),Données!$O$13,INDIRECT("'"&amp;Données!$A$4:$A$15&amp;"'!$C$29:$C$48"),A72)+(COUNTIFS(INDIRECT("'"&amp;Données!$A$4:$A$15&amp;"'!$L$29:$L$48"),Données!$O$13,INDIRECT("'"&amp;Données!$A$4:$A$15&amp;"'!$J$29:$J$48"),A72)+(COUNTIFS(INDIRECT("'"&amp;Données!$A$4:$A$15&amp;"'!$S$29:$S$48"),Données!$O$13,INDIRECT("'"&amp;Données!$A$4:$A$15&amp;"'!$Q$29:$Q$48"),A72))))</f>
        <v>0</v>
      </c>
      <c r="U72" s="378">
        <f ca="1">SUMPRODUCT(COUNTIFS(INDIRECT("'"&amp;Données!$A$4:$A$15&amp;"'!$E$29:$E$48"),Données!$O$14,INDIRECT("'"&amp;Données!$A$4:$A$15&amp;"'!$C$29:$C$48"),A72)+(COUNTIFS(INDIRECT("'"&amp;Données!$A$4:$A$15&amp;"'!$L$29:$L$48"),Données!$O$14,INDIRECT("'"&amp;Données!$A$4:$A$15&amp;"'!$J$29:$J$48"),A72)+(COUNTIFS(INDIRECT("'"&amp;Données!$A$4:$A$15&amp;"'!$S$29:$S$48"),Données!$O$14,INDIRECT("'"&amp;Données!$A$4:$A$15&amp;"'!$Q$29:$Q$48"),A72))))</f>
        <v>0</v>
      </c>
      <c r="V72" s="378">
        <f ca="1">SUMPRODUCT(COUNTIFS(INDIRECT("'"&amp;Données!$A$4:$A$15&amp;"'!$E$29:$E$48"),Données!$O$15,INDIRECT("'"&amp;Données!$A$4:$A$15&amp;"'!$C$29:$C$48"),A72)+(COUNTIFS(INDIRECT("'"&amp;Données!$A$4:$A$15&amp;"'!$L$29:$L$48"),Données!$O$15,INDIRECT("'"&amp;Données!$A$4:$A$15&amp;"'!$J$29:$J$48"),A72)+(COUNTIFS(INDIRECT("'"&amp;Données!$A$4:$A$15&amp;"'!$S$29:$S$48"),Données!$O$15,INDIRECT("'"&amp;Données!$A$4:$A$15&amp;"'!$Q$29:$Q$48"),A72))))</f>
        <v>0</v>
      </c>
      <c r="W72" s="378">
        <f ca="1">SUMPRODUCT(COUNTIFS(INDIRECT("'"&amp;Données!$A$4:$A$15&amp;"'!$E$29:$E$48"),Données!$O$16,INDIRECT("'"&amp;Données!$A$4:$A$15&amp;"'!$C$29:$C$48"),A72)+(COUNTIFS(INDIRECT("'"&amp;Données!$A$4:$A$15&amp;"'!$L$29:$L$48"),Données!$O$16,INDIRECT("'"&amp;Données!$A$4:$A$15&amp;"'!$J$29:$J$48"),A72)+(COUNTIFS(INDIRECT("'"&amp;Données!$A$4:$A$15&amp;"'!$S$29:$S$48"),Données!$O$16,INDIRECT("'"&amp;Données!$A$4:$A$15&amp;"'!$Q$29:$Q$48"),A72))))</f>
        <v>0</v>
      </c>
      <c r="X72" s="378">
        <f ca="1">SUMPRODUCT(COUNTIFS(INDIRECT("'"&amp;Données!$A$4:$A$15&amp;"'!$E$29:$E$48"),Données!$O$17,INDIRECT("'"&amp;Données!$A$4:$A$15&amp;"'!$C$29:$C$48"),A72)+(COUNTIFS(INDIRECT("'"&amp;Données!$A$4:$A$15&amp;"'!$L$29:$L$48"),Données!$O$17,INDIRECT("'"&amp;Données!$A$4:$A$15&amp;"'!$J$29:$J$48"),A72)+(COUNTIFS(INDIRECT("'"&amp;Données!$A$4:$A$15&amp;"'!$S$29:$S$48"),Données!$O$17,INDIRECT("'"&amp;Données!$A$4:$A$15&amp;"'!$Q$29:$Q$48"),A72))))</f>
        <v>0</v>
      </c>
      <c r="Y72" s="378">
        <f ca="1">SUMPRODUCT(COUNTIFS(INDIRECT("'"&amp;Données!$A$4:$A$15&amp;"'!$E$29:$E$48"),Données!$O$18,INDIRECT("'"&amp;Données!$A$4:$A$15&amp;"'!$C$29:$C$48"),A72)+(COUNTIFS(INDIRECT("'"&amp;Données!$A$4:$A$15&amp;"'!$L$29:$L$48"),Données!$O$18,INDIRECT("'"&amp;Données!$A$4:$A$15&amp;"'!$J$29:$J$48"),A72)+(COUNTIFS(INDIRECT("'"&amp;Données!$A$4:$A$15&amp;"'!$S$29:$S$48"),Données!$O$18,INDIRECT("'"&amp;Données!$A$4:$A$15&amp;"'!$Q$29:$Q$48"),A72))))</f>
        <v>0</v>
      </c>
      <c r="Z72" s="378">
        <f ca="1">SUMPRODUCT(COUNTIFS(INDIRECT("'"&amp;Données!$A$4:$A$15&amp;"'!$E$29:$E$48"),Données!$O$19,INDIRECT("'"&amp;Données!$A$4:$A$15&amp;"'!$C$29:$C$48"),A72)+(COUNTIFS(INDIRECT("'"&amp;Données!$A$4:$A$15&amp;"'!$L$29:$L$48"),Données!$O$19,INDIRECT("'"&amp;Données!$A$4:$A$15&amp;"'!$J$29:$J$48"),A72)+(COUNTIFS(INDIRECT("'"&amp;Données!$A$4:$A$15&amp;"'!$S$29:$S$48"),Données!$O$19,INDIRECT("'"&amp;Données!$A$4:$A$15&amp;"'!$Q$29:$Q$48"),A72))))</f>
        <v>0</v>
      </c>
      <c r="AA72" s="218"/>
      <c r="AB72" s="218"/>
      <c r="AC72" s="218"/>
      <c r="AD72" s="97"/>
      <c r="AE72" s="97"/>
      <c r="AF72" s="97"/>
      <c r="AG72" s="97"/>
      <c r="AH72" s="97"/>
      <c r="AI72" s="98"/>
      <c r="AJ72" s="96"/>
      <c r="AK72" s="96"/>
      <c r="AL72" s="96"/>
      <c r="AS72" s="89"/>
    </row>
    <row r="73" spans="1:45" s="63" customFormat="1" ht="12.75" x14ac:dyDescent="0.2">
      <c r="A73" s="375" t="s">
        <v>74</v>
      </c>
      <c r="B73" s="377">
        <f ca="1">SUMPRODUCT(COUNTIF(INDIRECT("'"&amp;Données!$A$4:$A$15&amp;"'!$B$29:$T$48"),A73))</f>
        <v>0</v>
      </c>
      <c r="C73" s="377">
        <f ca="1">SUMPRODUCT(SUMIF(INDIRECT("'"&amp;Données!$A$4:$A$15&amp;"'!$C$29:$C$48"),A73,INDIRECT("'"&amp;Données!$A$4:$A$15&amp;"'!$F$29:$F$48"))+(SUMIF(INDIRECT("'"&amp;Données!$A$4:$A$15&amp;"'!$J$29:$J$48"),A73,INDIRECT("'"&amp;Données!$A$4:$A$15&amp;"'!$M$29:$M$48")))+(SUMIF(INDIRECT("'"&amp;Données!$A$4:$A$15&amp;"'!$Q$29:$Q$48"),A73,INDIRECT("'"&amp;Données!$A$4:$A$15&amp;"'!$T$29:$T$48"))))</f>
        <v>0</v>
      </c>
      <c r="D73" s="377">
        <f ca="1">SUMPRODUCT(COUNTIF(INDIRECT("'"&amp;Données!$A$4:$A$15&amp;"'!$C$29:$C$48"),A73))</f>
        <v>0</v>
      </c>
      <c r="E73" s="377">
        <f ca="1">SUMPRODUCT(COUNTIF(INDIRECT("'"&amp;Données!$A$4:$A$15&amp;"'!$Q$29:$Q$48"),A73))</f>
        <v>0</v>
      </c>
      <c r="F73" s="377">
        <f ca="1">SUMPRODUCT(COUNTIF(INDIRECT("'"&amp;Données!$A$4:$A$15&amp;"'!$J$29:$J$48"),A73))</f>
        <v>0</v>
      </c>
      <c r="G73" s="386">
        <f>COUNTIFS('Michèle SCHUH'!$B$3:$B$42,Données!$T$4,'Michèle SCHUH'!$C$3:$C$42,A73)+COUNTIFS('Michèle SCHUH'!$I$3:$I$42,Données!$T$4,'Michèle SCHUH'!$J$3:$J$42,A73)+COUNTIFS('Michèle SCHUH'!$P$3:$P$42,Données!$T$4,'Michèle SCHUH'!$Q$3:$Q$42,A73)</f>
        <v>0</v>
      </c>
      <c r="H73" s="386">
        <f>COUNTIFS('Michèle SCHUH'!$B$3:$B$42,Données!$T$5,'Michèle SCHUH'!$C$3:$C$42,A73)+COUNTIFS('Michèle SCHUH'!$I$3:$I$42,Données!$T$5,'Michèle SCHUH'!$J$3:$J$42,A73)+COUNTIFS('Michèle SCHUH'!$P$3:$P$42,Données!$T$5,'Michèle SCHUH'!$Q$3:$Q$42,A73)</f>
        <v>0</v>
      </c>
      <c r="I73" s="386">
        <f>COUNTIFS('Michèle SCHUH'!$B$3:$B$42,Données!$T$6,'Michèle SCHUH'!$C$3:$C$42,A73)+COUNTIFS('Michèle SCHUH'!$I$3:$I$42,Données!$T$6,'Michèle SCHUH'!$J$3:$J$42,A73)+COUNTIFS('Michèle SCHUH'!$P$3:$P$42,Données!$T$6,'Michèle SCHUH'!$Q$3:$Q$42,A73)</f>
        <v>0</v>
      </c>
      <c r="J73" s="386">
        <f>COUNTIFS('Michèle SCHUH'!$B$3:$B$42,Données!$T$7,'Michèle SCHUH'!$C$3:$C$42,A73)+COUNTIFS('Michèle SCHUH'!$I$3:$I$42,Données!$T$7,'Michèle SCHUH'!$J$3:$J$42,A73)+COUNTIFS('Michèle SCHUH'!$P$3:$P$42,Données!$T$7,'Michèle SCHUH'!$Q$3:$Q$42,A73)</f>
        <v>0</v>
      </c>
      <c r="K73" s="378">
        <f ca="1">SUMPRODUCT(COUNTIFS(INDIRECT("'"&amp;Données!$A$4:$A$15&amp;"'!$E$29:$E$48"),Données!$O$4,INDIRECT("'"&amp;Données!$A$4:$A$15&amp;"'!$C$29:$C$48"),A73)+(COUNTIFS(INDIRECT("'"&amp;Données!$A$4:$A$15&amp;"'!$L$29:$L$48"),Données!$O$4,INDIRECT("'"&amp;Données!$A$4:$A$15&amp;"'!$J$29:$J$48"),A73)+(COUNTIFS(INDIRECT("'"&amp;Données!$A$4:$A$15&amp;"'!$S$29:$S$48"),Données!$O$4,INDIRECT("'"&amp;Données!$A$4:$A$15&amp;"'!$Q$29:$Q$48"),A73))))</f>
        <v>0</v>
      </c>
      <c r="L73" s="378">
        <f ca="1">SUMPRODUCT(COUNTIFS(INDIRECT("'"&amp;Données!$A$4:$A$15&amp;"'!$E$29:$E$48"),Données!$O$5,INDIRECT("'"&amp;Données!$A$4:$A$15&amp;"'!$C$29:$C$48"),A73)+(COUNTIFS(INDIRECT("'"&amp;Données!$A$4:$A$15&amp;"'!$L$29:$L$48"),Données!$O$5,INDIRECT("'"&amp;Données!$A$4:$A$15&amp;"'!$J$29:$J$48"),A73)+(COUNTIFS(INDIRECT("'"&amp;Données!$A$4:$A$15&amp;"'!$S$29:$S$48"),Données!$O$5,INDIRECT("'"&amp;Données!$A$4:$A$15&amp;"'!$Q$29:$Q$48"),A73))))</f>
        <v>0</v>
      </c>
      <c r="M73" s="378">
        <f ca="1">SUMPRODUCT(COUNTIFS(INDIRECT("'"&amp;Données!$A$4:$A$15&amp;"'!$E$29:$E$48"),Données!$O$6,INDIRECT("'"&amp;Données!$A$4:$A$15&amp;"'!$C$29:$C$48"),A73)+(COUNTIFS(INDIRECT("'"&amp;Données!$A$4:$A$15&amp;"'!$L$29:$L$48"),Données!$O$6,INDIRECT("'"&amp;Données!$A$4:$A$15&amp;"'!$J$29:$J$48"),A73)+(COUNTIFS(INDIRECT("'"&amp;Données!$A$4:$A$15&amp;"'!$S$29:$S$48"),Données!$O$6,INDIRECT("'"&amp;Données!$A$4:$A$15&amp;"'!$Q$29:$Q$48"),A73))))</f>
        <v>0</v>
      </c>
      <c r="N73" s="378">
        <f ca="1">SUMPRODUCT(COUNTIFS(INDIRECT("'"&amp;Données!$A$4:$A$15&amp;"'!$E$29:$E$48"),Données!$O$7,INDIRECT("'"&amp;Données!$A$4:$A$15&amp;"'!$C$29:$C$48"),A73)+(COUNTIFS(INDIRECT("'"&amp;Données!$A$4:$A$15&amp;"'!$L$29:$L$48"),Données!$O$7,INDIRECT("'"&amp;Données!$A$4:$A$15&amp;"'!$J$29:$J$48"),A73)+(COUNTIFS(INDIRECT("'"&amp;Données!$A$4:$A$15&amp;"'!$S$29:$S$48"),Données!$O$7,INDIRECT("'"&amp;Données!$A$4:$A$15&amp;"'!$Q$29:$Q$48"),A73))))</f>
        <v>0</v>
      </c>
      <c r="O73" s="378">
        <f ca="1">SUMPRODUCT(COUNTIFS(INDIRECT("'"&amp;Données!$A$4:$A$15&amp;"'!$E$29:$E$48"),Données!$O$8,INDIRECT("'"&amp;Données!$A$4:$A$15&amp;"'!$C$29:$C$48"),A73)+(COUNTIFS(INDIRECT("'"&amp;Données!$A$4:$A$15&amp;"'!$L$29:$L$48"),Données!$O$8,INDIRECT("'"&amp;Données!$A$4:$A$15&amp;"'!$J$29:$J$48"),A73)+(COUNTIFS(INDIRECT("'"&amp;Données!$A$4:$A$15&amp;"'!$S$29:$S$48"),Données!$O$8,INDIRECT("'"&amp;Données!$A$4:$A$15&amp;"'!$Q$29:$Q$48"),A73))))</f>
        <v>0</v>
      </c>
      <c r="P73" s="378">
        <f ca="1">SUMPRODUCT(COUNTIFS(INDIRECT("'"&amp;Données!$A$4:$A$15&amp;"'!$E$29:$E$48"),Données!$O$9,INDIRECT("'"&amp;Données!$A$4:$A$15&amp;"'!$C$29:$C$48"),A73)+(COUNTIFS(INDIRECT("'"&amp;Données!$A$4:$A$15&amp;"'!$L$29:$L$48"),Données!$O$9,INDIRECT("'"&amp;Données!$A$4:$A$15&amp;"'!$J$29:$J$48"),A73)+(COUNTIFS(INDIRECT("'"&amp;Données!$A$4:$A$15&amp;"'!$S$29:$S$48"),Données!$O$9,INDIRECT("'"&amp;Données!$A$4:$A$15&amp;"'!$Q$29:$Q$48"),A73))))</f>
        <v>0</v>
      </c>
      <c r="Q73" s="378">
        <f ca="1">SUMPRODUCT(COUNTIFS(INDIRECT("'"&amp;Données!$A$4:$A$15&amp;"'!$E$29:$E$48"),Données!$O$10,INDIRECT("'"&amp;Données!$A$4:$A$15&amp;"'!$C$29:$C$48"),A73)+(COUNTIFS(INDIRECT("'"&amp;Données!$A$4:$A$15&amp;"'!$L$29:$L$48"),Données!$O$10,INDIRECT("'"&amp;Données!$A$4:$A$15&amp;"'!$J$29:$J$48"),A73)+(COUNTIFS(INDIRECT("'"&amp;Données!$A$4:$A$15&amp;"'!$S$29:$S$48"),Données!$O$10,INDIRECT("'"&amp;Données!$A$4:$A$15&amp;"'!$Q$29:$Q$48"),A73))))</f>
        <v>0</v>
      </c>
      <c r="R73" s="378">
        <f ca="1">SUMPRODUCT(COUNTIFS(INDIRECT("'"&amp;Données!$A$4:$A$15&amp;"'!$E$29:$E$48"),Données!$O$11,INDIRECT("'"&amp;Données!$A$4:$A$15&amp;"'!$C$29:$C$48"),A73)+(COUNTIFS(INDIRECT("'"&amp;Données!$A$4:$A$15&amp;"'!$L$29:$L$48"),Données!$O$11,INDIRECT("'"&amp;Données!$A$4:$A$15&amp;"'!$J$29:$J$48"),A73)+(COUNTIFS(INDIRECT("'"&amp;Données!$A$4:$A$15&amp;"'!$S$29:$S$48"),Données!$O$11,INDIRECT("'"&amp;Données!$A$4:$A$15&amp;"'!$Q$29:$Q$48"),A73))))</f>
        <v>0</v>
      </c>
      <c r="S73" s="378">
        <f ca="1">SUMPRODUCT(COUNTIFS(INDIRECT("'"&amp;Données!$A$4:$A$15&amp;"'!$E$29:$E$48"),Données!$O$12,INDIRECT("'"&amp;Données!$A$4:$A$15&amp;"'!$C$29:$C$48"),A73)+(COUNTIFS(INDIRECT("'"&amp;Données!$A$4:$A$15&amp;"'!$L$29:$L$48"),Données!$O$12,INDIRECT("'"&amp;Données!$A$4:$A$15&amp;"'!$J$29:$J$48"),A73)+(COUNTIFS(INDIRECT("'"&amp;Données!$A$4:$A$15&amp;"'!$S$29:$S$48"),Données!$O$12,INDIRECT("'"&amp;Données!$A$4:$A$15&amp;"'!$Q$29:$Q$48"),A73))))</f>
        <v>0</v>
      </c>
      <c r="T73" s="378">
        <f ca="1">SUMPRODUCT(COUNTIFS(INDIRECT("'"&amp;Données!$A$4:$A$15&amp;"'!$E$29:$E$48"),Données!$O$13,INDIRECT("'"&amp;Données!$A$4:$A$15&amp;"'!$C$29:$C$48"),A73)+(COUNTIFS(INDIRECT("'"&amp;Données!$A$4:$A$15&amp;"'!$L$29:$L$48"),Données!$O$13,INDIRECT("'"&amp;Données!$A$4:$A$15&amp;"'!$J$29:$J$48"),A73)+(COUNTIFS(INDIRECT("'"&amp;Données!$A$4:$A$15&amp;"'!$S$29:$S$48"),Données!$O$13,INDIRECT("'"&amp;Données!$A$4:$A$15&amp;"'!$Q$29:$Q$48"),A73))))</f>
        <v>0</v>
      </c>
      <c r="U73" s="378">
        <f ca="1">SUMPRODUCT(COUNTIFS(INDIRECT("'"&amp;Données!$A$4:$A$15&amp;"'!$E$29:$E$48"),Données!$O$14,INDIRECT("'"&amp;Données!$A$4:$A$15&amp;"'!$C$29:$C$48"),A73)+(COUNTIFS(INDIRECT("'"&amp;Données!$A$4:$A$15&amp;"'!$L$29:$L$48"),Données!$O$14,INDIRECT("'"&amp;Données!$A$4:$A$15&amp;"'!$J$29:$J$48"),A73)+(COUNTIFS(INDIRECT("'"&amp;Données!$A$4:$A$15&amp;"'!$S$29:$S$48"),Données!$O$14,INDIRECT("'"&amp;Données!$A$4:$A$15&amp;"'!$Q$29:$Q$48"),A73))))</f>
        <v>0</v>
      </c>
      <c r="V73" s="378">
        <f ca="1">SUMPRODUCT(COUNTIFS(INDIRECT("'"&amp;Données!$A$4:$A$15&amp;"'!$E$29:$E$48"),Données!$O$15,INDIRECT("'"&amp;Données!$A$4:$A$15&amp;"'!$C$29:$C$48"),A73)+(COUNTIFS(INDIRECT("'"&amp;Données!$A$4:$A$15&amp;"'!$L$29:$L$48"),Données!$O$15,INDIRECT("'"&amp;Données!$A$4:$A$15&amp;"'!$J$29:$J$48"),A73)+(COUNTIFS(INDIRECT("'"&amp;Données!$A$4:$A$15&amp;"'!$S$29:$S$48"),Données!$O$15,INDIRECT("'"&amp;Données!$A$4:$A$15&amp;"'!$Q$29:$Q$48"),A73))))</f>
        <v>0</v>
      </c>
      <c r="W73" s="378">
        <f ca="1">SUMPRODUCT(COUNTIFS(INDIRECT("'"&amp;Données!$A$4:$A$15&amp;"'!$E$29:$E$48"),Données!$O$16,INDIRECT("'"&amp;Données!$A$4:$A$15&amp;"'!$C$29:$C$48"),A73)+(COUNTIFS(INDIRECT("'"&amp;Données!$A$4:$A$15&amp;"'!$L$29:$L$48"),Données!$O$16,INDIRECT("'"&amp;Données!$A$4:$A$15&amp;"'!$J$29:$J$48"),A73)+(COUNTIFS(INDIRECT("'"&amp;Données!$A$4:$A$15&amp;"'!$S$29:$S$48"),Données!$O$16,INDIRECT("'"&amp;Données!$A$4:$A$15&amp;"'!$Q$29:$Q$48"),A73))))</f>
        <v>0</v>
      </c>
      <c r="X73" s="378">
        <f ca="1">SUMPRODUCT(COUNTIFS(INDIRECT("'"&amp;Données!$A$4:$A$15&amp;"'!$E$29:$E$48"),Données!$O$17,INDIRECT("'"&amp;Données!$A$4:$A$15&amp;"'!$C$29:$C$48"),A73)+(COUNTIFS(INDIRECT("'"&amp;Données!$A$4:$A$15&amp;"'!$L$29:$L$48"),Données!$O$17,INDIRECT("'"&amp;Données!$A$4:$A$15&amp;"'!$J$29:$J$48"),A73)+(COUNTIFS(INDIRECT("'"&amp;Données!$A$4:$A$15&amp;"'!$S$29:$S$48"),Données!$O$17,INDIRECT("'"&amp;Données!$A$4:$A$15&amp;"'!$Q$29:$Q$48"),A73))))</f>
        <v>0</v>
      </c>
      <c r="Y73" s="378">
        <f ca="1">SUMPRODUCT(COUNTIFS(INDIRECT("'"&amp;Données!$A$4:$A$15&amp;"'!$E$29:$E$48"),Données!$O$18,INDIRECT("'"&amp;Données!$A$4:$A$15&amp;"'!$C$29:$C$48"),A73)+(COUNTIFS(INDIRECT("'"&amp;Données!$A$4:$A$15&amp;"'!$L$29:$L$48"),Données!$O$18,INDIRECT("'"&amp;Données!$A$4:$A$15&amp;"'!$J$29:$J$48"),A73)+(COUNTIFS(INDIRECT("'"&amp;Données!$A$4:$A$15&amp;"'!$S$29:$S$48"),Données!$O$18,INDIRECT("'"&amp;Données!$A$4:$A$15&amp;"'!$Q$29:$Q$48"),A73))))</f>
        <v>0</v>
      </c>
      <c r="Z73" s="378">
        <f ca="1">SUMPRODUCT(COUNTIFS(INDIRECT("'"&amp;Données!$A$4:$A$15&amp;"'!$E$29:$E$48"),Données!$O$19,INDIRECT("'"&amp;Données!$A$4:$A$15&amp;"'!$C$29:$C$48"),A73)+(COUNTIFS(INDIRECT("'"&amp;Données!$A$4:$A$15&amp;"'!$L$29:$L$48"),Données!$O$19,INDIRECT("'"&amp;Données!$A$4:$A$15&amp;"'!$J$29:$J$48"),A73)+(COUNTIFS(INDIRECT("'"&amp;Données!$A$4:$A$15&amp;"'!$S$29:$S$48"),Données!$O$19,INDIRECT("'"&amp;Données!$A$4:$A$15&amp;"'!$Q$29:$Q$48"),A73))))</f>
        <v>0</v>
      </c>
      <c r="AA73" s="218"/>
      <c r="AB73" s="218"/>
      <c r="AC73" s="218"/>
      <c r="AD73" s="97"/>
      <c r="AE73" s="97"/>
      <c r="AF73" s="97"/>
      <c r="AG73" s="97"/>
      <c r="AH73" s="97"/>
      <c r="AI73" s="98"/>
      <c r="AJ73" s="96"/>
      <c r="AK73" s="96"/>
      <c r="AL73" s="96"/>
      <c r="AS73" s="89"/>
    </row>
    <row r="74" spans="1:45" s="63" customFormat="1" ht="12.75" x14ac:dyDescent="0.2">
      <c r="A74" s="375" t="s">
        <v>69</v>
      </c>
      <c r="B74" s="377">
        <f ca="1">SUMPRODUCT(COUNTIF(INDIRECT("'"&amp;Données!$A$4:$A$15&amp;"'!$B$29:$T$48"),A74))</f>
        <v>0</v>
      </c>
      <c r="C74" s="377">
        <f ca="1">SUMPRODUCT(SUMIF(INDIRECT("'"&amp;Données!$A$4:$A$15&amp;"'!$C$29:$C$48"),A74,INDIRECT("'"&amp;Données!$A$4:$A$15&amp;"'!$F$29:$F$48"))+(SUMIF(INDIRECT("'"&amp;Données!$A$4:$A$15&amp;"'!$J$29:$J$48"),A74,INDIRECT("'"&amp;Données!$A$4:$A$15&amp;"'!$M$29:$M$48")))+(SUMIF(INDIRECT("'"&amp;Données!$A$4:$A$15&amp;"'!$Q$29:$Q$48"),A74,INDIRECT("'"&amp;Données!$A$4:$A$15&amp;"'!$T$29:$T$48"))))</f>
        <v>0</v>
      </c>
      <c r="D74" s="377">
        <f ca="1">SUMPRODUCT(COUNTIF(INDIRECT("'"&amp;Données!$A$4:$A$15&amp;"'!$C$29:$C$48"),A74))</f>
        <v>0</v>
      </c>
      <c r="E74" s="377">
        <f ca="1">SUMPRODUCT(COUNTIF(INDIRECT("'"&amp;Données!$A$4:$A$15&amp;"'!$Q$29:$Q$48"),A74))</f>
        <v>0</v>
      </c>
      <c r="F74" s="377">
        <f ca="1">SUMPRODUCT(COUNTIF(INDIRECT("'"&amp;Données!$A$4:$A$15&amp;"'!$J$29:$J$48"),A74))</f>
        <v>0</v>
      </c>
      <c r="G74" s="386">
        <f>COUNTIFS('Michèle SCHUH'!$B$3:$B$42,Données!$T$4,'Michèle SCHUH'!$C$3:$C$42,A74)+COUNTIFS('Michèle SCHUH'!$I$3:$I$42,Données!$T$4,'Michèle SCHUH'!$J$3:$J$42,A74)+COUNTIFS('Michèle SCHUH'!$P$3:$P$42,Données!$T$4,'Michèle SCHUH'!$Q$3:$Q$42,A74)</f>
        <v>0</v>
      </c>
      <c r="H74" s="386">
        <f>COUNTIFS('Michèle SCHUH'!$B$3:$B$42,Données!$T$5,'Michèle SCHUH'!$C$3:$C$42,A74)+COUNTIFS('Michèle SCHUH'!$I$3:$I$42,Données!$T$5,'Michèle SCHUH'!$J$3:$J$42,A74)+COUNTIFS('Michèle SCHUH'!$P$3:$P$42,Données!$T$5,'Michèle SCHUH'!$Q$3:$Q$42,A74)</f>
        <v>0</v>
      </c>
      <c r="I74" s="386">
        <f>COUNTIFS('Michèle SCHUH'!$B$3:$B$42,Données!$T$6,'Michèle SCHUH'!$C$3:$C$42,A74)+COUNTIFS('Michèle SCHUH'!$I$3:$I$42,Données!$T$6,'Michèle SCHUH'!$J$3:$J$42,A74)+COUNTIFS('Michèle SCHUH'!$P$3:$P$42,Données!$T$6,'Michèle SCHUH'!$Q$3:$Q$42,A74)</f>
        <v>0</v>
      </c>
      <c r="J74" s="386">
        <f>COUNTIFS('Michèle SCHUH'!$B$3:$B$42,Données!$T$7,'Michèle SCHUH'!$C$3:$C$42,A74)+COUNTIFS('Michèle SCHUH'!$I$3:$I$42,Données!$T$7,'Michèle SCHUH'!$J$3:$J$42,A74)+COUNTIFS('Michèle SCHUH'!$P$3:$P$42,Données!$T$7,'Michèle SCHUH'!$Q$3:$Q$42,A74)</f>
        <v>0</v>
      </c>
      <c r="K74" s="378">
        <f ca="1">SUMPRODUCT(COUNTIFS(INDIRECT("'"&amp;Données!$A$4:$A$15&amp;"'!$E$29:$E$48"),Données!$O$4,INDIRECT("'"&amp;Données!$A$4:$A$15&amp;"'!$C$29:$C$48"),A74)+(COUNTIFS(INDIRECT("'"&amp;Données!$A$4:$A$15&amp;"'!$L$29:$L$48"),Données!$O$4,INDIRECT("'"&amp;Données!$A$4:$A$15&amp;"'!$J$29:$J$48"),A74)+(COUNTIFS(INDIRECT("'"&amp;Données!$A$4:$A$15&amp;"'!$S$29:$S$48"),Données!$O$4,INDIRECT("'"&amp;Données!$A$4:$A$15&amp;"'!$Q$29:$Q$48"),A74))))</f>
        <v>0</v>
      </c>
      <c r="L74" s="378">
        <f ca="1">SUMPRODUCT(COUNTIFS(INDIRECT("'"&amp;Données!$A$4:$A$15&amp;"'!$E$29:$E$48"),Données!$O$5,INDIRECT("'"&amp;Données!$A$4:$A$15&amp;"'!$C$29:$C$48"),A74)+(COUNTIFS(INDIRECT("'"&amp;Données!$A$4:$A$15&amp;"'!$L$29:$L$48"),Données!$O$5,INDIRECT("'"&amp;Données!$A$4:$A$15&amp;"'!$J$29:$J$48"),A74)+(COUNTIFS(INDIRECT("'"&amp;Données!$A$4:$A$15&amp;"'!$S$29:$S$48"),Données!$O$5,INDIRECT("'"&amp;Données!$A$4:$A$15&amp;"'!$Q$29:$Q$48"),A74))))</f>
        <v>0</v>
      </c>
      <c r="M74" s="378">
        <f ca="1">SUMPRODUCT(COUNTIFS(INDIRECT("'"&amp;Données!$A$4:$A$15&amp;"'!$E$29:$E$48"),Données!$O$6,INDIRECT("'"&amp;Données!$A$4:$A$15&amp;"'!$C$29:$C$48"),A74)+(COUNTIFS(INDIRECT("'"&amp;Données!$A$4:$A$15&amp;"'!$L$29:$L$48"),Données!$O$6,INDIRECT("'"&amp;Données!$A$4:$A$15&amp;"'!$J$29:$J$48"),A74)+(COUNTIFS(INDIRECT("'"&amp;Données!$A$4:$A$15&amp;"'!$S$29:$S$48"),Données!$O$6,INDIRECT("'"&amp;Données!$A$4:$A$15&amp;"'!$Q$29:$Q$48"),A74))))</f>
        <v>0</v>
      </c>
      <c r="N74" s="378">
        <f ca="1">SUMPRODUCT(COUNTIFS(INDIRECT("'"&amp;Données!$A$4:$A$15&amp;"'!$E$29:$E$48"),Données!$O$7,INDIRECT("'"&amp;Données!$A$4:$A$15&amp;"'!$C$29:$C$48"),A74)+(COUNTIFS(INDIRECT("'"&amp;Données!$A$4:$A$15&amp;"'!$L$29:$L$48"),Données!$O$7,INDIRECT("'"&amp;Données!$A$4:$A$15&amp;"'!$J$29:$J$48"),A74)+(COUNTIFS(INDIRECT("'"&amp;Données!$A$4:$A$15&amp;"'!$S$29:$S$48"),Données!$O$7,INDIRECT("'"&amp;Données!$A$4:$A$15&amp;"'!$Q$29:$Q$48"),A74))))</f>
        <v>0</v>
      </c>
      <c r="O74" s="378">
        <f ca="1">SUMPRODUCT(COUNTIFS(INDIRECT("'"&amp;Données!$A$4:$A$15&amp;"'!$E$29:$E$48"),Données!$O$8,INDIRECT("'"&amp;Données!$A$4:$A$15&amp;"'!$C$29:$C$48"),A74)+(COUNTIFS(INDIRECT("'"&amp;Données!$A$4:$A$15&amp;"'!$L$29:$L$48"),Données!$O$8,INDIRECT("'"&amp;Données!$A$4:$A$15&amp;"'!$J$29:$J$48"),A74)+(COUNTIFS(INDIRECT("'"&amp;Données!$A$4:$A$15&amp;"'!$S$29:$S$48"),Données!$O$8,INDIRECT("'"&amp;Données!$A$4:$A$15&amp;"'!$Q$29:$Q$48"),A74))))</f>
        <v>0</v>
      </c>
      <c r="P74" s="378">
        <f ca="1">SUMPRODUCT(COUNTIFS(INDIRECT("'"&amp;Données!$A$4:$A$15&amp;"'!$E$29:$E$48"),Données!$O$9,INDIRECT("'"&amp;Données!$A$4:$A$15&amp;"'!$C$29:$C$48"),A74)+(COUNTIFS(INDIRECT("'"&amp;Données!$A$4:$A$15&amp;"'!$L$29:$L$48"),Données!$O$9,INDIRECT("'"&amp;Données!$A$4:$A$15&amp;"'!$J$29:$J$48"),A74)+(COUNTIFS(INDIRECT("'"&amp;Données!$A$4:$A$15&amp;"'!$S$29:$S$48"),Données!$O$9,INDIRECT("'"&amp;Données!$A$4:$A$15&amp;"'!$Q$29:$Q$48"),A74))))</f>
        <v>0</v>
      </c>
      <c r="Q74" s="378">
        <f ca="1">SUMPRODUCT(COUNTIFS(INDIRECT("'"&amp;Données!$A$4:$A$15&amp;"'!$E$29:$E$48"),Données!$O$10,INDIRECT("'"&amp;Données!$A$4:$A$15&amp;"'!$C$29:$C$48"),A74)+(COUNTIFS(INDIRECT("'"&amp;Données!$A$4:$A$15&amp;"'!$L$29:$L$48"),Données!$O$10,INDIRECT("'"&amp;Données!$A$4:$A$15&amp;"'!$J$29:$J$48"),A74)+(COUNTIFS(INDIRECT("'"&amp;Données!$A$4:$A$15&amp;"'!$S$29:$S$48"),Données!$O$10,INDIRECT("'"&amp;Données!$A$4:$A$15&amp;"'!$Q$29:$Q$48"),A74))))</f>
        <v>0</v>
      </c>
      <c r="R74" s="378">
        <f ca="1">SUMPRODUCT(COUNTIFS(INDIRECT("'"&amp;Données!$A$4:$A$15&amp;"'!$E$29:$E$48"),Données!$O$11,INDIRECT("'"&amp;Données!$A$4:$A$15&amp;"'!$C$29:$C$48"),A74)+(COUNTIFS(INDIRECT("'"&amp;Données!$A$4:$A$15&amp;"'!$L$29:$L$48"),Données!$O$11,INDIRECT("'"&amp;Données!$A$4:$A$15&amp;"'!$J$29:$J$48"),A74)+(COUNTIFS(INDIRECT("'"&amp;Données!$A$4:$A$15&amp;"'!$S$29:$S$48"),Données!$O$11,INDIRECT("'"&amp;Données!$A$4:$A$15&amp;"'!$Q$29:$Q$48"),A74))))</f>
        <v>0</v>
      </c>
      <c r="S74" s="378">
        <f ca="1">SUMPRODUCT(COUNTIFS(INDIRECT("'"&amp;Données!$A$4:$A$15&amp;"'!$E$29:$E$48"),Données!$O$12,INDIRECT("'"&amp;Données!$A$4:$A$15&amp;"'!$C$29:$C$48"),A74)+(COUNTIFS(INDIRECT("'"&amp;Données!$A$4:$A$15&amp;"'!$L$29:$L$48"),Données!$O$12,INDIRECT("'"&amp;Données!$A$4:$A$15&amp;"'!$J$29:$J$48"),A74)+(COUNTIFS(INDIRECT("'"&amp;Données!$A$4:$A$15&amp;"'!$S$29:$S$48"),Données!$O$12,INDIRECT("'"&amp;Données!$A$4:$A$15&amp;"'!$Q$29:$Q$48"),A74))))</f>
        <v>0</v>
      </c>
      <c r="T74" s="378">
        <f ca="1">SUMPRODUCT(COUNTIFS(INDIRECT("'"&amp;Données!$A$4:$A$15&amp;"'!$E$29:$E$48"),Données!$O$13,INDIRECT("'"&amp;Données!$A$4:$A$15&amp;"'!$C$29:$C$48"),A74)+(COUNTIFS(INDIRECT("'"&amp;Données!$A$4:$A$15&amp;"'!$L$29:$L$48"),Données!$O$13,INDIRECT("'"&amp;Données!$A$4:$A$15&amp;"'!$J$29:$J$48"),A74)+(COUNTIFS(INDIRECT("'"&amp;Données!$A$4:$A$15&amp;"'!$S$29:$S$48"),Données!$O$13,INDIRECT("'"&amp;Données!$A$4:$A$15&amp;"'!$Q$29:$Q$48"),A74))))</f>
        <v>0</v>
      </c>
      <c r="U74" s="378">
        <f ca="1">SUMPRODUCT(COUNTIFS(INDIRECT("'"&amp;Données!$A$4:$A$15&amp;"'!$E$29:$E$48"),Données!$O$14,INDIRECT("'"&amp;Données!$A$4:$A$15&amp;"'!$C$29:$C$48"),A74)+(COUNTIFS(INDIRECT("'"&amp;Données!$A$4:$A$15&amp;"'!$L$29:$L$48"),Données!$O$14,INDIRECT("'"&amp;Données!$A$4:$A$15&amp;"'!$J$29:$J$48"),A74)+(COUNTIFS(INDIRECT("'"&amp;Données!$A$4:$A$15&amp;"'!$S$29:$S$48"),Données!$O$14,INDIRECT("'"&amp;Données!$A$4:$A$15&amp;"'!$Q$29:$Q$48"),A74))))</f>
        <v>0</v>
      </c>
      <c r="V74" s="378">
        <f ca="1">SUMPRODUCT(COUNTIFS(INDIRECT("'"&amp;Données!$A$4:$A$15&amp;"'!$E$29:$E$48"),Données!$O$15,INDIRECT("'"&amp;Données!$A$4:$A$15&amp;"'!$C$29:$C$48"),A74)+(COUNTIFS(INDIRECT("'"&amp;Données!$A$4:$A$15&amp;"'!$L$29:$L$48"),Données!$O$15,INDIRECT("'"&amp;Données!$A$4:$A$15&amp;"'!$J$29:$J$48"),A74)+(COUNTIFS(INDIRECT("'"&amp;Données!$A$4:$A$15&amp;"'!$S$29:$S$48"),Données!$O$15,INDIRECT("'"&amp;Données!$A$4:$A$15&amp;"'!$Q$29:$Q$48"),A74))))</f>
        <v>0</v>
      </c>
      <c r="W74" s="378">
        <f ca="1">SUMPRODUCT(COUNTIFS(INDIRECT("'"&amp;Données!$A$4:$A$15&amp;"'!$E$29:$E$48"),Données!$O$16,INDIRECT("'"&amp;Données!$A$4:$A$15&amp;"'!$C$29:$C$48"),A74)+(COUNTIFS(INDIRECT("'"&amp;Données!$A$4:$A$15&amp;"'!$L$29:$L$48"),Données!$O$16,INDIRECT("'"&amp;Données!$A$4:$A$15&amp;"'!$J$29:$J$48"),A74)+(COUNTIFS(INDIRECT("'"&amp;Données!$A$4:$A$15&amp;"'!$S$29:$S$48"),Données!$O$16,INDIRECT("'"&amp;Données!$A$4:$A$15&amp;"'!$Q$29:$Q$48"),A74))))</f>
        <v>0</v>
      </c>
      <c r="X74" s="378">
        <f ca="1">SUMPRODUCT(COUNTIFS(INDIRECT("'"&amp;Données!$A$4:$A$15&amp;"'!$E$29:$E$48"),Données!$O$17,INDIRECT("'"&amp;Données!$A$4:$A$15&amp;"'!$C$29:$C$48"),A74)+(COUNTIFS(INDIRECT("'"&amp;Données!$A$4:$A$15&amp;"'!$L$29:$L$48"),Données!$O$17,INDIRECT("'"&amp;Données!$A$4:$A$15&amp;"'!$J$29:$J$48"),A74)+(COUNTIFS(INDIRECT("'"&amp;Données!$A$4:$A$15&amp;"'!$S$29:$S$48"),Données!$O$17,INDIRECT("'"&amp;Données!$A$4:$A$15&amp;"'!$Q$29:$Q$48"),A74))))</f>
        <v>0</v>
      </c>
      <c r="Y74" s="378">
        <f ca="1">SUMPRODUCT(COUNTIFS(INDIRECT("'"&amp;Données!$A$4:$A$15&amp;"'!$E$29:$E$48"),Données!$O$18,INDIRECT("'"&amp;Données!$A$4:$A$15&amp;"'!$C$29:$C$48"),A74)+(COUNTIFS(INDIRECT("'"&amp;Données!$A$4:$A$15&amp;"'!$L$29:$L$48"),Données!$O$18,INDIRECT("'"&amp;Données!$A$4:$A$15&amp;"'!$J$29:$J$48"),A74)+(COUNTIFS(INDIRECT("'"&amp;Données!$A$4:$A$15&amp;"'!$S$29:$S$48"),Données!$O$18,INDIRECT("'"&amp;Données!$A$4:$A$15&amp;"'!$Q$29:$Q$48"),A74))))</f>
        <v>0</v>
      </c>
      <c r="Z74" s="378">
        <f ca="1">SUMPRODUCT(COUNTIFS(INDIRECT("'"&amp;Données!$A$4:$A$15&amp;"'!$E$29:$E$48"),Données!$O$19,INDIRECT("'"&amp;Données!$A$4:$A$15&amp;"'!$C$29:$C$48"),A74)+(COUNTIFS(INDIRECT("'"&amp;Données!$A$4:$A$15&amp;"'!$L$29:$L$48"),Données!$O$19,INDIRECT("'"&amp;Données!$A$4:$A$15&amp;"'!$J$29:$J$48"),A74)+(COUNTIFS(INDIRECT("'"&amp;Données!$A$4:$A$15&amp;"'!$S$29:$S$48"),Données!$O$19,INDIRECT("'"&amp;Données!$A$4:$A$15&amp;"'!$Q$29:$Q$48"),A74))))</f>
        <v>0</v>
      </c>
      <c r="AA74" s="218"/>
      <c r="AB74" s="218"/>
      <c r="AC74" s="218"/>
      <c r="AD74" s="97"/>
      <c r="AE74" s="97"/>
      <c r="AF74" s="97"/>
      <c r="AG74" s="97"/>
      <c r="AH74" s="97"/>
      <c r="AI74" s="98"/>
      <c r="AJ74" s="96"/>
      <c r="AK74" s="96"/>
      <c r="AL74" s="96"/>
      <c r="AS74" s="89"/>
    </row>
    <row r="75" spans="1:45" s="63" customFormat="1" ht="12.75" x14ac:dyDescent="0.2">
      <c r="A75" s="375" t="s">
        <v>210</v>
      </c>
      <c r="B75" s="377">
        <f ca="1">SUMPRODUCT(COUNTIF(INDIRECT("'"&amp;Données!$A$4:$A$15&amp;"'!$B$29:$T$48"),A75))</f>
        <v>0</v>
      </c>
      <c r="C75" s="377">
        <f ca="1">SUMPRODUCT(SUMIF(INDIRECT("'"&amp;Données!$A$4:$A$15&amp;"'!$C$29:$C$48"),A75,INDIRECT("'"&amp;Données!$A$4:$A$15&amp;"'!$F$29:$F$48"))+(SUMIF(INDIRECT("'"&amp;Données!$A$4:$A$15&amp;"'!$J$29:$J$48"),A75,INDIRECT("'"&amp;Données!$A$4:$A$15&amp;"'!$M$29:$M$48")))+(SUMIF(INDIRECT("'"&amp;Données!$A$4:$A$15&amp;"'!$Q$29:$Q$48"),A75,INDIRECT("'"&amp;Données!$A$4:$A$15&amp;"'!$T$29:$T$48"))))</f>
        <v>0</v>
      </c>
      <c r="D75" s="377">
        <f ca="1">SUMPRODUCT(COUNTIF(INDIRECT("'"&amp;Données!$A$4:$A$15&amp;"'!$C$29:$C$48"),A75))</f>
        <v>0</v>
      </c>
      <c r="E75" s="377">
        <f ca="1">SUMPRODUCT(COUNTIF(INDIRECT("'"&amp;Données!$A$4:$A$15&amp;"'!$Q$29:$Q$48"),A75))</f>
        <v>0</v>
      </c>
      <c r="F75" s="377">
        <f ca="1">SUMPRODUCT(COUNTIF(INDIRECT("'"&amp;Données!$A$4:$A$15&amp;"'!$J$29:$J$48"),A75))</f>
        <v>0</v>
      </c>
      <c r="G75" s="386">
        <f>COUNTIFS('Michèle SCHUH'!$B$3:$B$42,Données!$T$4,'Michèle SCHUH'!$C$3:$C$42,A75)+COUNTIFS('Michèle SCHUH'!$I$3:$I$42,Données!$T$4,'Michèle SCHUH'!$J$3:$J$42,A75)+COUNTIFS('Michèle SCHUH'!$P$3:$P$42,Données!$T$4,'Michèle SCHUH'!$Q$3:$Q$42,A75)</f>
        <v>0</v>
      </c>
      <c r="H75" s="386">
        <f>COUNTIFS('Michèle SCHUH'!$B$3:$B$42,Données!$T$5,'Michèle SCHUH'!$C$3:$C$42,A75)+COUNTIFS('Michèle SCHUH'!$I$3:$I$42,Données!$T$5,'Michèle SCHUH'!$J$3:$J$42,A75)+COUNTIFS('Michèle SCHUH'!$P$3:$P$42,Données!$T$5,'Michèle SCHUH'!$Q$3:$Q$42,A75)</f>
        <v>0</v>
      </c>
      <c r="I75" s="386">
        <f>COUNTIFS('Michèle SCHUH'!$B$3:$B$42,Données!$T$6,'Michèle SCHUH'!$C$3:$C$42,A75)+COUNTIFS('Michèle SCHUH'!$I$3:$I$42,Données!$T$6,'Michèle SCHUH'!$J$3:$J$42,A75)+COUNTIFS('Michèle SCHUH'!$P$3:$P$42,Données!$T$6,'Michèle SCHUH'!$Q$3:$Q$42,A75)</f>
        <v>0</v>
      </c>
      <c r="J75" s="386">
        <f>COUNTIFS('Michèle SCHUH'!$B$3:$B$42,Données!$T$7,'Michèle SCHUH'!$C$3:$C$42,A75)+COUNTIFS('Michèle SCHUH'!$I$3:$I$42,Données!$T$7,'Michèle SCHUH'!$J$3:$J$42,A75)+COUNTIFS('Michèle SCHUH'!$P$3:$P$42,Données!$T$7,'Michèle SCHUH'!$Q$3:$Q$42,A75)</f>
        <v>0</v>
      </c>
      <c r="K75" s="378">
        <f ca="1">SUMPRODUCT(COUNTIFS(INDIRECT("'"&amp;Données!$A$4:$A$15&amp;"'!$E$29:$E$48"),Données!$O$4,INDIRECT("'"&amp;Données!$A$4:$A$15&amp;"'!$C$29:$C$48"),A75)+(COUNTIFS(INDIRECT("'"&amp;Données!$A$4:$A$15&amp;"'!$L$29:$L$48"),Données!$O$4,INDIRECT("'"&amp;Données!$A$4:$A$15&amp;"'!$J$29:$J$48"),A75)+(COUNTIFS(INDIRECT("'"&amp;Données!$A$4:$A$15&amp;"'!$S$29:$S$48"),Données!$O$4,INDIRECT("'"&amp;Données!$A$4:$A$15&amp;"'!$Q$29:$Q$48"),A75))))</f>
        <v>0</v>
      </c>
      <c r="L75" s="378">
        <f ca="1">SUMPRODUCT(COUNTIFS(INDIRECT("'"&amp;Données!$A$4:$A$15&amp;"'!$E$29:$E$48"),Données!$O$5,INDIRECT("'"&amp;Données!$A$4:$A$15&amp;"'!$C$29:$C$48"),A75)+(COUNTIFS(INDIRECT("'"&amp;Données!$A$4:$A$15&amp;"'!$L$29:$L$48"),Données!$O$5,INDIRECT("'"&amp;Données!$A$4:$A$15&amp;"'!$J$29:$J$48"),A75)+(COUNTIFS(INDIRECT("'"&amp;Données!$A$4:$A$15&amp;"'!$S$29:$S$48"),Données!$O$5,INDIRECT("'"&amp;Données!$A$4:$A$15&amp;"'!$Q$29:$Q$48"),A75))))</f>
        <v>0</v>
      </c>
      <c r="M75" s="378">
        <f ca="1">SUMPRODUCT(COUNTIFS(INDIRECT("'"&amp;Données!$A$4:$A$15&amp;"'!$E$29:$E$48"),Données!$O$6,INDIRECT("'"&amp;Données!$A$4:$A$15&amp;"'!$C$29:$C$48"),A75)+(COUNTIFS(INDIRECT("'"&amp;Données!$A$4:$A$15&amp;"'!$L$29:$L$48"),Données!$O$6,INDIRECT("'"&amp;Données!$A$4:$A$15&amp;"'!$J$29:$J$48"),A75)+(COUNTIFS(INDIRECT("'"&amp;Données!$A$4:$A$15&amp;"'!$S$29:$S$48"),Données!$O$6,INDIRECT("'"&amp;Données!$A$4:$A$15&amp;"'!$Q$29:$Q$48"),A75))))</f>
        <v>0</v>
      </c>
      <c r="N75" s="378">
        <f ca="1">SUMPRODUCT(COUNTIFS(INDIRECT("'"&amp;Données!$A$4:$A$15&amp;"'!$E$29:$E$48"),Données!$O$7,INDIRECT("'"&amp;Données!$A$4:$A$15&amp;"'!$C$29:$C$48"),A75)+(COUNTIFS(INDIRECT("'"&amp;Données!$A$4:$A$15&amp;"'!$L$29:$L$48"),Données!$O$7,INDIRECT("'"&amp;Données!$A$4:$A$15&amp;"'!$J$29:$J$48"),A75)+(COUNTIFS(INDIRECT("'"&amp;Données!$A$4:$A$15&amp;"'!$S$29:$S$48"),Données!$O$7,INDIRECT("'"&amp;Données!$A$4:$A$15&amp;"'!$Q$29:$Q$48"),A75))))</f>
        <v>0</v>
      </c>
      <c r="O75" s="378">
        <f ca="1">SUMPRODUCT(COUNTIFS(INDIRECT("'"&amp;Données!$A$4:$A$15&amp;"'!$E$29:$E$48"),Données!$O$8,INDIRECT("'"&amp;Données!$A$4:$A$15&amp;"'!$C$29:$C$48"),A75)+(COUNTIFS(INDIRECT("'"&amp;Données!$A$4:$A$15&amp;"'!$L$29:$L$48"),Données!$O$8,INDIRECT("'"&amp;Données!$A$4:$A$15&amp;"'!$J$29:$J$48"),A75)+(COUNTIFS(INDIRECT("'"&amp;Données!$A$4:$A$15&amp;"'!$S$29:$S$48"),Données!$O$8,INDIRECT("'"&amp;Données!$A$4:$A$15&amp;"'!$Q$29:$Q$48"),A75))))</f>
        <v>0</v>
      </c>
      <c r="P75" s="378">
        <f ca="1">SUMPRODUCT(COUNTIFS(INDIRECT("'"&amp;Données!$A$4:$A$15&amp;"'!$E$29:$E$48"),Données!$O$9,INDIRECT("'"&amp;Données!$A$4:$A$15&amp;"'!$C$29:$C$48"),A75)+(COUNTIFS(INDIRECT("'"&amp;Données!$A$4:$A$15&amp;"'!$L$29:$L$48"),Données!$O$9,INDIRECT("'"&amp;Données!$A$4:$A$15&amp;"'!$J$29:$J$48"),A75)+(COUNTIFS(INDIRECT("'"&amp;Données!$A$4:$A$15&amp;"'!$S$29:$S$48"),Données!$O$9,INDIRECT("'"&amp;Données!$A$4:$A$15&amp;"'!$Q$29:$Q$48"),A75))))</f>
        <v>0</v>
      </c>
      <c r="Q75" s="378">
        <f ca="1">SUMPRODUCT(COUNTIFS(INDIRECT("'"&amp;Données!$A$4:$A$15&amp;"'!$E$29:$E$48"),Données!$O$10,INDIRECT("'"&amp;Données!$A$4:$A$15&amp;"'!$C$29:$C$48"),A75)+(COUNTIFS(INDIRECT("'"&amp;Données!$A$4:$A$15&amp;"'!$L$29:$L$48"),Données!$O$10,INDIRECT("'"&amp;Données!$A$4:$A$15&amp;"'!$J$29:$J$48"),A75)+(COUNTIFS(INDIRECT("'"&amp;Données!$A$4:$A$15&amp;"'!$S$29:$S$48"),Données!$O$10,INDIRECT("'"&amp;Données!$A$4:$A$15&amp;"'!$Q$29:$Q$48"),A75))))</f>
        <v>0</v>
      </c>
      <c r="R75" s="378">
        <f ca="1">SUMPRODUCT(COUNTIFS(INDIRECT("'"&amp;Données!$A$4:$A$15&amp;"'!$E$29:$E$48"),Données!$O$11,INDIRECT("'"&amp;Données!$A$4:$A$15&amp;"'!$C$29:$C$48"),A75)+(COUNTIFS(INDIRECT("'"&amp;Données!$A$4:$A$15&amp;"'!$L$29:$L$48"),Données!$O$11,INDIRECT("'"&amp;Données!$A$4:$A$15&amp;"'!$J$29:$J$48"),A75)+(COUNTIFS(INDIRECT("'"&amp;Données!$A$4:$A$15&amp;"'!$S$29:$S$48"),Données!$O$11,INDIRECT("'"&amp;Données!$A$4:$A$15&amp;"'!$Q$29:$Q$48"),A75))))</f>
        <v>0</v>
      </c>
      <c r="S75" s="378">
        <f ca="1">SUMPRODUCT(COUNTIFS(INDIRECT("'"&amp;Données!$A$4:$A$15&amp;"'!$E$29:$E$48"),Données!$O$12,INDIRECT("'"&amp;Données!$A$4:$A$15&amp;"'!$C$29:$C$48"),A75)+(COUNTIFS(INDIRECT("'"&amp;Données!$A$4:$A$15&amp;"'!$L$29:$L$48"),Données!$O$12,INDIRECT("'"&amp;Données!$A$4:$A$15&amp;"'!$J$29:$J$48"),A75)+(COUNTIFS(INDIRECT("'"&amp;Données!$A$4:$A$15&amp;"'!$S$29:$S$48"),Données!$O$12,INDIRECT("'"&amp;Données!$A$4:$A$15&amp;"'!$Q$29:$Q$48"),A75))))</f>
        <v>0</v>
      </c>
      <c r="T75" s="378">
        <f ca="1">SUMPRODUCT(COUNTIFS(INDIRECT("'"&amp;Données!$A$4:$A$15&amp;"'!$E$29:$E$48"),Données!$O$13,INDIRECT("'"&amp;Données!$A$4:$A$15&amp;"'!$C$29:$C$48"),A75)+(COUNTIFS(INDIRECT("'"&amp;Données!$A$4:$A$15&amp;"'!$L$29:$L$48"),Données!$O$13,INDIRECT("'"&amp;Données!$A$4:$A$15&amp;"'!$J$29:$J$48"),A75)+(COUNTIFS(INDIRECT("'"&amp;Données!$A$4:$A$15&amp;"'!$S$29:$S$48"),Données!$O$13,INDIRECT("'"&amp;Données!$A$4:$A$15&amp;"'!$Q$29:$Q$48"),A75))))</f>
        <v>0</v>
      </c>
      <c r="U75" s="378">
        <f ca="1">SUMPRODUCT(COUNTIFS(INDIRECT("'"&amp;Données!$A$4:$A$15&amp;"'!$E$29:$E$48"),Données!$O$14,INDIRECT("'"&amp;Données!$A$4:$A$15&amp;"'!$C$29:$C$48"),A75)+(COUNTIFS(INDIRECT("'"&amp;Données!$A$4:$A$15&amp;"'!$L$29:$L$48"),Données!$O$14,INDIRECT("'"&amp;Données!$A$4:$A$15&amp;"'!$J$29:$J$48"),A75)+(COUNTIFS(INDIRECT("'"&amp;Données!$A$4:$A$15&amp;"'!$S$29:$S$48"),Données!$O$14,INDIRECT("'"&amp;Données!$A$4:$A$15&amp;"'!$Q$29:$Q$48"),A75))))</f>
        <v>0</v>
      </c>
      <c r="V75" s="378">
        <f ca="1">SUMPRODUCT(COUNTIFS(INDIRECT("'"&amp;Données!$A$4:$A$15&amp;"'!$E$29:$E$48"),Données!$O$15,INDIRECT("'"&amp;Données!$A$4:$A$15&amp;"'!$C$29:$C$48"),A75)+(COUNTIFS(INDIRECT("'"&amp;Données!$A$4:$A$15&amp;"'!$L$29:$L$48"),Données!$O$15,INDIRECT("'"&amp;Données!$A$4:$A$15&amp;"'!$J$29:$J$48"),A75)+(COUNTIFS(INDIRECT("'"&amp;Données!$A$4:$A$15&amp;"'!$S$29:$S$48"),Données!$O$15,INDIRECT("'"&amp;Données!$A$4:$A$15&amp;"'!$Q$29:$Q$48"),A75))))</f>
        <v>0</v>
      </c>
      <c r="W75" s="378">
        <f ca="1">SUMPRODUCT(COUNTIFS(INDIRECT("'"&amp;Données!$A$4:$A$15&amp;"'!$E$29:$E$48"),Données!$O$16,INDIRECT("'"&amp;Données!$A$4:$A$15&amp;"'!$C$29:$C$48"),A75)+(COUNTIFS(INDIRECT("'"&amp;Données!$A$4:$A$15&amp;"'!$L$29:$L$48"),Données!$O$16,INDIRECT("'"&amp;Données!$A$4:$A$15&amp;"'!$J$29:$J$48"),A75)+(COUNTIFS(INDIRECT("'"&amp;Données!$A$4:$A$15&amp;"'!$S$29:$S$48"),Données!$O$16,INDIRECT("'"&amp;Données!$A$4:$A$15&amp;"'!$Q$29:$Q$48"),A75))))</f>
        <v>0</v>
      </c>
      <c r="X75" s="378">
        <f ca="1">SUMPRODUCT(COUNTIFS(INDIRECT("'"&amp;Données!$A$4:$A$15&amp;"'!$E$29:$E$48"),Données!$O$17,INDIRECT("'"&amp;Données!$A$4:$A$15&amp;"'!$C$29:$C$48"),A75)+(COUNTIFS(INDIRECT("'"&amp;Données!$A$4:$A$15&amp;"'!$L$29:$L$48"),Données!$O$17,INDIRECT("'"&amp;Données!$A$4:$A$15&amp;"'!$J$29:$J$48"),A75)+(COUNTIFS(INDIRECT("'"&amp;Données!$A$4:$A$15&amp;"'!$S$29:$S$48"),Données!$O$17,INDIRECT("'"&amp;Données!$A$4:$A$15&amp;"'!$Q$29:$Q$48"),A75))))</f>
        <v>0</v>
      </c>
      <c r="Y75" s="378">
        <f ca="1">SUMPRODUCT(COUNTIFS(INDIRECT("'"&amp;Données!$A$4:$A$15&amp;"'!$E$29:$E$48"),Données!$O$18,INDIRECT("'"&amp;Données!$A$4:$A$15&amp;"'!$C$29:$C$48"),A75)+(COUNTIFS(INDIRECT("'"&amp;Données!$A$4:$A$15&amp;"'!$L$29:$L$48"),Données!$O$18,INDIRECT("'"&amp;Données!$A$4:$A$15&amp;"'!$J$29:$J$48"),A75)+(COUNTIFS(INDIRECT("'"&amp;Données!$A$4:$A$15&amp;"'!$S$29:$S$48"),Données!$O$18,INDIRECT("'"&amp;Données!$A$4:$A$15&amp;"'!$Q$29:$Q$48"),A75))))</f>
        <v>0</v>
      </c>
      <c r="Z75" s="378">
        <f ca="1">SUMPRODUCT(COUNTIFS(INDIRECT("'"&amp;Données!$A$4:$A$15&amp;"'!$E$29:$E$48"),Données!$O$19,INDIRECT("'"&amp;Données!$A$4:$A$15&amp;"'!$C$29:$C$48"),A75)+(COUNTIFS(INDIRECT("'"&amp;Données!$A$4:$A$15&amp;"'!$L$29:$L$48"),Données!$O$19,INDIRECT("'"&amp;Données!$A$4:$A$15&amp;"'!$J$29:$J$48"),A75)+(COUNTIFS(INDIRECT("'"&amp;Données!$A$4:$A$15&amp;"'!$S$29:$S$48"),Données!$O$19,INDIRECT("'"&amp;Données!$A$4:$A$15&amp;"'!$Q$29:$Q$48"),A75))))</f>
        <v>0</v>
      </c>
      <c r="AA75" s="218"/>
      <c r="AB75" s="218"/>
      <c r="AC75" s="218"/>
      <c r="AD75" s="97"/>
      <c r="AE75" s="97"/>
      <c r="AF75" s="97"/>
      <c r="AG75" s="97"/>
      <c r="AH75" s="97"/>
      <c r="AI75" s="98"/>
      <c r="AJ75" s="96"/>
      <c r="AK75" s="96"/>
      <c r="AL75" s="96"/>
      <c r="AS75" s="89"/>
    </row>
    <row r="76" spans="1:45" s="63" customFormat="1" ht="12.75" x14ac:dyDescent="0.2">
      <c r="A76" s="375" t="s">
        <v>59</v>
      </c>
      <c r="B76" s="377">
        <f ca="1">SUMPRODUCT(COUNTIF(INDIRECT("'"&amp;Données!$A$4:$A$15&amp;"'!$B$29:$T$48"),A76))</f>
        <v>0</v>
      </c>
      <c r="C76" s="377">
        <f ca="1">SUMPRODUCT(SUMIF(INDIRECT("'"&amp;Données!$A$4:$A$15&amp;"'!$C$29:$C$48"),A76,INDIRECT("'"&amp;Données!$A$4:$A$15&amp;"'!$F$29:$F$48"))+(SUMIF(INDIRECT("'"&amp;Données!$A$4:$A$15&amp;"'!$J$29:$J$48"),A76,INDIRECT("'"&amp;Données!$A$4:$A$15&amp;"'!$M$29:$M$48")))+(SUMIF(INDIRECT("'"&amp;Données!$A$4:$A$15&amp;"'!$Q$29:$Q$48"),A76,INDIRECT("'"&amp;Données!$A$4:$A$15&amp;"'!$T$29:$T$48"))))</f>
        <v>0</v>
      </c>
      <c r="D76" s="377">
        <f ca="1">SUMPRODUCT(COUNTIF(INDIRECT("'"&amp;Données!$A$4:$A$15&amp;"'!$C$29:$C$48"),A76))</f>
        <v>0</v>
      </c>
      <c r="E76" s="377">
        <f ca="1">SUMPRODUCT(COUNTIF(INDIRECT("'"&amp;Données!$A$4:$A$15&amp;"'!$Q$29:$Q$48"),A76))</f>
        <v>0</v>
      </c>
      <c r="F76" s="377">
        <f ca="1">SUMPRODUCT(COUNTIF(INDIRECT("'"&amp;Données!$A$4:$A$15&amp;"'!$J$29:$J$48"),A76))</f>
        <v>0</v>
      </c>
      <c r="G76" s="386">
        <f>COUNTIFS('Michèle SCHUH'!$B$3:$B$42,Données!$T$4,'Michèle SCHUH'!$C$3:$C$42,A76)+COUNTIFS('Michèle SCHUH'!$I$3:$I$42,Données!$T$4,'Michèle SCHUH'!$J$3:$J$42,A76)+COUNTIFS('Michèle SCHUH'!$P$3:$P$42,Données!$T$4,'Michèle SCHUH'!$Q$3:$Q$42,A76)</f>
        <v>0</v>
      </c>
      <c r="H76" s="386">
        <f>COUNTIFS('Michèle SCHUH'!$B$3:$B$42,Données!$T$5,'Michèle SCHUH'!$C$3:$C$42,A76)+COUNTIFS('Michèle SCHUH'!$I$3:$I$42,Données!$T$5,'Michèle SCHUH'!$J$3:$J$42,A76)+COUNTIFS('Michèle SCHUH'!$P$3:$P$42,Données!$T$5,'Michèle SCHUH'!$Q$3:$Q$42,A76)</f>
        <v>0</v>
      </c>
      <c r="I76" s="386">
        <f>COUNTIFS('Michèle SCHUH'!$B$3:$B$42,Données!$T$6,'Michèle SCHUH'!$C$3:$C$42,A76)+COUNTIFS('Michèle SCHUH'!$I$3:$I$42,Données!$T$6,'Michèle SCHUH'!$J$3:$J$42,A76)+COUNTIFS('Michèle SCHUH'!$P$3:$P$42,Données!$T$6,'Michèle SCHUH'!$Q$3:$Q$42,A76)</f>
        <v>0</v>
      </c>
      <c r="J76" s="386">
        <f>COUNTIFS('Michèle SCHUH'!$B$3:$B$42,Données!$T$7,'Michèle SCHUH'!$C$3:$C$42,A76)+COUNTIFS('Michèle SCHUH'!$I$3:$I$42,Données!$T$7,'Michèle SCHUH'!$J$3:$J$42,A76)+COUNTIFS('Michèle SCHUH'!$P$3:$P$42,Données!$T$7,'Michèle SCHUH'!$Q$3:$Q$42,A76)</f>
        <v>0</v>
      </c>
      <c r="K76" s="378">
        <f ca="1">SUMPRODUCT(COUNTIFS(INDIRECT("'"&amp;Données!$A$4:$A$15&amp;"'!$E$29:$E$48"),Données!$O$4,INDIRECT("'"&amp;Données!$A$4:$A$15&amp;"'!$C$29:$C$48"),A76)+(COUNTIFS(INDIRECT("'"&amp;Données!$A$4:$A$15&amp;"'!$L$29:$L$48"),Données!$O$4,INDIRECT("'"&amp;Données!$A$4:$A$15&amp;"'!$J$29:$J$48"),A76)+(COUNTIFS(INDIRECT("'"&amp;Données!$A$4:$A$15&amp;"'!$S$29:$S$48"),Données!$O$4,INDIRECT("'"&amp;Données!$A$4:$A$15&amp;"'!$Q$29:$Q$48"),A76))))</f>
        <v>0</v>
      </c>
      <c r="L76" s="378">
        <f ca="1">SUMPRODUCT(COUNTIFS(INDIRECT("'"&amp;Données!$A$4:$A$15&amp;"'!$E$29:$E$48"),Données!$O$5,INDIRECT("'"&amp;Données!$A$4:$A$15&amp;"'!$C$29:$C$48"),A76)+(COUNTIFS(INDIRECT("'"&amp;Données!$A$4:$A$15&amp;"'!$L$29:$L$48"),Données!$O$5,INDIRECT("'"&amp;Données!$A$4:$A$15&amp;"'!$J$29:$J$48"),A76)+(COUNTIFS(INDIRECT("'"&amp;Données!$A$4:$A$15&amp;"'!$S$29:$S$48"),Données!$O$5,INDIRECT("'"&amp;Données!$A$4:$A$15&amp;"'!$Q$29:$Q$48"),A76))))</f>
        <v>0</v>
      </c>
      <c r="M76" s="378">
        <f ca="1">SUMPRODUCT(COUNTIFS(INDIRECT("'"&amp;Données!$A$4:$A$15&amp;"'!$E$29:$E$48"),Données!$O$6,INDIRECT("'"&amp;Données!$A$4:$A$15&amp;"'!$C$29:$C$48"),A76)+(COUNTIFS(INDIRECT("'"&amp;Données!$A$4:$A$15&amp;"'!$L$29:$L$48"),Données!$O$6,INDIRECT("'"&amp;Données!$A$4:$A$15&amp;"'!$J$29:$J$48"),A76)+(COUNTIFS(INDIRECT("'"&amp;Données!$A$4:$A$15&amp;"'!$S$29:$S$48"),Données!$O$6,INDIRECT("'"&amp;Données!$A$4:$A$15&amp;"'!$Q$29:$Q$48"),A76))))</f>
        <v>0</v>
      </c>
      <c r="N76" s="378">
        <f ca="1">SUMPRODUCT(COUNTIFS(INDIRECT("'"&amp;Données!$A$4:$A$15&amp;"'!$E$29:$E$48"),Données!$O$7,INDIRECT("'"&amp;Données!$A$4:$A$15&amp;"'!$C$29:$C$48"),A76)+(COUNTIFS(INDIRECT("'"&amp;Données!$A$4:$A$15&amp;"'!$L$29:$L$48"),Données!$O$7,INDIRECT("'"&amp;Données!$A$4:$A$15&amp;"'!$J$29:$J$48"),A76)+(COUNTIFS(INDIRECT("'"&amp;Données!$A$4:$A$15&amp;"'!$S$29:$S$48"),Données!$O$7,INDIRECT("'"&amp;Données!$A$4:$A$15&amp;"'!$Q$29:$Q$48"),A76))))</f>
        <v>0</v>
      </c>
      <c r="O76" s="378">
        <f ca="1">SUMPRODUCT(COUNTIFS(INDIRECT("'"&amp;Données!$A$4:$A$15&amp;"'!$E$29:$E$48"),Données!$O$8,INDIRECT("'"&amp;Données!$A$4:$A$15&amp;"'!$C$29:$C$48"),A76)+(COUNTIFS(INDIRECT("'"&amp;Données!$A$4:$A$15&amp;"'!$L$29:$L$48"),Données!$O$8,INDIRECT("'"&amp;Données!$A$4:$A$15&amp;"'!$J$29:$J$48"),A76)+(COUNTIFS(INDIRECT("'"&amp;Données!$A$4:$A$15&amp;"'!$S$29:$S$48"),Données!$O$8,INDIRECT("'"&amp;Données!$A$4:$A$15&amp;"'!$Q$29:$Q$48"),A76))))</f>
        <v>0</v>
      </c>
      <c r="P76" s="378">
        <f ca="1">SUMPRODUCT(COUNTIFS(INDIRECT("'"&amp;Données!$A$4:$A$15&amp;"'!$E$29:$E$48"),Données!$O$9,INDIRECT("'"&amp;Données!$A$4:$A$15&amp;"'!$C$29:$C$48"),A76)+(COUNTIFS(INDIRECT("'"&amp;Données!$A$4:$A$15&amp;"'!$L$29:$L$48"),Données!$O$9,INDIRECT("'"&amp;Données!$A$4:$A$15&amp;"'!$J$29:$J$48"),A76)+(COUNTIFS(INDIRECT("'"&amp;Données!$A$4:$A$15&amp;"'!$S$29:$S$48"),Données!$O$9,INDIRECT("'"&amp;Données!$A$4:$A$15&amp;"'!$Q$29:$Q$48"),A76))))</f>
        <v>0</v>
      </c>
      <c r="Q76" s="378">
        <f ca="1">SUMPRODUCT(COUNTIFS(INDIRECT("'"&amp;Données!$A$4:$A$15&amp;"'!$E$29:$E$48"),Données!$O$10,INDIRECT("'"&amp;Données!$A$4:$A$15&amp;"'!$C$29:$C$48"),A76)+(COUNTIFS(INDIRECT("'"&amp;Données!$A$4:$A$15&amp;"'!$L$29:$L$48"),Données!$O$10,INDIRECT("'"&amp;Données!$A$4:$A$15&amp;"'!$J$29:$J$48"),A76)+(COUNTIFS(INDIRECT("'"&amp;Données!$A$4:$A$15&amp;"'!$S$29:$S$48"),Données!$O$10,INDIRECT("'"&amp;Données!$A$4:$A$15&amp;"'!$Q$29:$Q$48"),A76))))</f>
        <v>0</v>
      </c>
      <c r="R76" s="378">
        <f ca="1">SUMPRODUCT(COUNTIFS(INDIRECT("'"&amp;Données!$A$4:$A$15&amp;"'!$E$29:$E$48"),Données!$O$11,INDIRECT("'"&amp;Données!$A$4:$A$15&amp;"'!$C$29:$C$48"),A76)+(COUNTIFS(INDIRECT("'"&amp;Données!$A$4:$A$15&amp;"'!$L$29:$L$48"),Données!$O$11,INDIRECT("'"&amp;Données!$A$4:$A$15&amp;"'!$J$29:$J$48"),A76)+(COUNTIFS(INDIRECT("'"&amp;Données!$A$4:$A$15&amp;"'!$S$29:$S$48"),Données!$O$11,INDIRECT("'"&amp;Données!$A$4:$A$15&amp;"'!$Q$29:$Q$48"),A76))))</f>
        <v>0</v>
      </c>
      <c r="S76" s="378">
        <f ca="1">SUMPRODUCT(COUNTIFS(INDIRECT("'"&amp;Données!$A$4:$A$15&amp;"'!$E$29:$E$48"),Données!$O$12,INDIRECT("'"&amp;Données!$A$4:$A$15&amp;"'!$C$29:$C$48"),A76)+(COUNTIFS(INDIRECT("'"&amp;Données!$A$4:$A$15&amp;"'!$L$29:$L$48"),Données!$O$12,INDIRECT("'"&amp;Données!$A$4:$A$15&amp;"'!$J$29:$J$48"),A76)+(COUNTIFS(INDIRECT("'"&amp;Données!$A$4:$A$15&amp;"'!$S$29:$S$48"),Données!$O$12,INDIRECT("'"&amp;Données!$A$4:$A$15&amp;"'!$Q$29:$Q$48"),A76))))</f>
        <v>0</v>
      </c>
      <c r="T76" s="378">
        <f ca="1">SUMPRODUCT(COUNTIFS(INDIRECT("'"&amp;Données!$A$4:$A$15&amp;"'!$E$29:$E$48"),Données!$O$13,INDIRECT("'"&amp;Données!$A$4:$A$15&amp;"'!$C$29:$C$48"),A76)+(COUNTIFS(INDIRECT("'"&amp;Données!$A$4:$A$15&amp;"'!$L$29:$L$48"),Données!$O$13,INDIRECT("'"&amp;Données!$A$4:$A$15&amp;"'!$J$29:$J$48"),A76)+(COUNTIFS(INDIRECT("'"&amp;Données!$A$4:$A$15&amp;"'!$S$29:$S$48"),Données!$O$13,INDIRECT("'"&amp;Données!$A$4:$A$15&amp;"'!$Q$29:$Q$48"),A76))))</f>
        <v>0</v>
      </c>
      <c r="U76" s="378">
        <f ca="1">SUMPRODUCT(COUNTIFS(INDIRECT("'"&amp;Données!$A$4:$A$15&amp;"'!$E$29:$E$48"),Données!$O$14,INDIRECT("'"&amp;Données!$A$4:$A$15&amp;"'!$C$29:$C$48"),A76)+(COUNTIFS(INDIRECT("'"&amp;Données!$A$4:$A$15&amp;"'!$L$29:$L$48"),Données!$O$14,INDIRECT("'"&amp;Données!$A$4:$A$15&amp;"'!$J$29:$J$48"),A76)+(COUNTIFS(INDIRECT("'"&amp;Données!$A$4:$A$15&amp;"'!$S$29:$S$48"),Données!$O$14,INDIRECT("'"&amp;Données!$A$4:$A$15&amp;"'!$Q$29:$Q$48"),A76))))</f>
        <v>0</v>
      </c>
      <c r="V76" s="378">
        <f ca="1">SUMPRODUCT(COUNTIFS(INDIRECT("'"&amp;Données!$A$4:$A$15&amp;"'!$E$29:$E$48"),Données!$O$15,INDIRECT("'"&amp;Données!$A$4:$A$15&amp;"'!$C$29:$C$48"),A76)+(COUNTIFS(INDIRECT("'"&amp;Données!$A$4:$A$15&amp;"'!$L$29:$L$48"),Données!$O$15,INDIRECT("'"&amp;Données!$A$4:$A$15&amp;"'!$J$29:$J$48"),A76)+(COUNTIFS(INDIRECT("'"&amp;Données!$A$4:$A$15&amp;"'!$S$29:$S$48"),Données!$O$15,INDIRECT("'"&amp;Données!$A$4:$A$15&amp;"'!$Q$29:$Q$48"),A76))))</f>
        <v>0</v>
      </c>
      <c r="W76" s="378">
        <f ca="1">SUMPRODUCT(COUNTIFS(INDIRECT("'"&amp;Données!$A$4:$A$15&amp;"'!$E$29:$E$48"),Données!$O$16,INDIRECT("'"&amp;Données!$A$4:$A$15&amp;"'!$C$29:$C$48"),A76)+(COUNTIFS(INDIRECT("'"&amp;Données!$A$4:$A$15&amp;"'!$L$29:$L$48"),Données!$O$16,INDIRECT("'"&amp;Données!$A$4:$A$15&amp;"'!$J$29:$J$48"),A76)+(COUNTIFS(INDIRECT("'"&amp;Données!$A$4:$A$15&amp;"'!$S$29:$S$48"),Données!$O$16,INDIRECT("'"&amp;Données!$A$4:$A$15&amp;"'!$Q$29:$Q$48"),A76))))</f>
        <v>0</v>
      </c>
      <c r="X76" s="378">
        <f ca="1">SUMPRODUCT(COUNTIFS(INDIRECT("'"&amp;Données!$A$4:$A$15&amp;"'!$E$29:$E$48"),Données!$O$17,INDIRECT("'"&amp;Données!$A$4:$A$15&amp;"'!$C$29:$C$48"),A76)+(COUNTIFS(INDIRECT("'"&amp;Données!$A$4:$A$15&amp;"'!$L$29:$L$48"),Données!$O$17,INDIRECT("'"&amp;Données!$A$4:$A$15&amp;"'!$J$29:$J$48"),A76)+(COUNTIFS(INDIRECT("'"&amp;Données!$A$4:$A$15&amp;"'!$S$29:$S$48"),Données!$O$17,INDIRECT("'"&amp;Données!$A$4:$A$15&amp;"'!$Q$29:$Q$48"),A76))))</f>
        <v>0</v>
      </c>
      <c r="Y76" s="378">
        <f ca="1">SUMPRODUCT(COUNTIFS(INDIRECT("'"&amp;Données!$A$4:$A$15&amp;"'!$E$29:$E$48"),Données!$O$18,INDIRECT("'"&amp;Données!$A$4:$A$15&amp;"'!$C$29:$C$48"),A76)+(COUNTIFS(INDIRECT("'"&amp;Données!$A$4:$A$15&amp;"'!$L$29:$L$48"),Données!$O$18,INDIRECT("'"&amp;Données!$A$4:$A$15&amp;"'!$J$29:$J$48"),A76)+(COUNTIFS(INDIRECT("'"&amp;Données!$A$4:$A$15&amp;"'!$S$29:$S$48"),Données!$O$18,INDIRECT("'"&amp;Données!$A$4:$A$15&amp;"'!$Q$29:$Q$48"),A76))))</f>
        <v>0</v>
      </c>
      <c r="Z76" s="378">
        <f ca="1">SUMPRODUCT(COUNTIFS(INDIRECT("'"&amp;Données!$A$4:$A$15&amp;"'!$E$29:$E$48"),Données!$O$19,INDIRECT("'"&amp;Données!$A$4:$A$15&amp;"'!$C$29:$C$48"),A76)+(COUNTIFS(INDIRECT("'"&amp;Données!$A$4:$A$15&amp;"'!$L$29:$L$48"),Données!$O$19,INDIRECT("'"&amp;Données!$A$4:$A$15&amp;"'!$J$29:$J$48"),A76)+(COUNTIFS(INDIRECT("'"&amp;Données!$A$4:$A$15&amp;"'!$S$29:$S$48"),Données!$O$19,INDIRECT("'"&amp;Données!$A$4:$A$15&amp;"'!$Q$29:$Q$48"),A76))))</f>
        <v>0</v>
      </c>
      <c r="AA76" s="218"/>
      <c r="AB76" s="218"/>
      <c r="AC76" s="218"/>
      <c r="AD76" s="97"/>
      <c r="AE76" s="97"/>
      <c r="AF76" s="97"/>
      <c r="AG76" s="97"/>
      <c r="AH76" s="97"/>
      <c r="AI76" s="98"/>
      <c r="AJ76" s="96"/>
      <c r="AK76" s="96"/>
      <c r="AL76" s="96"/>
      <c r="AS76" s="89"/>
    </row>
    <row r="77" spans="1:45" s="63" customFormat="1" ht="12.75" x14ac:dyDescent="0.2">
      <c r="A77" s="375" t="s">
        <v>124</v>
      </c>
      <c r="B77" s="377">
        <f ca="1">SUMPRODUCT(COUNTIF(INDIRECT("'"&amp;Données!$A$4:$A$15&amp;"'!$B$29:$T$48"),A77))</f>
        <v>0</v>
      </c>
      <c r="C77" s="377">
        <f ca="1">SUMPRODUCT(SUMIF(INDIRECT("'"&amp;Données!$A$4:$A$15&amp;"'!$C$29:$C$48"),A77,INDIRECT("'"&amp;Données!$A$4:$A$15&amp;"'!$F$29:$F$48"))+(SUMIF(INDIRECT("'"&amp;Données!$A$4:$A$15&amp;"'!$J$29:$J$48"),A77,INDIRECT("'"&amp;Données!$A$4:$A$15&amp;"'!$M$29:$M$48")))+(SUMIF(INDIRECT("'"&amp;Données!$A$4:$A$15&amp;"'!$Q$29:$Q$48"),A77,INDIRECT("'"&amp;Données!$A$4:$A$15&amp;"'!$T$29:$T$48"))))</f>
        <v>0</v>
      </c>
      <c r="D77" s="377">
        <f ca="1">SUMPRODUCT(COUNTIF(INDIRECT("'"&amp;Données!$A$4:$A$15&amp;"'!$C$29:$C$48"),A77))</f>
        <v>0</v>
      </c>
      <c r="E77" s="377">
        <f ca="1">SUMPRODUCT(COUNTIF(INDIRECT("'"&amp;Données!$A$4:$A$15&amp;"'!$Q$29:$Q$48"),A77))</f>
        <v>0</v>
      </c>
      <c r="F77" s="377">
        <f ca="1">SUMPRODUCT(COUNTIF(INDIRECT("'"&amp;Données!$A$4:$A$15&amp;"'!$J$29:$J$48"),A77))</f>
        <v>0</v>
      </c>
      <c r="G77" s="386">
        <f>COUNTIFS('Michèle SCHUH'!$B$3:$B$42,Données!$T$4,'Michèle SCHUH'!$C$3:$C$42,A77)+COUNTIFS('Michèle SCHUH'!$I$3:$I$42,Données!$T$4,'Michèle SCHUH'!$J$3:$J$42,A77)+COUNTIFS('Michèle SCHUH'!$P$3:$P$42,Données!$T$4,'Michèle SCHUH'!$Q$3:$Q$42,A77)</f>
        <v>0</v>
      </c>
      <c r="H77" s="386">
        <f>COUNTIFS('Michèle SCHUH'!$B$3:$B$42,Données!$T$5,'Michèle SCHUH'!$C$3:$C$42,A77)+COUNTIFS('Michèle SCHUH'!$I$3:$I$42,Données!$T$5,'Michèle SCHUH'!$J$3:$J$42,A77)+COUNTIFS('Michèle SCHUH'!$P$3:$P$42,Données!$T$5,'Michèle SCHUH'!$Q$3:$Q$42,A77)</f>
        <v>0</v>
      </c>
      <c r="I77" s="386">
        <f>COUNTIFS('Michèle SCHUH'!$B$3:$B$42,Données!$T$6,'Michèle SCHUH'!$C$3:$C$42,A77)+COUNTIFS('Michèle SCHUH'!$I$3:$I$42,Données!$T$6,'Michèle SCHUH'!$J$3:$J$42,A77)+COUNTIFS('Michèle SCHUH'!$P$3:$P$42,Données!$T$6,'Michèle SCHUH'!$Q$3:$Q$42,A77)</f>
        <v>0</v>
      </c>
      <c r="J77" s="386">
        <f>COUNTIFS('Michèle SCHUH'!$B$3:$B$42,Données!$T$7,'Michèle SCHUH'!$C$3:$C$42,A77)+COUNTIFS('Michèle SCHUH'!$I$3:$I$42,Données!$T$7,'Michèle SCHUH'!$J$3:$J$42,A77)+COUNTIFS('Michèle SCHUH'!$P$3:$P$42,Données!$T$7,'Michèle SCHUH'!$Q$3:$Q$42,A77)</f>
        <v>0</v>
      </c>
      <c r="K77" s="378">
        <f ca="1">SUMPRODUCT(COUNTIFS(INDIRECT("'"&amp;Données!$A$4:$A$15&amp;"'!$E$29:$E$48"),Données!$O$4,INDIRECT("'"&amp;Données!$A$4:$A$15&amp;"'!$C$29:$C$48"),A77)+(COUNTIFS(INDIRECT("'"&amp;Données!$A$4:$A$15&amp;"'!$L$29:$L$48"),Données!$O$4,INDIRECT("'"&amp;Données!$A$4:$A$15&amp;"'!$J$29:$J$48"),A77)+(COUNTIFS(INDIRECT("'"&amp;Données!$A$4:$A$15&amp;"'!$S$29:$S$48"),Données!$O$4,INDIRECT("'"&amp;Données!$A$4:$A$15&amp;"'!$Q$29:$Q$48"),A77))))</f>
        <v>0</v>
      </c>
      <c r="L77" s="378">
        <f ca="1">SUMPRODUCT(COUNTIFS(INDIRECT("'"&amp;Données!$A$4:$A$15&amp;"'!$E$29:$E$48"),Données!$O$5,INDIRECT("'"&amp;Données!$A$4:$A$15&amp;"'!$C$29:$C$48"),A77)+(COUNTIFS(INDIRECT("'"&amp;Données!$A$4:$A$15&amp;"'!$L$29:$L$48"),Données!$O$5,INDIRECT("'"&amp;Données!$A$4:$A$15&amp;"'!$J$29:$J$48"),A77)+(COUNTIFS(INDIRECT("'"&amp;Données!$A$4:$A$15&amp;"'!$S$29:$S$48"),Données!$O$5,INDIRECT("'"&amp;Données!$A$4:$A$15&amp;"'!$Q$29:$Q$48"),A77))))</f>
        <v>0</v>
      </c>
      <c r="M77" s="378">
        <f ca="1">SUMPRODUCT(COUNTIFS(INDIRECT("'"&amp;Données!$A$4:$A$15&amp;"'!$E$29:$E$48"),Données!$O$6,INDIRECT("'"&amp;Données!$A$4:$A$15&amp;"'!$C$29:$C$48"),A77)+(COUNTIFS(INDIRECT("'"&amp;Données!$A$4:$A$15&amp;"'!$L$29:$L$48"),Données!$O$6,INDIRECT("'"&amp;Données!$A$4:$A$15&amp;"'!$J$29:$J$48"),A77)+(COUNTIFS(INDIRECT("'"&amp;Données!$A$4:$A$15&amp;"'!$S$29:$S$48"),Données!$O$6,INDIRECT("'"&amp;Données!$A$4:$A$15&amp;"'!$Q$29:$Q$48"),A77))))</f>
        <v>0</v>
      </c>
      <c r="N77" s="378">
        <f ca="1">SUMPRODUCT(COUNTIFS(INDIRECT("'"&amp;Données!$A$4:$A$15&amp;"'!$E$29:$E$48"),Données!$O$7,INDIRECT("'"&amp;Données!$A$4:$A$15&amp;"'!$C$29:$C$48"),A77)+(COUNTIFS(INDIRECT("'"&amp;Données!$A$4:$A$15&amp;"'!$L$29:$L$48"),Données!$O$7,INDIRECT("'"&amp;Données!$A$4:$A$15&amp;"'!$J$29:$J$48"),A77)+(COUNTIFS(INDIRECT("'"&amp;Données!$A$4:$A$15&amp;"'!$S$29:$S$48"),Données!$O$7,INDIRECT("'"&amp;Données!$A$4:$A$15&amp;"'!$Q$29:$Q$48"),A77))))</f>
        <v>0</v>
      </c>
      <c r="O77" s="378">
        <f ca="1">SUMPRODUCT(COUNTIFS(INDIRECT("'"&amp;Données!$A$4:$A$15&amp;"'!$E$29:$E$48"),Données!$O$8,INDIRECT("'"&amp;Données!$A$4:$A$15&amp;"'!$C$29:$C$48"),A77)+(COUNTIFS(INDIRECT("'"&amp;Données!$A$4:$A$15&amp;"'!$L$29:$L$48"),Données!$O$8,INDIRECT("'"&amp;Données!$A$4:$A$15&amp;"'!$J$29:$J$48"),A77)+(COUNTIFS(INDIRECT("'"&amp;Données!$A$4:$A$15&amp;"'!$S$29:$S$48"),Données!$O$8,INDIRECT("'"&amp;Données!$A$4:$A$15&amp;"'!$Q$29:$Q$48"),A77))))</f>
        <v>0</v>
      </c>
      <c r="P77" s="378">
        <f ca="1">SUMPRODUCT(COUNTIFS(INDIRECT("'"&amp;Données!$A$4:$A$15&amp;"'!$E$29:$E$48"),Données!$O$9,INDIRECT("'"&amp;Données!$A$4:$A$15&amp;"'!$C$29:$C$48"),A77)+(COUNTIFS(INDIRECT("'"&amp;Données!$A$4:$A$15&amp;"'!$L$29:$L$48"),Données!$O$9,INDIRECT("'"&amp;Données!$A$4:$A$15&amp;"'!$J$29:$J$48"),A77)+(COUNTIFS(INDIRECT("'"&amp;Données!$A$4:$A$15&amp;"'!$S$29:$S$48"),Données!$O$9,INDIRECT("'"&amp;Données!$A$4:$A$15&amp;"'!$Q$29:$Q$48"),A77))))</f>
        <v>0</v>
      </c>
      <c r="Q77" s="378">
        <f ca="1">SUMPRODUCT(COUNTIFS(INDIRECT("'"&amp;Données!$A$4:$A$15&amp;"'!$E$29:$E$48"),Données!$O$10,INDIRECT("'"&amp;Données!$A$4:$A$15&amp;"'!$C$29:$C$48"),A77)+(COUNTIFS(INDIRECT("'"&amp;Données!$A$4:$A$15&amp;"'!$L$29:$L$48"),Données!$O$10,INDIRECT("'"&amp;Données!$A$4:$A$15&amp;"'!$J$29:$J$48"),A77)+(COUNTIFS(INDIRECT("'"&amp;Données!$A$4:$A$15&amp;"'!$S$29:$S$48"),Données!$O$10,INDIRECT("'"&amp;Données!$A$4:$A$15&amp;"'!$Q$29:$Q$48"),A77))))</f>
        <v>0</v>
      </c>
      <c r="R77" s="378">
        <f ca="1">SUMPRODUCT(COUNTIFS(INDIRECT("'"&amp;Données!$A$4:$A$15&amp;"'!$E$29:$E$48"),Données!$O$11,INDIRECT("'"&amp;Données!$A$4:$A$15&amp;"'!$C$29:$C$48"),A77)+(COUNTIFS(INDIRECT("'"&amp;Données!$A$4:$A$15&amp;"'!$L$29:$L$48"),Données!$O$11,INDIRECT("'"&amp;Données!$A$4:$A$15&amp;"'!$J$29:$J$48"),A77)+(COUNTIFS(INDIRECT("'"&amp;Données!$A$4:$A$15&amp;"'!$S$29:$S$48"),Données!$O$11,INDIRECT("'"&amp;Données!$A$4:$A$15&amp;"'!$Q$29:$Q$48"),A77))))</f>
        <v>0</v>
      </c>
      <c r="S77" s="378">
        <f ca="1">SUMPRODUCT(COUNTIFS(INDIRECT("'"&amp;Données!$A$4:$A$15&amp;"'!$E$29:$E$48"),Données!$O$12,INDIRECT("'"&amp;Données!$A$4:$A$15&amp;"'!$C$29:$C$48"),A77)+(COUNTIFS(INDIRECT("'"&amp;Données!$A$4:$A$15&amp;"'!$L$29:$L$48"),Données!$O$12,INDIRECT("'"&amp;Données!$A$4:$A$15&amp;"'!$J$29:$J$48"),A77)+(COUNTIFS(INDIRECT("'"&amp;Données!$A$4:$A$15&amp;"'!$S$29:$S$48"),Données!$O$12,INDIRECT("'"&amp;Données!$A$4:$A$15&amp;"'!$Q$29:$Q$48"),A77))))</f>
        <v>0</v>
      </c>
      <c r="T77" s="378">
        <f ca="1">SUMPRODUCT(COUNTIFS(INDIRECT("'"&amp;Données!$A$4:$A$15&amp;"'!$E$29:$E$48"),Données!$O$13,INDIRECT("'"&amp;Données!$A$4:$A$15&amp;"'!$C$29:$C$48"),A77)+(COUNTIFS(INDIRECT("'"&amp;Données!$A$4:$A$15&amp;"'!$L$29:$L$48"),Données!$O$13,INDIRECT("'"&amp;Données!$A$4:$A$15&amp;"'!$J$29:$J$48"),A77)+(COUNTIFS(INDIRECT("'"&amp;Données!$A$4:$A$15&amp;"'!$S$29:$S$48"),Données!$O$13,INDIRECT("'"&amp;Données!$A$4:$A$15&amp;"'!$Q$29:$Q$48"),A77))))</f>
        <v>0</v>
      </c>
      <c r="U77" s="378">
        <f ca="1">SUMPRODUCT(COUNTIFS(INDIRECT("'"&amp;Données!$A$4:$A$15&amp;"'!$E$29:$E$48"),Données!$O$14,INDIRECT("'"&amp;Données!$A$4:$A$15&amp;"'!$C$29:$C$48"),A77)+(COUNTIFS(INDIRECT("'"&amp;Données!$A$4:$A$15&amp;"'!$L$29:$L$48"),Données!$O$14,INDIRECT("'"&amp;Données!$A$4:$A$15&amp;"'!$J$29:$J$48"),A77)+(COUNTIFS(INDIRECT("'"&amp;Données!$A$4:$A$15&amp;"'!$S$29:$S$48"),Données!$O$14,INDIRECT("'"&amp;Données!$A$4:$A$15&amp;"'!$Q$29:$Q$48"),A77))))</f>
        <v>0</v>
      </c>
      <c r="V77" s="378">
        <f ca="1">SUMPRODUCT(COUNTIFS(INDIRECT("'"&amp;Données!$A$4:$A$15&amp;"'!$E$29:$E$48"),Données!$O$15,INDIRECT("'"&amp;Données!$A$4:$A$15&amp;"'!$C$29:$C$48"),A77)+(COUNTIFS(INDIRECT("'"&amp;Données!$A$4:$A$15&amp;"'!$L$29:$L$48"),Données!$O$15,INDIRECT("'"&amp;Données!$A$4:$A$15&amp;"'!$J$29:$J$48"),A77)+(COUNTIFS(INDIRECT("'"&amp;Données!$A$4:$A$15&amp;"'!$S$29:$S$48"),Données!$O$15,INDIRECT("'"&amp;Données!$A$4:$A$15&amp;"'!$Q$29:$Q$48"),A77))))</f>
        <v>0</v>
      </c>
      <c r="W77" s="378">
        <f ca="1">SUMPRODUCT(COUNTIFS(INDIRECT("'"&amp;Données!$A$4:$A$15&amp;"'!$E$29:$E$48"),Données!$O$16,INDIRECT("'"&amp;Données!$A$4:$A$15&amp;"'!$C$29:$C$48"),A77)+(COUNTIFS(INDIRECT("'"&amp;Données!$A$4:$A$15&amp;"'!$L$29:$L$48"),Données!$O$16,INDIRECT("'"&amp;Données!$A$4:$A$15&amp;"'!$J$29:$J$48"),A77)+(COUNTIFS(INDIRECT("'"&amp;Données!$A$4:$A$15&amp;"'!$S$29:$S$48"),Données!$O$16,INDIRECT("'"&amp;Données!$A$4:$A$15&amp;"'!$Q$29:$Q$48"),A77))))</f>
        <v>0</v>
      </c>
      <c r="X77" s="378">
        <f ca="1">SUMPRODUCT(COUNTIFS(INDIRECT("'"&amp;Données!$A$4:$A$15&amp;"'!$E$29:$E$48"),Données!$O$17,INDIRECT("'"&amp;Données!$A$4:$A$15&amp;"'!$C$29:$C$48"),A77)+(COUNTIFS(INDIRECT("'"&amp;Données!$A$4:$A$15&amp;"'!$L$29:$L$48"),Données!$O$17,INDIRECT("'"&amp;Données!$A$4:$A$15&amp;"'!$J$29:$J$48"),A77)+(COUNTIFS(INDIRECT("'"&amp;Données!$A$4:$A$15&amp;"'!$S$29:$S$48"),Données!$O$17,INDIRECT("'"&amp;Données!$A$4:$A$15&amp;"'!$Q$29:$Q$48"),A77))))</f>
        <v>0</v>
      </c>
      <c r="Y77" s="378">
        <f ca="1">SUMPRODUCT(COUNTIFS(INDIRECT("'"&amp;Données!$A$4:$A$15&amp;"'!$E$29:$E$48"),Données!$O$18,INDIRECT("'"&amp;Données!$A$4:$A$15&amp;"'!$C$29:$C$48"),A77)+(COUNTIFS(INDIRECT("'"&amp;Données!$A$4:$A$15&amp;"'!$L$29:$L$48"),Données!$O$18,INDIRECT("'"&amp;Données!$A$4:$A$15&amp;"'!$J$29:$J$48"),A77)+(COUNTIFS(INDIRECT("'"&amp;Données!$A$4:$A$15&amp;"'!$S$29:$S$48"),Données!$O$18,INDIRECT("'"&amp;Données!$A$4:$A$15&amp;"'!$Q$29:$Q$48"),A77))))</f>
        <v>0</v>
      </c>
      <c r="Z77" s="378">
        <f ca="1">SUMPRODUCT(COUNTIFS(INDIRECT("'"&amp;Données!$A$4:$A$15&amp;"'!$E$29:$E$48"),Données!$O$19,INDIRECT("'"&amp;Données!$A$4:$A$15&amp;"'!$C$29:$C$48"),A77)+(COUNTIFS(INDIRECT("'"&amp;Données!$A$4:$A$15&amp;"'!$L$29:$L$48"),Données!$O$19,INDIRECT("'"&amp;Données!$A$4:$A$15&amp;"'!$J$29:$J$48"),A77)+(COUNTIFS(INDIRECT("'"&amp;Données!$A$4:$A$15&amp;"'!$S$29:$S$48"),Données!$O$19,INDIRECT("'"&amp;Données!$A$4:$A$15&amp;"'!$Q$29:$Q$48"),A77))))</f>
        <v>0</v>
      </c>
      <c r="AA77" s="218"/>
      <c r="AB77" s="218"/>
      <c r="AC77" s="218"/>
      <c r="AD77" s="97"/>
      <c r="AE77" s="97"/>
      <c r="AF77" s="97"/>
      <c r="AG77" s="97"/>
      <c r="AH77" s="97"/>
      <c r="AI77" s="98"/>
      <c r="AJ77" s="96"/>
      <c r="AK77" s="96"/>
      <c r="AL77" s="96"/>
      <c r="AS77" s="89"/>
    </row>
    <row r="78" spans="1:45" s="63" customFormat="1" ht="12.75" x14ac:dyDescent="0.2">
      <c r="A78" s="375" t="s">
        <v>75</v>
      </c>
      <c r="B78" s="377">
        <f ca="1">SUMPRODUCT(COUNTIF(INDIRECT("'"&amp;Données!$A$4:$A$15&amp;"'!$B$29:$T$48"),A78))</f>
        <v>0</v>
      </c>
      <c r="C78" s="377">
        <f ca="1">SUMPRODUCT(SUMIF(INDIRECT("'"&amp;Données!$A$4:$A$15&amp;"'!$C$29:$C$48"),A78,INDIRECT("'"&amp;Données!$A$4:$A$15&amp;"'!$F$29:$F$48"))+(SUMIF(INDIRECT("'"&amp;Données!$A$4:$A$15&amp;"'!$J$29:$J$48"),A78,INDIRECT("'"&amp;Données!$A$4:$A$15&amp;"'!$M$29:$M$48")))+(SUMIF(INDIRECT("'"&amp;Données!$A$4:$A$15&amp;"'!$Q$29:$Q$48"),A78,INDIRECT("'"&amp;Données!$A$4:$A$15&amp;"'!$T$29:$T$48"))))</f>
        <v>0</v>
      </c>
      <c r="D78" s="377">
        <f ca="1">SUMPRODUCT(COUNTIF(INDIRECT("'"&amp;Données!$A$4:$A$15&amp;"'!$C$29:$C$48"),A78))</f>
        <v>0</v>
      </c>
      <c r="E78" s="377">
        <f ca="1">SUMPRODUCT(COUNTIF(INDIRECT("'"&amp;Données!$A$4:$A$15&amp;"'!$Q$29:$Q$48"),A78))</f>
        <v>0</v>
      </c>
      <c r="F78" s="377">
        <f ca="1">SUMPRODUCT(COUNTIF(INDIRECT("'"&amp;Données!$A$4:$A$15&amp;"'!$J$29:$J$48"),A78))</f>
        <v>0</v>
      </c>
      <c r="G78" s="386">
        <f>COUNTIFS('Michèle SCHUH'!$B$3:$B$42,Données!$T$4,'Michèle SCHUH'!$C$3:$C$42,A78)+COUNTIFS('Michèle SCHUH'!$I$3:$I$42,Données!$T$4,'Michèle SCHUH'!$J$3:$J$42,A78)+COUNTIFS('Michèle SCHUH'!$P$3:$P$42,Données!$T$4,'Michèle SCHUH'!$Q$3:$Q$42,A78)</f>
        <v>0</v>
      </c>
      <c r="H78" s="386">
        <f>COUNTIFS('Michèle SCHUH'!$B$3:$B$42,Données!$T$5,'Michèle SCHUH'!$C$3:$C$42,A78)+COUNTIFS('Michèle SCHUH'!$I$3:$I$42,Données!$T$5,'Michèle SCHUH'!$J$3:$J$42,A78)+COUNTIFS('Michèle SCHUH'!$P$3:$P$42,Données!$T$5,'Michèle SCHUH'!$Q$3:$Q$42,A78)</f>
        <v>0</v>
      </c>
      <c r="I78" s="386">
        <f>COUNTIFS('Michèle SCHUH'!$B$3:$B$42,Données!$T$6,'Michèle SCHUH'!$C$3:$C$42,A78)+COUNTIFS('Michèle SCHUH'!$I$3:$I$42,Données!$T$6,'Michèle SCHUH'!$J$3:$J$42,A78)+COUNTIFS('Michèle SCHUH'!$P$3:$P$42,Données!$T$6,'Michèle SCHUH'!$Q$3:$Q$42,A78)</f>
        <v>0</v>
      </c>
      <c r="J78" s="386">
        <f>COUNTIFS('Michèle SCHUH'!$B$3:$B$42,Données!$T$7,'Michèle SCHUH'!$C$3:$C$42,A78)+COUNTIFS('Michèle SCHUH'!$I$3:$I$42,Données!$T$7,'Michèle SCHUH'!$J$3:$J$42,A78)+COUNTIFS('Michèle SCHUH'!$P$3:$P$42,Données!$T$7,'Michèle SCHUH'!$Q$3:$Q$42,A78)</f>
        <v>0</v>
      </c>
      <c r="K78" s="378">
        <f ca="1">SUMPRODUCT(COUNTIFS(INDIRECT("'"&amp;Données!$A$4:$A$15&amp;"'!$E$29:$E$48"),Données!$O$4,INDIRECT("'"&amp;Données!$A$4:$A$15&amp;"'!$C$29:$C$48"),A78)+(COUNTIFS(INDIRECT("'"&amp;Données!$A$4:$A$15&amp;"'!$L$29:$L$48"),Données!$O$4,INDIRECT("'"&amp;Données!$A$4:$A$15&amp;"'!$J$29:$J$48"),A78)+(COUNTIFS(INDIRECT("'"&amp;Données!$A$4:$A$15&amp;"'!$S$29:$S$48"),Données!$O$4,INDIRECT("'"&amp;Données!$A$4:$A$15&amp;"'!$Q$29:$Q$48"),A78))))</f>
        <v>0</v>
      </c>
      <c r="L78" s="378">
        <f ca="1">SUMPRODUCT(COUNTIFS(INDIRECT("'"&amp;Données!$A$4:$A$15&amp;"'!$E$29:$E$48"),Données!$O$5,INDIRECT("'"&amp;Données!$A$4:$A$15&amp;"'!$C$29:$C$48"),A78)+(COUNTIFS(INDIRECT("'"&amp;Données!$A$4:$A$15&amp;"'!$L$29:$L$48"),Données!$O$5,INDIRECT("'"&amp;Données!$A$4:$A$15&amp;"'!$J$29:$J$48"),A78)+(COUNTIFS(INDIRECT("'"&amp;Données!$A$4:$A$15&amp;"'!$S$29:$S$48"),Données!$O$5,INDIRECT("'"&amp;Données!$A$4:$A$15&amp;"'!$Q$29:$Q$48"),A78))))</f>
        <v>0</v>
      </c>
      <c r="M78" s="378">
        <f ca="1">SUMPRODUCT(COUNTIFS(INDIRECT("'"&amp;Données!$A$4:$A$15&amp;"'!$E$29:$E$48"),Données!$O$6,INDIRECT("'"&amp;Données!$A$4:$A$15&amp;"'!$C$29:$C$48"),A78)+(COUNTIFS(INDIRECT("'"&amp;Données!$A$4:$A$15&amp;"'!$L$29:$L$48"),Données!$O$6,INDIRECT("'"&amp;Données!$A$4:$A$15&amp;"'!$J$29:$J$48"),A78)+(COUNTIFS(INDIRECT("'"&amp;Données!$A$4:$A$15&amp;"'!$S$29:$S$48"),Données!$O$6,INDIRECT("'"&amp;Données!$A$4:$A$15&amp;"'!$Q$29:$Q$48"),A78))))</f>
        <v>0</v>
      </c>
      <c r="N78" s="378">
        <f ca="1">SUMPRODUCT(COUNTIFS(INDIRECT("'"&amp;Données!$A$4:$A$15&amp;"'!$E$29:$E$48"),Données!$O$7,INDIRECT("'"&amp;Données!$A$4:$A$15&amp;"'!$C$29:$C$48"),A78)+(COUNTIFS(INDIRECT("'"&amp;Données!$A$4:$A$15&amp;"'!$L$29:$L$48"),Données!$O$7,INDIRECT("'"&amp;Données!$A$4:$A$15&amp;"'!$J$29:$J$48"),A78)+(COUNTIFS(INDIRECT("'"&amp;Données!$A$4:$A$15&amp;"'!$S$29:$S$48"),Données!$O$7,INDIRECT("'"&amp;Données!$A$4:$A$15&amp;"'!$Q$29:$Q$48"),A78))))</f>
        <v>0</v>
      </c>
      <c r="O78" s="378">
        <f ca="1">SUMPRODUCT(COUNTIFS(INDIRECT("'"&amp;Données!$A$4:$A$15&amp;"'!$E$29:$E$48"),Données!$O$8,INDIRECT("'"&amp;Données!$A$4:$A$15&amp;"'!$C$29:$C$48"),A78)+(COUNTIFS(INDIRECT("'"&amp;Données!$A$4:$A$15&amp;"'!$L$29:$L$48"),Données!$O$8,INDIRECT("'"&amp;Données!$A$4:$A$15&amp;"'!$J$29:$J$48"),A78)+(COUNTIFS(INDIRECT("'"&amp;Données!$A$4:$A$15&amp;"'!$S$29:$S$48"),Données!$O$8,INDIRECT("'"&amp;Données!$A$4:$A$15&amp;"'!$Q$29:$Q$48"),A78))))</f>
        <v>0</v>
      </c>
      <c r="P78" s="378">
        <f ca="1">SUMPRODUCT(COUNTIFS(INDIRECT("'"&amp;Données!$A$4:$A$15&amp;"'!$E$29:$E$48"),Données!$O$9,INDIRECT("'"&amp;Données!$A$4:$A$15&amp;"'!$C$29:$C$48"),A78)+(COUNTIFS(INDIRECT("'"&amp;Données!$A$4:$A$15&amp;"'!$L$29:$L$48"),Données!$O$9,INDIRECT("'"&amp;Données!$A$4:$A$15&amp;"'!$J$29:$J$48"),A78)+(COUNTIFS(INDIRECT("'"&amp;Données!$A$4:$A$15&amp;"'!$S$29:$S$48"),Données!$O$9,INDIRECT("'"&amp;Données!$A$4:$A$15&amp;"'!$Q$29:$Q$48"),A78))))</f>
        <v>0</v>
      </c>
      <c r="Q78" s="378">
        <f ca="1">SUMPRODUCT(COUNTIFS(INDIRECT("'"&amp;Données!$A$4:$A$15&amp;"'!$E$29:$E$48"),Données!$O$10,INDIRECT("'"&amp;Données!$A$4:$A$15&amp;"'!$C$29:$C$48"),A78)+(COUNTIFS(INDIRECT("'"&amp;Données!$A$4:$A$15&amp;"'!$L$29:$L$48"),Données!$O$10,INDIRECT("'"&amp;Données!$A$4:$A$15&amp;"'!$J$29:$J$48"),A78)+(COUNTIFS(INDIRECT("'"&amp;Données!$A$4:$A$15&amp;"'!$S$29:$S$48"),Données!$O$10,INDIRECT("'"&amp;Données!$A$4:$A$15&amp;"'!$Q$29:$Q$48"),A78))))</f>
        <v>0</v>
      </c>
      <c r="R78" s="378">
        <f ca="1">SUMPRODUCT(COUNTIFS(INDIRECT("'"&amp;Données!$A$4:$A$15&amp;"'!$E$29:$E$48"),Données!$O$11,INDIRECT("'"&amp;Données!$A$4:$A$15&amp;"'!$C$29:$C$48"),A78)+(COUNTIFS(INDIRECT("'"&amp;Données!$A$4:$A$15&amp;"'!$L$29:$L$48"),Données!$O$11,INDIRECT("'"&amp;Données!$A$4:$A$15&amp;"'!$J$29:$J$48"),A78)+(COUNTIFS(INDIRECT("'"&amp;Données!$A$4:$A$15&amp;"'!$S$29:$S$48"),Données!$O$11,INDIRECT("'"&amp;Données!$A$4:$A$15&amp;"'!$Q$29:$Q$48"),A78))))</f>
        <v>0</v>
      </c>
      <c r="S78" s="378">
        <f ca="1">SUMPRODUCT(COUNTIFS(INDIRECT("'"&amp;Données!$A$4:$A$15&amp;"'!$E$29:$E$48"),Données!$O$12,INDIRECT("'"&amp;Données!$A$4:$A$15&amp;"'!$C$29:$C$48"),A78)+(COUNTIFS(INDIRECT("'"&amp;Données!$A$4:$A$15&amp;"'!$L$29:$L$48"),Données!$O$12,INDIRECT("'"&amp;Données!$A$4:$A$15&amp;"'!$J$29:$J$48"),A78)+(COUNTIFS(INDIRECT("'"&amp;Données!$A$4:$A$15&amp;"'!$S$29:$S$48"),Données!$O$12,INDIRECT("'"&amp;Données!$A$4:$A$15&amp;"'!$Q$29:$Q$48"),A78))))</f>
        <v>0</v>
      </c>
      <c r="T78" s="378">
        <f ca="1">SUMPRODUCT(COUNTIFS(INDIRECT("'"&amp;Données!$A$4:$A$15&amp;"'!$E$29:$E$48"),Données!$O$13,INDIRECT("'"&amp;Données!$A$4:$A$15&amp;"'!$C$29:$C$48"),A78)+(COUNTIFS(INDIRECT("'"&amp;Données!$A$4:$A$15&amp;"'!$L$29:$L$48"),Données!$O$13,INDIRECT("'"&amp;Données!$A$4:$A$15&amp;"'!$J$29:$J$48"),A78)+(COUNTIFS(INDIRECT("'"&amp;Données!$A$4:$A$15&amp;"'!$S$29:$S$48"),Données!$O$13,INDIRECT("'"&amp;Données!$A$4:$A$15&amp;"'!$Q$29:$Q$48"),A78))))</f>
        <v>0</v>
      </c>
      <c r="U78" s="378">
        <f ca="1">SUMPRODUCT(COUNTIFS(INDIRECT("'"&amp;Données!$A$4:$A$15&amp;"'!$E$29:$E$48"),Données!$O$14,INDIRECT("'"&amp;Données!$A$4:$A$15&amp;"'!$C$29:$C$48"),A78)+(COUNTIFS(INDIRECT("'"&amp;Données!$A$4:$A$15&amp;"'!$L$29:$L$48"),Données!$O$14,INDIRECT("'"&amp;Données!$A$4:$A$15&amp;"'!$J$29:$J$48"),A78)+(COUNTIFS(INDIRECT("'"&amp;Données!$A$4:$A$15&amp;"'!$S$29:$S$48"),Données!$O$14,INDIRECT("'"&amp;Données!$A$4:$A$15&amp;"'!$Q$29:$Q$48"),A78))))</f>
        <v>0</v>
      </c>
      <c r="V78" s="378">
        <f ca="1">SUMPRODUCT(COUNTIFS(INDIRECT("'"&amp;Données!$A$4:$A$15&amp;"'!$E$29:$E$48"),Données!$O$15,INDIRECT("'"&amp;Données!$A$4:$A$15&amp;"'!$C$29:$C$48"),A78)+(COUNTIFS(INDIRECT("'"&amp;Données!$A$4:$A$15&amp;"'!$L$29:$L$48"),Données!$O$15,INDIRECT("'"&amp;Données!$A$4:$A$15&amp;"'!$J$29:$J$48"),A78)+(COUNTIFS(INDIRECT("'"&amp;Données!$A$4:$A$15&amp;"'!$S$29:$S$48"),Données!$O$15,INDIRECT("'"&amp;Données!$A$4:$A$15&amp;"'!$Q$29:$Q$48"),A78))))</f>
        <v>0</v>
      </c>
      <c r="W78" s="378">
        <f ca="1">SUMPRODUCT(COUNTIFS(INDIRECT("'"&amp;Données!$A$4:$A$15&amp;"'!$E$29:$E$48"),Données!$O$16,INDIRECT("'"&amp;Données!$A$4:$A$15&amp;"'!$C$29:$C$48"),A78)+(COUNTIFS(INDIRECT("'"&amp;Données!$A$4:$A$15&amp;"'!$L$29:$L$48"),Données!$O$16,INDIRECT("'"&amp;Données!$A$4:$A$15&amp;"'!$J$29:$J$48"),A78)+(COUNTIFS(INDIRECT("'"&amp;Données!$A$4:$A$15&amp;"'!$S$29:$S$48"),Données!$O$16,INDIRECT("'"&amp;Données!$A$4:$A$15&amp;"'!$Q$29:$Q$48"),A78))))</f>
        <v>0</v>
      </c>
      <c r="X78" s="378">
        <f ca="1">SUMPRODUCT(COUNTIFS(INDIRECT("'"&amp;Données!$A$4:$A$15&amp;"'!$E$29:$E$48"),Données!$O$17,INDIRECT("'"&amp;Données!$A$4:$A$15&amp;"'!$C$29:$C$48"),A78)+(COUNTIFS(INDIRECT("'"&amp;Données!$A$4:$A$15&amp;"'!$L$29:$L$48"),Données!$O$17,INDIRECT("'"&amp;Données!$A$4:$A$15&amp;"'!$J$29:$J$48"),A78)+(COUNTIFS(INDIRECT("'"&amp;Données!$A$4:$A$15&amp;"'!$S$29:$S$48"),Données!$O$17,INDIRECT("'"&amp;Données!$A$4:$A$15&amp;"'!$Q$29:$Q$48"),A78))))</f>
        <v>0</v>
      </c>
      <c r="Y78" s="378">
        <f ca="1">SUMPRODUCT(COUNTIFS(INDIRECT("'"&amp;Données!$A$4:$A$15&amp;"'!$E$29:$E$48"),Données!$O$18,INDIRECT("'"&amp;Données!$A$4:$A$15&amp;"'!$C$29:$C$48"),A78)+(COUNTIFS(INDIRECT("'"&amp;Données!$A$4:$A$15&amp;"'!$L$29:$L$48"),Données!$O$18,INDIRECT("'"&amp;Données!$A$4:$A$15&amp;"'!$J$29:$J$48"),A78)+(COUNTIFS(INDIRECT("'"&amp;Données!$A$4:$A$15&amp;"'!$S$29:$S$48"),Données!$O$18,INDIRECT("'"&amp;Données!$A$4:$A$15&amp;"'!$Q$29:$Q$48"),A78))))</f>
        <v>0</v>
      </c>
      <c r="Z78" s="378">
        <f ca="1">SUMPRODUCT(COUNTIFS(INDIRECT("'"&amp;Données!$A$4:$A$15&amp;"'!$E$29:$E$48"),Données!$O$19,INDIRECT("'"&amp;Données!$A$4:$A$15&amp;"'!$C$29:$C$48"),A78)+(COUNTIFS(INDIRECT("'"&amp;Données!$A$4:$A$15&amp;"'!$L$29:$L$48"),Données!$O$19,INDIRECT("'"&amp;Données!$A$4:$A$15&amp;"'!$J$29:$J$48"),A78)+(COUNTIFS(INDIRECT("'"&amp;Données!$A$4:$A$15&amp;"'!$S$29:$S$48"),Données!$O$19,INDIRECT("'"&amp;Données!$A$4:$A$15&amp;"'!$Q$29:$Q$48"),A78))))</f>
        <v>0</v>
      </c>
      <c r="AA78" s="218"/>
      <c r="AB78" s="218"/>
      <c r="AC78" s="218"/>
      <c r="AD78" s="97"/>
      <c r="AE78" s="97"/>
      <c r="AF78" s="97"/>
      <c r="AG78" s="97"/>
      <c r="AH78" s="97"/>
      <c r="AI78" s="98"/>
      <c r="AJ78" s="96"/>
      <c r="AK78" s="96"/>
      <c r="AL78" s="96"/>
      <c r="AS78" s="89"/>
    </row>
    <row r="79" spans="1:45" s="63" customFormat="1" ht="12.75" x14ac:dyDescent="0.2">
      <c r="A79" s="375" t="s">
        <v>76</v>
      </c>
      <c r="B79" s="377">
        <f ca="1">SUMPRODUCT(COUNTIF(INDIRECT("'"&amp;Données!$A$4:$A$15&amp;"'!$B$29:$T$48"),A79))</f>
        <v>0</v>
      </c>
      <c r="C79" s="377">
        <f ca="1">SUMPRODUCT(SUMIF(INDIRECT("'"&amp;Données!$A$4:$A$15&amp;"'!$C$29:$C$48"),A79,INDIRECT("'"&amp;Données!$A$4:$A$15&amp;"'!$F$29:$F$48"))+(SUMIF(INDIRECT("'"&amp;Données!$A$4:$A$15&amp;"'!$J$29:$J$48"),A79,INDIRECT("'"&amp;Données!$A$4:$A$15&amp;"'!$M$29:$M$48")))+(SUMIF(INDIRECT("'"&amp;Données!$A$4:$A$15&amp;"'!$Q$29:$Q$48"),A79,INDIRECT("'"&amp;Données!$A$4:$A$15&amp;"'!$T$29:$T$48"))))</f>
        <v>0</v>
      </c>
      <c r="D79" s="377">
        <f ca="1">SUMPRODUCT(COUNTIF(INDIRECT("'"&amp;Données!$A$4:$A$15&amp;"'!$C$29:$C$48"),A79))</f>
        <v>0</v>
      </c>
      <c r="E79" s="377">
        <f ca="1">SUMPRODUCT(COUNTIF(INDIRECT("'"&amp;Données!$A$4:$A$15&amp;"'!$Q$29:$Q$48"),A79))</f>
        <v>0</v>
      </c>
      <c r="F79" s="377">
        <f ca="1">SUMPRODUCT(COUNTIF(INDIRECT("'"&amp;Données!$A$4:$A$15&amp;"'!$J$29:$J$48"),A79))</f>
        <v>0</v>
      </c>
      <c r="G79" s="386">
        <f>COUNTIFS('Michèle SCHUH'!$B$3:$B$42,Données!$T$4,'Michèle SCHUH'!$C$3:$C$42,A79)+COUNTIFS('Michèle SCHUH'!$I$3:$I$42,Données!$T$4,'Michèle SCHUH'!$J$3:$J$42,A79)+COUNTIFS('Michèle SCHUH'!$P$3:$P$42,Données!$T$4,'Michèle SCHUH'!$Q$3:$Q$42,A79)</f>
        <v>0</v>
      </c>
      <c r="H79" s="386">
        <f>COUNTIFS('Michèle SCHUH'!$B$3:$B$42,Données!$T$5,'Michèle SCHUH'!$C$3:$C$42,A79)+COUNTIFS('Michèle SCHUH'!$I$3:$I$42,Données!$T$5,'Michèle SCHUH'!$J$3:$J$42,A79)+COUNTIFS('Michèle SCHUH'!$P$3:$P$42,Données!$T$5,'Michèle SCHUH'!$Q$3:$Q$42,A79)</f>
        <v>0</v>
      </c>
      <c r="I79" s="386">
        <f>COUNTIFS('Michèle SCHUH'!$B$3:$B$42,Données!$T$6,'Michèle SCHUH'!$C$3:$C$42,A79)+COUNTIFS('Michèle SCHUH'!$I$3:$I$42,Données!$T$6,'Michèle SCHUH'!$J$3:$J$42,A79)+COUNTIFS('Michèle SCHUH'!$P$3:$P$42,Données!$T$6,'Michèle SCHUH'!$Q$3:$Q$42,A79)</f>
        <v>0</v>
      </c>
      <c r="J79" s="386">
        <f>COUNTIFS('Michèle SCHUH'!$B$3:$B$42,Données!$T$7,'Michèle SCHUH'!$C$3:$C$42,A79)+COUNTIFS('Michèle SCHUH'!$I$3:$I$42,Données!$T$7,'Michèle SCHUH'!$J$3:$J$42,A79)+COUNTIFS('Michèle SCHUH'!$P$3:$P$42,Données!$T$7,'Michèle SCHUH'!$Q$3:$Q$42,A79)</f>
        <v>0</v>
      </c>
      <c r="K79" s="378">
        <f ca="1">SUMPRODUCT(COUNTIFS(INDIRECT("'"&amp;Données!$A$4:$A$15&amp;"'!$E$29:$E$48"),Données!$O$4,INDIRECT("'"&amp;Données!$A$4:$A$15&amp;"'!$C$29:$C$48"),A79)+(COUNTIFS(INDIRECT("'"&amp;Données!$A$4:$A$15&amp;"'!$L$29:$L$48"),Données!$O$4,INDIRECT("'"&amp;Données!$A$4:$A$15&amp;"'!$J$29:$J$48"),A79)+(COUNTIFS(INDIRECT("'"&amp;Données!$A$4:$A$15&amp;"'!$S$29:$S$48"),Données!$O$4,INDIRECT("'"&amp;Données!$A$4:$A$15&amp;"'!$Q$29:$Q$48"),A79))))</f>
        <v>0</v>
      </c>
      <c r="L79" s="378">
        <f ca="1">SUMPRODUCT(COUNTIFS(INDIRECT("'"&amp;Données!$A$4:$A$15&amp;"'!$E$29:$E$48"),Données!$O$5,INDIRECT("'"&amp;Données!$A$4:$A$15&amp;"'!$C$29:$C$48"),A79)+(COUNTIFS(INDIRECT("'"&amp;Données!$A$4:$A$15&amp;"'!$L$29:$L$48"),Données!$O$5,INDIRECT("'"&amp;Données!$A$4:$A$15&amp;"'!$J$29:$J$48"),A79)+(COUNTIFS(INDIRECT("'"&amp;Données!$A$4:$A$15&amp;"'!$S$29:$S$48"),Données!$O$5,INDIRECT("'"&amp;Données!$A$4:$A$15&amp;"'!$Q$29:$Q$48"),A79))))</f>
        <v>0</v>
      </c>
      <c r="M79" s="378">
        <f ca="1">SUMPRODUCT(COUNTIFS(INDIRECT("'"&amp;Données!$A$4:$A$15&amp;"'!$E$29:$E$48"),Données!$O$6,INDIRECT("'"&amp;Données!$A$4:$A$15&amp;"'!$C$29:$C$48"),A79)+(COUNTIFS(INDIRECT("'"&amp;Données!$A$4:$A$15&amp;"'!$L$29:$L$48"),Données!$O$6,INDIRECT("'"&amp;Données!$A$4:$A$15&amp;"'!$J$29:$J$48"),A79)+(COUNTIFS(INDIRECT("'"&amp;Données!$A$4:$A$15&amp;"'!$S$29:$S$48"),Données!$O$6,INDIRECT("'"&amp;Données!$A$4:$A$15&amp;"'!$Q$29:$Q$48"),A79))))</f>
        <v>0</v>
      </c>
      <c r="N79" s="378">
        <f ca="1">SUMPRODUCT(COUNTIFS(INDIRECT("'"&amp;Données!$A$4:$A$15&amp;"'!$E$29:$E$48"),Données!$O$7,INDIRECT("'"&amp;Données!$A$4:$A$15&amp;"'!$C$29:$C$48"),A79)+(COUNTIFS(INDIRECT("'"&amp;Données!$A$4:$A$15&amp;"'!$L$29:$L$48"),Données!$O$7,INDIRECT("'"&amp;Données!$A$4:$A$15&amp;"'!$J$29:$J$48"),A79)+(COUNTIFS(INDIRECT("'"&amp;Données!$A$4:$A$15&amp;"'!$S$29:$S$48"),Données!$O$7,INDIRECT("'"&amp;Données!$A$4:$A$15&amp;"'!$Q$29:$Q$48"),A79))))</f>
        <v>0</v>
      </c>
      <c r="O79" s="378">
        <f ca="1">SUMPRODUCT(COUNTIFS(INDIRECT("'"&amp;Données!$A$4:$A$15&amp;"'!$E$29:$E$48"),Données!$O$8,INDIRECT("'"&amp;Données!$A$4:$A$15&amp;"'!$C$29:$C$48"),A79)+(COUNTIFS(INDIRECT("'"&amp;Données!$A$4:$A$15&amp;"'!$L$29:$L$48"),Données!$O$8,INDIRECT("'"&amp;Données!$A$4:$A$15&amp;"'!$J$29:$J$48"),A79)+(COUNTIFS(INDIRECT("'"&amp;Données!$A$4:$A$15&amp;"'!$S$29:$S$48"),Données!$O$8,INDIRECT("'"&amp;Données!$A$4:$A$15&amp;"'!$Q$29:$Q$48"),A79))))</f>
        <v>0</v>
      </c>
      <c r="P79" s="378">
        <f ca="1">SUMPRODUCT(COUNTIFS(INDIRECT("'"&amp;Données!$A$4:$A$15&amp;"'!$E$29:$E$48"),Données!$O$9,INDIRECT("'"&amp;Données!$A$4:$A$15&amp;"'!$C$29:$C$48"),A79)+(COUNTIFS(INDIRECT("'"&amp;Données!$A$4:$A$15&amp;"'!$L$29:$L$48"),Données!$O$9,INDIRECT("'"&amp;Données!$A$4:$A$15&amp;"'!$J$29:$J$48"),A79)+(COUNTIFS(INDIRECT("'"&amp;Données!$A$4:$A$15&amp;"'!$S$29:$S$48"),Données!$O$9,INDIRECT("'"&amp;Données!$A$4:$A$15&amp;"'!$Q$29:$Q$48"),A79))))</f>
        <v>0</v>
      </c>
      <c r="Q79" s="378">
        <f ca="1">SUMPRODUCT(COUNTIFS(INDIRECT("'"&amp;Données!$A$4:$A$15&amp;"'!$E$29:$E$48"),Données!$O$10,INDIRECT("'"&amp;Données!$A$4:$A$15&amp;"'!$C$29:$C$48"),A79)+(COUNTIFS(INDIRECT("'"&amp;Données!$A$4:$A$15&amp;"'!$L$29:$L$48"),Données!$O$10,INDIRECT("'"&amp;Données!$A$4:$A$15&amp;"'!$J$29:$J$48"),A79)+(COUNTIFS(INDIRECT("'"&amp;Données!$A$4:$A$15&amp;"'!$S$29:$S$48"),Données!$O$10,INDIRECT("'"&amp;Données!$A$4:$A$15&amp;"'!$Q$29:$Q$48"),A79))))</f>
        <v>0</v>
      </c>
      <c r="R79" s="378">
        <f ca="1">SUMPRODUCT(COUNTIFS(INDIRECT("'"&amp;Données!$A$4:$A$15&amp;"'!$E$29:$E$48"),Données!$O$11,INDIRECT("'"&amp;Données!$A$4:$A$15&amp;"'!$C$29:$C$48"),A79)+(COUNTIFS(INDIRECT("'"&amp;Données!$A$4:$A$15&amp;"'!$L$29:$L$48"),Données!$O$11,INDIRECT("'"&amp;Données!$A$4:$A$15&amp;"'!$J$29:$J$48"),A79)+(COUNTIFS(INDIRECT("'"&amp;Données!$A$4:$A$15&amp;"'!$S$29:$S$48"),Données!$O$11,INDIRECT("'"&amp;Données!$A$4:$A$15&amp;"'!$Q$29:$Q$48"),A79))))</f>
        <v>0</v>
      </c>
      <c r="S79" s="378">
        <f ca="1">SUMPRODUCT(COUNTIFS(INDIRECT("'"&amp;Données!$A$4:$A$15&amp;"'!$E$29:$E$48"),Données!$O$12,INDIRECT("'"&amp;Données!$A$4:$A$15&amp;"'!$C$29:$C$48"),A79)+(COUNTIFS(INDIRECT("'"&amp;Données!$A$4:$A$15&amp;"'!$L$29:$L$48"),Données!$O$12,INDIRECT("'"&amp;Données!$A$4:$A$15&amp;"'!$J$29:$J$48"),A79)+(COUNTIFS(INDIRECT("'"&amp;Données!$A$4:$A$15&amp;"'!$S$29:$S$48"),Données!$O$12,INDIRECT("'"&amp;Données!$A$4:$A$15&amp;"'!$Q$29:$Q$48"),A79))))</f>
        <v>0</v>
      </c>
      <c r="T79" s="378">
        <f ca="1">SUMPRODUCT(COUNTIFS(INDIRECT("'"&amp;Données!$A$4:$A$15&amp;"'!$E$29:$E$48"),Données!$O$13,INDIRECT("'"&amp;Données!$A$4:$A$15&amp;"'!$C$29:$C$48"),A79)+(COUNTIFS(INDIRECT("'"&amp;Données!$A$4:$A$15&amp;"'!$L$29:$L$48"),Données!$O$13,INDIRECT("'"&amp;Données!$A$4:$A$15&amp;"'!$J$29:$J$48"),A79)+(COUNTIFS(INDIRECT("'"&amp;Données!$A$4:$A$15&amp;"'!$S$29:$S$48"),Données!$O$13,INDIRECT("'"&amp;Données!$A$4:$A$15&amp;"'!$Q$29:$Q$48"),A79))))</f>
        <v>0</v>
      </c>
      <c r="U79" s="378">
        <f ca="1">SUMPRODUCT(COUNTIFS(INDIRECT("'"&amp;Données!$A$4:$A$15&amp;"'!$E$29:$E$48"),Données!$O$14,INDIRECT("'"&amp;Données!$A$4:$A$15&amp;"'!$C$29:$C$48"),A79)+(COUNTIFS(INDIRECT("'"&amp;Données!$A$4:$A$15&amp;"'!$L$29:$L$48"),Données!$O$14,INDIRECT("'"&amp;Données!$A$4:$A$15&amp;"'!$J$29:$J$48"),A79)+(COUNTIFS(INDIRECT("'"&amp;Données!$A$4:$A$15&amp;"'!$S$29:$S$48"),Données!$O$14,INDIRECT("'"&amp;Données!$A$4:$A$15&amp;"'!$Q$29:$Q$48"),A79))))</f>
        <v>0</v>
      </c>
      <c r="V79" s="378">
        <f ca="1">SUMPRODUCT(COUNTIFS(INDIRECT("'"&amp;Données!$A$4:$A$15&amp;"'!$E$29:$E$48"),Données!$O$15,INDIRECT("'"&amp;Données!$A$4:$A$15&amp;"'!$C$29:$C$48"),A79)+(COUNTIFS(INDIRECT("'"&amp;Données!$A$4:$A$15&amp;"'!$L$29:$L$48"),Données!$O$15,INDIRECT("'"&amp;Données!$A$4:$A$15&amp;"'!$J$29:$J$48"),A79)+(COUNTIFS(INDIRECT("'"&amp;Données!$A$4:$A$15&amp;"'!$S$29:$S$48"),Données!$O$15,INDIRECT("'"&amp;Données!$A$4:$A$15&amp;"'!$Q$29:$Q$48"),A79))))</f>
        <v>0</v>
      </c>
      <c r="W79" s="378">
        <f ca="1">SUMPRODUCT(COUNTIFS(INDIRECT("'"&amp;Données!$A$4:$A$15&amp;"'!$E$29:$E$48"),Données!$O$16,INDIRECT("'"&amp;Données!$A$4:$A$15&amp;"'!$C$29:$C$48"),A79)+(COUNTIFS(INDIRECT("'"&amp;Données!$A$4:$A$15&amp;"'!$L$29:$L$48"),Données!$O$16,INDIRECT("'"&amp;Données!$A$4:$A$15&amp;"'!$J$29:$J$48"),A79)+(COUNTIFS(INDIRECT("'"&amp;Données!$A$4:$A$15&amp;"'!$S$29:$S$48"),Données!$O$16,INDIRECT("'"&amp;Données!$A$4:$A$15&amp;"'!$Q$29:$Q$48"),A79))))</f>
        <v>0</v>
      </c>
      <c r="X79" s="378">
        <f ca="1">SUMPRODUCT(COUNTIFS(INDIRECT("'"&amp;Données!$A$4:$A$15&amp;"'!$E$29:$E$48"),Données!$O$17,INDIRECT("'"&amp;Données!$A$4:$A$15&amp;"'!$C$29:$C$48"),A79)+(COUNTIFS(INDIRECT("'"&amp;Données!$A$4:$A$15&amp;"'!$L$29:$L$48"),Données!$O$17,INDIRECT("'"&amp;Données!$A$4:$A$15&amp;"'!$J$29:$J$48"),A79)+(COUNTIFS(INDIRECT("'"&amp;Données!$A$4:$A$15&amp;"'!$S$29:$S$48"),Données!$O$17,INDIRECT("'"&amp;Données!$A$4:$A$15&amp;"'!$Q$29:$Q$48"),A79))))</f>
        <v>0</v>
      </c>
      <c r="Y79" s="378">
        <f ca="1">SUMPRODUCT(COUNTIFS(INDIRECT("'"&amp;Données!$A$4:$A$15&amp;"'!$E$29:$E$48"),Données!$O$18,INDIRECT("'"&amp;Données!$A$4:$A$15&amp;"'!$C$29:$C$48"),A79)+(COUNTIFS(INDIRECT("'"&amp;Données!$A$4:$A$15&amp;"'!$L$29:$L$48"),Données!$O$18,INDIRECT("'"&amp;Données!$A$4:$A$15&amp;"'!$J$29:$J$48"),A79)+(COUNTIFS(INDIRECT("'"&amp;Données!$A$4:$A$15&amp;"'!$S$29:$S$48"),Données!$O$18,INDIRECT("'"&amp;Données!$A$4:$A$15&amp;"'!$Q$29:$Q$48"),A79))))</f>
        <v>0</v>
      </c>
      <c r="Z79" s="378">
        <f ca="1">SUMPRODUCT(COUNTIFS(INDIRECT("'"&amp;Données!$A$4:$A$15&amp;"'!$E$29:$E$48"),Données!$O$19,INDIRECT("'"&amp;Données!$A$4:$A$15&amp;"'!$C$29:$C$48"),A79)+(COUNTIFS(INDIRECT("'"&amp;Données!$A$4:$A$15&amp;"'!$L$29:$L$48"),Données!$O$19,INDIRECT("'"&amp;Données!$A$4:$A$15&amp;"'!$J$29:$J$48"),A79)+(COUNTIFS(INDIRECT("'"&amp;Données!$A$4:$A$15&amp;"'!$S$29:$S$48"),Données!$O$19,INDIRECT("'"&amp;Données!$A$4:$A$15&amp;"'!$Q$29:$Q$48"),A79))))</f>
        <v>0</v>
      </c>
      <c r="AA79" s="218"/>
      <c r="AB79" s="218"/>
      <c r="AC79" s="218"/>
      <c r="AD79" s="97"/>
      <c r="AE79" s="97"/>
      <c r="AF79" s="97"/>
      <c r="AG79" s="97"/>
      <c r="AH79" s="97"/>
      <c r="AI79" s="98"/>
      <c r="AJ79" s="96"/>
      <c r="AK79" s="96"/>
      <c r="AL79" s="96"/>
      <c r="AS79" s="89"/>
    </row>
    <row r="80" spans="1:45" s="63" customFormat="1" ht="12.75" x14ac:dyDescent="0.2">
      <c r="A80" s="375" t="s">
        <v>60</v>
      </c>
      <c r="B80" s="377">
        <f ca="1">SUMPRODUCT(COUNTIF(INDIRECT("'"&amp;Données!$A$4:$A$15&amp;"'!$B$29:$T$48"),A80))</f>
        <v>0</v>
      </c>
      <c r="C80" s="377">
        <f ca="1">SUMPRODUCT(SUMIF(INDIRECT("'"&amp;Données!$A$4:$A$15&amp;"'!$C$29:$C$48"),A80,INDIRECT("'"&amp;Données!$A$4:$A$15&amp;"'!$F$29:$F$48"))+(SUMIF(INDIRECT("'"&amp;Données!$A$4:$A$15&amp;"'!$J$29:$J$48"),A80,INDIRECT("'"&amp;Données!$A$4:$A$15&amp;"'!$M$29:$M$48")))+(SUMIF(INDIRECT("'"&amp;Données!$A$4:$A$15&amp;"'!$Q$29:$Q$48"),A80,INDIRECT("'"&amp;Données!$A$4:$A$15&amp;"'!$T$29:$T$48"))))</f>
        <v>0</v>
      </c>
      <c r="D80" s="377">
        <f ca="1">SUMPRODUCT(COUNTIF(INDIRECT("'"&amp;Données!$A$4:$A$15&amp;"'!$C$29:$C$48"),A80))</f>
        <v>0</v>
      </c>
      <c r="E80" s="377">
        <f ca="1">SUMPRODUCT(COUNTIF(INDIRECT("'"&amp;Données!$A$4:$A$15&amp;"'!$Q$29:$Q$48"),A80))</f>
        <v>0</v>
      </c>
      <c r="F80" s="377">
        <f ca="1">SUMPRODUCT(COUNTIF(INDIRECT("'"&amp;Données!$A$4:$A$15&amp;"'!$J$29:$J$48"),A80))</f>
        <v>0</v>
      </c>
      <c r="G80" s="386">
        <f>COUNTIFS('Michèle SCHUH'!$B$3:$B$42,Données!$T$4,'Michèle SCHUH'!$C$3:$C$42,A80)+COUNTIFS('Michèle SCHUH'!$I$3:$I$42,Données!$T$4,'Michèle SCHUH'!$J$3:$J$42,A80)+COUNTIFS('Michèle SCHUH'!$P$3:$P$42,Données!$T$4,'Michèle SCHUH'!$Q$3:$Q$42,A80)</f>
        <v>0</v>
      </c>
      <c r="H80" s="386">
        <f>COUNTIFS('Michèle SCHUH'!$B$3:$B$42,Données!$T$5,'Michèle SCHUH'!$C$3:$C$42,A80)+COUNTIFS('Michèle SCHUH'!$I$3:$I$42,Données!$T$5,'Michèle SCHUH'!$J$3:$J$42,A80)+COUNTIFS('Michèle SCHUH'!$P$3:$P$42,Données!$T$5,'Michèle SCHUH'!$Q$3:$Q$42,A80)</f>
        <v>0</v>
      </c>
      <c r="I80" s="386">
        <f>COUNTIFS('Michèle SCHUH'!$B$3:$B$42,Données!$T$6,'Michèle SCHUH'!$C$3:$C$42,A80)+COUNTIFS('Michèle SCHUH'!$I$3:$I$42,Données!$T$6,'Michèle SCHUH'!$J$3:$J$42,A80)+COUNTIFS('Michèle SCHUH'!$P$3:$P$42,Données!$T$6,'Michèle SCHUH'!$Q$3:$Q$42,A80)</f>
        <v>0</v>
      </c>
      <c r="J80" s="386">
        <f>COUNTIFS('Michèle SCHUH'!$B$3:$B$42,Données!$T$7,'Michèle SCHUH'!$C$3:$C$42,A80)+COUNTIFS('Michèle SCHUH'!$I$3:$I$42,Données!$T$7,'Michèle SCHUH'!$J$3:$J$42,A80)+COUNTIFS('Michèle SCHUH'!$P$3:$P$42,Données!$T$7,'Michèle SCHUH'!$Q$3:$Q$42,A80)</f>
        <v>0</v>
      </c>
      <c r="K80" s="378">
        <f ca="1">SUMPRODUCT(COUNTIFS(INDIRECT("'"&amp;Données!$A$4:$A$15&amp;"'!$E$29:$E$48"),Données!$O$4,INDIRECT("'"&amp;Données!$A$4:$A$15&amp;"'!$C$29:$C$48"),A80)+(COUNTIFS(INDIRECT("'"&amp;Données!$A$4:$A$15&amp;"'!$L$29:$L$48"),Données!$O$4,INDIRECT("'"&amp;Données!$A$4:$A$15&amp;"'!$J$29:$J$48"),A80)+(COUNTIFS(INDIRECT("'"&amp;Données!$A$4:$A$15&amp;"'!$S$29:$S$48"),Données!$O$4,INDIRECT("'"&amp;Données!$A$4:$A$15&amp;"'!$Q$29:$Q$48"),A80))))</f>
        <v>0</v>
      </c>
      <c r="L80" s="378">
        <f ca="1">SUMPRODUCT(COUNTIFS(INDIRECT("'"&amp;Données!$A$4:$A$15&amp;"'!$E$29:$E$48"),Données!$O$5,INDIRECT("'"&amp;Données!$A$4:$A$15&amp;"'!$C$29:$C$48"),A80)+(COUNTIFS(INDIRECT("'"&amp;Données!$A$4:$A$15&amp;"'!$L$29:$L$48"),Données!$O$5,INDIRECT("'"&amp;Données!$A$4:$A$15&amp;"'!$J$29:$J$48"),A80)+(COUNTIFS(INDIRECT("'"&amp;Données!$A$4:$A$15&amp;"'!$S$29:$S$48"),Données!$O$5,INDIRECT("'"&amp;Données!$A$4:$A$15&amp;"'!$Q$29:$Q$48"),A80))))</f>
        <v>0</v>
      </c>
      <c r="M80" s="378">
        <f ca="1">SUMPRODUCT(COUNTIFS(INDIRECT("'"&amp;Données!$A$4:$A$15&amp;"'!$E$29:$E$48"),Données!$O$6,INDIRECT("'"&amp;Données!$A$4:$A$15&amp;"'!$C$29:$C$48"),A80)+(COUNTIFS(INDIRECT("'"&amp;Données!$A$4:$A$15&amp;"'!$L$29:$L$48"),Données!$O$6,INDIRECT("'"&amp;Données!$A$4:$A$15&amp;"'!$J$29:$J$48"),A80)+(COUNTIFS(INDIRECT("'"&amp;Données!$A$4:$A$15&amp;"'!$S$29:$S$48"),Données!$O$6,INDIRECT("'"&amp;Données!$A$4:$A$15&amp;"'!$Q$29:$Q$48"),A80))))</f>
        <v>0</v>
      </c>
      <c r="N80" s="378">
        <f ca="1">SUMPRODUCT(COUNTIFS(INDIRECT("'"&amp;Données!$A$4:$A$15&amp;"'!$E$29:$E$48"),Données!$O$7,INDIRECT("'"&amp;Données!$A$4:$A$15&amp;"'!$C$29:$C$48"),A80)+(COUNTIFS(INDIRECT("'"&amp;Données!$A$4:$A$15&amp;"'!$L$29:$L$48"),Données!$O$7,INDIRECT("'"&amp;Données!$A$4:$A$15&amp;"'!$J$29:$J$48"),A80)+(COUNTIFS(INDIRECT("'"&amp;Données!$A$4:$A$15&amp;"'!$S$29:$S$48"),Données!$O$7,INDIRECT("'"&amp;Données!$A$4:$A$15&amp;"'!$Q$29:$Q$48"),A80))))</f>
        <v>0</v>
      </c>
      <c r="O80" s="378">
        <f ca="1">SUMPRODUCT(COUNTIFS(INDIRECT("'"&amp;Données!$A$4:$A$15&amp;"'!$E$29:$E$48"),Données!$O$8,INDIRECT("'"&amp;Données!$A$4:$A$15&amp;"'!$C$29:$C$48"),A80)+(COUNTIFS(INDIRECT("'"&amp;Données!$A$4:$A$15&amp;"'!$L$29:$L$48"),Données!$O$8,INDIRECT("'"&amp;Données!$A$4:$A$15&amp;"'!$J$29:$J$48"),A80)+(COUNTIFS(INDIRECT("'"&amp;Données!$A$4:$A$15&amp;"'!$S$29:$S$48"),Données!$O$8,INDIRECT("'"&amp;Données!$A$4:$A$15&amp;"'!$Q$29:$Q$48"),A80))))</f>
        <v>0</v>
      </c>
      <c r="P80" s="378">
        <f ca="1">SUMPRODUCT(COUNTIFS(INDIRECT("'"&amp;Données!$A$4:$A$15&amp;"'!$E$29:$E$48"),Données!$O$9,INDIRECT("'"&amp;Données!$A$4:$A$15&amp;"'!$C$29:$C$48"),A80)+(COUNTIFS(INDIRECT("'"&amp;Données!$A$4:$A$15&amp;"'!$L$29:$L$48"),Données!$O$9,INDIRECT("'"&amp;Données!$A$4:$A$15&amp;"'!$J$29:$J$48"),A80)+(COUNTIFS(INDIRECT("'"&amp;Données!$A$4:$A$15&amp;"'!$S$29:$S$48"),Données!$O$9,INDIRECT("'"&amp;Données!$A$4:$A$15&amp;"'!$Q$29:$Q$48"),A80))))</f>
        <v>0</v>
      </c>
      <c r="Q80" s="378">
        <f ca="1">SUMPRODUCT(COUNTIFS(INDIRECT("'"&amp;Données!$A$4:$A$15&amp;"'!$E$29:$E$48"),Données!$O$10,INDIRECT("'"&amp;Données!$A$4:$A$15&amp;"'!$C$29:$C$48"),A80)+(COUNTIFS(INDIRECT("'"&amp;Données!$A$4:$A$15&amp;"'!$L$29:$L$48"),Données!$O$10,INDIRECT("'"&amp;Données!$A$4:$A$15&amp;"'!$J$29:$J$48"),A80)+(COUNTIFS(INDIRECT("'"&amp;Données!$A$4:$A$15&amp;"'!$S$29:$S$48"),Données!$O$10,INDIRECT("'"&amp;Données!$A$4:$A$15&amp;"'!$Q$29:$Q$48"),A80))))</f>
        <v>0</v>
      </c>
      <c r="R80" s="378">
        <f ca="1">SUMPRODUCT(COUNTIFS(INDIRECT("'"&amp;Données!$A$4:$A$15&amp;"'!$E$29:$E$48"),Données!$O$11,INDIRECT("'"&amp;Données!$A$4:$A$15&amp;"'!$C$29:$C$48"),A80)+(COUNTIFS(INDIRECT("'"&amp;Données!$A$4:$A$15&amp;"'!$L$29:$L$48"),Données!$O$11,INDIRECT("'"&amp;Données!$A$4:$A$15&amp;"'!$J$29:$J$48"),A80)+(COUNTIFS(INDIRECT("'"&amp;Données!$A$4:$A$15&amp;"'!$S$29:$S$48"),Données!$O$11,INDIRECT("'"&amp;Données!$A$4:$A$15&amp;"'!$Q$29:$Q$48"),A80))))</f>
        <v>0</v>
      </c>
      <c r="S80" s="378">
        <f ca="1">SUMPRODUCT(COUNTIFS(INDIRECT("'"&amp;Données!$A$4:$A$15&amp;"'!$E$29:$E$48"),Données!$O$12,INDIRECT("'"&amp;Données!$A$4:$A$15&amp;"'!$C$29:$C$48"),A80)+(COUNTIFS(INDIRECT("'"&amp;Données!$A$4:$A$15&amp;"'!$L$29:$L$48"),Données!$O$12,INDIRECT("'"&amp;Données!$A$4:$A$15&amp;"'!$J$29:$J$48"),A80)+(COUNTIFS(INDIRECT("'"&amp;Données!$A$4:$A$15&amp;"'!$S$29:$S$48"),Données!$O$12,INDIRECT("'"&amp;Données!$A$4:$A$15&amp;"'!$Q$29:$Q$48"),A80))))</f>
        <v>0</v>
      </c>
      <c r="T80" s="378">
        <f ca="1">SUMPRODUCT(COUNTIFS(INDIRECT("'"&amp;Données!$A$4:$A$15&amp;"'!$E$29:$E$48"),Données!$O$13,INDIRECT("'"&amp;Données!$A$4:$A$15&amp;"'!$C$29:$C$48"),A80)+(COUNTIFS(INDIRECT("'"&amp;Données!$A$4:$A$15&amp;"'!$L$29:$L$48"),Données!$O$13,INDIRECT("'"&amp;Données!$A$4:$A$15&amp;"'!$J$29:$J$48"),A80)+(COUNTIFS(INDIRECT("'"&amp;Données!$A$4:$A$15&amp;"'!$S$29:$S$48"),Données!$O$13,INDIRECT("'"&amp;Données!$A$4:$A$15&amp;"'!$Q$29:$Q$48"),A80))))</f>
        <v>0</v>
      </c>
      <c r="U80" s="378">
        <f ca="1">SUMPRODUCT(COUNTIFS(INDIRECT("'"&amp;Données!$A$4:$A$15&amp;"'!$E$29:$E$48"),Données!$O$14,INDIRECT("'"&amp;Données!$A$4:$A$15&amp;"'!$C$29:$C$48"),A80)+(COUNTIFS(INDIRECT("'"&amp;Données!$A$4:$A$15&amp;"'!$L$29:$L$48"),Données!$O$14,INDIRECT("'"&amp;Données!$A$4:$A$15&amp;"'!$J$29:$J$48"),A80)+(COUNTIFS(INDIRECT("'"&amp;Données!$A$4:$A$15&amp;"'!$S$29:$S$48"),Données!$O$14,INDIRECT("'"&amp;Données!$A$4:$A$15&amp;"'!$Q$29:$Q$48"),A80))))</f>
        <v>0</v>
      </c>
      <c r="V80" s="378">
        <f ca="1">SUMPRODUCT(COUNTIFS(INDIRECT("'"&amp;Données!$A$4:$A$15&amp;"'!$E$29:$E$48"),Données!$O$15,INDIRECT("'"&amp;Données!$A$4:$A$15&amp;"'!$C$29:$C$48"),A80)+(COUNTIFS(INDIRECT("'"&amp;Données!$A$4:$A$15&amp;"'!$L$29:$L$48"),Données!$O$15,INDIRECT("'"&amp;Données!$A$4:$A$15&amp;"'!$J$29:$J$48"),A80)+(COUNTIFS(INDIRECT("'"&amp;Données!$A$4:$A$15&amp;"'!$S$29:$S$48"),Données!$O$15,INDIRECT("'"&amp;Données!$A$4:$A$15&amp;"'!$Q$29:$Q$48"),A80))))</f>
        <v>0</v>
      </c>
      <c r="W80" s="378">
        <f ca="1">SUMPRODUCT(COUNTIFS(INDIRECT("'"&amp;Données!$A$4:$A$15&amp;"'!$E$29:$E$48"),Données!$O$16,INDIRECT("'"&amp;Données!$A$4:$A$15&amp;"'!$C$29:$C$48"),A80)+(COUNTIFS(INDIRECT("'"&amp;Données!$A$4:$A$15&amp;"'!$L$29:$L$48"),Données!$O$16,INDIRECT("'"&amp;Données!$A$4:$A$15&amp;"'!$J$29:$J$48"),A80)+(COUNTIFS(INDIRECT("'"&amp;Données!$A$4:$A$15&amp;"'!$S$29:$S$48"),Données!$O$16,INDIRECT("'"&amp;Données!$A$4:$A$15&amp;"'!$Q$29:$Q$48"),A80))))</f>
        <v>0</v>
      </c>
      <c r="X80" s="378">
        <f ca="1">SUMPRODUCT(COUNTIFS(INDIRECT("'"&amp;Données!$A$4:$A$15&amp;"'!$E$29:$E$48"),Données!$O$17,INDIRECT("'"&amp;Données!$A$4:$A$15&amp;"'!$C$29:$C$48"),A80)+(COUNTIFS(INDIRECT("'"&amp;Données!$A$4:$A$15&amp;"'!$L$29:$L$48"),Données!$O$17,INDIRECT("'"&amp;Données!$A$4:$A$15&amp;"'!$J$29:$J$48"),A80)+(COUNTIFS(INDIRECT("'"&amp;Données!$A$4:$A$15&amp;"'!$S$29:$S$48"),Données!$O$17,INDIRECT("'"&amp;Données!$A$4:$A$15&amp;"'!$Q$29:$Q$48"),A80))))</f>
        <v>0</v>
      </c>
      <c r="Y80" s="378">
        <f ca="1">SUMPRODUCT(COUNTIFS(INDIRECT("'"&amp;Données!$A$4:$A$15&amp;"'!$E$29:$E$48"),Données!$O$18,INDIRECT("'"&amp;Données!$A$4:$A$15&amp;"'!$C$29:$C$48"),A80)+(COUNTIFS(INDIRECT("'"&amp;Données!$A$4:$A$15&amp;"'!$L$29:$L$48"),Données!$O$18,INDIRECT("'"&amp;Données!$A$4:$A$15&amp;"'!$J$29:$J$48"),A80)+(COUNTIFS(INDIRECT("'"&amp;Données!$A$4:$A$15&amp;"'!$S$29:$S$48"),Données!$O$18,INDIRECT("'"&amp;Données!$A$4:$A$15&amp;"'!$Q$29:$Q$48"),A80))))</f>
        <v>0</v>
      </c>
      <c r="Z80" s="378">
        <f ca="1">SUMPRODUCT(COUNTIFS(INDIRECT("'"&amp;Données!$A$4:$A$15&amp;"'!$E$29:$E$48"),Données!$O$19,INDIRECT("'"&amp;Données!$A$4:$A$15&amp;"'!$C$29:$C$48"),A80)+(COUNTIFS(INDIRECT("'"&amp;Données!$A$4:$A$15&amp;"'!$L$29:$L$48"),Données!$O$19,INDIRECT("'"&amp;Données!$A$4:$A$15&amp;"'!$J$29:$J$48"),A80)+(COUNTIFS(INDIRECT("'"&amp;Données!$A$4:$A$15&amp;"'!$S$29:$S$48"),Données!$O$19,INDIRECT("'"&amp;Données!$A$4:$A$15&amp;"'!$Q$29:$Q$48"),A80))))</f>
        <v>0</v>
      </c>
      <c r="AA80" s="218"/>
      <c r="AB80" s="218"/>
      <c r="AC80" s="218"/>
      <c r="AD80" s="97"/>
      <c r="AE80" s="97"/>
      <c r="AF80" s="97"/>
      <c r="AG80" s="97"/>
      <c r="AH80" s="97"/>
      <c r="AI80" s="98"/>
      <c r="AJ80" s="96"/>
      <c r="AK80" s="96"/>
      <c r="AL80" s="96"/>
      <c r="AS80" s="89"/>
    </row>
    <row r="81" spans="1:45" s="63" customFormat="1" ht="12.75" x14ac:dyDescent="0.2">
      <c r="A81" s="376" t="s">
        <v>117</v>
      </c>
      <c r="B81" s="377">
        <f ca="1">SUMPRODUCT(COUNTIF(INDIRECT("'"&amp;Données!$A$4:$A$15&amp;"'!$B$29:$T$48"),A81))</f>
        <v>0</v>
      </c>
      <c r="C81" s="377">
        <f ca="1">SUMPRODUCT(SUMIF(INDIRECT("'"&amp;Données!$A$4:$A$15&amp;"'!$C$29:$C$48"),A81,INDIRECT("'"&amp;Données!$A$4:$A$15&amp;"'!$F$29:$F$48"))+(SUMIF(INDIRECT("'"&amp;Données!$A$4:$A$15&amp;"'!$J$29:$J$48"),A81,INDIRECT("'"&amp;Données!$A$4:$A$15&amp;"'!$M$29:$M$48")))+(SUMIF(INDIRECT("'"&amp;Données!$A$4:$A$15&amp;"'!$Q$29:$Q$48"),A81,INDIRECT("'"&amp;Données!$A$4:$A$15&amp;"'!$T$29:$T$48"))))</f>
        <v>0</v>
      </c>
      <c r="D81" s="377">
        <f ca="1">SUMPRODUCT(COUNTIF(INDIRECT("'"&amp;Données!$A$4:$A$15&amp;"'!$C$29:$C$48"),A81))</f>
        <v>0</v>
      </c>
      <c r="E81" s="377">
        <f ca="1">SUMPRODUCT(COUNTIF(INDIRECT("'"&amp;Données!$A$4:$A$15&amp;"'!$Q$29:$Q$48"),A81))</f>
        <v>0</v>
      </c>
      <c r="F81" s="377">
        <f ca="1">SUMPRODUCT(COUNTIF(INDIRECT("'"&amp;Données!$A$4:$A$15&amp;"'!$J$29:$J$48"),A81))</f>
        <v>0</v>
      </c>
      <c r="G81" s="386">
        <f>COUNTIFS('Michèle SCHUH'!$B$3:$B$42,Données!$T$4,'Michèle SCHUH'!$C$3:$C$42,A81)+COUNTIFS('Michèle SCHUH'!$I$3:$I$42,Données!$T$4,'Michèle SCHUH'!$J$3:$J$42,A81)+COUNTIFS('Michèle SCHUH'!$P$3:$P$42,Données!$T$4,'Michèle SCHUH'!$Q$3:$Q$42,A81)</f>
        <v>0</v>
      </c>
      <c r="H81" s="386">
        <f>COUNTIFS('Michèle SCHUH'!$B$3:$B$42,Données!$T$5,'Michèle SCHUH'!$C$3:$C$42,A81)+COUNTIFS('Michèle SCHUH'!$I$3:$I$42,Données!$T$5,'Michèle SCHUH'!$J$3:$J$42,A81)+COUNTIFS('Michèle SCHUH'!$P$3:$P$42,Données!$T$5,'Michèle SCHUH'!$Q$3:$Q$42,A81)</f>
        <v>0</v>
      </c>
      <c r="I81" s="386">
        <f>COUNTIFS('Michèle SCHUH'!$B$3:$B$42,Données!$T$6,'Michèle SCHUH'!$C$3:$C$42,A81)+COUNTIFS('Michèle SCHUH'!$I$3:$I$42,Données!$T$6,'Michèle SCHUH'!$J$3:$J$42,A81)+COUNTIFS('Michèle SCHUH'!$P$3:$P$42,Données!$T$6,'Michèle SCHUH'!$Q$3:$Q$42,A81)</f>
        <v>0</v>
      </c>
      <c r="J81" s="386">
        <f>COUNTIFS('Michèle SCHUH'!$B$3:$B$42,Données!$T$7,'Michèle SCHUH'!$C$3:$C$42,A81)+COUNTIFS('Michèle SCHUH'!$I$3:$I$42,Données!$T$7,'Michèle SCHUH'!$J$3:$J$42,A81)+COUNTIFS('Michèle SCHUH'!$P$3:$P$42,Données!$T$7,'Michèle SCHUH'!$Q$3:$Q$42,A81)</f>
        <v>0</v>
      </c>
      <c r="K81" s="378">
        <f ca="1">SUMPRODUCT(COUNTIFS(INDIRECT("'"&amp;Données!$A$4:$A$15&amp;"'!$E$29:$E$48"),Données!$O$4,INDIRECT("'"&amp;Données!$A$4:$A$15&amp;"'!$C$29:$C$48"),A81)+(COUNTIFS(INDIRECT("'"&amp;Données!$A$4:$A$15&amp;"'!$L$29:$L$48"),Données!$O$4,INDIRECT("'"&amp;Données!$A$4:$A$15&amp;"'!$J$29:$J$48"),A81)+(COUNTIFS(INDIRECT("'"&amp;Données!$A$4:$A$15&amp;"'!$S$29:$S$48"),Données!$O$4,INDIRECT("'"&amp;Données!$A$4:$A$15&amp;"'!$Q$29:$Q$48"),A81))))</f>
        <v>0</v>
      </c>
      <c r="L81" s="378">
        <f ca="1">SUMPRODUCT(COUNTIFS(INDIRECT("'"&amp;Données!$A$4:$A$15&amp;"'!$E$29:$E$48"),Données!$O$5,INDIRECT("'"&amp;Données!$A$4:$A$15&amp;"'!$C$29:$C$48"),A81)+(COUNTIFS(INDIRECT("'"&amp;Données!$A$4:$A$15&amp;"'!$L$29:$L$48"),Données!$O$5,INDIRECT("'"&amp;Données!$A$4:$A$15&amp;"'!$J$29:$J$48"),A81)+(COUNTIFS(INDIRECT("'"&amp;Données!$A$4:$A$15&amp;"'!$S$29:$S$48"),Données!$O$5,INDIRECT("'"&amp;Données!$A$4:$A$15&amp;"'!$Q$29:$Q$48"),A81))))</f>
        <v>0</v>
      </c>
      <c r="M81" s="378">
        <f ca="1">SUMPRODUCT(COUNTIFS(INDIRECT("'"&amp;Données!$A$4:$A$15&amp;"'!$E$29:$E$48"),Données!$O$6,INDIRECT("'"&amp;Données!$A$4:$A$15&amp;"'!$C$29:$C$48"),A81)+(COUNTIFS(INDIRECT("'"&amp;Données!$A$4:$A$15&amp;"'!$L$29:$L$48"),Données!$O$6,INDIRECT("'"&amp;Données!$A$4:$A$15&amp;"'!$J$29:$J$48"),A81)+(COUNTIFS(INDIRECT("'"&amp;Données!$A$4:$A$15&amp;"'!$S$29:$S$48"),Données!$O$6,INDIRECT("'"&amp;Données!$A$4:$A$15&amp;"'!$Q$29:$Q$48"),A81))))</f>
        <v>0</v>
      </c>
      <c r="N81" s="378">
        <f ca="1">SUMPRODUCT(COUNTIFS(INDIRECT("'"&amp;Données!$A$4:$A$15&amp;"'!$E$29:$E$48"),Données!$O$7,INDIRECT("'"&amp;Données!$A$4:$A$15&amp;"'!$C$29:$C$48"),A81)+(COUNTIFS(INDIRECT("'"&amp;Données!$A$4:$A$15&amp;"'!$L$29:$L$48"),Données!$O$7,INDIRECT("'"&amp;Données!$A$4:$A$15&amp;"'!$J$29:$J$48"),A81)+(COUNTIFS(INDIRECT("'"&amp;Données!$A$4:$A$15&amp;"'!$S$29:$S$48"),Données!$O$7,INDIRECT("'"&amp;Données!$A$4:$A$15&amp;"'!$Q$29:$Q$48"),A81))))</f>
        <v>0</v>
      </c>
      <c r="O81" s="378">
        <f ca="1">SUMPRODUCT(COUNTIFS(INDIRECT("'"&amp;Données!$A$4:$A$15&amp;"'!$E$29:$E$48"),Données!$O$8,INDIRECT("'"&amp;Données!$A$4:$A$15&amp;"'!$C$29:$C$48"),A81)+(COUNTIFS(INDIRECT("'"&amp;Données!$A$4:$A$15&amp;"'!$L$29:$L$48"),Données!$O$8,INDIRECT("'"&amp;Données!$A$4:$A$15&amp;"'!$J$29:$J$48"),A81)+(COUNTIFS(INDIRECT("'"&amp;Données!$A$4:$A$15&amp;"'!$S$29:$S$48"),Données!$O$8,INDIRECT("'"&amp;Données!$A$4:$A$15&amp;"'!$Q$29:$Q$48"),A81))))</f>
        <v>0</v>
      </c>
      <c r="P81" s="378">
        <f ca="1">SUMPRODUCT(COUNTIFS(INDIRECT("'"&amp;Données!$A$4:$A$15&amp;"'!$E$29:$E$48"),Données!$O$9,INDIRECT("'"&amp;Données!$A$4:$A$15&amp;"'!$C$29:$C$48"),A81)+(COUNTIFS(INDIRECT("'"&amp;Données!$A$4:$A$15&amp;"'!$L$29:$L$48"),Données!$O$9,INDIRECT("'"&amp;Données!$A$4:$A$15&amp;"'!$J$29:$J$48"),A81)+(COUNTIFS(INDIRECT("'"&amp;Données!$A$4:$A$15&amp;"'!$S$29:$S$48"),Données!$O$9,INDIRECT("'"&amp;Données!$A$4:$A$15&amp;"'!$Q$29:$Q$48"),A81))))</f>
        <v>0</v>
      </c>
      <c r="Q81" s="378">
        <f ca="1">SUMPRODUCT(COUNTIFS(INDIRECT("'"&amp;Données!$A$4:$A$15&amp;"'!$E$29:$E$48"),Données!$O$10,INDIRECT("'"&amp;Données!$A$4:$A$15&amp;"'!$C$29:$C$48"),A81)+(COUNTIFS(INDIRECT("'"&amp;Données!$A$4:$A$15&amp;"'!$L$29:$L$48"),Données!$O$10,INDIRECT("'"&amp;Données!$A$4:$A$15&amp;"'!$J$29:$J$48"),A81)+(COUNTIFS(INDIRECT("'"&amp;Données!$A$4:$A$15&amp;"'!$S$29:$S$48"),Données!$O$10,INDIRECT("'"&amp;Données!$A$4:$A$15&amp;"'!$Q$29:$Q$48"),A81))))</f>
        <v>0</v>
      </c>
      <c r="R81" s="378">
        <f ca="1">SUMPRODUCT(COUNTIFS(INDIRECT("'"&amp;Données!$A$4:$A$15&amp;"'!$E$29:$E$48"),Données!$O$11,INDIRECT("'"&amp;Données!$A$4:$A$15&amp;"'!$C$29:$C$48"),A81)+(COUNTIFS(INDIRECT("'"&amp;Données!$A$4:$A$15&amp;"'!$L$29:$L$48"),Données!$O$11,INDIRECT("'"&amp;Données!$A$4:$A$15&amp;"'!$J$29:$J$48"),A81)+(COUNTIFS(INDIRECT("'"&amp;Données!$A$4:$A$15&amp;"'!$S$29:$S$48"),Données!$O$11,INDIRECT("'"&amp;Données!$A$4:$A$15&amp;"'!$Q$29:$Q$48"),A81))))</f>
        <v>0</v>
      </c>
      <c r="S81" s="378">
        <f ca="1">SUMPRODUCT(COUNTIFS(INDIRECT("'"&amp;Données!$A$4:$A$15&amp;"'!$E$29:$E$48"),Données!$O$12,INDIRECT("'"&amp;Données!$A$4:$A$15&amp;"'!$C$29:$C$48"),A81)+(COUNTIFS(INDIRECT("'"&amp;Données!$A$4:$A$15&amp;"'!$L$29:$L$48"),Données!$O$12,INDIRECT("'"&amp;Données!$A$4:$A$15&amp;"'!$J$29:$J$48"),A81)+(COUNTIFS(INDIRECT("'"&amp;Données!$A$4:$A$15&amp;"'!$S$29:$S$48"),Données!$O$12,INDIRECT("'"&amp;Données!$A$4:$A$15&amp;"'!$Q$29:$Q$48"),A81))))</f>
        <v>0</v>
      </c>
      <c r="T81" s="378">
        <f ca="1">SUMPRODUCT(COUNTIFS(INDIRECT("'"&amp;Données!$A$4:$A$15&amp;"'!$E$29:$E$48"),Données!$O$13,INDIRECT("'"&amp;Données!$A$4:$A$15&amp;"'!$C$29:$C$48"),A81)+(COUNTIFS(INDIRECT("'"&amp;Données!$A$4:$A$15&amp;"'!$L$29:$L$48"),Données!$O$13,INDIRECT("'"&amp;Données!$A$4:$A$15&amp;"'!$J$29:$J$48"),A81)+(COUNTIFS(INDIRECT("'"&amp;Données!$A$4:$A$15&amp;"'!$S$29:$S$48"),Données!$O$13,INDIRECT("'"&amp;Données!$A$4:$A$15&amp;"'!$Q$29:$Q$48"),A81))))</f>
        <v>0</v>
      </c>
      <c r="U81" s="378">
        <f ca="1">SUMPRODUCT(COUNTIFS(INDIRECT("'"&amp;Données!$A$4:$A$15&amp;"'!$E$29:$E$48"),Données!$O$14,INDIRECT("'"&amp;Données!$A$4:$A$15&amp;"'!$C$29:$C$48"),A81)+(COUNTIFS(INDIRECT("'"&amp;Données!$A$4:$A$15&amp;"'!$L$29:$L$48"),Données!$O$14,INDIRECT("'"&amp;Données!$A$4:$A$15&amp;"'!$J$29:$J$48"),A81)+(COUNTIFS(INDIRECT("'"&amp;Données!$A$4:$A$15&amp;"'!$S$29:$S$48"),Données!$O$14,INDIRECT("'"&amp;Données!$A$4:$A$15&amp;"'!$Q$29:$Q$48"),A81))))</f>
        <v>0</v>
      </c>
      <c r="V81" s="378">
        <f ca="1">SUMPRODUCT(COUNTIFS(INDIRECT("'"&amp;Données!$A$4:$A$15&amp;"'!$E$29:$E$48"),Données!$O$15,INDIRECT("'"&amp;Données!$A$4:$A$15&amp;"'!$C$29:$C$48"),A81)+(COUNTIFS(INDIRECT("'"&amp;Données!$A$4:$A$15&amp;"'!$L$29:$L$48"),Données!$O$15,INDIRECT("'"&amp;Données!$A$4:$A$15&amp;"'!$J$29:$J$48"),A81)+(COUNTIFS(INDIRECT("'"&amp;Données!$A$4:$A$15&amp;"'!$S$29:$S$48"),Données!$O$15,INDIRECT("'"&amp;Données!$A$4:$A$15&amp;"'!$Q$29:$Q$48"),A81))))</f>
        <v>0</v>
      </c>
      <c r="W81" s="378">
        <f ca="1">SUMPRODUCT(COUNTIFS(INDIRECT("'"&amp;Données!$A$4:$A$15&amp;"'!$E$29:$E$48"),Données!$O$16,INDIRECT("'"&amp;Données!$A$4:$A$15&amp;"'!$C$29:$C$48"),A81)+(COUNTIFS(INDIRECT("'"&amp;Données!$A$4:$A$15&amp;"'!$L$29:$L$48"),Données!$O$16,INDIRECT("'"&amp;Données!$A$4:$A$15&amp;"'!$J$29:$J$48"),A81)+(COUNTIFS(INDIRECT("'"&amp;Données!$A$4:$A$15&amp;"'!$S$29:$S$48"),Données!$O$16,INDIRECT("'"&amp;Données!$A$4:$A$15&amp;"'!$Q$29:$Q$48"),A81))))</f>
        <v>0</v>
      </c>
      <c r="X81" s="378">
        <f ca="1">SUMPRODUCT(COUNTIFS(INDIRECT("'"&amp;Données!$A$4:$A$15&amp;"'!$E$29:$E$48"),Données!$O$17,INDIRECT("'"&amp;Données!$A$4:$A$15&amp;"'!$C$29:$C$48"),A81)+(COUNTIFS(INDIRECT("'"&amp;Données!$A$4:$A$15&amp;"'!$L$29:$L$48"),Données!$O$17,INDIRECT("'"&amp;Données!$A$4:$A$15&amp;"'!$J$29:$J$48"),A81)+(COUNTIFS(INDIRECT("'"&amp;Données!$A$4:$A$15&amp;"'!$S$29:$S$48"),Données!$O$17,INDIRECT("'"&amp;Données!$A$4:$A$15&amp;"'!$Q$29:$Q$48"),A81))))</f>
        <v>0</v>
      </c>
      <c r="Y81" s="378">
        <f ca="1">SUMPRODUCT(COUNTIFS(INDIRECT("'"&amp;Données!$A$4:$A$15&amp;"'!$E$29:$E$48"),Données!$O$18,INDIRECT("'"&amp;Données!$A$4:$A$15&amp;"'!$C$29:$C$48"),A81)+(COUNTIFS(INDIRECT("'"&amp;Données!$A$4:$A$15&amp;"'!$L$29:$L$48"),Données!$O$18,INDIRECT("'"&amp;Données!$A$4:$A$15&amp;"'!$J$29:$J$48"),A81)+(COUNTIFS(INDIRECT("'"&amp;Données!$A$4:$A$15&amp;"'!$S$29:$S$48"),Données!$O$18,INDIRECT("'"&amp;Données!$A$4:$A$15&amp;"'!$Q$29:$Q$48"),A81))))</f>
        <v>0</v>
      </c>
      <c r="Z81" s="378">
        <f ca="1">SUMPRODUCT(COUNTIFS(INDIRECT("'"&amp;Données!$A$4:$A$15&amp;"'!$E$29:$E$48"),Données!$O$19,INDIRECT("'"&amp;Données!$A$4:$A$15&amp;"'!$C$29:$C$48"),A81)+(COUNTIFS(INDIRECT("'"&amp;Données!$A$4:$A$15&amp;"'!$L$29:$L$48"),Données!$O$19,INDIRECT("'"&amp;Données!$A$4:$A$15&amp;"'!$J$29:$J$48"),A81)+(COUNTIFS(INDIRECT("'"&amp;Données!$A$4:$A$15&amp;"'!$S$29:$S$48"),Données!$O$19,INDIRECT("'"&amp;Données!$A$4:$A$15&amp;"'!$Q$29:$Q$48"),A81))))</f>
        <v>0</v>
      </c>
      <c r="AA81" s="218"/>
      <c r="AB81" s="218"/>
      <c r="AC81" s="218"/>
      <c r="AD81" s="97"/>
      <c r="AE81" s="97"/>
      <c r="AF81" s="97"/>
      <c r="AG81" s="97"/>
      <c r="AH81" s="97"/>
      <c r="AI81" s="98"/>
      <c r="AJ81" s="96"/>
      <c r="AK81" s="96"/>
      <c r="AL81" s="96"/>
      <c r="AS81" s="89"/>
    </row>
    <row r="82" spans="1:45" s="63" customFormat="1" ht="12.75" x14ac:dyDescent="0.2">
      <c r="A82" s="375" t="s">
        <v>70</v>
      </c>
      <c r="B82" s="377">
        <f ca="1">SUMPRODUCT(COUNTIF(INDIRECT("'"&amp;Données!$A$4:$A$15&amp;"'!$B$29:$T$48"),A82))</f>
        <v>0</v>
      </c>
      <c r="C82" s="377">
        <f ca="1">SUMPRODUCT(SUMIF(INDIRECT("'"&amp;Données!$A$4:$A$15&amp;"'!$C$29:$C$48"),A82,INDIRECT("'"&amp;Données!$A$4:$A$15&amp;"'!$F$29:$F$48"))+(SUMIF(INDIRECT("'"&amp;Données!$A$4:$A$15&amp;"'!$J$29:$J$48"),A82,INDIRECT("'"&amp;Données!$A$4:$A$15&amp;"'!$M$29:$M$48")))+(SUMIF(INDIRECT("'"&amp;Données!$A$4:$A$15&amp;"'!$Q$29:$Q$48"),A82,INDIRECT("'"&amp;Données!$A$4:$A$15&amp;"'!$T$29:$T$48"))))</f>
        <v>0</v>
      </c>
      <c r="D82" s="377">
        <f ca="1">SUMPRODUCT(COUNTIF(INDIRECT("'"&amp;Données!$A$4:$A$15&amp;"'!$C$29:$C$48"),A82))</f>
        <v>0</v>
      </c>
      <c r="E82" s="377">
        <f ca="1">SUMPRODUCT(COUNTIF(INDIRECT("'"&amp;Données!$A$4:$A$15&amp;"'!$Q$29:$Q$48"),A82))</f>
        <v>0</v>
      </c>
      <c r="F82" s="377">
        <f ca="1">SUMPRODUCT(COUNTIF(INDIRECT("'"&amp;Données!$A$4:$A$15&amp;"'!$J$29:$J$48"),A82))</f>
        <v>0</v>
      </c>
      <c r="G82" s="386">
        <f>COUNTIFS('Michèle SCHUH'!$B$3:$B$42,Données!$T$4,'Michèle SCHUH'!$C$3:$C$42,A82)+COUNTIFS('Michèle SCHUH'!$I$3:$I$42,Données!$T$4,'Michèle SCHUH'!$J$3:$J$42,A82)+COUNTIFS('Michèle SCHUH'!$P$3:$P$42,Données!$T$4,'Michèle SCHUH'!$Q$3:$Q$42,A82)</f>
        <v>0</v>
      </c>
      <c r="H82" s="386">
        <f>COUNTIFS('Michèle SCHUH'!$B$3:$B$42,Données!$T$5,'Michèle SCHUH'!$C$3:$C$42,A82)+COUNTIFS('Michèle SCHUH'!$I$3:$I$42,Données!$T$5,'Michèle SCHUH'!$J$3:$J$42,A82)+COUNTIFS('Michèle SCHUH'!$P$3:$P$42,Données!$T$5,'Michèle SCHUH'!$Q$3:$Q$42,A82)</f>
        <v>0</v>
      </c>
      <c r="I82" s="386">
        <f>COUNTIFS('Michèle SCHUH'!$B$3:$B$42,Données!$T$6,'Michèle SCHUH'!$C$3:$C$42,A82)+COUNTIFS('Michèle SCHUH'!$I$3:$I$42,Données!$T$6,'Michèle SCHUH'!$J$3:$J$42,A82)+COUNTIFS('Michèle SCHUH'!$P$3:$P$42,Données!$T$6,'Michèle SCHUH'!$Q$3:$Q$42,A82)</f>
        <v>0</v>
      </c>
      <c r="J82" s="386">
        <f>COUNTIFS('Michèle SCHUH'!$B$3:$B$42,Données!$T$7,'Michèle SCHUH'!$C$3:$C$42,A82)+COUNTIFS('Michèle SCHUH'!$I$3:$I$42,Données!$T$7,'Michèle SCHUH'!$J$3:$J$42,A82)+COUNTIFS('Michèle SCHUH'!$P$3:$P$42,Données!$T$7,'Michèle SCHUH'!$Q$3:$Q$42,A82)</f>
        <v>0</v>
      </c>
      <c r="K82" s="378">
        <f ca="1">SUMPRODUCT(COUNTIFS(INDIRECT("'"&amp;Données!$A$4:$A$15&amp;"'!$E$29:$E$48"),Données!$O$4,INDIRECT("'"&amp;Données!$A$4:$A$15&amp;"'!$C$29:$C$48"),A82)+(COUNTIFS(INDIRECT("'"&amp;Données!$A$4:$A$15&amp;"'!$L$29:$L$48"),Données!$O$4,INDIRECT("'"&amp;Données!$A$4:$A$15&amp;"'!$J$29:$J$48"),A82)+(COUNTIFS(INDIRECT("'"&amp;Données!$A$4:$A$15&amp;"'!$S$29:$S$48"),Données!$O$4,INDIRECT("'"&amp;Données!$A$4:$A$15&amp;"'!$Q$29:$Q$48"),A82))))</f>
        <v>0</v>
      </c>
      <c r="L82" s="378">
        <f ca="1">SUMPRODUCT(COUNTIFS(INDIRECT("'"&amp;Données!$A$4:$A$15&amp;"'!$E$29:$E$48"),Données!$O$5,INDIRECT("'"&amp;Données!$A$4:$A$15&amp;"'!$C$29:$C$48"),A82)+(COUNTIFS(INDIRECT("'"&amp;Données!$A$4:$A$15&amp;"'!$L$29:$L$48"),Données!$O$5,INDIRECT("'"&amp;Données!$A$4:$A$15&amp;"'!$J$29:$J$48"),A82)+(COUNTIFS(INDIRECT("'"&amp;Données!$A$4:$A$15&amp;"'!$S$29:$S$48"),Données!$O$5,INDIRECT("'"&amp;Données!$A$4:$A$15&amp;"'!$Q$29:$Q$48"),A82))))</f>
        <v>0</v>
      </c>
      <c r="M82" s="378">
        <f ca="1">SUMPRODUCT(COUNTIFS(INDIRECT("'"&amp;Données!$A$4:$A$15&amp;"'!$E$29:$E$48"),Données!$O$6,INDIRECT("'"&amp;Données!$A$4:$A$15&amp;"'!$C$29:$C$48"),A82)+(COUNTIFS(INDIRECT("'"&amp;Données!$A$4:$A$15&amp;"'!$L$29:$L$48"),Données!$O$6,INDIRECT("'"&amp;Données!$A$4:$A$15&amp;"'!$J$29:$J$48"),A82)+(COUNTIFS(INDIRECT("'"&amp;Données!$A$4:$A$15&amp;"'!$S$29:$S$48"),Données!$O$6,INDIRECT("'"&amp;Données!$A$4:$A$15&amp;"'!$Q$29:$Q$48"),A82))))</f>
        <v>0</v>
      </c>
      <c r="N82" s="378">
        <f ca="1">SUMPRODUCT(COUNTIFS(INDIRECT("'"&amp;Données!$A$4:$A$15&amp;"'!$E$29:$E$48"),Données!$O$7,INDIRECT("'"&amp;Données!$A$4:$A$15&amp;"'!$C$29:$C$48"),A82)+(COUNTIFS(INDIRECT("'"&amp;Données!$A$4:$A$15&amp;"'!$L$29:$L$48"),Données!$O$7,INDIRECT("'"&amp;Données!$A$4:$A$15&amp;"'!$J$29:$J$48"),A82)+(COUNTIFS(INDIRECT("'"&amp;Données!$A$4:$A$15&amp;"'!$S$29:$S$48"),Données!$O$7,INDIRECT("'"&amp;Données!$A$4:$A$15&amp;"'!$Q$29:$Q$48"),A82))))</f>
        <v>0</v>
      </c>
      <c r="O82" s="378">
        <f ca="1">SUMPRODUCT(COUNTIFS(INDIRECT("'"&amp;Données!$A$4:$A$15&amp;"'!$E$29:$E$48"),Données!$O$8,INDIRECT("'"&amp;Données!$A$4:$A$15&amp;"'!$C$29:$C$48"),A82)+(COUNTIFS(INDIRECT("'"&amp;Données!$A$4:$A$15&amp;"'!$L$29:$L$48"),Données!$O$8,INDIRECT("'"&amp;Données!$A$4:$A$15&amp;"'!$J$29:$J$48"),A82)+(COUNTIFS(INDIRECT("'"&amp;Données!$A$4:$A$15&amp;"'!$S$29:$S$48"),Données!$O$8,INDIRECT("'"&amp;Données!$A$4:$A$15&amp;"'!$Q$29:$Q$48"),A82))))</f>
        <v>0</v>
      </c>
      <c r="P82" s="378">
        <f ca="1">SUMPRODUCT(COUNTIFS(INDIRECT("'"&amp;Données!$A$4:$A$15&amp;"'!$E$29:$E$48"),Données!$O$9,INDIRECT("'"&amp;Données!$A$4:$A$15&amp;"'!$C$29:$C$48"),A82)+(COUNTIFS(INDIRECT("'"&amp;Données!$A$4:$A$15&amp;"'!$L$29:$L$48"),Données!$O$9,INDIRECT("'"&amp;Données!$A$4:$A$15&amp;"'!$J$29:$J$48"),A82)+(COUNTIFS(INDIRECT("'"&amp;Données!$A$4:$A$15&amp;"'!$S$29:$S$48"),Données!$O$9,INDIRECT("'"&amp;Données!$A$4:$A$15&amp;"'!$Q$29:$Q$48"),A82))))</f>
        <v>0</v>
      </c>
      <c r="Q82" s="378">
        <f ca="1">SUMPRODUCT(COUNTIFS(INDIRECT("'"&amp;Données!$A$4:$A$15&amp;"'!$E$29:$E$48"),Données!$O$10,INDIRECT("'"&amp;Données!$A$4:$A$15&amp;"'!$C$29:$C$48"),A82)+(COUNTIFS(INDIRECT("'"&amp;Données!$A$4:$A$15&amp;"'!$L$29:$L$48"),Données!$O$10,INDIRECT("'"&amp;Données!$A$4:$A$15&amp;"'!$J$29:$J$48"),A82)+(COUNTIFS(INDIRECT("'"&amp;Données!$A$4:$A$15&amp;"'!$S$29:$S$48"),Données!$O$10,INDIRECT("'"&amp;Données!$A$4:$A$15&amp;"'!$Q$29:$Q$48"),A82))))</f>
        <v>0</v>
      </c>
      <c r="R82" s="378">
        <f ca="1">SUMPRODUCT(COUNTIFS(INDIRECT("'"&amp;Données!$A$4:$A$15&amp;"'!$E$29:$E$48"),Données!$O$11,INDIRECT("'"&amp;Données!$A$4:$A$15&amp;"'!$C$29:$C$48"),A82)+(COUNTIFS(INDIRECT("'"&amp;Données!$A$4:$A$15&amp;"'!$L$29:$L$48"),Données!$O$11,INDIRECT("'"&amp;Données!$A$4:$A$15&amp;"'!$J$29:$J$48"),A82)+(COUNTIFS(INDIRECT("'"&amp;Données!$A$4:$A$15&amp;"'!$S$29:$S$48"),Données!$O$11,INDIRECT("'"&amp;Données!$A$4:$A$15&amp;"'!$Q$29:$Q$48"),A82))))</f>
        <v>0</v>
      </c>
      <c r="S82" s="378">
        <f ca="1">SUMPRODUCT(COUNTIFS(INDIRECT("'"&amp;Données!$A$4:$A$15&amp;"'!$E$29:$E$48"),Données!$O$12,INDIRECT("'"&amp;Données!$A$4:$A$15&amp;"'!$C$29:$C$48"),A82)+(COUNTIFS(INDIRECT("'"&amp;Données!$A$4:$A$15&amp;"'!$L$29:$L$48"),Données!$O$12,INDIRECT("'"&amp;Données!$A$4:$A$15&amp;"'!$J$29:$J$48"),A82)+(COUNTIFS(INDIRECT("'"&amp;Données!$A$4:$A$15&amp;"'!$S$29:$S$48"),Données!$O$12,INDIRECT("'"&amp;Données!$A$4:$A$15&amp;"'!$Q$29:$Q$48"),A82))))</f>
        <v>0</v>
      </c>
      <c r="T82" s="378">
        <f ca="1">SUMPRODUCT(COUNTIFS(INDIRECT("'"&amp;Données!$A$4:$A$15&amp;"'!$E$29:$E$48"),Données!$O$13,INDIRECT("'"&amp;Données!$A$4:$A$15&amp;"'!$C$29:$C$48"),A82)+(COUNTIFS(INDIRECT("'"&amp;Données!$A$4:$A$15&amp;"'!$L$29:$L$48"),Données!$O$13,INDIRECT("'"&amp;Données!$A$4:$A$15&amp;"'!$J$29:$J$48"),A82)+(COUNTIFS(INDIRECT("'"&amp;Données!$A$4:$A$15&amp;"'!$S$29:$S$48"),Données!$O$13,INDIRECT("'"&amp;Données!$A$4:$A$15&amp;"'!$Q$29:$Q$48"),A82))))</f>
        <v>0</v>
      </c>
      <c r="U82" s="378">
        <f ca="1">SUMPRODUCT(COUNTIFS(INDIRECT("'"&amp;Données!$A$4:$A$15&amp;"'!$E$29:$E$48"),Données!$O$14,INDIRECT("'"&amp;Données!$A$4:$A$15&amp;"'!$C$29:$C$48"),A82)+(COUNTIFS(INDIRECT("'"&amp;Données!$A$4:$A$15&amp;"'!$L$29:$L$48"),Données!$O$14,INDIRECT("'"&amp;Données!$A$4:$A$15&amp;"'!$J$29:$J$48"),A82)+(COUNTIFS(INDIRECT("'"&amp;Données!$A$4:$A$15&amp;"'!$S$29:$S$48"),Données!$O$14,INDIRECT("'"&amp;Données!$A$4:$A$15&amp;"'!$Q$29:$Q$48"),A82))))</f>
        <v>0</v>
      </c>
      <c r="V82" s="378">
        <f ca="1">SUMPRODUCT(COUNTIFS(INDIRECT("'"&amp;Données!$A$4:$A$15&amp;"'!$E$29:$E$48"),Données!$O$15,INDIRECT("'"&amp;Données!$A$4:$A$15&amp;"'!$C$29:$C$48"),A82)+(COUNTIFS(INDIRECT("'"&amp;Données!$A$4:$A$15&amp;"'!$L$29:$L$48"),Données!$O$15,INDIRECT("'"&amp;Données!$A$4:$A$15&amp;"'!$J$29:$J$48"),A82)+(COUNTIFS(INDIRECT("'"&amp;Données!$A$4:$A$15&amp;"'!$S$29:$S$48"),Données!$O$15,INDIRECT("'"&amp;Données!$A$4:$A$15&amp;"'!$Q$29:$Q$48"),A82))))</f>
        <v>0</v>
      </c>
      <c r="W82" s="378">
        <f ca="1">SUMPRODUCT(COUNTIFS(INDIRECT("'"&amp;Données!$A$4:$A$15&amp;"'!$E$29:$E$48"),Données!$O$16,INDIRECT("'"&amp;Données!$A$4:$A$15&amp;"'!$C$29:$C$48"),A82)+(COUNTIFS(INDIRECT("'"&amp;Données!$A$4:$A$15&amp;"'!$L$29:$L$48"),Données!$O$16,INDIRECT("'"&amp;Données!$A$4:$A$15&amp;"'!$J$29:$J$48"),A82)+(COUNTIFS(INDIRECT("'"&amp;Données!$A$4:$A$15&amp;"'!$S$29:$S$48"),Données!$O$16,INDIRECT("'"&amp;Données!$A$4:$A$15&amp;"'!$Q$29:$Q$48"),A82))))</f>
        <v>0</v>
      </c>
      <c r="X82" s="378">
        <f ca="1">SUMPRODUCT(COUNTIFS(INDIRECT("'"&amp;Données!$A$4:$A$15&amp;"'!$E$29:$E$48"),Données!$O$17,INDIRECT("'"&amp;Données!$A$4:$A$15&amp;"'!$C$29:$C$48"),A82)+(COUNTIFS(INDIRECT("'"&amp;Données!$A$4:$A$15&amp;"'!$L$29:$L$48"),Données!$O$17,INDIRECT("'"&amp;Données!$A$4:$A$15&amp;"'!$J$29:$J$48"),A82)+(COUNTIFS(INDIRECT("'"&amp;Données!$A$4:$A$15&amp;"'!$S$29:$S$48"),Données!$O$17,INDIRECT("'"&amp;Données!$A$4:$A$15&amp;"'!$Q$29:$Q$48"),A82))))</f>
        <v>0</v>
      </c>
      <c r="Y82" s="378">
        <f ca="1">SUMPRODUCT(COUNTIFS(INDIRECT("'"&amp;Données!$A$4:$A$15&amp;"'!$E$29:$E$48"),Données!$O$18,INDIRECT("'"&amp;Données!$A$4:$A$15&amp;"'!$C$29:$C$48"),A82)+(COUNTIFS(INDIRECT("'"&amp;Données!$A$4:$A$15&amp;"'!$L$29:$L$48"),Données!$O$18,INDIRECT("'"&amp;Données!$A$4:$A$15&amp;"'!$J$29:$J$48"),A82)+(COUNTIFS(INDIRECT("'"&amp;Données!$A$4:$A$15&amp;"'!$S$29:$S$48"),Données!$O$18,INDIRECT("'"&amp;Données!$A$4:$A$15&amp;"'!$Q$29:$Q$48"),A82))))</f>
        <v>0</v>
      </c>
      <c r="Z82" s="378">
        <f ca="1">SUMPRODUCT(COUNTIFS(INDIRECT("'"&amp;Données!$A$4:$A$15&amp;"'!$E$29:$E$48"),Données!$O$19,INDIRECT("'"&amp;Données!$A$4:$A$15&amp;"'!$C$29:$C$48"),A82)+(COUNTIFS(INDIRECT("'"&amp;Données!$A$4:$A$15&amp;"'!$L$29:$L$48"),Données!$O$19,INDIRECT("'"&amp;Données!$A$4:$A$15&amp;"'!$J$29:$J$48"),A82)+(COUNTIFS(INDIRECT("'"&amp;Données!$A$4:$A$15&amp;"'!$S$29:$S$48"),Données!$O$19,INDIRECT("'"&amp;Données!$A$4:$A$15&amp;"'!$Q$29:$Q$48"),A82))))</f>
        <v>0</v>
      </c>
      <c r="AA82" s="218"/>
      <c r="AB82" s="218"/>
      <c r="AC82" s="218"/>
      <c r="AD82" s="97"/>
      <c r="AE82" s="97"/>
      <c r="AF82" s="97"/>
      <c r="AG82" s="97"/>
      <c r="AH82" s="97"/>
      <c r="AI82" s="98"/>
      <c r="AJ82" s="96"/>
      <c r="AK82" s="96"/>
      <c r="AL82" s="96"/>
      <c r="AS82" s="89"/>
    </row>
    <row r="83" spans="1:45" s="63" customFormat="1" ht="12.75" x14ac:dyDescent="0.2">
      <c r="A83" s="375" t="s">
        <v>82</v>
      </c>
      <c r="B83" s="377">
        <f ca="1">SUMPRODUCT(COUNTIF(INDIRECT("'"&amp;Données!$A$4:$A$15&amp;"'!$B$29:$T$48"),A83))</f>
        <v>0</v>
      </c>
      <c r="C83" s="377">
        <f ca="1">SUMPRODUCT(SUMIF(INDIRECT("'"&amp;Données!$A$4:$A$15&amp;"'!$C$29:$C$48"),A83,INDIRECT("'"&amp;Données!$A$4:$A$15&amp;"'!$F$29:$F$48"))+(SUMIF(INDIRECT("'"&amp;Données!$A$4:$A$15&amp;"'!$J$29:$J$48"),A83,INDIRECT("'"&amp;Données!$A$4:$A$15&amp;"'!$M$29:$M$48")))+(SUMIF(INDIRECT("'"&amp;Données!$A$4:$A$15&amp;"'!$Q$29:$Q$48"),A83,INDIRECT("'"&amp;Données!$A$4:$A$15&amp;"'!$T$29:$T$48"))))</f>
        <v>0</v>
      </c>
      <c r="D83" s="377">
        <f ca="1">SUMPRODUCT(COUNTIF(INDIRECT("'"&amp;Données!$A$4:$A$15&amp;"'!$C$29:$C$48"),A83))</f>
        <v>0</v>
      </c>
      <c r="E83" s="377">
        <f ca="1">SUMPRODUCT(COUNTIF(INDIRECT("'"&amp;Données!$A$4:$A$15&amp;"'!$Q$29:$Q$48"),A83))</f>
        <v>0</v>
      </c>
      <c r="F83" s="377">
        <f ca="1">SUMPRODUCT(COUNTIF(INDIRECT("'"&amp;Données!$A$4:$A$15&amp;"'!$J$29:$J$48"),A83))</f>
        <v>0</v>
      </c>
      <c r="G83" s="386">
        <f>COUNTIFS('Michèle SCHUH'!$B$3:$B$42,Données!$T$4,'Michèle SCHUH'!$C$3:$C$42,A83)+COUNTIFS('Michèle SCHUH'!$I$3:$I$42,Données!$T$4,'Michèle SCHUH'!$J$3:$J$42,A83)+COUNTIFS('Michèle SCHUH'!$P$3:$P$42,Données!$T$4,'Michèle SCHUH'!$Q$3:$Q$42,A83)</f>
        <v>0</v>
      </c>
      <c r="H83" s="386">
        <f>COUNTIFS('Michèle SCHUH'!$B$3:$B$42,Données!$T$5,'Michèle SCHUH'!$C$3:$C$42,A83)+COUNTIFS('Michèle SCHUH'!$I$3:$I$42,Données!$T$5,'Michèle SCHUH'!$J$3:$J$42,A83)+COUNTIFS('Michèle SCHUH'!$P$3:$P$42,Données!$T$5,'Michèle SCHUH'!$Q$3:$Q$42,A83)</f>
        <v>0</v>
      </c>
      <c r="I83" s="386">
        <f>COUNTIFS('Michèle SCHUH'!$B$3:$B$42,Données!$T$6,'Michèle SCHUH'!$C$3:$C$42,A83)+COUNTIFS('Michèle SCHUH'!$I$3:$I$42,Données!$T$6,'Michèle SCHUH'!$J$3:$J$42,A83)+COUNTIFS('Michèle SCHUH'!$P$3:$P$42,Données!$T$6,'Michèle SCHUH'!$Q$3:$Q$42,A83)</f>
        <v>0</v>
      </c>
      <c r="J83" s="386">
        <f>COUNTIFS('Michèle SCHUH'!$B$3:$B$42,Données!$T$7,'Michèle SCHUH'!$C$3:$C$42,A83)+COUNTIFS('Michèle SCHUH'!$I$3:$I$42,Données!$T$7,'Michèle SCHUH'!$J$3:$J$42,A83)+COUNTIFS('Michèle SCHUH'!$P$3:$P$42,Données!$T$7,'Michèle SCHUH'!$Q$3:$Q$42,A83)</f>
        <v>0</v>
      </c>
      <c r="K83" s="378">
        <f ca="1">SUMPRODUCT(COUNTIFS(INDIRECT("'"&amp;Données!$A$4:$A$15&amp;"'!$E$29:$E$48"),Données!$O$4,INDIRECT("'"&amp;Données!$A$4:$A$15&amp;"'!$C$29:$C$48"),A83)+(COUNTIFS(INDIRECT("'"&amp;Données!$A$4:$A$15&amp;"'!$L$29:$L$48"),Données!$O$4,INDIRECT("'"&amp;Données!$A$4:$A$15&amp;"'!$J$29:$J$48"),A83)+(COUNTIFS(INDIRECT("'"&amp;Données!$A$4:$A$15&amp;"'!$S$29:$S$48"),Données!$O$4,INDIRECT("'"&amp;Données!$A$4:$A$15&amp;"'!$Q$29:$Q$48"),A83))))</f>
        <v>0</v>
      </c>
      <c r="L83" s="378">
        <f ca="1">SUMPRODUCT(COUNTIFS(INDIRECT("'"&amp;Données!$A$4:$A$15&amp;"'!$E$29:$E$48"),Données!$O$5,INDIRECT("'"&amp;Données!$A$4:$A$15&amp;"'!$C$29:$C$48"),A83)+(COUNTIFS(INDIRECT("'"&amp;Données!$A$4:$A$15&amp;"'!$L$29:$L$48"),Données!$O$5,INDIRECT("'"&amp;Données!$A$4:$A$15&amp;"'!$J$29:$J$48"),A83)+(COUNTIFS(INDIRECT("'"&amp;Données!$A$4:$A$15&amp;"'!$S$29:$S$48"),Données!$O$5,INDIRECT("'"&amp;Données!$A$4:$A$15&amp;"'!$Q$29:$Q$48"),A83))))</f>
        <v>0</v>
      </c>
      <c r="M83" s="378">
        <f ca="1">SUMPRODUCT(COUNTIFS(INDIRECT("'"&amp;Données!$A$4:$A$15&amp;"'!$E$29:$E$48"),Données!$O$6,INDIRECT("'"&amp;Données!$A$4:$A$15&amp;"'!$C$29:$C$48"),A83)+(COUNTIFS(INDIRECT("'"&amp;Données!$A$4:$A$15&amp;"'!$L$29:$L$48"),Données!$O$6,INDIRECT("'"&amp;Données!$A$4:$A$15&amp;"'!$J$29:$J$48"),A83)+(COUNTIFS(INDIRECT("'"&amp;Données!$A$4:$A$15&amp;"'!$S$29:$S$48"),Données!$O$6,INDIRECT("'"&amp;Données!$A$4:$A$15&amp;"'!$Q$29:$Q$48"),A83))))</f>
        <v>0</v>
      </c>
      <c r="N83" s="378">
        <f ca="1">SUMPRODUCT(COUNTIFS(INDIRECT("'"&amp;Données!$A$4:$A$15&amp;"'!$E$29:$E$48"),Données!$O$7,INDIRECT("'"&amp;Données!$A$4:$A$15&amp;"'!$C$29:$C$48"),A83)+(COUNTIFS(INDIRECT("'"&amp;Données!$A$4:$A$15&amp;"'!$L$29:$L$48"),Données!$O$7,INDIRECT("'"&amp;Données!$A$4:$A$15&amp;"'!$J$29:$J$48"),A83)+(COUNTIFS(INDIRECT("'"&amp;Données!$A$4:$A$15&amp;"'!$S$29:$S$48"),Données!$O$7,INDIRECT("'"&amp;Données!$A$4:$A$15&amp;"'!$Q$29:$Q$48"),A83))))</f>
        <v>0</v>
      </c>
      <c r="O83" s="378">
        <f ca="1">SUMPRODUCT(COUNTIFS(INDIRECT("'"&amp;Données!$A$4:$A$15&amp;"'!$E$29:$E$48"),Données!$O$8,INDIRECT("'"&amp;Données!$A$4:$A$15&amp;"'!$C$29:$C$48"),A83)+(COUNTIFS(INDIRECT("'"&amp;Données!$A$4:$A$15&amp;"'!$L$29:$L$48"),Données!$O$8,INDIRECT("'"&amp;Données!$A$4:$A$15&amp;"'!$J$29:$J$48"),A83)+(COUNTIFS(INDIRECT("'"&amp;Données!$A$4:$A$15&amp;"'!$S$29:$S$48"),Données!$O$8,INDIRECT("'"&amp;Données!$A$4:$A$15&amp;"'!$Q$29:$Q$48"),A83))))</f>
        <v>0</v>
      </c>
      <c r="P83" s="378">
        <f ca="1">SUMPRODUCT(COUNTIFS(INDIRECT("'"&amp;Données!$A$4:$A$15&amp;"'!$E$29:$E$48"),Données!$O$9,INDIRECT("'"&amp;Données!$A$4:$A$15&amp;"'!$C$29:$C$48"),A83)+(COUNTIFS(INDIRECT("'"&amp;Données!$A$4:$A$15&amp;"'!$L$29:$L$48"),Données!$O$9,INDIRECT("'"&amp;Données!$A$4:$A$15&amp;"'!$J$29:$J$48"),A83)+(COUNTIFS(INDIRECT("'"&amp;Données!$A$4:$A$15&amp;"'!$S$29:$S$48"),Données!$O$9,INDIRECT("'"&amp;Données!$A$4:$A$15&amp;"'!$Q$29:$Q$48"),A83))))</f>
        <v>0</v>
      </c>
      <c r="Q83" s="378">
        <f ca="1">SUMPRODUCT(COUNTIFS(INDIRECT("'"&amp;Données!$A$4:$A$15&amp;"'!$E$29:$E$48"),Données!$O$10,INDIRECT("'"&amp;Données!$A$4:$A$15&amp;"'!$C$29:$C$48"),A83)+(COUNTIFS(INDIRECT("'"&amp;Données!$A$4:$A$15&amp;"'!$L$29:$L$48"),Données!$O$10,INDIRECT("'"&amp;Données!$A$4:$A$15&amp;"'!$J$29:$J$48"),A83)+(COUNTIFS(INDIRECT("'"&amp;Données!$A$4:$A$15&amp;"'!$S$29:$S$48"),Données!$O$10,INDIRECT("'"&amp;Données!$A$4:$A$15&amp;"'!$Q$29:$Q$48"),A83))))</f>
        <v>0</v>
      </c>
      <c r="R83" s="378">
        <f ca="1">SUMPRODUCT(COUNTIFS(INDIRECT("'"&amp;Données!$A$4:$A$15&amp;"'!$E$29:$E$48"),Données!$O$11,INDIRECT("'"&amp;Données!$A$4:$A$15&amp;"'!$C$29:$C$48"),A83)+(COUNTIFS(INDIRECT("'"&amp;Données!$A$4:$A$15&amp;"'!$L$29:$L$48"),Données!$O$11,INDIRECT("'"&amp;Données!$A$4:$A$15&amp;"'!$J$29:$J$48"),A83)+(COUNTIFS(INDIRECT("'"&amp;Données!$A$4:$A$15&amp;"'!$S$29:$S$48"),Données!$O$11,INDIRECT("'"&amp;Données!$A$4:$A$15&amp;"'!$Q$29:$Q$48"),A83))))</f>
        <v>0</v>
      </c>
      <c r="S83" s="378">
        <f ca="1">SUMPRODUCT(COUNTIFS(INDIRECT("'"&amp;Données!$A$4:$A$15&amp;"'!$E$29:$E$48"),Données!$O$12,INDIRECT("'"&amp;Données!$A$4:$A$15&amp;"'!$C$29:$C$48"),A83)+(COUNTIFS(INDIRECT("'"&amp;Données!$A$4:$A$15&amp;"'!$L$29:$L$48"),Données!$O$12,INDIRECT("'"&amp;Données!$A$4:$A$15&amp;"'!$J$29:$J$48"),A83)+(COUNTIFS(INDIRECT("'"&amp;Données!$A$4:$A$15&amp;"'!$S$29:$S$48"),Données!$O$12,INDIRECT("'"&amp;Données!$A$4:$A$15&amp;"'!$Q$29:$Q$48"),A83))))</f>
        <v>0</v>
      </c>
      <c r="T83" s="378">
        <f ca="1">SUMPRODUCT(COUNTIFS(INDIRECT("'"&amp;Données!$A$4:$A$15&amp;"'!$E$29:$E$48"),Données!$O$13,INDIRECT("'"&amp;Données!$A$4:$A$15&amp;"'!$C$29:$C$48"),A83)+(COUNTIFS(INDIRECT("'"&amp;Données!$A$4:$A$15&amp;"'!$L$29:$L$48"),Données!$O$13,INDIRECT("'"&amp;Données!$A$4:$A$15&amp;"'!$J$29:$J$48"),A83)+(COUNTIFS(INDIRECT("'"&amp;Données!$A$4:$A$15&amp;"'!$S$29:$S$48"),Données!$O$13,INDIRECT("'"&amp;Données!$A$4:$A$15&amp;"'!$Q$29:$Q$48"),A83))))</f>
        <v>0</v>
      </c>
      <c r="U83" s="378">
        <f ca="1">SUMPRODUCT(COUNTIFS(INDIRECT("'"&amp;Données!$A$4:$A$15&amp;"'!$E$29:$E$48"),Données!$O$14,INDIRECT("'"&amp;Données!$A$4:$A$15&amp;"'!$C$29:$C$48"),A83)+(COUNTIFS(INDIRECT("'"&amp;Données!$A$4:$A$15&amp;"'!$L$29:$L$48"),Données!$O$14,INDIRECT("'"&amp;Données!$A$4:$A$15&amp;"'!$J$29:$J$48"),A83)+(COUNTIFS(INDIRECT("'"&amp;Données!$A$4:$A$15&amp;"'!$S$29:$S$48"),Données!$O$14,INDIRECT("'"&amp;Données!$A$4:$A$15&amp;"'!$Q$29:$Q$48"),A83))))</f>
        <v>0</v>
      </c>
      <c r="V83" s="378">
        <f ca="1">SUMPRODUCT(COUNTIFS(INDIRECT("'"&amp;Données!$A$4:$A$15&amp;"'!$E$29:$E$48"),Données!$O$15,INDIRECT("'"&amp;Données!$A$4:$A$15&amp;"'!$C$29:$C$48"),A83)+(COUNTIFS(INDIRECT("'"&amp;Données!$A$4:$A$15&amp;"'!$L$29:$L$48"),Données!$O$15,INDIRECT("'"&amp;Données!$A$4:$A$15&amp;"'!$J$29:$J$48"),A83)+(COUNTIFS(INDIRECT("'"&amp;Données!$A$4:$A$15&amp;"'!$S$29:$S$48"),Données!$O$15,INDIRECT("'"&amp;Données!$A$4:$A$15&amp;"'!$Q$29:$Q$48"),A83))))</f>
        <v>0</v>
      </c>
      <c r="W83" s="378">
        <f ca="1">SUMPRODUCT(COUNTIFS(INDIRECT("'"&amp;Données!$A$4:$A$15&amp;"'!$E$29:$E$48"),Données!$O$16,INDIRECT("'"&amp;Données!$A$4:$A$15&amp;"'!$C$29:$C$48"),A83)+(COUNTIFS(INDIRECT("'"&amp;Données!$A$4:$A$15&amp;"'!$L$29:$L$48"),Données!$O$16,INDIRECT("'"&amp;Données!$A$4:$A$15&amp;"'!$J$29:$J$48"),A83)+(COUNTIFS(INDIRECT("'"&amp;Données!$A$4:$A$15&amp;"'!$S$29:$S$48"),Données!$O$16,INDIRECT("'"&amp;Données!$A$4:$A$15&amp;"'!$Q$29:$Q$48"),A83))))</f>
        <v>0</v>
      </c>
      <c r="X83" s="378">
        <f ca="1">SUMPRODUCT(COUNTIFS(INDIRECT("'"&amp;Données!$A$4:$A$15&amp;"'!$E$29:$E$48"),Données!$O$17,INDIRECT("'"&amp;Données!$A$4:$A$15&amp;"'!$C$29:$C$48"),A83)+(COUNTIFS(INDIRECT("'"&amp;Données!$A$4:$A$15&amp;"'!$L$29:$L$48"),Données!$O$17,INDIRECT("'"&amp;Données!$A$4:$A$15&amp;"'!$J$29:$J$48"),A83)+(COUNTIFS(INDIRECT("'"&amp;Données!$A$4:$A$15&amp;"'!$S$29:$S$48"),Données!$O$17,INDIRECT("'"&amp;Données!$A$4:$A$15&amp;"'!$Q$29:$Q$48"),A83))))</f>
        <v>0</v>
      </c>
      <c r="Y83" s="378">
        <f ca="1">SUMPRODUCT(COUNTIFS(INDIRECT("'"&amp;Données!$A$4:$A$15&amp;"'!$E$29:$E$48"),Données!$O$18,INDIRECT("'"&amp;Données!$A$4:$A$15&amp;"'!$C$29:$C$48"),A83)+(COUNTIFS(INDIRECT("'"&amp;Données!$A$4:$A$15&amp;"'!$L$29:$L$48"),Données!$O$18,INDIRECT("'"&amp;Données!$A$4:$A$15&amp;"'!$J$29:$J$48"),A83)+(COUNTIFS(INDIRECT("'"&amp;Données!$A$4:$A$15&amp;"'!$S$29:$S$48"),Données!$O$18,INDIRECT("'"&amp;Données!$A$4:$A$15&amp;"'!$Q$29:$Q$48"),A83))))</f>
        <v>0</v>
      </c>
      <c r="Z83" s="378">
        <f ca="1">SUMPRODUCT(COUNTIFS(INDIRECT("'"&amp;Données!$A$4:$A$15&amp;"'!$E$29:$E$48"),Données!$O$19,INDIRECT("'"&amp;Données!$A$4:$A$15&amp;"'!$C$29:$C$48"),A83)+(COUNTIFS(INDIRECT("'"&amp;Données!$A$4:$A$15&amp;"'!$L$29:$L$48"),Données!$O$19,INDIRECT("'"&amp;Données!$A$4:$A$15&amp;"'!$J$29:$J$48"),A83)+(COUNTIFS(INDIRECT("'"&amp;Données!$A$4:$A$15&amp;"'!$S$29:$S$48"),Données!$O$19,INDIRECT("'"&amp;Données!$A$4:$A$15&amp;"'!$Q$29:$Q$48"),A83))))</f>
        <v>0</v>
      </c>
      <c r="AA83" s="218"/>
      <c r="AB83" s="218"/>
      <c r="AC83" s="218"/>
      <c r="AD83" s="97"/>
      <c r="AE83" s="97"/>
      <c r="AF83" s="97"/>
      <c r="AG83" s="97"/>
      <c r="AH83" s="97"/>
      <c r="AI83" s="98"/>
      <c r="AJ83" s="96"/>
      <c r="AK83" s="96"/>
      <c r="AL83" s="96"/>
      <c r="AS83" s="89"/>
    </row>
    <row r="84" spans="1:45" s="63" customFormat="1" ht="12.75" x14ac:dyDescent="0.2">
      <c r="A84" s="375" t="s">
        <v>61</v>
      </c>
      <c r="B84" s="377">
        <f ca="1">SUMPRODUCT(COUNTIF(INDIRECT("'"&amp;Données!$A$4:$A$15&amp;"'!$B$29:$T$48"),A84))</f>
        <v>0</v>
      </c>
      <c r="C84" s="377">
        <f ca="1">SUMPRODUCT(SUMIF(INDIRECT("'"&amp;Données!$A$4:$A$15&amp;"'!$C$29:$C$48"),A84,INDIRECT("'"&amp;Données!$A$4:$A$15&amp;"'!$F$29:$F$48"))+(SUMIF(INDIRECT("'"&amp;Données!$A$4:$A$15&amp;"'!$J$29:$J$48"),A84,INDIRECT("'"&amp;Données!$A$4:$A$15&amp;"'!$M$29:$M$48")))+(SUMIF(INDIRECT("'"&amp;Données!$A$4:$A$15&amp;"'!$Q$29:$Q$48"),A84,INDIRECT("'"&amp;Données!$A$4:$A$15&amp;"'!$T$29:$T$48"))))</f>
        <v>0</v>
      </c>
      <c r="D84" s="377">
        <f ca="1">SUMPRODUCT(COUNTIF(INDIRECT("'"&amp;Données!$A$4:$A$15&amp;"'!$C$29:$C$48"),A84))</f>
        <v>0</v>
      </c>
      <c r="E84" s="377">
        <f ca="1">SUMPRODUCT(COUNTIF(INDIRECT("'"&amp;Données!$A$4:$A$15&amp;"'!$Q$29:$Q$48"),A84))</f>
        <v>0</v>
      </c>
      <c r="F84" s="377">
        <f ca="1">SUMPRODUCT(COUNTIF(INDIRECT("'"&amp;Données!$A$4:$A$15&amp;"'!$J$29:$J$48"),A84))</f>
        <v>0</v>
      </c>
      <c r="G84" s="386">
        <f>COUNTIFS('Michèle SCHUH'!$B$3:$B$42,Données!$T$4,'Michèle SCHUH'!$C$3:$C$42,A84)+COUNTIFS('Michèle SCHUH'!$I$3:$I$42,Données!$T$4,'Michèle SCHUH'!$J$3:$J$42,A84)+COUNTIFS('Michèle SCHUH'!$P$3:$P$42,Données!$T$4,'Michèle SCHUH'!$Q$3:$Q$42,A84)</f>
        <v>0</v>
      </c>
      <c r="H84" s="386">
        <f>COUNTIFS('Michèle SCHUH'!$B$3:$B$42,Données!$T$5,'Michèle SCHUH'!$C$3:$C$42,A84)+COUNTIFS('Michèle SCHUH'!$I$3:$I$42,Données!$T$5,'Michèle SCHUH'!$J$3:$J$42,A84)+COUNTIFS('Michèle SCHUH'!$P$3:$P$42,Données!$T$5,'Michèle SCHUH'!$Q$3:$Q$42,A84)</f>
        <v>0</v>
      </c>
      <c r="I84" s="386">
        <f>COUNTIFS('Michèle SCHUH'!$B$3:$B$42,Données!$T$6,'Michèle SCHUH'!$C$3:$C$42,A84)+COUNTIFS('Michèle SCHUH'!$I$3:$I$42,Données!$T$6,'Michèle SCHUH'!$J$3:$J$42,A84)+COUNTIFS('Michèle SCHUH'!$P$3:$P$42,Données!$T$6,'Michèle SCHUH'!$Q$3:$Q$42,A84)</f>
        <v>0</v>
      </c>
      <c r="J84" s="386">
        <f>COUNTIFS('Michèle SCHUH'!$B$3:$B$42,Données!$T$7,'Michèle SCHUH'!$C$3:$C$42,A84)+COUNTIFS('Michèle SCHUH'!$I$3:$I$42,Données!$T$7,'Michèle SCHUH'!$J$3:$J$42,A84)+COUNTIFS('Michèle SCHUH'!$P$3:$P$42,Données!$T$7,'Michèle SCHUH'!$Q$3:$Q$42,A84)</f>
        <v>0</v>
      </c>
      <c r="K84" s="378">
        <f ca="1">SUMPRODUCT(COUNTIFS(INDIRECT("'"&amp;Données!$A$4:$A$15&amp;"'!$E$29:$E$48"),Données!$O$4,INDIRECT("'"&amp;Données!$A$4:$A$15&amp;"'!$C$29:$C$48"),A84)+(COUNTIFS(INDIRECT("'"&amp;Données!$A$4:$A$15&amp;"'!$L$29:$L$48"),Données!$O$4,INDIRECT("'"&amp;Données!$A$4:$A$15&amp;"'!$J$29:$J$48"),A84)+(COUNTIFS(INDIRECT("'"&amp;Données!$A$4:$A$15&amp;"'!$S$29:$S$48"),Données!$O$4,INDIRECT("'"&amp;Données!$A$4:$A$15&amp;"'!$Q$29:$Q$48"),A84))))</f>
        <v>0</v>
      </c>
      <c r="L84" s="378">
        <f ca="1">SUMPRODUCT(COUNTIFS(INDIRECT("'"&amp;Données!$A$4:$A$15&amp;"'!$E$29:$E$48"),Données!$O$5,INDIRECT("'"&amp;Données!$A$4:$A$15&amp;"'!$C$29:$C$48"),A84)+(COUNTIFS(INDIRECT("'"&amp;Données!$A$4:$A$15&amp;"'!$L$29:$L$48"),Données!$O$5,INDIRECT("'"&amp;Données!$A$4:$A$15&amp;"'!$J$29:$J$48"),A84)+(COUNTIFS(INDIRECT("'"&amp;Données!$A$4:$A$15&amp;"'!$S$29:$S$48"),Données!$O$5,INDIRECT("'"&amp;Données!$A$4:$A$15&amp;"'!$Q$29:$Q$48"),A84))))</f>
        <v>0</v>
      </c>
      <c r="M84" s="378">
        <f ca="1">SUMPRODUCT(COUNTIFS(INDIRECT("'"&amp;Données!$A$4:$A$15&amp;"'!$E$29:$E$48"),Données!$O$6,INDIRECT("'"&amp;Données!$A$4:$A$15&amp;"'!$C$29:$C$48"),A84)+(COUNTIFS(INDIRECT("'"&amp;Données!$A$4:$A$15&amp;"'!$L$29:$L$48"),Données!$O$6,INDIRECT("'"&amp;Données!$A$4:$A$15&amp;"'!$J$29:$J$48"),A84)+(COUNTIFS(INDIRECT("'"&amp;Données!$A$4:$A$15&amp;"'!$S$29:$S$48"),Données!$O$6,INDIRECT("'"&amp;Données!$A$4:$A$15&amp;"'!$Q$29:$Q$48"),A84))))</f>
        <v>0</v>
      </c>
      <c r="N84" s="378">
        <f ca="1">SUMPRODUCT(COUNTIFS(INDIRECT("'"&amp;Données!$A$4:$A$15&amp;"'!$E$29:$E$48"),Données!$O$7,INDIRECT("'"&amp;Données!$A$4:$A$15&amp;"'!$C$29:$C$48"),A84)+(COUNTIFS(INDIRECT("'"&amp;Données!$A$4:$A$15&amp;"'!$L$29:$L$48"),Données!$O$7,INDIRECT("'"&amp;Données!$A$4:$A$15&amp;"'!$J$29:$J$48"),A84)+(COUNTIFS(INDIRECT("'"&amp;Données!$A$4:$A$15&amp;"'!$S$29:$S$48"),Données!$O$7,INDIRECT("'"&amp;Données!$A$4:$A$15&amp;"'!$Q$29:$Q$48"),A84))))</f>
        <v>0</v>
      </c>
      <c r="O84" s="378">
        <f ca="1">SUMPRODUCT(COUNTIFS(INDIRECT("'"&amp;Données!$A$4:$A$15&amp;"'!$E$29:$E$48"),Données!$O$8,INDIRECT("'"&amp;Données!$A$4:$A$15&amp;"'!$C$29:$C$48"),A84)+(COUNTIFS(INDIRECT("'"&amp;Données!$A$4:$A$15&amp;"'!$L$29:$L$48"),Données!$O$8,INDIRECT("'"&amp;Données!$A$4:$A$15&amp;"'!$J$29:$J$48"),A84)+(COUNTIFS(INDIRECT("'"&amp;Données!$A$4:$A$15&amp;"'!$S$29:$S$48"),Données!$O$8,INDIRECT("'"&amp;Données!$A$4:$A$15&amp;"'!$Q$29:$Q$48"),A84))))</f>
        <v>0</v>
      </c>
      <c r="P84" s="378">
        <f ca="1">SUMPRODUCT(COUNTIFS(INDIRECT("'"&amp;Données!$A$4:$A$15&amp;"'!$E$29:$E$48"),Données!$O$9,INDIRECT("'"&amp;Données!$A$4:$A$15&amp;"'!$C$29:$C$48"),A84)+(COUNTIFS(INDIRECT("'"&amp;Données!$A$4:$A$15&amp;"'!$L$29:$L$48"),Données!$O$9,INDIRECT("'"&amp;Données!$A$4:$A$15&amp;"'!$J$29:$J$48"),A84)+(COUNTIFS(INDIRECT("'"&amp;Données!$A$4:$A$15&amp;"'!$S$29:$S$48"),Données!$O$9,INDIRECT("'"&amp;Données!$A$4:$A$15&amp;"'!$Q$29:$Q$48"),A84))))</f>
        <v>0</v>
      </c>
      <c r="Q84" s="378">
        <f ca="1">SUMPRODUCT(COUNTIFS(INDIRECT("'"&amp;Données!$A$4:$A$15&amp;"'!$E$29:$E$48"),Données!$O$10,INDIRECT("'"&amp;Données!$A$4:$A$15&amp;"'!$C$29:$C$48"),A84)+(COUNTIFS(INDIRECT("'"&amp;Données!$A$4:$A$15&amp;"'!$L$29:$L$48"),Données!$O$10,INDIRECT("'"&amp;Données!$A$4:$A$15&amp;"'!$J$29:$J$48"),A84)+(COUNTIFS(INDIRECT("'"&amp;Données!$A$4:$A$15&amp;"'!$S$29:$S$48"),Données!$O$10,INDIRECT("'"&amp;Données!$A$4:$A$15&amp;"'!$Q$29:$Q$48"),A84))))</f>
        <v>0</v>
      </c>
      <c r="R84" s="378">
        <f ca="1">SUMPRODUCT(COUNTIFS(INDIRECT("'"&amp;Données!$A$4:$A$15&amp;"'!$E$29:$E$48"),Données!$O$11,INDIRECT("'"&amp;Données!$A$4:$A$15&amp;"'!$C$29:$C$48"),A84)+(COUNTIFS(INDIRECT("'"&amp;Données!$A$4:$A$15&amp;"'!$L$29:$L$48"),Données!$O$11,INDIRECT("'"&amp;Données!$A$4:$A$15&amp;"'!$J$29:$J$48"),A84)+(COUNTIFS(INDIRECT("'"&amp;Données!$A$4:$A$15&amp;"'!$S$29:$S$48"),Données!$O$11,INDIRECT("'"&amp;Données!$A$4:$A$15&amp;"'!$Q$29:$Q$48"),A84))))</f>
        <v>0</v>
      </c>
      <c r="S84" s="378">
        <f ca="1">SUMPRODUCT(COUNTIFS(INDIRECT("'"&amp;Données!$A$4:$A$15&amp;"'!$E$29:$E$48"),Données!$O$12,INDIRECT("'"&amp;Données!$A$4:$A$15&amp;"'!$C$29:$C$48"),A84)+(COUNTIFS(INDIRECT("'"&amp;Données!$A$4:$A$15&amp;"'!$L$29:$L$48"),Données!$O$12,INDIRECT("'"&amp;Données!$A$4:$A$15&amp;"'!$J$29:$J$48"),A84)+(COUNTIFS(INDIRECT("'"&amp;Données!$A$4:$A$15&amp;"'!$S$29:$S$48"),Données!$O$12,INDIRECT("'"&amp;Données!$A$4:$A$15&amp;"'!$Q$29:$Q$48"),A84))))</f>
        <v>0</v>
      </c>
      <c r="T84" s="378">
        <f ca="1">SUMPRODUCT(COUNTIFS(INDIRECT("'"&amp;Données!$A$4:$A$15&amp;"'!$E$29:$E$48"),Données!$O$13,INDIRECT("'"&amp;Données!$A$4:$A$15&amp;"'!$C$29:$C$48"),A84)+(COUNTIFS(INDIRECT("'"&amp;Données!$A$4:$A$15&amp;"'!$L$29:$L$48"),Données!$O$13,INDIRECT("'"&amp;Données!$A$4:$A$15&amp;"'!$J$29:$J$48"),A84)+(COUNTIFS(INDIRECT("'"&amp;Données!$A$4:$A$15&amp;"'!$S$29:$S$48"),Données!$O$13,INDIRECT("'"&amp;Données!$A$4:$A$15&amp;"'!$Q$29:$Q$48"),A84))))</f>
        <v>0</v>
      </c>
      <c r="U84" s="378">
        <f ca="1">SUMPRODUCT(COUNTIFS(INDIRECT("'"&amp;Données!$A$4:$A$15&amp;"'!$E$29:$E$48"),Données!$O$14,INDIRECT("'"&amp;Données!$A$4:$A$15&amp;"'!$C$29:$C$48"),A84)+(COUNTIFS(INDIRECT("'"&amp;Données!$A$4:$A$15&amp;"'!$L$29:$L$48"),Données!$O$14,INDIRECT("'"&amp;Données!$A$4:$A$15&amp;"'!$J$29:$J$48"),A84)+(COUNTIFS(INDIRECT("'"&amp;Données!$A$4:$A$15&amp;"'!$S$29:$S$48"),Données!$O$14,INDIRECT("'"&amp;Données!$A$4:$A$15&amp;"'!$Q$29:$Q$48"),A84))))</f>
        <v>0</v>
      </c>
      <c r="V84" s="378">
        <f ca="1">SUMPRODUCT(COUNTIFS(INDIRECT("'"&amp;Données!$A$4:$A$15&amp;"'!$E$29:$E$48"),Données!$O$15,INDIRECT("'"&amp;Données!$A$4:$A$15&amp;"'!$C$29:$C$48"),A84)+(COUNTIFS(INDIRECT("'"&amp;Données!$A$4:$A$15&amp;"'!$L$29:$L$48"),Données!$O$15,INDIRECT("'"&amp;Données!$A$4:$A$15&amp;"'!$J$29:$J$48"),A84)+(COUNTIFS(INDIRECT("'"&amp;Données!$A$4:$A$15&amp;"'!$S$29:$S$48"),Données!$O$15,INDIRECT("'"&amp;Données!$A$4:$A$15&amp;"'!$Q$29:$Q$48"),A84))))</f>
        <v>0</v>
      </c>
      <c r="W84" s="378">
        <f ca="1">SUMPRODUCT(COUNTIFS(INDIRECT("'"&amp;Données!$A$4:$A$15&amp;"'!$E$29:$E$48"),Données!$O$16,INDIRECT("'"&amp;Données!$A$4:$A$15&amp;"'!$C$29:$C$48"),A84)+(COUNTIFS(INDIRECT("'"&amp;Données!$A$4:$A$15&amp;"'!$L$29:$L$48"),Données!$O$16,INDIRECT("'"&amp;Données!$A$4:$A$15&amp;"'!$J$29:$J$48"),A84)+(COUNTIFS(INDIRECT("'"&amp;Données!$A$4:$A$15&amp;"'!$S$29:$S$48"),Données!$O$16,INDIRECT("'"&amp;Données!$A$4:$A$15&amp;"'!$Q$29:$Q$48"),A84))))</f>
        <v>0</v>
      </c>
      <c r="X84" s="378">
        <f ca="1">SUMPRODUCT(COUNTIFS(INDIRECT("'"&amp;Données!$A$4:$A$15&amp;"'!$E$29:$E$48"),Données!$O$17,INDIRECT("'"&amp;Données!$A$4:$A$15&amp;"'!$C$29:$C$48"),A84)+(COUNTIFS(INDIRECT("'"&amp;Données!$A$4:$A$15&amp;"'!$L$29:$L$48"),Données!$O$17,INDIRECT("'"&amp;Données!$A$4:$A$15&amp;"'!$J$29:$J$48"),A84)+(COUNTIFS(INDIRECT("'"&amp;Données!$A$4:$A$15&amp;"'!$S$29:$S$48"),Données!$O$17,INDIRECT("'"&amp;Données!$A$4:$A$15&amp;"'!$Q$29:$Q$48"),A84))))</f>
        <v>0</v>
      </c>
      <c r="Y84" s="378">
        <f ca="1">SUMPRODUCT(COUNTIFS(INDIRECT("'"&amp;Données!$A$4:$A$15&amp;"'!$E$29:$E$48"),Données!$O$18,INDIRECT("'"&amp;Données!$A$4:$A$15&amp;"'!$C$29:$C$48"),A84)+(COUNTIFS(INDIRECT("'"&amp;Données!$A$4:$A$15&amp;"'!$L$29:$L$48"),Données!$O$18,INDIRECT("'"&amp;Données!$A$4:$A$15&amp;"'!$J$29:$J$48"),A84)+(COUNTIFS(INDIRECT("'"&amp;Données!$A$4:$A$15&amp;"'!$S$29:$S$48"),Données!$O$18,INDIRECT("'"&amp;Données!$A$4:$A$15&amp;"'!$Q$29:$Q$48"),A84))))</f>
        <v>0</v>
      </c>
      <c r="Z84" s="378">
        <f ca="1">SUMPRODUCT(COUNTIFS(INDIRECT("'"&amp;Données!$A$4:$A$15&amp;"'!$E$29:$E$48"),Données!$O$19,INDIRECT("'"&amp;Données!$A$4:$A$15&amp;"'!$C$29:$C$48"),A84)+(COUNTIFS(INDIRECT("'"&amp;Données!$A$4:$A$15&amp;"'!$L$29:$L$48"),Données!$O$19,INDIRECT("'"&amp;Données!$A$4:$A$15&amp;"'!$J$29:$J$48"),A84)+(COUNTIFS(INDIRECT("'"&amp;Données!$A$4:$A$15&amp;"'!$S$29:$S$48"),Données!$O$19,INDIRECT("'"&amp;Données!$A$4:$A$15&amp;"'!$Q$29:$Q$48"),A84))))</f>
        <v>0</v>
      </c>
      <c r="AA84" s="218"/>
      <c r="AB84" s="218"/>
      <c r="AC84" s="218"/>
      <c r="AD84" s="97"/>
      <c r="AE84" s="97"/>
      <c r="AF84" s="97"/>
      <c r="AG84" s="97"/>
      <c r="AH84" s="97"/>
      <c r="AI84" s="98"/>
      <c r="AJ84" s="96"/>
      <c r="AK84" s="96"/>
      <c r="AL84" s="96"/>
      <c r="AS84" s="89"/>
    </row>
    <row r="85" spans="1:45" s="63" customFormat="1" ht="12.75" x14ac:dyDescent="0.2">
      <c r="A85" s="375" t="s">
        <v>71</v>
      </c>
      <c r="B85" s="377">
        <f ca="1">SUMPRODUCT(COUNTIF(INDIRECT("'"&amp;Données!$A$4:$A$15&amp;"'!$B$29:$T$48"),A85))</f>
        <v>0</v>
      </c>
      <c r="C85" s="377">
        <f ca="1">SUMPRODUCT(SUMIF(INDIRECT("'"&amp;Données!$A$4:$A$15&amp;"'!$C$29:$C$48"),A85,INDIRECT("'"&amp;Données!$A$4:$A$15&amp;"'!$F$29:$F$48"))+(SUMIF(INDIRECT("'"&amp;Données!$A$4:$A$15&amp;"'!$J$29:$J$48"),A85,INDIRECT("'"&amp;Données!$A$4:$A$15&amp;"'!$M$29:$M$48")))+(SUMIF(INDIRECT("'"&amp;Données!$A$4:$A$15&amp;"'!$Q$29:$Q$48"),A85,INDIRECT("'"&amp;Données!$A$4:$A$15&amp;"'!$T$29:$T$48"))))</f>
        <v>0</v>
      </c>
      <c r="D85" s="377">
        <f ca="1">SUMPRODUCT(COUNTIF(INDIRECT("'"&amp;Données!$A$4:$A$15&amp;"'!$C$29:$C$48"),A85))</f>
        <v>0</v>
      </c>
      <c r="E85" s="377">
        <f ca="1">SUMPRODUCT(COUNTIF(INDIRECT("'"&amp;Données!$A$4:$A$15&amp;"'!$Q$29:$Q$48"),A85))</f>
        <v>0</v>
      </c>
      <c r="F85" s="377">
        <f ca="1">SUMPRODUCT(COUNTIF(INDIRECT("'"&amp;Données!$A$4:$A$15&amp;"'!$J$29:$J$48"),A85))</f>
        <v>0</v>
      </c>
      <c r="G85" s="386">
        <f>COUNTIFS('Michèle SCHUH'!$B$3:$B$42,Données!$T$4,'Michèle SCHUH'!$C$3:$C$42,A85)+COUNTIFS('Michèle SCHUH'!$I$3:$I$42,Données!$T$4,'Michèle SCHUH'!$J$3:$J$42,A85)+COUNTIFS('Michèle SCHUH'!$P$3:$P$42,Données!$T$4,'Michèle SCHUH'!$Q$3:$Q$42,A85)</f>
        <v>0</v>
      </c>
      <c r="H85" s="386">
        <f>COUNTIFS('Michèle SCHUH'!$B$3:$B$42,Données!$T$5,'Michèle SCHUH'!$C$3:$C$42,A85)+COUNTIFS('Michèle SCHUH'!$I$3:$I$42,Données!$T$5,'Michèle SCHUH'!$J$3:$J$42,A85)+COUNTIFS('Michèle SCHUH'!$P$3:$P$42,Données!$T$5,'Michèle SCHUH'!$Q$3:$Q$42,A85)</f>
        <v>0</v>
      </c>
      <c r="I85" s="386">
        <f>COUNTIFS('Michèle SCHUH'!$B$3:$B$42,Données!$T$6,'Michèle SCHUH'!$C$3:$C$42,A85)+COUNTIFS('Michèle SCHUH'!$I$3:$I$42,Données!$T$6,'Michèle SCHUH'!$J$3:$J$42,A85)+COUNTIFS('Michèle SCHUH'!$P$3:$P$42,Données!$T$6,'Michèle SCHUH'!$Q$3:$Q$42,A85)</f>
        <v>0</v>
      </c>
      <c r="J85" s="386">
        <f>COUNTIFS('Michèle SCHUH'!$B$3:$B$42,Données!$T$7,'Michèle SCHUH'!$C$3:$C$42,A85)+COUNTIFS('Michèle SCHUH'!$I$3:$I$42,Données!$T$7,'Michèle SCHUH'!$J$3:$J$42,A85)+COUNTIFS('Michèle SCHUH'!$P$3:$P$42,Données!$T$7,'Michèle SCHUH'!$Q$3:$Q$42,A85)</f>
        <v>0</v>
      </c>
      <c r="K85" s="378">
        <f ca="1">SUMPRODUCT(COUNTIFS(INDIRECT("'"&amp;Données!$A$4:$A$15&amp;"'!$E$29:$E$48"),Données!$O$4,INDIRECT("'"&amp;Données!$A$4:$A$15&amp;"'!$C$29:$C$48"),A85)+(COUNTIFS(INDIRECT("'"&amp;Données!$A$4:$A$15&amp;"'!$L$29:$L$48"),Données!$O$4,INDIRECT("'"&amp;Données!$A$4:$A$15&amp;"'!$J$29:$J$48"),A85)+(COUNTIFS(INDIRECT("'"&amp;Données!$A$4:$A$15&amp;"'!$S$29:$S$48"),Données!$O$4,INDIRECT("'"&amp;Données!$A$4:$A$15&amp;"'!$Q$29:$Q$48"),A85))))</f>
        <v>0</v>
      </c>
      <c r="L85" s="378">
        <f ca="1">SUMPRODUCT(COUNTIFS(INDIRECT("'"&amp;Données!$A$4:$A$15&amp;"'!$E$29:$E$48"),Données!$O$5,INDIRECT("'"&amp;Données!$A$4:$A$15&amp;"'!$C$29:$C$48"),A85)+(COUNTIFS(INDIRECT("'"&amp;Données!$A$4:$A$15&amp;"'!$L$29:$L$48"),Données!$O$5,INDIRECT("'"&amp;Données!$A$4:$A$15&amp;"'!$J$29:$J$48"),A85)+(COUNTIFS(INDIRECT("'"&amp;Données!$A$4:$A$15&amp;"'!$S$29:$S$48"),Données!$O$5,INDIRECT("'"&amp;Données!$A$4:$A$15&amp;"'!$Q$29:$Q$48"),A85))))</f>
        <v>0</v>
      </c>
      <c r="M85" s="378">
        <f ca="1">SUMPRODUCT(COUNTIFS(INDIRECT("'"&amp;Données!$A$4:$A$15&amp;"'!$E$29:$E$48"),Données!$O$6,INDIRECT("'"&amp;Données!$A$4:$A$15&amp;"'!$C$29:$C$48"),A85)+(COUNTIFS(INDIRECT("'"&amp;Données!$A$4:$A$15&amp;"'!$L$29:$L$48"),Données!$O$6,INDIRECT("'"&amp;Données!$A$4:$A$15&amp;"'!$J$29:$J$48"),A85)+(COUNTIFS(INDIRECT("'"&amp;Données!$A$4:$A$15&amp;"'!$S$29:$S$48"),Données!$O$6,INDIRECT("'"&amp;Données!$A$4:$A$15&amp;"'!$Q$29:$Q$48"),A85))))</f>
        <v>0</v>
      </c>
      <c r="N85" s="378">
        <f ca="1">SUMPRODUCT(COUNTIFS(INDIRECT("'"&amp;Données!$A$4:$A$15&amp;"'!$E$29:$E$48"),Données!$O$7,INDIRECT("'"&amp;Données!$A$4:$A$15&amp;"'!$C$29:$C$48"),A85)+(COUNTIFS(INDIRECT("'"&amp;Données!$A$4:$A$15&amp;"'!$L$29:$L$48"),Données!$O$7,INDIRECT("'"&amp;Données!$A$4:$A$15&amp;"'!$J$29:$J$48"),A85)+(COUNTIFS(INDIRECT("'"&amp;Données!$A$4:$A$15&amp;"'!$S$29:$S$48"),Données!$O$7,INDIRECT("'"&amp;Données!$A$4:$A$15&amp;"'!$Q$29:$Q$48"),A85))))</f>
        <v>0</v>
      </c>
      <c r="O85" s="378">
        <f ca="1">SUMPRODUCT(COUNTIFS(INDIRECT("'"&amp;Données!$A$4:$A$15&amp;"'!$E$29:$E$48"),Données!$O$8,INDIRECT("'"&amp;Données!$A$4:$A$15&amp;"'!$C$29:$C$48"),A85)+(COUNTIFS(INDIRECT("'"&amp;Données!$A$4:$A$15&amp;"'!$L$29:$L$48"),Données!$O$8,INDIRECT("'"&amp;Données!$A$4:$A$15&amp;"'!$J$29:$J$48"),A85)+(COUNTIFS(INDIRECT("'"&amp;Données!$A$4:$A$15&amp;"'!$S$29:$S$48"),Données!$O$8,INDIRECT("'"&amp;Données!$A$4:$A$15&amp;"'!$Q$29:$Q$48"),A85))))</f>
        <v>0</v>
      </c>
      <c r="P85" s="378">
        <f ca="1">SUMPRODUCT(COUNTIFS(INDIRECT("'"&amp;Données!$A$4:$A$15&amp;"'!$E$29:$E$48"),Données!$O$9,INDIRECT("'"&amp;Données!$A$4:$A$15&amp;"'!$C$29:$C$48"),A85)+(COUNTIFS(INDIRECT("'"&amp;Données!$A$4:$A$15&amp;"'!$L$29:$L$48"),Données!$O$9,INDIRECT("'"&amp;Données!$A$4:$A$15&amp;"'!$J$29:$J$48"),A85)+(COUNTIFS(INDIRECT("'"&amp;Données!$A$4:$A$15&amp;"'!$S$29:$S$48"),Données!$O$9,INDIRECT("'"&amp;Données!$A$4:$A$15&amp;"'!$Q$29:$Q$48"),A85))))</f>
        <v>0</v>
      </c>
      <c r="Q85" s="378">
        <f ca="1">SUMPRODUCT(COUNTIFS(INDIRECT("'"&amp;Données!$A$4:$A$15&amp;"'!$E$29:$E$48"),Données!$O$10,INDIRECT("'"&amp;Données!$A$4:$A$15&amp;"'!$C$29:$C$48"),A85)+(COUNTIFS(INDIRECT("'"&amp;Données!$A$4:$A$15&amp;"'!$L$29:$L$48"),Données!$O$10,INDIRECT("'"&amp;Données!$A$4:$A$15&amp;"'!$J$29:$J$48"),A85)+(COUNTIFS(INDIRECT("'"&amp;Données!$A$4:$A$15&amp;"'!$S$29:$S$48"),Données!$O$10,INDIRECT("'"&amp;Données!$A$4:$A$15&amp;"'!$Q$29:$Q$48"),A85))))</f>
        <v>0</v>
      </c>
      <c r="R85" s="378">
        <f ca="1">SUMPRODUCT(COUNTIFS(INDIRECT("'"&amp;Données!$A$4:$A$15&amp;"'!$E$29:$E$48"),Données!$O$11,INDIRECT("'"&amp;Données!$A$4:$A$15&amp;"'!$C$29:$C$48"),A85)+(COUNTIFS(INDIRECT("'"&amp;Données!$A$4:$A$15&amp;"'!$L$29:$L$48"),Données!$O$11,INDIRECT("'"&amp;Données!$A$4:$A$15&amp;"'!$J$29:$J$48"),A85)+(COUNTIFS(INDIRECT("'"&amp;Données!$A$4:$A$15&amp;"'!$S$29:$S$48"),Données!$O$11,INDIRECT("'"&amp;Données!$A$4:$A$15&amp;"'!$Q$29:$Q$48"),A85))))</f>
        <v>0</v>
      </c>
      <c r="S85" s="378">
        <f ca="1">SUMPRODUCT(COUNTIFS(INDIRECT("'"&amp;Données!$A$4:$A$15&amp;"'!$E$29:$E$48"),Données!$O$12,INDIRECT("'"&amp;Données!$A$4:$A$15&amp;"'!$C$29:$C$48"),A85)+(COUNTIFS(INDIRECT("'"&amp;Données!$A$4:$A$15&amp;"'!$L$29:$L$48"),Données!$O$12,INDIRECT("'"&amp;Données!$A$4:$A$15&amp;"'!$J$29:$J$48"),A85)+(COUNTIFS(INDIRECT("'"&amp;Données!$A$4:$A$15&amp;"'!$S$29:$S$48"),Données!$O$12,INDIRECT("'"&amp;Données!$A$4:$A$15&amp;"'!$Q$29:$Q$48"),A85))))</f>
        <v>0</v>
      </c>
      <c r="T85" s="378">
        <f ca="1">SUMPRODUCT(COUNTIFS(INDIRECT("'"&amp;Données!$A$4:$A$15&amp;"'!$E$29:$E$48"),Données!$O$13,INDIRECT("'"&amp;Données!$A$4:$A$15&amp;"'!$C$29:$C$48"),A85)+(COUNTIFS(INDIRECT("'"&amp;Données!$A$4:$A$15&amp;"'!$L$29:$L$48"),Données!$O$13,INDIRECT("'"&amp;Données!$A$4:$A$15&amp;"'!$J$29:$J$48"),A85)+(COUNTIFS(INDIRECT("'"&amp;Données!$A$4:$A$15&amp;"'!$S$29:$S$48"),Données!$O$13,INDIRECT("'"&amp;Données!$A$4:$A$15&amp;"'!$Q$29:$Q$48"),A85))))</f>
        <v>0</v>
      </c>
      <c r="U85" s="378">
        <f ca="1">SUMPRODUCT(COUNTIFS(INDIRECT("'"&amp;Données!$A$4:$A$15&amp;"'!$E$29:$E$48"),Données!$O$14,INDIRECT("'"&amp;Données!$A$4:$A$15&amp;"'!$C$29:$C$48"),A85)+(COUNTIFS(INDIRECT("'"&amp;Données!$A$4:$A$15&amp;"'!$L$29:$L$48"),Données!$O$14,INDIRECT("'"&amp;Données!$A$4:$A$15&amp;"'!$J$29:$J$48"),A85)+(COUNTIFS(INDIRECT("'"&amp;Données!$A$4:$A$15&amp;"'!$S$29:$S$48"),Données!$O$14,INDIRECT("'"&amp;Données!$A$4:$A$15&amp;"'!$Q$29:$Q$48"),A85))))</f>
        <v>0</v>
      </c>
      <c r="V85" s="378">
        <f ca="1">SUMPRODUCT(COUNTIFS(INDIRECT("'"&amp;Données!$A$4:$A$15&amp;"'!$E$29:$E$48"),Données!$O$15,INDIRECT("'"&amp;Données!$A$4:$A$15&amp;"'!$C$29:$C$48"),A85)+(COUNTIFS(INDIRECT("'"&amp;Données!$A$4:$A$15&amp;"'!$L$29:$L$48"),Données!$O$15,INDIRECT("'"&amp;Données!$A$4:$A$15&amp;"'!$J$29:$J$48"),A85)+(COUNTIFS(INDIRECT("'"&amp;Données!$A$4:$A$15&amp;"'!$S$29:$S$48"),Données!$O$15,INDIRECT("'"&amp;Données!$A$4:$A$15&amp;"'!$Q$29:$Q$48"),A85))))</f>
        <v>0</v>
      </c>
      <c r="W85" s="378">
        <f ca="1">SUMPRODUCT(COUNTIFS(INDIRECT("'"&amp;Données!$A$4:$A$15&amp;"'!$E$29:$E$48"),Données!$O$16,INDIRECT("'"&amp;Données!$A$4:$A$15&amp;"'!$C$29:$C$48"),A85)+(COUNTIFS(INDIRECT("'"&amp;Données!$A$4:$A$15&amp;"'!$L$29:$L$48"),Données!$O$16,INDIRECT("'"&amp;Données!$A$4:$A$15&amp;"'!$J$29:$J$48"),A85)+(COUNTIFS(INDIRECT("'"&amp;Données!$A$4:$A$15&amp;"'!$S$29:$S$48"),Données!$O$16,INDIRECT("'"&amp;Données!$A$4:$A$15&amp;"'!$Q$29:$Q$48"),A85))))</f>
        <v>0</v>
      </c>
      <c r="X85" s="378">
        <f ca="1">SUMPRODUCT(COUNTIFS(INDIRECT("'"&amp;Données!$A$4:$A$15&amp;"'!$E$29:$E$48"),Données!$O$17,INDIRECT("'"&amp;Données!$A$4:$A$15&amp;"'!$C$29:$C$48"),A85)+(COUNTIFS(INDIRECT("'"&amp;Données!$A$4:$A$15&amp;"'!$L$29:$L$48"),Données!$O$17,INDIRECT("'"&amp;Données!$A$4:$A$15&amp;"'!$J$29:$J$48"),A85)+(COUNTIFS(INDIRECT("'"&amp;Données!$A$4:$A$15&amp;"'!$S$29:$S$48"),Données!$O$17,INDIRECT("'"&amp;Données!$A$4:$A$15&amp;"'!$Q$29:$Q$48"),A85))))</f>
        <v>0</v>
      </c>
      <c r="Y85" s="378">
        <f ca="1">SUMPRODUCT(COUNTIFS(INDIRECT("'"&amp;Données!$A$4:$A$15&amp;"'!$E$29:$E$48"),Données!$O$18,INDIRECT("'"&amp;Données!$A$4:$A$15&amp;"'!$C$29:$C$48"),A85)+(COUNTIFS(INDIRECT("'"&amp;Données!$A$4:$A$15&amp;"'!$L$29:$L$48"),Données!$O$18,INDIRECT("'"&amp;Données!$A$4:$A$15&amp;"'!$J$29:$J$48"),A85)+(COUNTIFS(INDIRECT("'"&amp;Données!$A$4:$A$15&amp;"'!$S$29:$S$48"),Données!$O$18,INDIRECT("'"&amp;Données!$A$4:$A$15&amp;"'!$Q$29:$Q$48"),A85))))</f>
        <v>0</v>
      </c>
      <c r="Z85" s="378">
        <f ca="1">SUMPRODUCT(COUNTIFS(INDIRECT("'"&amp;Données!$A$4:$A$15&amp;"'!$E$29:$E$48"),Données!$O$19,INDIRECT("'"&amp;Données!$A$4:$A$15&amp;"'!$C$29:$C$48"),A85)+(COUNTIFS(INDIRECT("'"&amp;Données!$A$4:$A$15&amp;"'!$L$29:$L$48"),Données!$O$19,INDIRECT("'"&amp;Données!$A$4:$A$15&amp;"'!$J$29:$J$48"),A85)+(COUNTIFS(INDIRECT("'"&amp;Données!$A$4:$A$15&amp;"'!$S$29:$S$48"),Données!$O$19,INDIRECT("'"&amp;Données!$A$4:$A$15&amp;"'!$Q$29:$Q$48"),A85))))</f>
        <v>0</v>
      </c>
      <c r="AA85" s="218"/>
      <c r="AB85" s="218"/>
      <c r="AC85" s="218"/>
      <c r="AD85" s="97"/>
      <c r="AE85" s="97"/>
      <c r="AF85" s="97"/>
      <c r="AG85" s="97"/>
      <c r="AH85" s="97"/>
      <c r="AI85" s="98"/>
      <c r="AJ85" s="96"/>
      <c r="AK85" s="96"/>
      <c r="AL85" s="96"/>
      <c r="AS85" s="89"/>
    </row>
    <row r="86" spans="1:45" s="63" customFormat="1" ht="12.75" x14ac:dyDescent="0.2">
      <c r="A86" s="375"/>
      <c r="B86" s="117"/>
      <c r="C86" s="117"/>
      <c r="D86" s="117"/>
      <c r="E86" s="117"/>
      <c r="F86" s="117"/>
      <c r="G86" s="388">
        <f>SUM(G36:G85)</f>
        <v>0</v>
      </c>
      <c r="H86" s="388">
        <f t="shared" ref="H86:J86" si="1">SUM(H36:H85)</f>
        <v>0</v>
      </c>
      <c r="I86" s="388">
        <f t="shared" si="1"/>
        <v>0</v>
      </c>
      <c r="J86" s="388">
        <f t="shared" si="1"/>
        <v>0</v>
      </c>
      <c r="K86" s="218"/>
      <c r="L86" s="218"/>
      <c r="M86" s="218"/>
      <c r="N86" s="218"/>
      <c r="O86" s="218"/>
      <c r="P86" s="218"/>
      <c r="Q86" s="218"/>
      <c r="R86" s="218"/>
      <c r="S86" s="218"/>
      <c r="T86" s="218"/>
      <c r="U86" s="218"/>
      <c r="V86" s="218"/>
      <c r="W86" s="218"/>
      <c r="X86" s="218"/>
      <c r="Y86" s="218"/>
      <c r="Z86" s="218"/>
      <c r="AA86" s="218"/>
      <c r="AB86" s="218"/>
      <c r="AC86" s="218"/>
      <c r="AD86" s="97"/>
      <c r="AE86" s="97"/>
      <c r="AF86" s="97"/>
      <c r="AG86" s="97"/>
      <c r="AH86" s="97"/>
      <c r="AI86" s="98"/>
      <c r="AJ86" s="96"/>
      <c r="AK86" s="96"/>
      <c r="AL86" s="96"/>
      <c r="AS86" s="89"/>
    </row>
    <row r="87" spans="1:45" s="63" customFormat="1" ht="12.75" x14ac:dyDescent="0.2">
      <c r="A87" s="375"/>
      <c r="B87" s="117"/>
      <c r="C87" s="117"/>
      <c r="D87" s="117"/>
      <c r="E87" s="117"/>
      <c r="F87" s="117"/>
      <c r="G87" s="218"/>
      <c r="H87" s="218"/>
      <c r="I87" s="218"/>
      <c r="J87" s="218"/>
      <c r="K87" s="218"/>
      <c r="L87" s="218"/>
      <c r="M87" s="218"/>
      <c r="P87" s="217"/>
      <c r="Q87" s="117"/>
      <c r="R87" s="117"/>
      <c r="S87" s="117"/>
      <c r="T87" s="117"/>
      <c r="U87" s="218"/>
      <c r="V87" s="218"/>
      <c r="W87" s="218"/>
      <c r="X87" s="218"/>
      <c r="Y87" s="218"/>
      <c r="Z87" s="218"/>
      <c r="AA87" s="218"/>
      <c r="AB87" s="218"/>
      <c r="AC87" s="218"/>
      <c r="AD87" s="97"/>
      <c r="AE87" s="97"/>
      <c r="AF87" s="97"/>
      <c r="AG87" s="97"/>
      <c r="AH87" s="97"/>
      <c r="AI87" s="98"/>
      <c r="AJ87" s="96"/>
      <c r="AK87" s="96"/>
      <c r="AL87" s="96"/>
      <c r="AS87" s="89"/>
    </row>
    <row r="88" spans="1:45" s="63" customFormat="1" ht="12" x14ac:dyDescent="0.2">
      <c r="A88" s="100" t="s">
        <v>133</v>
      </c>
      <c r="B88" s="95"/>
      <c r="C88" s="95"/>
      <c r="D88" s="95"/>
      <c r="E88" s="95"/>
      <c r="F88" s="95"/>
      <c r="G88" s="95"/>
      <c r="H88" s="95"/>
      <c r="I88" s="95"/>
      <c r="J88" s="95"/>
      <c r="K88" s="95"/>
      <c r="AD88" s="97"/>
      <c r="AE88" s="97"/>
      <c r="AF88" s="97"/>
      <c r="AG88" s="97"/>
      <c r="AH88" s="97"/>
      <c r="AI88" s="98"/>
      <c r="AJ88" s="96"/>
      <c r="AK88" s="96"/>
      <c r="AL88" s="96"/>
      <c r="AS88" s="89"/>
    </row>
    <row r="89" spans="1:45" s="63" customFormat="1" ht="48" x14ac:dyDescent="0.25">
      <c r="A89" s="136"/>
      <c r="B89" s="134" t="s">
        <v>139</v>
      </c>
      <c r="C89" s="135" t="s">
        <v>38</v>
      </c>
      <c r="D89" s="134" t="s">
        <v>140</v>
      </c>
      <c r="E89" s="134" t="s">
        <v>141</v>
      </c>
      <c r="F89" s="134" t="s">
        <v>142</v>
      </c>
      <c r="G89" s="134" t="s">
        <v>230</v>
      </c>
      <c r="H89" s="134" t="s">
        <v>231</v>
      </c>
      <c r="I89" s="134" t="s">
        <v>232</v>
      </c>
      <c r="J89" s="134" t="s">
        <v>233</v>
      </c>
      <c r="K89" s="135" t="s">
        <v>200</v>
      </c>
      <c r="L89" s="135" t="s">
        <v>191</v>
      </c>
      <c r="M89" s="135" t="s">
        <v>201</v>
      </c>
      <c r="N89" s="135" t="s">
        <v>202</v>
      </c>
      <c r="O89" s="135" t="s">
        <v>160</v>
      </c>
      <c r="P89" s="135" t="s">
        <v>192</v>
      </c>
      <c r="Q89" s="135" t="s">
        <v>227</v>
      </c>
      <c r="R89" s="135" t="s">
        <v>189</v>
      </c>
      <c r="S89" s="135" t="s">
        <v>203</v>
      </c>
      <c r="T89" s="135" t="s">
        <v>204</v>
      </c>
      <c r="U89" s="135" t="s">
        <v>228</v>
      </c>
      <c r="V89" s="135" t="s">
        <v>229</v>
      </c>
      <c r="W89" s="135" t="s">
        <v>190</v>
      </c>
      <c r="X89" s="135" t="s">
        <v>206</v>
      </c>
      <c r="Y89" s="135" t="s">
        <v>205</v>
      </c>
      <c r="Z89" s="135" t="s">
        <v>161</v>
      </c>
      <c r="AB89" s="99"/>
      <c r="AC89" s="142" t="s">
        <v>173</v>
      </c>
      <c r="AD89" s="125"/>
      <c r="AE89" s="125"/>
      <c r="AF89" s="125"/>
      <c r="AG89" s="125"/>
      <c r="AH89" s="97"/>
      <c r="AI89" s="98"/>
      <c r="AJ89" s="96"/>
      <c r="AK89" s="96"/>
      <c r="AL89" s="96"/>
      <c r="AS89" s="89"/>
    </row>
    <row r="90" spans="1:45" s="63" customFormat="1" x14ac:dyDescent="0.25">
      <c r="A90" s="315" t="s">
        <v>84</v>
      </c>
      <c r="B90" s="112">
        <f ca="1">SUMPRODUCT(COUNTIF(INDIRECT("'"&amp;Données!$A$4:$A$15&amp;"'!$B$3:$T$38"),A90))</f>
        <v>0</v>
      </c>
      <c r="C90" s="112">
        <f ca="1">SUMPRODUCT(SUMIF(INDIRECT("'"&amp;Données!$A$4:$A$15&amp;"'!$C$03:$C$23"),A90,INDIRECT("'"&amp;Données!$A$4:$A$15&amp;"'!$F$03:$F$23"))+(SUMIF(INDIRECT("'"&amp;Données!$A$4:$A$15&amp;"'!$J$03:$J$23"),A90,INDIRECT("'"&amp;Données!$A$4:$A$15&amp;"'!$M$03:$M$23")))+(SUMIF(INDIRECT("'"&amp;Données!$A$4:$A$15&amp;"'!$Q$03:$Q$23"),A90,INDIRECT("'"&amp;Données!$A$4:$A$15&amp;"'!$T$03:$T$23"))))</f>
        <v>0</v>
      </c>
      <c r="D90" s="112">
        <f ca="1">SUMPRODUCT(COUNTIF(INDIRECT("'"&amp;Données!$A$4:$A$15&amp;"'!$C$03:$C$23"),A90))</f>
        <v>0</v>
      </c>
      <c r="E90" s="112">
        <f ca="1">SUMPRODUCT(COUNTIF(INDIRECT("'"&amp;Données!$A$4:$A$15&amp;"'!$J$03:$J$23"),A90))</f>
        <v>0</v>
      </c>
      <c r="F90" s="112">
        <f ca="1">SUMPRODUCT(COUNTIF(INDIRECT("'"&amp;Données!$A$4:$A$15&amp;"'!$Q$03:$Q$23"),A90))</f>
        <v>0</v>
      </c>
      <c r="G90" s="386">
        <f>COUNTIFS('Michèle SCHUH'!$B$3:$B$42,Données!$T$4,'Michèle SCHUH'!$C$3:$C$42,A90)+COUNTIFS('Michèle SCHUH'!$I$3:$I$42,Données!$T$4,'Michèle SCHUH'!$J$3:$J$42,A90)+COUNTIFS('Michèle SCHUH'!$P$3:$P$42,Données!$T$4,'Michèle SCHUH'!$Q$3:$Q$42,A90)</f>
        <v>0</v>
      </c>
      <c r="H90" s="386">
        <f>COUNTIFS('Michèle SCHUH'!$B$3:$B$42,Données!$T$5,'Michèle SCHUH'!$C$3:$C$42,A90)+COUNTIFS('Michèle SCHUH'!$I$3:$I$42,Données!$T$5,'Michèle SCHUH'!$J$3:$J$42,A90)+COUNTIFS('Michèle SCHUH'!$P$3:$P$42,Données!$T$5,'Michèle SCHUH'!$Q$3:$Q$42,A90)</f>
        <v>0</v>
      </c>
      <c r="I90" s="386">
        <f>COUNTIFS('Michèle SCHUH'!$B$3:$B$42,Données!$T$6,'Michèle SCHUH'!$C$3:$C$42,A90)+COUNTIFS('Michèle SCHUH'!$I$3:$I$42,Données!$T$6,'Michèle SCHUH'!$J$3:$J$42,A90)+COUNTIFS('Michèle SCHUH'!$P$3:$P$42,Données!$T$6,'Michèle SCHUH'!$Q$3:$Q$42,A90)</f>
        <v>0</v>
      </c>
      <c r="J90" s="386">
        <f>COUNTIFS('Michèle SCHUH'!$B$3:$B$42,Données!$T$7,'Michèle SCHUH'!$C$3:$C$42,A90)+COUNTIFS('Michèle SCHUH'!$I$3:$I$42,Données!$T$7,'Michèle SCHUH'!$J$3:$J$42,A90)+COUNTIFS('Michèle SCHUH'!$P$3:$P$42,Données!$T$7,'Michèle SCHUH'!$Q$3:$Q$42,A90)</f>
        <v>0</v>
      </c>
      <c r="K90" s="378">
        <f ca="1">SUMPRODUCT(COUNTIFS(INDIRECT("'"&amp;Données!$A$4:$A$15&amp;"'!$E$4:$E$24"),Données!$O$4,INDIRECT("'"&amp;Données!$A$4:$A$15&amp;"'!$C$4:$C$24"),A90)+(COUNTIFS(INDIRECT("'"&amp;Données!$A$4:$A$15&amp;"'!$L$4:$L$24"),Données!$O$4,INDIRECT("'"&amp;Données!$A$4:$A$15&amp;"'!$J$4:$J$24"),A90)+(COUNTIFS(INDIRECT("'"&amp;Données!$A$4:$A$15&amp;"'!$S$4:$S$24"),Données!$O$4,INDIRECT("'"&amp;Données!$A$4:$A$15&amp;"'!$Q$4:$Q$24"),A90))))</f>
        <v>0</v>
      </c>
      <c r="L90" s="137">
        <f ca="1">SUMPRODUCT(COUNTIFS(INDIRECT("'"&amp;Données!$A$4:$A$15&amp;"'!$E$4:$E$24"),Données!$O$5,INDIRECT("'"&amp;Données!$A$4:$A$15&amp;"'!$C$4:$C$24"),A90)+(COUNTIFS(INDIRECT("'"&amp;Données!$A$4:$A$15&amp;"'!$L$4:$L$24"),Données!$O$5,INDIRECT("'"&amp;Données!$A$4:$A$15&amp;"'!$J$4:$J$24"),A90)+(COUNTIFS(INDIRECT("'"&amp;Données!$A$4:$A$15&amp;"'!$S$4:$S$24"),Données!$O$5,INDIRECT("'"&amp;Données!$A$4:$A$15&amp;"'!$Q$4:$Q$24"),A90))))</f>
        <v>0</v>
      </c>
      <c r="M90" s="137">
        <f ca="1">SUMPRODUCT(COUNTIFS(INDIRECT("'"&amp;Données!$A$4:$A$15&amp;"'!$E$4:$E$24"),Données!$O$6,INDIRECT("'"&amp;Données!$A$4:$A$15&amp;"'!$C$4:$C$24"),A90)+(COUNTIFS(INDIRECT("'"&amp;Données!$A$4:$A$15&amp;"'!$L$4:$L$24"),Données!$O$6,INDIRECT("'"&amp;Données!$A$4:$A$15&amp;"'!$J$4:$J$24"),A90)+(COUNTIFS(INDIRECT("'"&amp;Données!$A$4:$A$15&amp;"'!$S$4:$S$24"),Données!$O$6,INDIRECT("'"&amp;Données!$A$4:$A$15&amp;"'!$Q$4:$Q$24"),A90))))</f>
        <v>0</v>
      </c>
      <c r="N90" s="137">
        <f ca="1">SUMPRODUCT(COUNTIFS(INDIRECT("'"&amp;Données!$A$4:$A$15&amp;"'!$E$4:$E$24"),Données!$O$7,INDIRECT("'"&amp;Données!$A$4:$A$15&amp;"'!$C$4:$C$24"),A90)+(COUNTIFS(INDIRECT("'"&amp;Données!$A$4:$A$15&amp;"'!$L$4:$L$24"),Données!$O$7,INDIRECT("'"&amp;Données!$A$4:$A$15&amp;"'!$J$4:$J$24"),A90)+(COUNTIFS(INDIRECT("'"&amp;Données!$A$4:$A$15&amp;"'!$S$4:$S$24"),Données!$O$7,INDIRECT("'"&amp;Données!$A$4:$A$15&amp;"'!$Q$4:$Q$24"),A90))))</f>
        <v>0</v>
      </c>
      <c r="O90" s="137">
        <f ca="1">SUMPRODUCT(COUNTIFS(INDIRECT("'"&amp;Données!$A$4:$A$15&amp;"'!$E$4:$E$24"),Données!$O$8,INDIRECT("'"&amp;Données!$A$4:$A$15&amp;"'!$C$4:$C$24"),A90)+(COUNTIFS(INDIRECT("'"&amp;Données!$A$4:$A$15&amp;"'!$L$4:$L$24"),Données!$O$8,INDIRECT("'"&amp;Données!$A$4:$A$15&amp;"'!$J$4:$J$24"),A90)+(COUNTIFS(INDIRECT("'"&amp;Données!$A$4:$A$15&amp;"'!$S$4:$S$24"),Données!$O$8,INDIRECT("'"&amp;Données!$A$4:$A$15&amp;"'!$Q$4:$Q$24"),A90))))</f>
        <v>0</v>
      </c>
      <c r="P90" s="137">
        <f ca="1">SUMPRODUCT(COUNTIFS(INDIRECT("'"&amp;Données!$A$4:$A$15&amp;"'!$E$4:$E$24"),Données!$O$9,INDIRECT("'"&amp;Données!$A$4:$A$15&amp;"'!$C$4:$C$24"),A90)+(COUNTIFS(INDIRECT("'"&amp;Données!$A$4:$A$15&amp;"'!$L$4:$L$24"),Données!$O$9,INDIRECT("'"&amp;Données!$A$4:$A$15&amp;"'!$J$4:$J$24"),A90)+(COUNTIFS(INDIRECT("'"&amp;Données!$A$4:$A$15&amp;"'!$S$4:$S$24"),Données!$O$9,INDIRECT("'"&amp;Données!$A$4:$A$15&amp;"'!$Q$4:$Q$24"),A90))))</f>
        <v>0</v>
      </c>
      <c r="Q90" s="137">
        <f ca="1">SUMPRODUCT(COUNTIFS(INDIRECT("'"&amp;Données!$A$4:$A$15&amp;"'!$E$4:$E$24"),Données!$O$10,INDIRECT("'"&amp;Données!$A$4:$A$15&amp;"'!$C$4:$C$24"),A90)+(COUNTIFS(INDIRECT("'"&amp;Données!$A$4:$A$15&amp;"'!$L$4:$L$24"),Données!$O$10,INDIRECT("'"&amp;Données!$A$4:$A$15&amp;"'!$J$4:$J$24"),A90)+(COUNTIFS(INDIRECT("'"&amp;Données!$A$4:$A$15&amp;"'!$S$4:$S$24"),Données!$O$10,INDIRECT("'"&amp;Données!$A$4:$A$15&amp;"'!$Q$4:$Q$24"),A90))))</f>
        <v>0</v>
      </c>
      <c r="R90" s="137">
        <f ca="1">SUMPRODUCT(COUNTIFS(INDIRECT("'"&amp;Données!$A$4:$A$15&amp;"'!$E$4:$E$24"),Données!$O$11,INDIRECT("'"&amp;Données!$A$4:$A$15&amp;"'!$C$4:$C$24"),A90)+(COUNTIFS(INDIRECT("'"&amp;Données!$A$4:$A$15&amp;"'!$L$4:$L$24"),Données!$O$11,INDIRECT("'"&amp;Données!$A$4:$A$15&amp;"'!$J$4:$J$24"),A90)+(COUNTIFS(INDIRECT("'"&amp;Données!$A$4:$A$15&amp;"'!$S$4:$S$24"),Données!$O$11,INDIRECT("'"&amp;Données!$A$4:$A$15&amp;"'!$Q$4:$Q$24"),A90))))</f>
        <v>0</v>
      </c>
      <c r="S90" s="137">
        <f ca="1">SUMPRODUCT(COUNTIFS(INDIRECT("'"&amp;Données!$A$4:$A$15&amp;"'!$E$4:$E$24"),Données!$O$12,INDIRECT("'"&amp;Données!$A$4:$A$15&amp;"'!$C$4:$C$24"),A90)+(COUNTIFS(INDIRECT("'"&amp;Données!$A$4:$A$15&amp;"'!$L$4:$L$24"),Données!$O$12,INDIRECT("'"&amp;Données!$A$4:$A$15&amp;"'!$J$4:$J$24"),A90)+(COUNTIFS(INDIRECT("'"&amp;Données!$A$4:$A$15&amp;"'!$S$4:$S$24"),Données!$O$12,INDIRECT("'"&amp;Données!$A$4:$A$15&amp;"'!$Q$4:$Q$24"),A90))))</f>
        <v>0</v>
      </c>
      <c r="T90" s="137">
        <f ca="1">SUMPRODUCT(COUNTIFS(INDIRECT("'"&amp;Données!$A$4:$A$15&amp;"'!$E$4:$E$24"),Données!$O$13,INDIRECT("'"&amp;Données!$A$4:$A$15&amp;"'!$C$4:$C$24"),A90)+(COUNTIFS(INDIRECT("'"&amp;Données!$A$4:$A$15&amp;"'!$L$4:$L$24"),Données!$O$13,INDIRECT("'"&amp;Données!$A$4:$A$15&amp;"'!$J$4:$J$24"),A90)+(COUNTIFS(INDIRECT("'"&amp;Données!$A$4:$A$15&amp;"'!$S$4:$S$24"),Données!$O$13,INDIRECT("'"&amp;Données!$A$4:$A$15&amp;"'!$Q$4:$Q$24"),A90))))</f>
        <v>0</v>
      </c>
      <c r="U90" s="137">
        <f ca="1">SUMPRODUCT(COUNTIFS(INDIRECT("'"&amp;Données!$A$4:$A$15&amp;"'!$E$4:$E$24"),Données!$O$14,INDIRECT("'"&amp;Données!$A$4:$A$15&amp;"'!$C$4:$C$24"),A90)+(COUNTIFS(INDIRECT("'"&amp;Données!$A$4:$A$15&amp;"'!$L$4:$L$24"),Données!$O$14,INDIRECT("'"&amp;Données!$A$4:$A$15&amp;"'!$J$4:$J$24"),A90)+(COUNTIFS(INDIRECT("'"&amp;Données!$A$4:$A$15&amp;"'!$S$4:$S$24"),Données!$O$14,INDIRECT("'"&amp;Données!$A$4:$A$15&amp;"'!$Q$4:$Q$24"),A90))))</f>
        <v>0</v>
      </c>
      <c r="V90" s="137">
        <f ca="1">SUMPRODUCT(COUNTIFS(INDIRECT("'"&amp;Données!$A$4:$A$15&amp;"'!$E$4:$E$24"),Données!$O$15,INDIRECT("'"&amp;Données!$A$4:$A$15&amp;"'!$C$4:$C$24"),A90)+(COUNTIFS(INDIRECT("'"&amp;Données!$A$4:$A$15&amp;"'!$L$4:$L$24"),Données!$O$15,INDIRECT("'"&amp;Données!$A$4:$A$15&amp;"'!$J$4:$J$24"),A90)+(COUNTIFS(INDIRECT("'"&amp;Données!$A$4:$A$15&amp;"'!$S$4:$S$24"),Données!$O$15,INDIRECT("'"&amp;Données!$A$4:$A$15&amp;"'!$Q$4:$Q$24"),A90))))</f>
        <v>0</v>
      </c>
      <c r="W90" s="378">
        <f ca="1">SUMPRODUCT(COUNTIFS(INDIRECT("'"&amp;Données!$A$4:$A$15&amp;"'!$E$4:$E$24"),Données!$O$16,INDIRECT("'"&amp;Données!$A$4:$A$15&amp;"'!$C$4:$C$24"),A90)+(COUNTIFS(INDIRECT("'"&amp;Données!$A$4:$A$15&amp;"'!$L$4:$L$24"),Données!$O$16,INDIRECT("'"&amp;Données!$A$4:$A$15&amp;"'!$J$4:$J$24"),A90)+(COUNTIFS(INDIRECT("'"&amp;Données!$A$4:$A$15&amp;"'!$S$4:$S$24"),Données!$O$16,INDIRECT("'"&amp;Données!$A$4:$A$15&amp;"'!$Q$4:$Q$24"),A90))))</f>
        <v>0</v>
      </c>
      <c r="X90" s="378">
        <f ca="1">SUMPRODUCT(COUNTIFS(INDIRECT("'"&amp;Données!$A$4:$A$15&amp;"'!$E$4:$E$24"),Données!$O$17,INDIRECT("'"&amp;Données!$A$4:$A$15&amp;"'!$C$4:$C$24"),A90)+(COUNTIFS(INDIRECT("'"&amp;Données!$A$4:$A$15&amp;"'!$L$4:$L$24"),Données!$O$17,INDIRECT("'"&amp;Données!$A$4:$A$15&amp;"'!$J$4:$J$24"),A90)+(COUNTIFS(INDIRECT("'"&amp;Données!$A$4:$A$15&amp;"'!$S$4:$S$24"),Données!$O$17,INDIRECT("'"&amp;Données!$A$4:$A$15&amp;"'!$Q$4:$Q$24"),A90))))</f>
        <v>0</v>
      </c>
      <c r="Y90" s="378">
        <f ca="1">SUMPRODUCT(COUNTIFS(INDIRECT("'"&amp;Données!$A$4:$A$15&amp;"'!$E$4:$E$24"),Données!$O$18,INDIRECT("'"&amp;Données!$A$4:$A$15&amp;"'!$C$4:$C$24"),A90)+(COUNTIFS(INDIRECT("'"&amp;Données!$A$4:$A$15&amp;"'!$L$4:$L$24"),Données!$O$18,INDIRECT("'"&amp;Données!$A$4:$A$15&amp;"'!$J$4:$J$24"),A90)+(COUNTIFS(INDIRECT("'"&amp;Données!$A$4:$A$15&amp;"'!$S$4:$S$24"),Données!$O$18,INDIRECT("'"&amp;Données!$A$4:$A$15&amp;"'!$Q$4:$Q$24"),A90))))</f>
        <v>0</v>
      </c>
      <c r="Z90" s="378">
        <f ca="1">SUMPRODUCT(COUNTIFS(INDIRECT("'"&amp;Données!$A$4:$A$15&amp;"'!$E$4:$E$24"),Données!$O$19,INDIRECT("'"&amp;Données!$A$4:$A$15&amp;"'!$C$4:$C$24"),A90)+(COUNTIFS(INDIRECT("'"&amp;Données!$A$4:$A$15&amp;"'!$L$4:$L$24"),Données!$O$19,INDIRECT("'"&amp;Données!$A$4:$A$15&amp;"'!$J$4:$J$24"),A90)+(COUNTIFS(INDIRECT("'"&amp;Données!$A$4:$A$15&amp;"'!$S$4:$S$24"),Données!$O$19,INDIRECT("'"&amp;Données!$A$4:$A$15&amp;"'!$Q$4:$Q$24"),A90))))</f>
        <v>0</v>
      </c>
      <c r="AB90" s="99"/>
      <c r="AC90" s="143" t="s">
        <v>174</v>
      </c>
      <c r="AD90" s="143" t="s">
        <v>175</v>
      </c>
      <c r="AE90" s="143" t="s">
        <v>176</v>
      </c>
      <c r="AF90" s="143" t="s">
        <v>177</v>
      </c>
      <c r="AG90" s="144"/>
      <c r="AH90" s="97"/>
      <c r="AI90" s="98"/>
      <c r="AJ90" s="96"/>
      <c r="AK90" s="96"/>
      <c r="AL90" s="96"/>
      <c r="AS90" s="89"/>
    </row>
    <row r="91" spans="1:45" s="63" customFormat="1" x14ac:dyDescent="0.25">
      <c r="A91" s="375" t="s">
        <v>105</v>
      </c>
      <c r="B91" s="377">
        <f ca="1">SUMPRODUCT(COUNTIF(INDIRECT("'"&amp;Données!$A$4:$A$15&amp;"'!$B$3:$T$38"),A91))</f>
        <v>0</v>
      </c>
      <c r="C91" s="377">
        <f ca="1">SUMPRODUCT(SUMIF(INDIRECT("'"&amp;Données!$A$4:$A$15&amp;"'!$C$03:$C$23"),A91,INDIRECT("'"&amp;Données!$A$4:$A$15&amp;"'!$F$03:$F$23"))+(SUMIF(INDIRECT("'"&amp;Données!$A$4:$A$15&amp;"'!$J$03:$J$23"),A91,INDIRECT("'"&amp;Données!$A$4:$A$15&amp;"'!$M$03:$M$23")))+(SUMIF(INDIRECT("'"&amp;Données!$A$4:$A$15&amp;"'!$Q$03:$Q$23"),A91,INDIRECT("'"&amp;Données!$A$4:$A$15&amp;"'!$T$03:$T$23"))))</f>
        <v>0</v>
      </c>
      <c r="D91" s="377">
        <f ca="1">SUMPRODUCT(COUNTIF(INDIRECT("'"&amp;Données!$A$4:$A$15&amp;"'!$C$03:$C$23"),A91))</f>
        <v>0</v>
      </c>
      <c r="E91" s="377">
        <f ca="1">SUMPRODUCT(COUNTIF(INDIRECT("'"&amp;Données!$A$4:$A$15&amp;"'!$J$03:$J$23"),A91))</f>
        <v>0</v>
      </c>
      <c r="F91" s="377">
        <f ca="1">SUMPRODUCT(COUNTIF(INDIRECT("'"&amp;Données!$A$4:$A$15&amp;"'!$Q$03:$Q$23"),A91))</f>
        <v>0</v>
      </c>
      <c r="G91" s="386">
        <f>COUNTIFS('Michèle SCHUH'!$B$3:$B$42,Données!$T$4,'Michèle SCHUH'!$C$3:$C$42,A91)+COUNTIFS('Michèle SCHUH'!$I$3:$I$42,Données!$T$4,'Michèle SCHUH'!$J$3:$J$42,A91)+COUNTIFS('Michèle SCHUH'!$P$3:$P$42,Données!$T$4,'Michèle SCHUH'!$Q$3:$Q$42,A91)</f>
        <v>0</v>
      </c>
      <c r="H91" s="386">
        <f>COUNTIFS('Michèle SCHUH'!$B$3:$B$42,Données!$T$5,'Michèle SCHUH'!$C$3:$C$42,A91)+COUNTIFS('Michèle SCHUH'!$I$3:$I$42,Données!$T$5,'Michèle SCHUH'!$J$3:$J$42,A91)+COUNTIFS('Michèle SCHUH'!$P$3:$P$42,Données!$T$5,'Michèle SCHUH'!$Q$3:$Q$42,A91)</f>
        <v>0</v>
      </c>
      <c r="I91" s="386">
        <f>COUNTIFS('Michèle SCHUH'!$B$3:$B$42,Données!$T$6,'Michèle SCHUH'!$C$3:$C$42,A91)+COUNTIFS('Michèle SCHUH'!$I$3:$I$42,Données!$T$6,'Michèle SCHUH'!$J$3:$J$42,A91)+COUNTIFS('Michèle SCHUH'!$P$3:$P$42,Données!$T$6,'Michèle SCHUH'!$Q$3:$Q$42,A91)</f>
        <v>0</v>
      </c>
      <c r="J91" s="386">
        <f>COUNTIFS('Michèle SCHUH'!$B$3:$B$42,Données!$T$7,'Michèle SCHUH'!$C$3:$C$42,A91)+COUNTIFS('Michèle SCHUH'!$I$3:$I$42,Données!$T$7,'Michèle SCHUH'!$J$3:$J$42,A91)+COUNTIFS('Michèle SCHUH'!$P$3:$P$42,Données!$T$7,'Michèle SCHUH'!$Q$3:$Q$42,A91)</f>
        <v>0</v>
      </c>
      <c r="K91" s="378">
        <f ca="1">SUMPRODUCT(COUNTIFS(INDIRECT("'"&amp;Données!$A$4:$A$15&amp;"'!$E$4:$E$24"),Données!$O$4,INDIRECT("'"&amp;Données!$A$4:$A$15&amp;"'!$C$4:$C$24"),A91)+(COUNTIFS(INDIRECT("'"&amp;Données!$A$4:$A$15&amp;"'!$L$4:$L$24"),Données!$O$4,INDIRECT("'"&amp;Données!$A$4:$A$15&amp;"'!$J$4:$J$24"),A91)+(COUNTIFS(INDIRECT("'"&amp;Données!$A$4:$A$15&amp;"'!$S$4:$S$24"),Données!$O$4,INDIRECT("'"&amp;Données!$A$4:$A$15&amp;"'!$Q$4:$Q$24"),A91))))</f>
        <v>0</v>
      </c>
      <c r="L91" s="378">
        <f ca="1">SUMPRODUCT(COUNTIFS(INDIRECT("'"&amp;Données!$A$4:$A$15&amp;"'!$E$4:$E$24"),Données!$O$5,INDIRECT("'"&amp;Données!$A$4:$A$15&amp;"'!$C$4:$C$24"),A91)+(COUNTIFS(INDIRECT("'"&amp;Données!$A$4:$A$15&amp;"'!$L$4:$L$24"),Données!$O$5,INDIRECT("'"&amp;Données!$A$4:$A$15&amp;"'!$J$4:$J$24"),A91)+(COUNTIFS(INDIRECT("'"&amp;Données!$A$4:$A$15&amp;"'!$S$4:$S$24"),Données!$O$5,INDIRECT("'"&amp;Données!$A$4:$A$15&amp;"'!$Q$4:$Q$24"),A91))))</f>
        <v>0</v>
      </c>
      <c r="M91" s="378">
        <f ca="1">SUMPRODUCT(COUNTIFS(INDIRECT("'"&amp;Données!$A$4:$A$15&amp;"'!$E$4:$E$24"),Données!$O$6,INDIRECT("'"&amp;Données!$A$4:$A$15&amp;"'!$C$4:$C$24"),A91)+(COUNTIFS(INDIRECT("'"&amp;Données!$A$4:$A$15&amp;"'!$L$4:$L$24"),Données!$O$6,INDIRECT("'"&amp;Données!$A$4:$A$15&amp;"'!$J$4:$J$24"),A91)+(COUNTIFS(INDIRECT("'"&amp;Données!$A$4:$A$15&amp;"'!$S$4:$S$24"),Données!$O$6,INDIRECT("'"&amp;Données!$A$4:$A$15&amp;"'!$Q$4:$Q$24"),A91))))</f>
        <v>0</v>
      </c>
      <c r="N91" s="378">
        <f ca="1">SUMPRODUCT(COUNTIFS(INDIRECT("'"&amp;Données!$A$4:$A$15&amp;"'!$E$4:$E$24"),Données!$O$7,INDIRECT("'"&amp;Données!$A$4:$A$15&amp;"'!$C$4:$C$24"),A91)+(COUNTIFS(INDIRECT("'"&amp;Données!$A$4:$A$15&amp;"'!$L$4:$L$24"),Données!$O$7,INDIRECT("'"&amp;Données!$A$4:$A$15&amp;"'!$J$4:$J$24"),A91)+(COUNTIFS(INDIRECT("'"&amp;Données!$A$4:$A$15&amp;"'!$S$4:$S$24"),Données!$O$7,INDIRECT("'"&amp;Données!$A$4:$A$15&amp;"'!$Q$4:$Q$24"),A91))))</f>
        <v>0</v>
      </c>
      <c r="O91" s="378">
        <f ca="1">SUMPRODUCT(COUNTIFS(INDIRECT("'"&amp;Données!$A$4:$A$15&amp;"'!$E$4:$E$24"),Données!$O$8,INDIRECT("'"&amp;Données!$A$4:$A$15&amp;"'!$C$4:$C$24"),A91)+(COUNTIFS(INDIRECT("'"&amp;Données!$A$4:$A$15&amp;"'!$L$4:$L$24"),Données!$O$8,INDIRECT("'"&amp;Données!$A$4:$A$15&amp;"'!$J$4:$J$24"),A91)+(COUNTIFS(INDIRECT("'"&amp;Données!$A$4:$A$15&amp;"'!$S$4:$S$24"),Données!$O$8,INDIRECT("'"&amp;Données!$A$4:$A$15&amp;"'!$Q$4:$Q$24"),A91))))</f>
        <v>0</v>
      </c>
      <c r="P91" s="378">
        <f ca="1">SUMPRODUCT(COUNTIFS(INDIRECT("'"&amp;Données!$A$4:$A$15&amp;"'!$E$4:$E$24"),Données!$O$9,INDIRECT("'"&amp;Données!$A$4:$A$15&amp;"'!$C$4:$C$24"),A91)+(COUNTIFS(INDIRECT("'"&amp;Données!$A$4:$A$15&amp;"'!$L$4:$L$24"),Données!$O$9,INDIRECT("'"&amp;Données!$A$4:$A$15&amp;"'!$J$4:$J$24"),A91)+(COUNTIFS(INDIRECT("'"&amp;Données!$A$4:$A$15&amp;"'!$S$4:$S$24"),Données!$O$9,INDIRECT("'"&amp;Données!$A$4:$A$15&amp;"'!$Q$4:$Q$24"),A91))))</f>
        <v>0</v>
      </c>
      <c r="Q91" s="378">
        <f ca="1">SUMPRODUCT(COUNTIFS(INDIRECT("'"&amp;Données!$A$4:$A$15&amp;"'!$E$4:$E$24"),Données!$O$10,INDIRECT("'"&amp;Données!$A$4:$A$15&amp;"'!$C$4:$C$24"),A91)+(COUNTIFS(INDIRECT("'"&amp;Données!$A$4:$A$15&amp;"'!$L$4:$L$24"),Données!$O$10,INDIRECT("'"&amp;Données!$A$4:$A$15&amp;"'!$J$4:$J$24"),A91)+(COUNTIFS(INDIRECT("'"&amp;Données!$A$4:$A$15&amp;"'!$S$4:$S$24"),Données!$O$10,INDIRECT("'"&amp;Données!$A$4:$A$15&amp;"'!$Q$4:$Q$24"),A91))))</f>
        <v>0</v>
      </c>
      <c r="R91" s="378">
        <f ca="1">SUMPRODUCT(COUNTIFS(INDIRECT("'"&amp;Données!$A$4:$A$15&amp;"'!$E$4:$E$24"),Données!$O$11,INDIRECT("'"&amp;Données!$A$4:$A$15&amp;"'!$C$4:$C$24"),A91)+(COUNTIFS(INDIRECT("'"&amp;Données!$A$4:$A$15&amp;"'!$L$4:$L$24"),Données!$O$11,INDIRECT("'"&amp;Données!$A$4:$A$15&amp;"'!$J$4:$J$24"),A91)+(COUNTIFS(INDIRECT("'"&amp;Données!$A$4:$A$15&amp;"'!$S$4:$S$24"),Données!$O$11,INDIRECT("'"&amp;Données!$A$4:$A$15&amp;"'!$Q$4:$Q$24"),A91))))</f>
        <v>0</v>
      </c>
      <c r="S91" s="378">
        <f ca="1">SUMPRODUCT(COUNTIFS(INDIRECT("'"&amp;Données!$A$4:$A$15&amp;"'!$E$4:$E$24"),Données!$O$12,INDIRECT("'"&amp;Données!$A$4:$A$15&amp;"'!$C$4:$C$24"),A91)+(COUNTIFS(INDIRECT("'"&amp;Données!$A$4:$A$15&amp;"'!$L$4:$L$24"),Données!$O$12,INDIRECT("'"&amp;Données!$A$4:$A$15&amp;"'!$J$4:$J$24"),A91)+(COUNTIFS(INDIRECT("'"&amp;Données!$A$4:$A$15&amp;"'!$S$4:$S$24"),Données!$O$12,INDIRECT("'"&amp;Données!$A$4:$A$15&amp;"'!$Q$4:$Q$24"),A91))))</f>
        <v>0</v>
      </c>
      <c r="T91" s="378">
        <f ca="1">SUMPRODUCT(COUNTIFS(INDIRECT("'"&amp;Données!$A$4:$A$15&amp;"'!$E$4:$E$24"),Données!$O$13,INDIRECT("'"&amp;Données!$A$4:$A$15&amp;"'!$C$4:$C$24"),A91)+(COUNTIFS(INDIRECT("'"&amp;Données!$A$4:$A$15&amp;"'!$L$4:$L$24"),Données!$O$13,INDIRECT("'"&amp;Données!$A$4:$A$15&amp;"'!$J$4:$J$24"),A91)+(COUNTIFS(INDIRECT("'"&amp;Données!$A$4:$A$15&amp;"'!$S$4:$S$24"),Données!$O$13,INDIRECT("'"&amp;Données!$A$4:$A$15&amp;"'!$Q$4:$Q$24"),A91))))</f>
        <v>0</v>
      </c>
      <c r="U91" s="378">
        <f ca="1">SUMPRODUCT(COUNTIFS(INDIRECT("'"&amp;Données!$A$4:$A$15&amp;"'!$E$4:$E$24"),Données!$O$14,INDIRECT("'"&amp;Données!$A$4:$A$15&amp;"'!$C$4:$C$24"),A91)+(COUNTIFS(INDIRECT("'"&amp;Données!$A$4:$A$15&amp;"'!$L$4:$L$24"),Données!$O$14,INDIRECT("'"&amp;Données!$A$4:$A$15&amp;"'!$J$4:$J$24"),A91)+(COUNTIFS(INDIRECT("'"&amp;Données!$A$4:$A$15&amp;"'!$S$4:$S$24"),Données!$O$14,INDIRECT("'"&amp;Données!$A$4:$A$15&amp;"'!$Q$4:$Q$24"),A91))))</f>
        <v>0</v>
      </c>
      <c r="V91" s="378">
        <f ca="1">SUMPRODUCT(COUNTIFS(INDIRECT("'"&amp;Données!$A$4:$A$15&amp;"'!$E$4:$E$24"),Données!$O$15,INDIRECT("'"&amp;Données!$A$4:$A$15&amp;"'!$C$4:$C$24"),A91)+(COUNTIFS(INDIRECT("'"&amp;Données!$A$4:$A$15&amp;"'!$L$4:$L$24"),Données!$O$15,INDIRECT("'"&amp;Données!$A$4:$A$15&amp;"'!$J$4:$J$24"),A91)+(COUNTIFS(INDIRECT("'"&amp;Données!$A$4:$A$15&amp;"'!$S$4:$S$24"),Données!$O$15,INDIRECT("'"&amp;Données!$A$4:$A$15&amp;"'!$Q$4:$Q$24"),A91))))</f>
        <v>0</v>
      </c>
      <c r="W91" s="378">
        <f ca="1">SUMPRODUCT(COUNTIFS(INDIRECT("'"&amp;Données!$A$4:$A$15&amp;"'!$E$4:$E$24"),Données!$O$16,INDIRECT("'"&amp;Données!$A$4:$A$15&amp;"'!$C$4:$C$24"),A91)+(COUNTIFS(INDIRECT("'"&amp;Données!$A$4:$A$15&amp;"'!$L$4:$L$24"),Données!$O$16,INDIRECT("'"&amp;Données!$A$4:$A$15&amp;"'!$J$4:$J$24"),A91)+(COUNTIFS(INDIRECT("'"&amp;Données!$A$4:$A$15&amp;"'!$S$4:$S$24"),Données!$O$16,INDIRECT("'"&amp;Données!$A$4:$A$15&amp;"'!$Q$4:$Q$24"),A91))))</f>
        <v>0</v>
      </c>
      <c r="X91" s="378">
        <f ca="1">SUMPRODUCT(COUNTIFS(INDIRECT("'"&amp;Données!$A$4:$A$15&amp;"'!$E$4:$E$24"),Données!$O$17,INDIRECT("'"&amp;Données!$A$4:$A$15&amp;"'!$C$4:$C$24"),A91)+(COUNTIFS(INDIRECT("'"&amp;Données!$A$4:$A$15&amp;"'!$L$4:$L$24"),Données!$O$17,INDIRECT("'"&amp;Données!$A$4:$A$15&amp;"'!$J$4:$J$24"),A91)+(COUNTIFS(INDIRECT("'"&amp;Données!$A$4:$A$15&amp;"'!$S$4:$S$24"),Données!$O$17,INDIRECT("'"&amp;Données!$A$4:$A$15&amp;"'!$Q$4:$Q$24"),A91))))</f>
        <v>0</v>
      </c>
      <c r="Y91" s="378">
        <f ca="1">SUMPRODUCT(COUNTIFS(INDIRECT("'"&amp;Données!$A$4:$A$15&amp;"'!$E$4:$E$24"),Données!$O$18,INDIRECT("'"&amp;Données!$A$4:$A$15&amp;"'!$C$4:$C$24"),A91)+(COUNTIFS(INDIRECT("'"&amp;Données!$A$4:$A$15&amp;"'!$L$4:$L$24"),Données!$O$18,INDIRECT("'"&amp;Données!$A$4:$A$15&amp;"'!$J$4:$J$24"),A91)+(COUNTIFS(INDIRECT("'"&amp;Données!$A$4:$A$15&amp;"'!$S$4:$S$24"),Données!$O$18,INDIRECT("'"&amp;Données!$A$4:$A$15&amp;"'!$Q$4:$Q$24"),A91))))</f>
        <v>0</v>
      </c>
      <c r="Z91" s="378">
        <f ca="1">SUMPRODUCT(COUNTIFS(INDIRECT("'"&amp;Données!$A$4:$A$15&amp;"'!$E$4:$E$24"),Données!$O$19,INDIRECT("'"&amp;Données!$A$4:$A$15&amp;"'!$C$4:$C$24"),A91)+(COUNTIFS(INDIRECT("'"&amp;Données!$A$4:$A$15&amp;"'!$L$4:$L$24"),Données!$O$19,INDIRECT("'"&amp;Données!$A$4:$A$15&amp;"'!$J$4:$J$24"),A91)+(COUNTIFS(INDIRECT("'"&amp;Données!$A$4:$A$15&amp;"'!$S$4:$S$24"),Données!$O$19,INDIRECT("'"&amp;Données!$A$4:$A$15&amp;"'!$Q$4:$Q$24"),A91))))</f>
        <v>0</v>
      </c>
      <c r="AB91" s="99" t="s">
        <v>178</v>
      </c>
      <c r="AC91" s="145">
        <f>COUNTIF('Michèle SCHUH'!$B$3:$P$36,Données!$T$4)</f>
        <v>0</v>
      </c>
      <c r="AD91" s="145">
        <f>COUNTIF('Michèle SCHUH'!$B$3:$P$36,Données!$T$5)</f>
        <v>0</v>
      </c>
      <c r="AE91" s="145">
        <f>COUNTIF('Michèle SCHUH'!$B$3:$P$36,Données!$T$6)</f>
        <v>0</v>
      </c>
      <c r="AF91" s="379">
        <f>COUNTIF('Michèle SCHUH'!$B$3:$P$36,Données!$T$7)</f>
        <v>0</v>
      </c>
      <c r="AG91" s="145"/>
      <c r="AH91" s="97"/>
      <c r="AI91" s="98"/>
      <c r="AJ91" s="96"/>
      <c r="AK91" s="96"/>
      <c r="AL91" s="96"/>
      <c r="AS91" s="89"/>
    </row>
    <row r="92" spans="1:45" s="91" customFormat="1" x14ac:dyDescent="0.25">
      <c r="A92" s="375" t="s">
        <v>106</v>
      </c>
      <c r="B92" s="377">
        <f ca="1">SUMPRODUCT(COUNTIF(INDIRECT("'"&amp;Données!$A$4:$A$15&amp;"'!$B$3:$T$38"),A92))</f>
        <v>0</v>
      </c>
      <c r="C92" s="377">
        <f ca="1">SUMPRODUCT(SUMIF(INDIRECT("'"&amp;Données!$A$4:$A$15&amp;"'!$C$03:$C$23"),A92,INDIRECT("'"&amp;Données!$A$4:$A$15&amp;"'!$F$03:$F$23"))+(SUMIF(INDIRECT("'"&amp;Données!$A$4:$A$15&amp;"'!$J$03:$J$23"),A92,INDIRECT("'"&amp;Données!$A$4:$A$15&amp;"'!$M$03:$M$23")))+(SUMIF(INDIRECT("'"&amp;Données!$A$4:$A$15&amp;"'!$Q$03:$Q$23"),A92,INDIRECT("'"&amp;Données!$A$4:$A$15&amp;"'!$T$03:$T$23"))))</f>
        <v>0</v>
      </c>
      <c r="D92" s="377">
        <f ca="1">SUMPRODUCT(COUNTIF(INDIRECT("'"&amp;Données!$A$4:$A$15&amp;"'!$C$03:$C$23"),A92))</f>
        <v>0</v>
      </c>
      <c r="E92" s="377">
        <f ca="1">SUMPRODUCT(COUNTIF(INDIRECT("'"&amp;Données!$A$4:$A$15&amp;"'!$J$03:$J$23"),A92))</f>
        <v>0</v>
      </c>
      <c r="F92" s="377">
        <f ca="1">SUMPRODUCT(COUNTIF(INDIRECT("'"&amp;Données!$A$4:$A$15&amp;"'!$Q$03:$Q$23"),A92))</f>
        <v>0</v>
      </c>
      <c r="G92" s="386">
        <f>COUNTIFS('Michèle SCHUH'!$B$3:$B$42,Données!$T$4,'Michèle SCHUH'!$C$3:$C$42,A92)+COUNTIFS('Michèle SCHUH'!$I$3:$I$42,Données!$T$4,'Michèle SCHUH'!$J$3:$J$42,A92)+COUNTIFS('Michèle SCHUH'!$P$3:$P$42,Données!$T$4,'Michèle SCHUH'!$Q$3:$Q$42,A92)</f>
        <v>0</v>
      </c>
      <c r="H92" s="386">
        <f>COUNTIFS('Michèle SCHUH'!$B$3:$B$42,Données!$T$5,'Michèle SCHUH'!$C$3:$C$42,A92)+COUNTIFS('Michèle SCHUH'!$I$3:$I$42,Données!$T$5,'Michèle SCHUH'!$J$3:$J$42,A92)+COUNTIFS('Michèle SCHUH'!$P$3:$P$42,Données!$T$5,'Michèle SCHUH'!$Q$3:$Q$42,A92)</f>
        <v>0</v>
      </c>
      <c r="I92" s="386">
        <f>COUNTIFS('Michèle SCHUH'!$B$3:$B$42,Données!$T$6,'Michèle SCHUH'!$C$3:$C$42,A92)+COUNTIFS('Michèle SCHUH'!$I$3:$I$42,Données!$T$6,'Michèle SCHUH'!$J$3:$J$42,A92)+COUNTIFS('Michèle SCHUH'!$P$3:$P$42,Données!$T$6,'Michèle SCHUH'!$Q$3:$Q$42,A92)</f>
        <v>0</v>
      </c>
      <c r="J92" s="386">
        <f>COUNTIFS('Michèle SCHUH'!$B$3:$B$42,Données!$T$7,'Michèle SCHUH'!$C$3:$C$42,A92)+COUNTIFS('Michèle SCHUH'!$I$3:$I$42,Données!$T$7,'Michèle SCHUH'!$J$3:$J$42,A92)+COUNTIFS('Michèle SCHUH'!$P$3:$P$42,Données!$T$7,'Michèle SCHUH'!$Q$3:$Q$42,A92)</f>
        <v>0</v>
      </c>
      <c r="K92" s="378">
        <f ca="1">SUMPRODUCT(COUNTIFS(INDIRECT("'"&amp;Données!$A$4:$A$15&amp;"'!$E$4:$E$24"),Données!$O$4,INDIRECT("'"&amp;Données!$A$4:$A$15&amp;"'!$C$4:$C$24"),A92)+(COUNTIFS(INDIRECT("'"&amp;Données!$A$4:$A$15&amp;"'!$L$4:$L$24"),Données!$O$4,INDIRECT("'"&amp;Données!$A$4:$A$15&amp;"'!$J$4:$J$24"),A92)+(COUNTIFS(INDIRECT("'"&amp;Données!$A$4:$A$15&amp;"'!$S$4:$S$24"),Données!$O$4,INDIRECT("'"&amp;Données!$A$4:$A$15&amp;"'!$Q$4:$Q$24"),A92))))</f>
        <v>0</v>
      </c>
      <c r="L92" s="378">
        <f ca="1">SUMPRODUCT(COUNTIFS(INDIRECT("'"&amp;Données!$A$4:$A$15&amp;"'!$E$4:$E$24"),Données!$O$5,INDIRECT("'"&amp;Données!$A$4:$A$15&amp;"'!$C$4:$C$24"),A92)+(COUNTIFS(INDIRECT("'"&amp;Données!$A$4:$A$15&amp;"'!$L$4:$L$24"),Données!$O$5,INDIRECT("'"&amp;Données!$A$4:$A$15&amp;"'!$J$4:$J$24"),A92)+(COUNTIFS(INDIRECT("'"&amp;Données!$A$4:$A$15&amp;"'!$S$4:$S$24"),Données!$O$5,INDIRECT("'"&amp;Données!$A$4:$A$15&amp;"'!$Q$4:$Q$24"),A92))))</f>
        <v>0</v>
      </c>
      <c r="M92" s="378">
        <f ca="1">SUMPRODUCT(COUNTIFS(INDIRECT("'"&amp;Données!$A$4:$A$15&amp;"'!$E$4:$E$24"),Données!$O$6,INDIRECT("'"&amp;Données!$A$4:$A$15&amp;"'!$C$4:$C$24"),A92)+(COUNTIFS(INDIRECT("'"&amp;Données!$A$4:$A$15&amp;"'!$L$4:$L$24"),Données!$O$6,INDIRECT("'"&amp;Données!$A$4:$A$15&amp;"'!$J$4:$J$24"),A92)+(COUNTIFS(INDIRECT("'"&amp;Données!$A$4:$A$15&amp;"'!$S$4:$S$24"),Données!$O$6,INDIRECT("'"&amp;Données!$A$4:$A$15&amp;"'!$Q$4:$Q$24"),A92))))</f>
        <v>0</v>
      </c>
      <c r="N92" s="378">
        <f ca="1">SUMPRODUCT(COUNTIFS(INDIRECT("'"&amp;Données!$A$4:$A$15&amp;"'!$E$4:$E$24"),Données!$O$7,INDIRECT("'"&amp;Données!$A$4:$A$15&amp;"'!$C$4:$C$24"),A92)+(COUNTIFS(INDIRECT("'"&amp;Données!$A$4:$A$15&amp;"'!$L$4:$L$24"),Données!$O$7,INDIRECT("'"&amp;Données!$A$4:$A$15&amp;"'!$J$4:$J$24"),A92)+(COUNTIFS(INDIRECT("'"&amp;Données!$A$4:$A$15&amp;"'!$S$4:$S$24"),Données!$O$7,INDIRECT("'"&amp;Données!$A$4:$A$15&amp;"'!$Q$4:$Q$24"),A92))))</f>
        <v>0</v>
      </c>
      <c r="O92" s="378">
        <f ca="1">SUMPRODUCT(COUNTIFS(INDIRECT("'"&amp;Données!$A$4:$A$15&amp;"'!$E$4:$E$24"),Données!$O$8,INDIRECT("'"&amp;Données!$A$4:$A$15&amp;"'!$C$4:$C$24"),A92)+(COUNTIFS(INDIRECT("'"&amp;Données!$A$4:$A$15&amp;"'!$L$4:$L$24"),Données!$O$8,INDIRECT("'"&amp;Données!$A$4:$A$15&amp;"'!$J$4:$J$24"),A92)+(COUNTIFS(INDIRECT("'"&amp;Données!$A$4:$A$15&amp;"'!$S$4:$S$24"),Données!$O$8,INDIRECT("'"&amp;Données!$A$4:$A$15&amp;"'!$Q$4:$Q$24"),A92))))</f>
        <v>0</v>
      </c>
      <c r="P92" s="378">
        <f ca="1">SUMPRODUCT(COUNTIFS(INDIRECT("'"&amp;Données!$A$4:$A$15&amp;"'!$E$4:$E$24"),Données!$O$9,INDIRECT("'"&amp;Données!$A$4:$A$15&amp;"'!$C$4:$C$24"),A92)+(COUNTIFS(INDIRECT("'"&amp;Données!$A$4:$A$15&amp;"'!$L$4:$L$24"),Données!$O$9,INDIRECT("'"&amp;Données!$A$4:$A$15&amp;"'!$J$4:$J$24"),A92)+(COUNTIFS(INDIRECT("'"&amp;Données!$A$4:$A$15&amp;"'!$S$4:$S$24"),Données!$O$9,INDIRECT("'"&amp;Données!$A$4:$A$15&amp;"'!$Q$4:$Q$24"),A92))))</f>
        <v>0</v>
      </c>
      <c r="Q92" s="378">
        <f ca="1">SUMPRODUCT(COUNTIFS(INDIRECT("'"&amp;Données!$A$4:$A$15&amp;"'!$E$4:$E$24"),Données!$O$10,INDIRECT("'"&amp;Données!$A$4:$A$15&amp;"'!$C$4:$C$24"),A92)+(COUNTIFS(INDIRECT("'"&amp;Données!$A$4:$A$15&amp;"'!$L$4:$L$24"),Données!$O$10,INDIRECT("'"&amp;Données!$A$4:$A$15&amp;"'!$J$4:$J$24"),A92)+(COUNTIFS(INDIRECT("'"&amp;Données!$A$4:$A$15&amp;"'!$S$4:$S$24"),Données!$O$10,INDIRECT("'"&amp;Données!$A$4:$A$15&amp;"'!$Q$4:$Q$24"),A92))))</f>
        <v>0</v>
      </c>
      <c r="R92" s="378">
        <f ca="1">SUMPRODUCT(COUNTIFS(INDIRECT("'"&amp;Données!$A$4:$A$15&amp;"'!$E$4:$E$24"),Données!$O$11,INDIRECT("'"&amp;Données!$A$4:$A$15&amp;"'!$C$4:$C$24"),A92)+(COUNTIFS(INDIRECT("'"&amp;Données!$A$4:$A$15&amp;"'!$L$4:$L$24"),Données!$O$11,INDIRECT("'"&amp;Données!$A$4:$A$15&amp;"'!$J$4:$J$24"),A92)+(COUNTIFS(INDIRECT("'"&amp;Données!$A$4:$A$15&amp;"'!$S$4:$S$24"),Données!$O$11,INDIRECT("'"&amp;Données!$A$4:$A$15&amp;"'!$Q$4:$Q$24"),A92))))</f>
        <v>0</v>
      </c>
      <c r="S92" s="378">
        <f ca="1">SUMPRODUCT(COUNTIFS(INDIRECT("'"&amp;Données!$A$4:$A$15&amp;"'!$E$4:$E$24"),Données!$O$12,INDIRECT("'"&amp;Données!$A$4:$A$15&amp;"'!$C$4:$C$24"),A92)+(COUNTIFS(INDIRECT("'"&amp;Données!$A$4:$A$15&amp;"'!$L$4:$L$24"),Données!$O$12,INDIRECT("'"&amp;Données!$A$4:$A$15&amp;"'!$J$4:$J$24"),A92)+(COUNTIFS(INDIRECT("'"&amp;Données!$A$4:$A$15&amp;"'!$S$4:$S$24"),Données!$O$12,INDIRECT("'"&amp;Données!$A$4:$A$15&amp;"'!$Q$4:$Q$24"),A92))))</f>
        <v>0</v>
      </c>
      <c r="T92" s="378">
        <f ca="1">SUMPRODUCT(COUNTIFS(INDIRECT("'"&amp;Données!$A$4:$A$15&amp;"'!$E$4:$E$24"),Données!$O$13,INDIRECT("'"&amp;Données!$A$4:$A$15&amp;"'!$C$4:$C$24"),A92)+(COUNTIFS(INDIRECT("'"&amp;Données!$A$4:$A$15&amp;"'!$L$4:$L$24"),Données!$O$13,INDIRECT("'"&amp;Données!$A$4:$A$15&amp;"'!$J$4:$J$24"),A92)+(COUNTIFS(INDIRECT("'"&amp;Données!$A$4:$A$15&amp;"'!$S$4:$S$24"),Données!$O$13,INDIRECT("'"&amp;Données!$A$4:$A$15&amp;"'!$Q$4:$Q$24"),A92))))</f>
        <v>0</v>
      </c>
      <c r="U92" s="378">
        <f ca="1">SUMPRODUCT(COUNTIFS(INDIRECT("'"&amp;Données!$A$4:$A$15&amp;"'!$E$4:$E$24"),Données!$O$14,INDIRECT("'"&amp;Données!$A$4:$A$15&amp;"'!$C$4:$C$24"),A92)+(COUNTIFS(INDIRECT("'"&amp;Données!$A$4:$A$15&amp;"'!$L$4:$L$24"),Données!$O$14,INDIRECT("'"&amp;Données!$A$4:$A$15&amp;"'!$J$4:$J$24"),A92)+(COUNTIFS(INDIRECT("'"&amp;Données!$A$4:$A$15&amp;"'!$S$4:$S$24"),Données!$O$14,INDIRECT("'"&amp;Données!$A$4:$A$15&amp;"'!$Q$4:$Q$24"),A92))))</f>
        <v>0</v>
      </c>
      <c r="V92" s="378">
        <f ca="1">SUMPRODUCT(COUNTIFS(INDIRECT("'"&amp;Données!$A$4:$A$15&amp;"'!$E$4:$E$24"),Données!$O$15,INDIRECT("'"&amp;Données!$A$4:$A$15&amp;"'!$C$4:$C$24"),A92)+(COUNTIFS(INDIRECT("'"&amp;Données!$A$4:$A$15&amp;"'!$L$4:$L$24"),Données!$O$15,INDIRECT("'"&amp;Données!$A$4:$A$15&amp;"'!$J$4:$J$24"),A92)+(COUNTIFS(INDIRECT("'"&amp;Données!$A$4:$A$15&amp;"'!$S$4:$S$24"),Données!$O$15,INDIRECT("'"&amp;Données!$A$4:$A$15&amp;"'!$Q$4:$Q$24"),A92))))</f>
        <v>0</v>
      </c>
      <c r="W92" s="378">
        <f ca="1">SUMPRODUCT(COUNTIFS(INDIRECT("'"&amp;Données!$A$4:$A$15&amp;"'!$E$4:$E$24"),Données!$O$16,INDIRECT("'"&amp;Données!$A$4:$A$15&amp;"'!$C$4:$C$24"),A92)+(COUNTIFS(INDIRECT("'"&amp;Données!$A$4:$A$15&amp;"'!$L$4:$L$24"),Données!$O$16,INDIRECT("'"&amp;Données!$A$4:$A$15&amp;"'!$J$4:$J$24"),A92)+(COUNTIFS(INDIRECT("'"&amp;Données!$A$4:$A$15&amp;"'!$S$4:$S$24"),Données!$O$16,INDIRECT("'"&amp;Données!$A$4:$A$15&amp;"'!$Q$4:$Q$24"),A92))))</f>
        <v>0</v>
      </c>
      <c r="X92" s="378">
        <f ca="1">SUMPRODUCT(COUNTIFS(INDIRECT("'"&amp;Données!$A$4:$A$15&amp;"'!$E$4:$E$24"),Données!$O$17,INDIRECT("'"&amp;Données!$A$4:$A$15&amp;"'!$C$4:$C$24"),A92)+(COUNTIFS(INDIRECT("'"&amp;Données!$A$4:$A$15&amp;"'!$L$4:$L$24"),Données!$O$17,INDIRECT("'"&amp;Données!$A$4:$A$15&amp;"'!$J$4:$J$24"),A92)+(COUNTIFS(INDIRECT("'"&amp;Données!$A$4:$A$15&amp;"'!$S$4:$S$24"),Données!$O$17,INDIRECT("'"&amp;Données!$A$4:$A$15&amp;"'!$Q$4:$Q$24"),A92))))</f>
        <v>0</v>
      </c>
      <c r="Y92" s="378">
        <f ca="1">SUMPRODUCT(COUNTIFS(INDIRECT("'"&amp;Données!$A$4:$A$15&amp;"'!$E$4:$E$24"),Données!$O$18,INDIRECT("'"&amp;Données!$A$4:$A$15&amp;"'!$C$4:$C$24"),A92)+(COUNTIFS(INDIRECT("'"&amp;Données!$A$4:$A$15&amp;"'!$L$4:$L$24"),Données!$O$18,INDIRECT("'"&amp;Données!$A$4:$A$15&amp;"'!$J$4:$J$24"),A92)+(COUNTIFS(INDIRECT("'"&amp;Données!$A$4:$A$15&amp;"'!$S$4:$S$24"),Données!$O$18,INDIRECT("'"&amp;Données!$A$4:$A$15&amp;"'!$Q$4:$Q$24"),A92))))</f>
        <v>0</v>
      </c>
      <c r="Z92" s="378">
        <f ca="1">SUMPRODUCT(COUNTIFS(INDIRECT("'"&amp;Données!$A$4:$A$15&amp;"'!$E$4:$E$24"),Données!$O$19,INDIRECT("'"&amp;Données!$A$4:$A$15&amp;"'!$C$4:$C$24"),A92)+(COUNTIFS(INDIRECT("'"&amp;Données!$A$4:$A$15&amp;"'!$L$4:$L$24"),Données!$O$19,INDIRECT("'"&amp;Données!$A$4:$A$15&amp;"'!$J$4:$J$24"),A92)+(COUNTIFS(INDIRECT("'"&amp;Données!$A$4:$A$15&amp;"'!$S$4:$S$24"),Données!$O$19,INDIRECT("'"&amp;Données!$A$4:$A$15&amp;"'!$Q$4:$Q$24"),A92))))</f>
        <v>0</v>
      </c>
      <c r="AB92" s="99" t="s">
        <v>38</v>
      </c>
      <c r="AC92" s="361">
        <f>SUMIF('Michèle SCHUH'!$B$3:$B$36,Données!$T$4,'Michèle SCHUH'!$F$3:$F$36)+SUMIF('Michèle SCHUH'!$I$3:$I$36,Données!$T$4,'Michèle SCHUH'!$M$3:$M$36)+SUMIF('Michèle SCHUH'!$P$4:$P$36,Données!$T$4,'Michèle SCHUH'!$T$4:$T$36)</f>
        <v>0</v>
      </c>
      <c r="AD92" s="361">
        <f>SUMIF('Michèle SCHUH'!$B$3:$B$36,Données!$T$5,'Michèle SCHUH'!$F$3:$F$36)+SUMIF('Michèle SCHUH'!$I$3:$I$36,Données!$T$5,'Michèle SCHUH'!$M$3:$M$36)+SUMIF('Michèle SCHUH'!$P$4:$P$36,Données!$T$5,'Michèle SCHUH'!$T$4:$T$36)</f>
        <v>0</v>
      </c>
      <c r="AE92" s="361">
        <f>SUMIF('Michèle SCHUH'!$B$3:$B$36,Données!$T$6,'Michèle SCHUH'!$F$3:$F$36)+SUMIF('Michèle SCHUH'!$I$3:$I$36,Données!$T$6,'Michèle SCHUH'!$M$3:$M$36)+SUMIF('Michèle SCHUH'!$P$4:$P$36,Données!$T$6,'Michèle SCHUH'!$T$4:$T$36)</f>
        <v>0</v>
      </c>
      <c r="AF92" s="361">
        <f>SUMIF('Michèle SCHUH'!$B$3:$B$36,Données!$T$7,'Michèle SCHUH'!$F$3:$F$36)+SUMIF('Michèle SCHUH'!$I$3:$I$36,Données!$T$7,'Michèle SCHUH'!$M$3:$M$36)+SUMIF('Michèle SCHUH'!$P$4:$P$36,Données!$T$7,'Michèle SCHUH'!$T$4:$T$36)</f>
        <v>0</v>
      </c>
      <c r="AG92" s="145"/>
      <c r="AH92" s="387">
        <f>SUM(AC92:AF92)</f>
        <v>0</v>
      </c>
      <c r="AI92" s="98"/>
      <c r="AJ92" s="138"/>
      <c r="AK92" s="138"/>
      <c r="AL92" s="138"/>
      <c r="AS92" s="92"/>
    </row>
    <row r="93" spans="1:45" s="63" customFormat="1" x14ac:dyDescent="0.25">
      <c r="A93" s="376" t="s">
        <v>95</v>
      </c>
      <c r="B93" s="377">
        <f ca="1">SUMPRODUCT(COUNTIF(INDIRECT("'"&amp;Données!$A$4:$A$15&amp;"'!$B$3:$T$38"),A93))</f>
        <v>0</v>
      </c>
      <c r="C93" s="377">
        <f ca="1">SUMPRODUCT(SUMIF(INDIRECT("'"&amp;Données!$A$4:$A$15&amp;"'!$C$03:$C$23"),A93,INDIRECT("'"&amp;Données!$A$4:$A$15&amp;"'!$F$03:$F$23"))+(SUMIF(INDIRECT("'"&amp;Données!$A$4:$A$15&amp;"'!$J$03:$J$23"),A93,INDIRECT("'"&amp;Données!$A$4:$A$15&amp;"'!$M$03:$M$23")))+(SUMIF(INDIRECT("'"&amp;Données!$A$4:$A$15&amp;"'!$Q$03:$Q$23"),A93,INDIRECT("'"&amp;Données!$A$4:$A$15&amp;"'!$T$03:$T$23"))))</f>
        <v>0</v>
      </c>
      <c r="D93" s="377">
        <f ca="1">SUMPRODUCT(COUNTIF(INDIRECT("'"&amp;Données!$A$4:$A$15&amp;"'!$C$03:$C$23"),A93))</f>
        <v>0</v>
      </c>
      <c r="E93" s="377">
        <f ca="1">SUMPRODUCT(COUNTIF(INDIRECT("'"&amp;Données!$A$4:$A$15&amp;"'!$J$03:$J$23"),A93))</f>
        <v>0</v>
      </c>
      <c r="F93" s="377">
        <f ca="1">SUMPRODUCT(COUNTIF(INDIRECT("'"&amp;Données!$A$4:$A$15&amp;"'!$Q$03:$Q$23"),A93))</f>
        <v>0</v>
      </c>
      <c r="G93" s="386">
        <f>COUNTIFS('Michèle SCHUH'!$B$3:$B$42,Données!$T$4,'Michèle SCHUH'!$C$3:$C$42,A93)+COUNTIFS('Michèle SCHUH'!$I$3:$I$42,Données!$T$4,'Michèle SCHUH'!$J$3:$J$42,A93)+COUNTIFS('Michèle SCHUH'!$P$3:$P$42,Données!$T$4,'Michèle SCHUH'!$Q$3:$Q$42,A93)</f>
        <v>0</v>
      </c>
      <c r="H93" s="386">
        <f>COUNTIFS('Michèle SCHUH'!$B$3:$B$42,Données!$T$5,'Michèle SCHUH'!$C$3:$C$42,A93)+COUNTIFS('Michèle SCHUH'!$I$3:$I$42,Données!$T$5,'Michèle SCHUH'!$J$3:$J$42,A93)+COUNTIFS('Michèle SCHUH'!$P$3:$P$42,Données!$T$5,'Michèle SCHUH'!$Q$3:$Q$42,A93)</f>
        <v>0</v>
      </c>
      <c r="I93" s="386">
        <f>COUNTIFS('Michèle SCHUH'!$B$3:$B$42,Données!$T$6,'Michèle SCHUH'!$C$3:$C$42,A93)+COUNTIFS('Michèle SCHUH'!$I$3:$I$42,Données!$T$6,'Michèle SCHUH'!$J$3:$J$42,A93)+COUNTIFS('Michèle SCHUH'!$P$3:$P$42,Données!$T$6,'Michèle SCHUH'!$Q$3:$Q$42,A93)</f>
        <v>0</v>
      </c>
      <c r="J93" s="386">
        <f>COUNTIFS('Michèle SCHUH'!$B$3:$B$42,Données!$T$7,'Michèle SCHUH'!$C$3:$C$42,A93)+COUNTIFS('Michèle SCHUH'!$I$3:$I$42,Données!$T$7,'Michèle SCHUH'!$J$3:$J$42,A93)+COUNTIFS('Michèle SCHUH'!$P$3:$P$42,Données!$T$7,'Michèle SCHUH'!$Q$3:$Q$42,A93)</f>
        <v>0</v>
      </c>
      <c r="K93" s="378">
        <f ca="1">SUMPRODUCT(COUNTIFS(INDIRECT("'"&amp;Données!$A$4:$A$15&amp;"'!$E$4:$E$24"),Données!$O$4,INDIRECT("'"&amp;Données!$A$4:$A$15&amp;"'!$C$4:$C$24"),A93)+(COUNTIFS(INDIRECT("'"&amp;Données!$A$4:$A$15&amp;"'!$L$4:$L$24"),Données!$O$4,INDIRECT("'"&amp;Données!$A$4:$A$15&amp;"'!$J$4:$J$24"),A93)+(COUNTIFS(INDIRECT("'"&amp;Données!$A$4:$A$15&amp;"'!$S$4:$S$24"),Données!$O$4,INDIRECT("'"&amp;Données!$A$4:$A$15&amp;"'!$Q$4:$Q$24"),A93))))</f>
        <v>0</v>
      </c>
      <c r="L93" s="378">
        <f ca="1">SUMPRODUCT(COUNTIFS(INDIRECT("'"&amp;Données!$A$4:$A$15&amp;"'!$E$4:$E$24"),Données!$O$5,INDIRECT("'"&amp;Données!$A$4:$A$15&amp;"'!$C$4:$C$24"),A93)+(COUNTIFS(INDIRECT("'"&amp;Données!$A$4:$A$15&amp;"'!$L$4:$L$24"),Données!$O$5,INDIRECT("'"&amp;Données!$A$4:$A$15&amp;"'!$J$4:$J$24"),A93)+(COUNTIFS(INDIRECT("'"&amp;Données!$A$4:$A$15&amp;"'!$S$4:$S$24"),Données!$O$5,INDIRECT("'"&amp;Données!$A$4:$A$15&amp;"'!$Q$4:$Q$24"),A93))))</f>
        <v>0</v>
      </c>
      <c r="M93" s="378">
        <f ca="1">SUMPRODUCT(COUNTIFS(INDIRECT("'"&amp;Données!$A$4:$A$15&amp;"'!$E$4:$E$24"),Données!$O$6,INDIRECT("'"&amp;Données!$A$4:$A$15&amp;"'!$C$4:$C$24"),A93)+(COUNTIFS(INDIRECT("'"&amp;Données!$A$4:$A$15&amp;"'!$L$4:$L$24"),Données!$O$6,INDIRECT("'"&amp;Données!$A$4:$A$15&amp;"'!$J$4:$J$24"),A93)+(COUNTIFS(INDIRECT("'"&amp;Données!$A$4:$A$15&amp;"'!$S$4:$S$24"),Données!$O$6,INDIRECT("'"&amp;Données!$A$4:$A$15&amp;"'!$Q$4:$Q$24"),A93))))</f>
        <v>0</v>
      </c>
      <c r="N93" s="378">
        <f ca="1">SUMPRODUCT(COUNTIFS(INDIRECT("'"&amp;Données!$A$4:$A$15&amp;"'!$E$4:$E$24"),Données!$O$7,INDIRECT("'"&amp;Données!$A$4:$A$15&amp;"'!$C$4:$C$24"),A93)+(COUNTIFS(INDIRECT("'"&amp;Données!$A$4:$A$15&amp;"'!$L$4:$L$24"),Données!$O$7,INDIRECT("'"&amp;Données!$A$4:$A$15&amp;"'!$J$4:$J$24"),A93)+(COUNTIFS(INDIRECT("'"&amp;Données!$A$4:$A$15&amp;"'!$S$4:$S$24"),Données!$O$7,INDIRECT("'"&amp;Données!$A$4:$A$15&amp;"'!$Q$4:$Q$24"),A93))))</f>
        <v>0</v>
      </c>
      <c r="O93" s="378">
        <f ca="1">SUMPRODUCT(COUNTIFS(INDIRECT("'"&amp;Données!$A$4:$A$15&amp;"'!$E$4:$E$24"),Données!$O$8,INDIRECT("'"&amp;Données!$A$4:$A$15&amp;"'!$C$4:$C$24"),A93)+(COUNTIFS(INDIRECT("'"&amp;Données!$A$4:$A$15&amp;"'!$L$4:$L$24"),Données!$O$8,INDIRECT("'"&amp;Données!$A$4:$A$15&amp;"'!$J$4:$J$24"),A93)+(COUNTIFS(INDIRECT("'"&amp;Données!$A$4:$A$15&amp;"'!$S$4:$S$24"),Données!$O$8,INDIRECT("'"&amp;Données!$A$4:$A$15&amp;"'!$Q$4:$Q$24"),A93))))</f>
        <v>0</v>
      </c>
      <c r="P93" s="378">
        <f ca="1">SUMPRODUCT(COUNTIFS(INDIRECT("'"&amp;Données!$A$4:$A$15&amp;"'!$E$4:$E$24"),Données!$O$9,INDIRECT("'"&amp;Données!$A$4:$A$15&amp;"'!$C$4:$C$24"),A93)+(COUNTIFS(INDIRECT("'"&amp;Données!$A$4:$A$15&amp;"'!$L$4:$L$24"),Données!$O$9,INDIRECT("'"&amp;Données!$A$4:$A$15&amp;"'!$J$4:$J$24"),A93)+(COUNTIFS(INDIRECT("'"&amp;Données!$A$4:$A$15&amp;"'!$S$4:$S$24"),Données!$O$9,INDIRECT("'"&amp;Données!$A$4:$A$15&amp;"'!$Q$4:$Q$24"),A93))))</f>
        <v>0</v>
      </c>
      <c r="Q93" s="378">
        <f ca="1">SUMPRODUCT(COUNTIFS(INDIRECT("'"&amp;Données!$A$4:$A$15&amp;"'!$E$4:$E$24"),Données!$O$10,INDIRECT("'"&amp;Données!$A$4:$A$15&amp;"'!$C$4:$C$24"),A93)+(COUNTIFS(INDIRECT("'"&amp;Données!$A$4:$A$15&amp;"'!$L$4:$L$24"),Données!$O$10,INDIRECT("'"&amp;Données!$A$4:$A$15&amp;"'!$J$4:$J$24"),A93)+(COUNTIFS(INDIRECT("'"&amp;Données!$A$4:$A$15&amp;"'!$S$4:$S$24"),Données!$O$10,INDIRECT("'"&amp;Données!$A$4:$A$15&amp;"'!$Q$4:$Q$24"),A93))))</f>
        <v>0</v>
      </c>
      <c r="R93" s="378">
        <f ca="1">SUMPRODUCT(COUNTIFS(INDIRECT("'"&amp;Données!$A$4:$A$15&amp;"'!$E$4:$E$24"),Données!$O$11,INDIRECT("'"&amp;Données!$A$4:$A$15&amp;"'!$C$4:$C$24"),A93)+(COUNTIFS(INDIRECT("'"&amp;Données!$A$4:$A$15&amp;"'!$L$4:$L$24"),Données!$O$11,INDIRECT("'"&amp;Données!$A$4:$A$15&amp;"'!$J$4:$J$24"),A93)+(COUNTIFS(INDIRECT("'"&amp;Données!$A$4:$A$15&amp;"'!$S$4:$S$24"),Données!$O$11,INDIRECT("'"&amp;Données!$A$4:$A$15&amp;"'!$Q$4:$Q$24"),A93))))</f>
        <v>0</v>
      </c>
      <c r="S93" s="378">
        <f ca="1">SUMPRODUCT(COUNTIFS(INDIRECT("'"&amp;Données!$A$4:$A$15&amp;"'!$E$4:$E$24"),Données!$O$12,INDIRECT("'"&amp;Données!$A$4:$A$15&amp;"'!$C$4:$C$24"),A93)+(COUNTIFS(INDIRECT("'"&amp;Données!$A$4:$A$15&amp;"'!$L$4:$L$24"),Données!$O$12,INDIRECT("'"&amp;Données!$A$4:$A$15&amp;"'!$J$4:$J$24"),A93)+(COUNTIFS(INDIRECT("'"&amp;Données!$A$4:$A$15&amp;"'!$S$4:$S$24"),Données!$O$12,INDIRECT("'"&amp;Données!$A$4:$A$15&amp;"'!$Q$4:$Q$24"),A93))))</f>
        <v>0</v>
      </c>
      <c r="T93" s="378">
        <f ca="1">SUMPRODUCT(COUNTIFS(INDIRECT("'"&amp;Données!$A$4:$A$15&amp;"'!$E$4:$E$24"),Données!$O$13,INDIRECT("'"&amp;Données!$A$4:$A$15&amp;"'!$C$4:$C$24"),A93)+(COUNTIFS(INDIRECT("'"&amp;Données!$A$4:$A$15&amp;"'!$L$4:$L$24"),Données!$O$13,INDIRECT("'"&amp;Données!$A$4:$A$15&amp;"'!$J$4:$J$24"),A93)+(COUNTIFS(INDIRECT("'"&amp;Données!$A$4:$A$15&amp;"'!$S$4:$S$24"),Données!$O$13,INDIRECT("'"&amp;Données!$A$4:$A$15&amp;"'!$Q$4:$Q$24"),A93))))</f>
        <v>0</v>
      </c>
      <c r="U93" s="378">
        <f ca="1">SUMPRODUCT(COUNTIFS(INDIRECT("'"&amp;Données!$A$4:$A$15&amp;"'!$E$4:$E$24"),Données!$O$14,INDIRECT("'"&amp;Données!$A$4:$A$15&amp;"'!$C$4:$C$24"),A93)+(COUNTIFS(INDIRECT("'"&amp;Données!$A$4:$A$15&amp;"'!$L$4:$L$24"),Données!$O$14,INDIRECT("'"&amp;Données!$A$4:$A$15&amp;"'!$J$4:$J$24"),A93)+(COUNTIFS(INDIRECT("'"&amp;Données!$A$4:$A$15&amp;"'!$S$4:$S$24"),Données!$O$14,INDIRECT("'"&amp;Données!$A$4:$A$15&amp;"'!$Q$4:$Q$24"),A93))))</f>
        <v>0</v>
      </c>
      <c r="V93" s="378">
        <f ca="1">SUMPRODUCT(COUNTIFS(INDIRECT("'"&amp;Données!$A$4:$A$15&amp;"'!$E$4:$E$24"),Données!$O$15,INDIRECT("'"&amp;Données!$A$4:$A$15&amp;"'!$C$4:$C$24"),A93)+(COUNTIFS(INDIRECT("'"&amp;Données!$A$4:$A$15&amp;"'!$L$4:$L$24"),Données!$O$15,INDIRECT("'"&amp;Données!$A$4:$A$15&amp;"'!$J$4:$J$24"),A93)+(COUNTIFS(INDIRECT("'"&amp;Données!$A$4:$A$15&amp;"'!$S$4:$S$24"),Données!$O$15,INDIRECT("'"&amp;Données!$A$4:$A$15&amp;"'!$Q$4:$Q$24"),A93))))</f>
        <v>0</v>
      </c>
      <c r="W93" s="378">
        <f ca="1">SUMPRODUCT(COUNTIFS(INDIRECT("'"&amp;Données!$A$4:$A$15&amp;"'!$E$4:$E$24"),Données!$O$16,INDIRECT("'"&amp;Données!$A$4:$A$15&amp;"'!$C$4:$C$24"),A93)+(COUNTIFS(INDIRECT("'"&amp;Données!$A$4:$A$15&amp;"'!$L$4:$L$24"),Données!$O$16,INDIRECT("'"&amp;Données!$A$4:$A$15&amp;"'!$J$4:$J$24"),A93)+(COUNTIFS(INDIRECT("'"&amp;Données!$A$4:$A$15&amp;"'!$S$4:$S$24"),Données!$O$16,INDIRECT("'"&amp;Données!$A$4:$A$15&amp;"'!$Q$4:$Q$24"),A93))))</f>
        <v>0</v>
      </c>
      <c r="X93" s="378">
        <f ca="1">SUMPRODUCT(COUNTIFS(INDIRECT("'"&amp;Données!$A$4:$A$15&amp;"'!$E$4:$E$24"),Données!$O$17,INDIRECT("'"&amp;Données!$A$4:$A$15&amp;"'!$C$4:$C$24"),A93)+(COUNTIFS(INDIRECT("'"&amp;Données!$A$4:$A$15&amp;"'!$L$4:$L$24"),Données!$O$17,INDIRECT("'"&amp;Données!$A$4:$A$15&amp;"'!$J$4:$J$24"),A93)+(COUNTIFS(INDIRECT("'"&amp;Données!$A$4:$A$15&amp;"'!$S$4:$S$24"),Données!$O$17,INDIRECT("'"&amp;Données!$A$4:$A$15&amp;"'!$Q$4:$Q$24"),A93))))</f>
        <v>0</v>
      </c>
      <c r="Y93" s="378">
        <f ca="1">SUMPRODUCT(COUNTIFS(INDIRECT("'"&amp;Données!$A$4:$A$15&amp;"'!$E$4:$E$24"),Données!$O$18,INDIRECT("'"&amp;Données!$A$4:$A$15&amp;"'!$C$4:$C$24"),A93)+(COUNTIFS(INDIRECT("'"&amp;Données!$A$4:$A$15&amp;"'!$L$4:$L$24"),Données!$O$18,INDIRECT("'"&amp;Données!$A$4:$A$15&amp;"'!$J$4:$J$24"),A93)+(COUNTIFS(INDIRECT("'"&amp;Données!$A$4:$A$15&amp;"'!$S$4:$S$24"),Données!$O$18,INDIRECT("'"&amp;Données!$A$4:$A$15&amp;"'!$Q$4:$Q$24"),A93))))</f>
        <v>0</v>
      </c>
      <c r="Z93" s="378">
        <f ca="1">SUMPRODUCT(COUNTIFS(INDIRECT("'"&amp;Données!$A$4:$A$15&amp;"'!$E$4:$E$24"),Données!$O$19,INDIRECT("'"&amp;Données!$A$4:$A$15&amp;"'!$C$4:$C$24"),A93)+(COUNTIFS(INDIRECT("'"&amp;Données!$A$4:$A$15&amp;"'!$L$4:$L$24"),Données!$O$19,INDIRECT("'"&amp;Données!$A$4:$A$15&amp;"'!$J$4:$J$24"),A93)+(COUNTIFS(INDIRECT("'"&amp;Données!$A$4:$A$15&amp;"'!$S$4:$S$24"),Données!$O$19,INDIRECT("'"&amp;Données!$A$4:$A$15&amp;"'!$Q$4:$Q$24"),A93))))</f>
        <v>0</v>
      </c>
      <c r="AB93" s="146"/>
      <c r="AD93" s="147"/>
      <c r="AE93" s="147"/>
      <c r="AF93" s="147"/>
      <c r="AG93" s="147"/>
      <c r="AH93" s="97"/>
      <c r="AI93" s="98"/>
      <c r="AJ93" s="96"/>
      <c r="AK93" s="96"/>
      <c r="AL93" s="96"/>
      <c r="AS93" s="89"/>
    </row>
    <row r="94" spans="1:45" s="63" customFormat="1" ht="12.75" x14ac:dyDescent="0.2">
      <c r="A94" s="375" t="s">
        <v>96</v>
      </c>
      <c r="B94" s="377">
        <f ca="1">SUMPRODUCT(COUNTIF(INDIRECT("'"&amp;Données!$A$4:$A$15&amp;"'!$B$3:$T$38"),A94))</f>
        <v>0</v>
      </c>
      <c r="C94" s="377">
        <f ca="1">SUMPRODUCT(SUMIF(INDIRECT("'"&amp;Données!$A$4:$A$15&amp;"'!$C$03:$C$23"),A94,INDIRECT("'"&amp;Données!$A$4:$A$15&amp;"'!$F$03:$F$23"))+(SUMIF(INDIRECT("'"&amp;Données!$A$4:$A$15&amp;"'!$J$03:$J$23"),A94,INDIRECT("'"&amp;Données!$A$4:$A$15&amp;"'!$M$03:$M$23")))+(SUMIF(INDIRECT("'"&amp;Données!$A$4:$A$15&amp;"'!$Q$03:$Q$23"),A94,INDIRECT("'"&amp;Données!$A$4:$A$15&amp;"'!$T$03:$T$23"))))</f>
        <v>0</v>
      </c>
      <c r="D94" s="377">
        <f ca="1">SUMPRODUCT(COUNTIF(INDIRECT("'"&amp;Données!$A$4:$A$15&amp;"'!$C$03:$C$23"),A94))</f>
        <v>0</v>
      </c>
      <c r="E94" s="377">
        <f ca="1">SUMPRODUCT(COUNTIF(INDIRECT("'"&amp;Données!$A$4:$A$15&amp;"'!$J$03:$J$23"),A94))</f>
        <v>0</v>
      </c>
      <c r="F94" s="377">
        <f ca="1">SUMPRODUCT(COUNTIF(INDIRECT("'"&amp;Données!$A$4:$A$15&amp;"'!$Q$03:$Q$23"),A94))</f>
        <v>0</v>
      </c>
      <c r="G94" s="386">
        <f>COUNTIFS('Michèle SCHUH'!$B$3:$B$42,Données!$T$4,'Michèle SCHUH'!$C$3:$C$42,A94)+COUNTIFS('Michèle SCHUH'!$I$3:$I$42,Données!$T$4,'Michèle SCHUH'!$J$3:$J$42,A94)+COUNTIFS('Michèle SCHUH'!$P$3:$P$42,Données!$T$4,'Michèle SCHUH'!$Q$3:$Q$42,A94)</f>
        <v>0</v>
      </c>
      <c r="H94" s="386">
        <f>COUNTIFS('Michèle SCHUH'!$B$3:$B$42,Données!$T$5,'Michèle SCHUH'!$C$3:$C$42,A94)+COUNTIFS('Michèle SCHUH'!$I$3:$I$42,Données!$T$5,'Michèle SCHUH'!$J$3:$J$42,A94)+COUNTIFS('Michèle SCHUH'!$P$3:$P$42,Données!$T$5,'Michèle SCHUH'!$Q$3:$Q$42,A94)</f>
        <v>0</v>
      </c>
      <c r="I94" s="386">
        <f>COUNTIFS('Michèle SCHUH'!$B$3:$B$42,Données!$T$6,'Michèle SCHUH'!$C$3:$C$42,A94)+COUNTIFS('Michèle SCHUH'!$I$3:$I$42,Données!$T$6,'Michèle SCHUH'!$J$3:$J$42,A94)+COUNTIFS('Michèle SCHUH'!$P$3:$P$42,Données!$T$6,'Michèle SCHUH'!$Q$3:$Q$42,A94)</f>
        <v>0</v>
      </c>
      <c r="J94" s="386">
        <f>COUNTIFS('Michèle SCHUH'!$B$3:$B$42,Données!$T$7,'Michèle SCHUH'!$C$3:$C$42,A94)+COUNTIFS('Michèle SCHUH'!$I$3:$I$42,Données!$T$7,'Michèle SCHUH'!$J$3:$J$42,A94)+COUNTIFS('Michèle SCHUH'!$P$3:$P$42,Données!$T$7,'Michèle SCHUH'!$Q$3:$Q$42,A94)</f>
        <v>0</v>
      </c>
      <c r="K94" s="378">
        <f ca="1">SUMPRODUCT(COUNTIFS(INDIRECT("'"&amp;Données!$A$4:$A$15&amp;"'!$E$4:$E$24"),Données!$O$4,INDIRECT("'"&amp;Données!$A$4:$A$15&amp;"'!$C$4:$C$24"),A94)+(COUNTIFS(INDIRECT("'"&amp;Données!$A$4:$A$15&amp;"'!$L$4:$L$24"),Données!$O$4,INDIRECT("'"&amp;Données!$A$4:$A$15&amp;"'!$J$4:$J$24"),A94)+(COUNTIFS(INDIRECT("'"&amp;Données!$A$4:$A$15&amp;"'!$S$4:$S$24"),Données!$O$4,INDIRECT("'"&amp;Données!$A$4:$A$15&amp;"'!$Q$4:$Q$24"),A94))))</f>
        <v>0</v>
      </c>
      <c r="L94" s="378">
        <f ca="1">SUMPRODUCT(COUNTIFS(INDIRECT("'"&amp;Données!$A$4:$A$15&amp;"'!$E$4:$E$24"),Données!$O$5,INDIRECT("'"&amp;Données!$A$4:$A$15&amp;"'!$C$4:$C$24"),A94)+(COUNTIFS(INDIRECT("'"&amp;Données!$A$4:$A$15&amp;"'!$L$4:$L$24"),Données!$O$5,INDIRECT("'"&amp;Données!$A$4:$A$15&amp;"'!$J$4:$J$24"),A94)+(COUNTIFS(INDIRECT("'"&amp;Données!$A$4:$A$15&amp;"'!$S$4:$S$24"),Données!$O$5,INDIRECT("'"&amp;Données!$A$4:$A$15&amp;"'!$Q$4:$Q$24"),A94))))</f>
        <v>0</v>
      </c>
      <c r="M94" s="378">
        <f ca="1">SUMPRODUCT(COUNTIFS(INDIRECT("'"&amp;Données!$A$4:$A$15&amp;"'!$E$4:$E$24"),Données!$O$6,INDIRECT("'"&amp;Données!$A$4:$A$15&amp;"'!$C$4:$C$24"),A94)+(COUNTIFS(INDIRECT("'"&amp;Données!$A$4:$A$15&amp;"'!$L$4:$L$24"),Données!$O$6,INDIRECT("'"&amp;Données!$A$4:$A$15&amp;"'!$J$4:$J$24"),A94)+(COUNTIFS(INDIRECT("'"&amp;Données!$A$4:$A$15&amp;"'!$S$4:$S$24"),Données!$O$6,INDIRECT("'"&amp;Données!$A$4:$A$15&amp;"'!$Q$4:$Q$24"),A94))))</f>
        <v>0</v>
      </c>
      <c r="N94" s="378">
        <f ca="1">SUMPRODUCT(COUNTIFS(INDIRECT("'"&amp;Données!$A$4:$A$15&amp;"'!$E$4:$E$24"),Données!$O$7,INDIRECT("'"&amp;Données!$A$4:$A$15&amp;"'!$C$4:$C$24"),A94)+(COUNTIFS(INDIRECT("'"&amp;Données!$A$4:$A$15&amp;"'!$L$4:$L$24"),Données!$O$7,INDIRECT("'"&amp;Données!$A$4:$A$15&amp;"'!$J$4:$J$24"),A94)+(COUNTIFS(INDIRECT("'"&amp;Données!$A$4:$A$15&amp;"'!$S$4:$S$24"),Données!$O$7,INDIRECT("'"&amp;Données!$A$4:$A$15&amp;"'!$Q$4:$Q$24"),A94))))</f>
        <v>0</v>
      </c>
      <c r="O94" s="378">
        <f ca="1">SUMPRODUCT(COUNTIFS(INDIRECT("'"&amp;Données!$A$4:$A$15&amp;"'!$E$4:$E$24"),Données!$O$8,INDIRECT("'"&amp;Données!$A$4:$A$15&amp;"'!$C$4:$C$24"),A94)+(COUNTIFS(INDIRECT("'"&amp;Données!$A$4:$A$15&amp;"'!$L$4:$L$24"),Données!$O$8,INDIRECT("'"&amp;Données!$A$4:$A$15&amp;"'!$J$4:$J$24"),A94)+(COUNTIFS(INDIRECT("'"&amp;Données!$A$4:$A$15&amp;"'!$S$4:$S$24"),Données!$O$8,INDIRECT("'"&amp;Données!$A$4:$A$15&amp;"'!$Q$4:$Q$24"),A94))))</f>
        <v>0</v>
      </c>
      <c r="P94" s="378">
        <f ca="1">SUMPRODUCT(COUNTIFS(INDIRECT("'"&amp;Données!$A$4:$A$15&amp;"'!$E$4:$E$24"),Données!$O$9,INDIRECT("'"&amp;Données!$A$4:$A$15&amp;"'!$C$4:$C$24"),A94)+(COUNTIFS(INDIRECT("'"&amp;Données!$A$4:$A$15&amp;"'!$L$4:$L$24"),Données!$O$9,INDIRECT("'"&amp;Données!$A$4:$A$15&amp;"'!$J$4:$J$24"),A94)+(COUNTIFS(INDIRECT("'"&amp;Données!$A$4:$A$15&amp;"'!$S$4:$S$24"),Données!$O$9,INDIRECT("'"&amp;Données!$A$4:$A$15&amp;"'!$Q$4:$Q$24"),A94))))</f>
        <v>0</v>
      </c>
      <c r="Q94" s="378">
        <f ca="1">SUMPRODUCT(COUNTIFS(INDIRECT("'"&amp;Données!$A$4:$A$15&amp;"'!$E$4:$E$24"),Données!$O$10,INDIRECT("'"&amp;Données!$A$4:$A$15&amp;"'!$C$4:$C$24"),A94)+(COUNTIFS(INDIRECT("'"&amp;Données!$A$4:$A$15&amp;"'!$L$4:$L$24"),Données!$O$10,INDIRECT("'"&amp;Données!$A$4:$A$15&amp;"'!$J$4:$J$24"),A94)+(COUNTIFS(INDIRECT("'"&amp;Données!$A$4:$A$15&amp;"'!$S$4:$S$24"),Données!$O$10,INDIRECT("'"&amp;Données!$A$4:$A$15&amp;"'!$Q$4:$Q$24"),A94))))</f>
        <v>0</v>
      </c>
      <c r="R94" s="378">
        <f ca="1">SUMPRODUCT(COUNTIFS(INDIRECT("'"&amp;Données!$A$4:$A$15&amp;"'!$E$4:$E$24"),Données!$O$11,INDIRECT("'"&amp;Données!$A$4:$A$15&amp;"'!$C$4:$C$24"),A94)+(COUNTIFS(INDIRECT("'"&amp;Données!$A$4:$A$15&amp;"'!$L$4:$L$24"),Données!$O$11,INDIRECT("'"&amp;Données!$A$4:$A$15&amp;"'!$J$4:$J$24"),A94)+(COUNTIFS(INDIRECT("'"&amp;Données!$A$4:$A$15&amp;"'!$S$4:$S$24"),Données!$O$11,INDIRECT("'"&amp;Données!$A$4:$A$15&amp;"'!$Q$4:$Q$24"),A94))))</f>
        <v>0</v>
      </c>
      <c r="S94" s="378">
        <f ca="1">SUMPRODUCT(COUNTIFS(INDIRECT("'"&amp;Données!$A$4:$A$15&amp;"'!$E$4:$E$24"),Données!$O$12,INDIRECT("'"&amp;Données!$A$4:$A$15&amp;"'!$C$4:$C$24"),A94)+(COUNTIFS(INDIRECT("'"&amp;Données!$A$4:$A$15&amp;"'!$L$4:$L$24"),Données!$O$12,INDIRECT("'"&amp;Données!$A$4:$A$15&amp;"'!$J$4:$J$24"),A94)+(COUNTIFS(INDIRECT("'"&amp;Données!$A$4:$A$15&amp;"'!$S$4:$S$24"),Données!$O$12,INDIRECT("'"&amp;Données!$A$4:$A$15&amp;"'!$Q$4:$Q$24"),A94))))</f>
        <v>0</v>
      </c>
      <c r="T94" s="378">
        <f ca="1">SUMPRODUCT(COUNTIFS(INDIRECT("'"&amp;Données!$A$4:$A$15&amp;"'!$E$4:$E$24"),Données!$O$13,INDIRECT("'"&amp;Données!$A$4:$A$15&amp;"'!$C$4:$C$24"),A94)+(COUNTIFS(INDIRECT("'"&amp;Données!$A$4:$A$15&amp;"'!$L$4:$L$24"),Données!$O$13,INDIRECT("'"&amp;Données!$A$4:$A$15&amp;"'!$J$4:$J$24"),A94)+(COUNTIFS(INDIRECT("'"&amp;Données!$A$4:$A$15&amp;"'!$S$4:$S$24"),Données!$O$13,INDIRECT("'"&amp;Données!$A$4:$A$15&amp;"'!$Q$4:$Q$24"),A94))))</f>
        <v>0</v>
      </c>
      <c r="U94" s="378">
        <f ca="1">SUMPRODUCT(COUNTIFS(INDIRECT("'"&amp;Données!$A$4:$A$15&amp;"'!$E$4:$E$24"),Données!$O$14,INDIRECT("'"&amp;Données!$A$4:$A$15&amp;"'!$C$4:$C$24"),A94)+(COUNTIFS(INDIRECT("'"&amp;Données!$A$4:$A$15&amp;"'!$L$4:$L$24"),Données!$O$14,INDIRECT("'"&amp;Données!$A$4:$A$15&amp;"'!$J$4:$J$24"),A94)+(COUNTIFS(INDIRECT("'"&amp;Données!$A$4:$A$15&amp;"'!$S$4:$S$24"),Données!$O$14,INDIRECT("'"&amp;Données!$A$4:$A$15&amp;"'!$Q$4:$Q$24"),A94))))</f>
        <v>0</v>
      </c>
      <c r="V94" s="378">
        <f ca="1">SUMPRODUCT(COUNTIFS(INDIRECT("'"&amp;Données!$A$4:$A$15&amp;"'!$E$4:$E$24"),Données!$O$15,INDIRECT("'"&amp;Données!$A$4:$A$15&amp;"'!$C$4:$C$24"),A94)+(COUNTIFS(INDIRECT("'"&amp;Données!$A$4:$A$15&amp;"'!$L$4:$L$24"),Données!$O$15,INDIRECT("'"&amp;Données!$A$4:$A$15&amp;"'!$J$4:$J$24"),A94)+(COUNTIFS(INDIRECT("'"&amp;Données!$A$4:$A$15&amp;"'!$S$4:$S$24"),Données!$O$15,INDIRECT("'"&amp;Données!$A$4:$A$15&amp;"'!$Q$4:$Q$24"),A94))))</f>
        <v>0</v>
      </c>
      <c r="W94" s="378">
        <f ca="1">SUMPRODUCT(COUNTIFS(INDIRECT("'"&amp;Données!$A$4:$A$15&amp;"'!$E$4:$E$24"),Données!$O$16,INDIRECT("'"&amp;Données!$A$4:$A$15&amp;"'!$C$4:$C$24"),A94)+(COUNTIFS(INDIRECT("'"&amp;Données!$A$4:$A$15&amp;"'!$L$4:$L$24"),Données!$O$16,INDIRECT("'"&amp;Données!$A$4:$A$15&amp;"'!$J$4:$J$24"),A94)+(COUNTIFS(INDIRECT("'"&amp;Données!$A$4:$A$15&amp;"'!$S$4:$S$24"),Données!$O$16,INDIRECT("'"&amp;Données!$A$4:$A$15&amp;"'!$Q$4:$Q$24"),A94))))</f>
        <v>0</v>
      </c>
      <c r="X94" s="378">
        <f ca="1">SUMPRODUCT(COUNTIFS(INDIRECT("'"&amp;Données!$A$4:$A$15&amp;"'!$E$4:$E$24"),Données!$O$17,INDIRECT("'"&amp;Données!$A$4:$A$15&amp;"'!$C$4:$C$24"),A94)+(COUNTIFS(INDIRECT("'"&amp;Données!$A$4:$A$15&amp;"'!$L$4:$L$24"),Données!$O$17,INDIRECT("'"&amp;Données!$A$4:$A$15&amp;"'!$J$4:$J$24"),A94)+(COUNTIFS(INDIRECT("'"&amp;Données!$A$4:$A$15&amp;"'!$S$4:$S$24"),Données!$O$17,INDIRECT("'"&amp;Données!$A$4:$A$15&amp;"'!$Q$4:$Q$24"),A94))))</f>
        <v>0</v>
      </c>
      <c r="Y94" s="378">
        <f ca="1">SUMPRODUCT(COUNTIFS(INDIRECT("'"&amp;Données!$A$4:$A$15&amp;"'!$E$4:$E$24"),Données!$O$18,INDIRECT("'"&amp;Données!$A$4:$A$15&amp;"'!$C$4:$C$24"),A94)+(COUNTIFS(INDIRECT("'"&amp;Données!$A$4:$A$15&amp;"'!$L$4:$L$24"),Données!$O$18,INDIRECT("'"&amp;Données!$A$4:$A$15&amp;"'!$J$4:$J$24"),A94)+(COUNTIFS(INDIRECT("'"&amp;Données!$A$4:$A$15&amp;"'!$S$4:$S$24"),Données!$O$18,INDIRECT("'"&amp;Données!$A$4:$A$15&amp;"'!$Q$4:$Q$24"),A94))))</f>
        <v>0</v>
      </c>
      <c r="Z94" s="378">
        <f ca="1">SUMPRODUCT(COUNTIFS(INDIRECT("'"&amp;Données!$A$4:$A$15&amp;"'!$E$4:$E$24"),Données!$O$19,INDIRECT("'"&amp;Données!$A$4:$A$15&amp;"'!$C$4:$C$24"),A94)+(COUNTIFS(INDIRECT("'"&amp;Données!$A$4:$A$15&amp;"'!$L$4:$L$24"),Données!$O$19,INDIRECT("'"&amp;Données!$A$4:$A$15&amp;"'!$J$4:$J$24"),A94)+(COUNTIFS(INDIRECT("'"&amp;Données!$A$4:$A$15&amp;"'!$S$4:$S$24"),Données!$O$19,INDIRECT("'"&amp;Données!$A$4:$A$15&amp;"'!$Q$4:$Q$24"),A94))))</f>
        <v>0</v>
      </c>
      <c r="AD94" s="97"/>
      <c r="AE94" s="97"/>
      <c r="AF94" s="97"/>
      <c r="AG94" s="97"/>
      <c r="AH94" s="97"/>
      <c r="AI94" s="98"/>
      <c r="AJ94" s="96"/>
      <c r="AK94" s="96"/>
      <c r="AL94" s="96"/>
      <c r="AS94" s="89"/>
    </row>
    <row r="95" spans="1:45" s="63" customFormat="1" ht="12.75" x14ac:dyDescent="0.2">
      <c r="A95" s="375" t="s">
        <v>97</v>
      </c>
      <c r="B95" s="377">
        <f ca="1">SUMPRODUCT(COUNTIF(INDIRECT("'"&amp;Données!$A$4:$A$15&amp;"'!$B$3:$T$38"),A95))</f>
        <v>0</v>
      </c>
      <c r="C95" s="377">
        <f ca="1">SUMPRODUCT(SUMIF(INDIRECT("'"&amp;Données!$A$4:$A$15&amp;"'!$C$03:$C$23"),A95,INDIRECT("'"&amp;Données!$A$4:$A$15&amp;"'!$F$03:$F$23"))+(SUMIF(INDIRECT("'"&amp;Données!$A$4:$A$15&amp;"'!$J$03:$J$23"),A95,INDIRECT("'"&amp;Données!$A$4:$A$15&amp;"'!$M$03:$M$23")))+(SUMIF(INDIRECT("'"&amp;Données!$A$4:$A$15&amp;"'!$Q$03:$Q$23"),A95,INDIRECT("'"&amp;Données!$A$4:$A$15&amp;"'!$T$03:$T$23"))))</f>
        <v>0</v>
      </c>
      <c r="D95" s="377">
        <f ca="1">SUMPRODUCT(COUNTIF(INDIRECT("'"&amp;Données!$A$4:$A$15&amp;"'!$C$03:$C$23"),A95))</f>
        <v>0</v>
      </c>
      <c r="E95" s="377">
        <f ca="1">SUMPRODUCT(COUNTIF(INDIRECT("'"&amp;Données!$A$4:$A$15&amp;"'!$J$03:$J$23"),A95))</f>
        <v>0</v>
      </c>
      <c r="F95" s="377">
        <f ca="1">SUMPRODUCT(COUNTIF(INDIRECT("'"&amp;Données!$A$4:$A$15&amp;"'!$Q$03:$Q$23"),A95))</f>
        <v>0</v>
      </c>
      <c r="G95" s="386">
        <f>COUNTIFS('Michèle SCHUH'!$B$3:$B$42,Données!$T$4,'Michèle SCHUH'!$C$3:$C$42,A95)+COUNTIFS('Michèle SCHUH'!$I$3:$I$42,Données!$T$4,'Michèle SCHUH'!$J$3:$J$42,A95)+COUNTIFS('Michèle SCHUH'!$P$3:$P$42,Données!$T$4,'Michèle SCHUH'!$Q$3:$Q$42,A95)</f>
        <v>0</v>
      </c>
      <c r="H95" s="386">
        <f>COUNTIFS('Michèle SCHUH'!$B$3:$B$42,Données!$T$5,'Michèle SCHUH'!$C$3:$C$42,A95)+COUNTIFS('Michèle SCHUH'!$I$3:$I$42,Données!$T$5,'Michèle SCHUH'!$J$3:$J$42,A95)+COUNTIFS('Michèle SCHUH'!$P$3:$P$42,Données!$T$5,'Michèle SCHUH'!$Q$3:$Q$42,A95)</f>
        <v>0</v>
      </c>
      <c r="I95" s="386">
        <f>COUNTIFS('Michèle SCHUH'!$B$3:$B$42,Données!$T$6,'Michèle SCHUH'!$C$3:$C$42,A95)+COUNTIFS('Michèle SCHUH'!$I$3:$I$42,Données!$T$6,'Michèle SCHUH'!$J$3:$J$42,A95)+COUNTIFS('Michèle SCHUH'!$P$3:$P$42,Données!$T$6,'Michèle SCHUH'!$Q$3:$Q$42,A95)</f>
        <v>0</v>
      </c>
      <c r="J95" s="386">
        <f>COUNTIFS('Michèle SCHUH'!$B$3:$B$42,Données!$T$7,'Michèle SCHUH'!$C$3:$C$42,A95)+COUNTIFS('Michèle SCHUH'!$I$3:$I$42,Données!$T$7,'Michèle SCHUH'!$J$3:$J$42,A95)+COUNTIFS('Michèle SCHUH'!$P$3:$P$42,Données!$T$7,'Michèle SCHUH'!$Q$3:$Q$42,A95)</f>
        <v>0</v>
      </c>
      <c r="K95" s="378">
        <f ca="1">SUMPRODUCT(COUNTIFS(INDIRECT("'"&amp;Données!$A$4:$A$15&amp;"'!$E$4:$E$24"),Données!$O$4,INDIRECT("'"&amp;Données!$A$4:$A$15&amp;"'!$C$4:$C$24"),A95)+(COUNTIFS(INDIRECT("'"&amp;Données!$A$4:$A$15&amp;"'!$L$4:$L$24"),Données!$O$4,INDIRECT("'"&amp;Données!$A$4:$A$15&amp;"'!$J$4:$J$24"),A95)+(COUNTIFS(INDIRECT("'"&amp;Données!$A$4:$A$15&amp;"'!$S$4:$S$24"),Données!$O$4,INDIRECT("'"&amp;Données!$A$4:$A$15&amp;"'!$Q$4:$Q$24"),A95))))</f>
        <v>0</v>
      </c>
      <c r="L95" s="378">
        <f ca="1">SUMPRODUCT(COUNTIFS(INDIRECT("'"&amp;Données!$A$4:$A$15&amp;"'!$E$4:$E$24"),Données!$O$5,INDIRECT("'"&amp;Données!$A$4:$A$15&amp;"'!$C$4:$C$24"),A95)+(COUNTIFS(INDIRECT("'"&amp;Données!$A$4:$A$15&amp;"'!$L$4:$L$24"),Données!$O$5,INDIRECT("'"&amp;Données!$A$4:$A$15&amp;"'!$J$4:$J$24"),A95)+(COUNTIFS(INDIRECT("'"&amp;Données!$A$4:$A$15&amp;"'!$S$4:$S$24"),Données!$O$5,INDIRECT("'"&amp;Données!$A$4:$A$15&amp;"'!$Q$4:$Q$24"),A95))))</f>
        <v>0</v>
      </c>
      <c r="M95" s="378">
        <f ca="1">SUMPRODUCT(COUNTIFS(INDIRECT("'"&amp;Données!$A$4:$A$15&amp;"'!$E$4:$E$24"),Données!$O$6,INDIRECT("'"&amp;Données!$A$4:$A$15&amp;"'!$C$4:$C$24"),A95)+(COUNTIFS(INDIRECT("'"&amp;Données!$A$4:$A$15&amp;"'!$L$4:$L$24"),Données!$O$6,INDIRECT("'"&amp;Données!$A$4:$A$15&amp;"'!$J$4:$J$24"),A95)+(COUNTIFS(INDIRECT("'"&amp;Données!$A$4:$A$15&amp;"'!$S$4:$S$24"),Données!$O$6,INDIRECT("'"&amp;Données!$A$4:$A$15&amp;"'!$Q$4:$Q$24"),A95))))</f>
        <v>0</v>
      </c>
      <c r="N95" s="378">
        <f ca="1">SUMPRODUCT(COUNTIFS(INDIRECT("'"&amp;Données!$A$4:$A$15&amp;"'!$E$4:$E$24"),Données!$O$7,INDIRECT("'"&amp;Données!$A$4:$A$15&amp;"'!$C$4:$C$24"),A95)+(COUNTIFS(INDIRECT("'"&amp;Données!$A$4:$A$15&amp;"'!$L$4:$L$24"),Données!$O$7,INDIRECT("'"&amp;Données!$A$4:$A$15&amp;"'!$J$4:$J$24"),A95)+(COUNTIFS(INDIRECT("'"&amp;Données!$A$4:$A$15&amp;"'!$S$4:$S$24"),Données!$O$7,INDIRECT("'"&amp;Données!$A$4:$A$15&amp;"'!$Q$4:$Q$24"),A95))))</f>
        <v>0</v>
      </c>
      <c r="O95" s="378">
        <f ca="1">SUMPRODUCT(COUNTIFS(INDIRECT("'"&amp;Données!$A$4:$A$15&amp;"'!$E$4:$E$24"),Données!$O$8,INDIRECT("'"&amp;Données!$A$4:$A$15&amp;"'!$C$4:$C$24"),A95)+(COUNTIFS(INDIRECT("'"&amp;Données!$A$4:$A$15&amp;"'!$L$4:$L$24"),Données!$O$8,INDIRECT("'"&amp;Données!$A$4:$A$15&amp;"'!$J$4:$J$24"),A95)+(COUNTIFS(INDIRECT("'"&amp;Données!$A$4:$A$15&amp;"'!$S$4:$S$24"),Données!$O$8,INDIRECT("'"&amp;Données!$A$4:$A$15&amp;"'!$Q$4:$Q$24"),A95))))</f>
        <v>0</v>
      </c>
      <c r="P95" s="378">
        <f ca="1">SUMPRODUCT(COUNTIFS(INDIRECT("'"&amp;Données!$A$4:$A$15&amp;"'!$E$4:$E$24"),Données!$O$9,INDIRECT("'"&amp;Données!$A$4:$A$15&amp;"'!$C$4:$C$24"),A95)+(COUNTIFS(INDIRECT("'"&amp;Données!$A$4:$A$15&amp;"'!$L$4:$L$24"),Données!$O$9,INDIRECT("'"&amp;Données!$A$4:$A$15&amp;"'!$J$4:$J$24"),A95)+(COUNTIFS(INDIRECT("'"&amp;Données!$A$4:$A$15&amp;"'!$S$4:$S$24"),Données!$O$9,INDIRECT("'"&amp;Données!$A$4:$A$15&amp;"'!$Q$4:$Q$24"),A95))))</f>
        <v>0</v>
      </c>
      <c r="Q95" s="378">
        <f ca="1">SUMPRODUCT(COUNTIFS(INDIRECT("'"&amp;Données!$A$4:$A$15&amp;"'!$E$4:$E$24"),Données!$O$10,INDIRECT("'"&amp;Données!$A$4:$A$15&amp;"'!$C$4:$C$24"),A95)+(COUNTIFS(INDIRECT("'"&amp;Données!$A$4:$A$15&amp;"'!$L$4:$L$24"),Données!$O$10,INDIRECT("'"&amp;Données!$A$4:$A$15&amp;"'!$J$4:$J$24"),A95)+(COUNTIFS(INDIRECT("'"&amp;Données!$A$4:$A$15&amp;"'!$S$4:$S$24"),Données!$O$10,INDIRECT("'"&amp;Données!$A$4:$A$15&amp;"'!$Q$4:$Q$24"),A95))))</f>
        <v>0</v>
      </c>
      <c r="R95" s="378">
        <f ca="1">SUMPRODUCT(COUNTIFS(INDIRECT("'"&amp;Données!$A$4:$A$15&amp;"'!$E$4:$E$24"),Données!$O$11,INDIRECT("'"&amp;Données!$A$4:$A$15&amp;"'!$C$4:$C$24"),A95)+(COUNTIFS(INDIRECT("'"&amp;Données!$A$4:$A$15&amp;"'!$L$4:$L$24"),Données!$O$11,INDIRECT("'"&amp;Données!$A$4:$A$15&amp;"'!$J$4:$J$24"),A95)+(COUNTIFS(INDIRECT("'"&amp;Données!$A$4:$A$15&amp;"'!$S$4:$S$24"),Données!$O$11,INDIRECT("'"&amp;Données!$A$4:$A$15&amp;"'!$Q$4:$Q$24"),A95))))</f>
        <v>0</v>
      </c>
      <c r="S95" s="378">
        <f ca="1">SUMPRODUCT(COUNTIFS(INDIRECT("'"&amp;Données!$A$4:$A$15&amp;"'!$E$4:$E$24"),Données!$O$12,INDIRECT("'"&amp;Données!$A$4:$A$15&amp;"'!$C$4:$C$24"),A95)+(COUNTIFS(INDIRECT("'"&amp;Données!$A$4:$A$15&amp;"'!$L$4:$L$24"),Données!$O$12,INDIRECT("'"&amp;Données!$A$4:$A$15&amp;"'!$J$4:$J$24"),A95)+(COUNTIFS(INDIRECT("'"&amp;Données!$A$4:$A$15&amp;"'!$S$4:$S$24"),Données!$O$12,INDIRECT("'"&amp;Données!$A$4:$A$15&amp;"'!$Q$4:$Q$24"),A95))))</f>
        <v>0</v>
      </c>
      <c r="T95" s="378">
        <f ca="1">SUMPRODUCT(COUNTIFS(INDIRECT("'"&amp;Données!$A$4:$A$15&amp;"'!$E$4:$E$24"),Données!$O$13,INDIRECT("'"&amp;Données!$A$4:$A$15&amp;"'!$C$4:$C$24"),A95)+(COUNTIFS(INDIRECT("'"&amp;Données!$A$4:$A$15&amp;"'!$L$4:$L$24"),Données!$O$13,INDIRECT("'"&amp;Données!$A$4:$A$15&amp;"'!$J$4:$J$24"),A95)+(COUNTIFS(INDIRECT("'"&amp;Données!$A$4:$A$15&amp;"'!$S$4:$S$24"),Données!$O$13,INDIRECT("'"&amp;Données!$A$4:$A$15&amp;"'!$Q$4:$Q$24"),A95))))</f>
        <v>0</v>
      </c>
      <c r="U95" s="378">
        <f ca="1">SUMPRODUCT(COUNTIFS(INDIRECT("'"&amp;Données!$A$4:$A$15&amp;"'!$E$4:$E$24"),Données!$O$14,INDIRECT("'"&amp;Données!$A$4:$A$15&amp;"'!$C$4:$C$24"),A95)+(COUNTIFS(INDIRECT("'"&amp;Données!$A$4:$A$15&amp;"'!$L$4:$L$24"),Données!$O$14,INDIRECT("'"&amp;Données!$A$4:$A$15&amp;"'!$J$4:$J$24"),A95)+(COUNTIFS(INDIRECT("'"&amp;Données!$A$4:$A$15&amp;"'!$S$4:$S$24"),Données!$O$14,INDIRECT("'"&amp;Données!$A$4:$A$15&amp;"'!$Q$4:$Q$24"),A95))))</f>
        <v>0</v>
      </c>
      <c r="V95" s="378">
        <f ca="1">SUMPRODUCT(COUNTIFS(INDIRECT("'"&amp;Données!$A$4:$A$15&amp;"'!$E$4:$E$24"),Données!$O$15,INDIRECT("'"&amp;Données!$A$4:$A$15&amp;"'!$C$4:$C$24"),A95)+(COUNTIFS(INDIRECT("'"&amp;Données!$A$4:$A$15&amp;"'!$L$4:$L$24"),Données!$O$15,INDIRECT("'"&amp;Données!$A$4:$A$15&amp;"'!$J$4:$J$24"),A95)+(COUNTIFS(INDIRECT("'"&amp;Données!$A$4:$A$15&amp;"'!$S$4:$S$24"),Données!$O$15,INDIRECT("'"&amp;Données!$A$4:$A$15&amp;"'!$Q$4:$Q$24"),A95))))</f>
        <v>0</v>
      </c>
      <c r="W95" s="378">
        <f ca="1">SUMPRODUCT(COUNTIFS(INDIRECT("'"&amp;Données!$A$4:$A$15&amp;"'!$E$4:$E$24"),Données!$O$16,INDIRECT("'"&amp;Données!$A$4:$A$15&amp;"'!$C$4:$C$24"),A95)+(COUNTIFS(INDIRECT("'"&amp;Données!$A$4:$A$15&amp;"'!$L$4:$L$24"),Données!$O$16,INDIRECT("'"&amp;Données!$A$4:$A$15&amp;"'!$J$4:$J$24"),A95)+(COUNTIFS(INDIRECT("'"&amp;Données!$A$4:$A$15&amp;"'!$S$4:$S$24"),Données!$O$16,INDIRECT("'"&amp;Données!$A$4:$A$15&amp;"'!$Q$4:$Q$24"),A95))))</f>
        <v>0</v>
      </c>
      <c r="X95" s="378">
        <f ca="1">SUMPRODUCT(COUNTIFS(INDIRECT("'"&amp;Données!$A$4:$A$15&amp;"'!$E$4:$E$24"),Données!$O$17,INDIRECT("'"&amp;Données!$A$4:$A$15&amp;"'!$C$4:$C$24"),A95)+(COUNTIFS(INDIRECT("'"&amp;Données!$A$4:$A$15&amp;"'!$L$4:$L$24"),Données!$O$17,INDIRECT("'"&amp;Données!$A$4:$A$15&amp;"'!$J$4:$J$24"),A95)+(COUNTIFS(INDIRECT("'"&amp;Données!$A$4:$A$15&amp;"'!$S$4:$S$24"),Données!$O$17,INDIRECT("'"&amp;Données!$A$4:$A$15&amp;"'!$Q$4:$Q$24"),A95))))</f>
        <v>0</v>
      </c>
      <c r="Y95" s="378">
        <f ca="1">SUMPRODUCT(COUNTIFS(INDIRECT("'"&amp;Données!$A$4:$A$15&amp;"'!$E$4:$E$24"),Données!$O$18,INDIRECT("'"&amp;Données!$A$4:$A$15&amp;"'!$C$4:$C$24"),A95)+(COUNTIFS(INDIRECT("'"&amp;Données!$A$4:$A$15&amp;"'!$L$4:$L$24"),Données!$O$18,INDIRECT("'"&amp;Données!$A$4:$A$15&amp;"'!$J$4:$J$24"),A95)+(COUNTIFS(INDIRECT("'"&amp;Données!$A$4:$A$15&amp;"'!$S$4:$S$24"),Données!$O$18,INDIRECT("'"&amp;Données!$A$4:$A$15&amp;"'!$Q$4:$Q$24"),A95))))</f>
        <v>0</v>
      </c>
      <c r="Z95" s="378">
        <f ca="1">SUMPRODUCT(COUNTIFS(INDIRECT("'"&amp;Données!$A$4:$A$15&amp;"'!$E$4:$E$24"),Données!$O$19,INDIRECT("'"&amp;Données!$A$4:$A$15&amp;"'!$C$4:$C$24"),A95)+(COUNTIFS(INDIRECT("'"&amp;Données!$A$4:$A$15&amp;"'!$L$4:$L$24"),Données!$O$19,INDIRECT("'"&amp;Données!$A$4:$A$15&amp;"'!$J$4:$J$24"),A95)+(COUNTIFS(INDIRECT("'"&amp;Données!$A$4:$A$15&amp;"'!$S$4:$S$24"),Données!$O$19,INDIRECT("'"&amp;Données!$A$4:$A$15&amp;"'!$Q$4:$Q$24"),A95))))</f>
        <v>0</v>
      </c>
      <c r="AD95" s="97"/>
      <c r="AE95" s="97"/>
      <c r="AF95" s="97"/>
      <c r="AG95" s="97"/>
      <c r="AH95" s="97"/>
      <c r="AI95" s="98"/>
      <c r="AJ95" s="96"/>
      <c r="AK95" s="96"/>
      <c r="AL95" s="96"/>
      <c r="AS95" s="89"/>
    </row>
    <row r="96" spans="1:45" s="63" customFormat="1" ht="12.75" x14ac:dyDescent="0.2">
      <c r="A96" s="375" t="s">
        <v>107</v>
      </c>
      <c r="B96" s="377">
        <f ca="1">SUMPRODUCT(COUNTIF(INDIRECT("'"&amp;Données!$A$4:$A$15&amp;"'!$B$3:$T$38"),A96))</f>
        <v>0</v>
      </c>
      <c r="C96" s="377">
        <f ca="1">SUMPRODUCT(SUMIF(INDIRECT("'"&amp;Données!$A$4:$A$15&amp;"'!$C$03:$C$23"),A96,INDIRECT("'"&amp;Données!$A$4:$A$15&amp;"'!$F$03:$F$23"))+(SUMIF(INDIRECT("'"&amp;Données!$A$4:$A$15&amp;"'!$J$03:$J$23"),A96,INDIRECT("'"&amp;Données!$A$4:$A$15&amp;"'!$M$03:$M$23")))+(SUMIF(INDIRECT("'"&amp;Données!$A$4:$A$15&amp;"'!$Q$03:$Q$23"),A96,INDIRECT("'"&amp;Données!$A$4:$A$15&amp;"'!$T$03:$T$23"))))</f>
        <v>0</v>
      </c>
      <c r="D96" s="377">
        <f ca="1">SUMPRODUCT(COUNTIF(INDIRECT("'"&amp;Données!$A$4:$A$15&amp;"'!$C$03:$C$23"),A96))</f>
        <v>0</v>
      </c>
      <c r="E96" s="377">
        <f ca="1">SUMPRODUCT(COUNTIF(INDIRECT("'"&amp;Données!$A$4:$A$15&amp;"'!$J$03:$J$23"),A96))</f>
        <v>0</v>
      </c>
      <c r="F96" s="377">
        <f ca="1">SUMPRODUCT(COUNTIF(INDIRECT("'"&amp;Données!$A$4:$A$15&amp;"'!$Q$03:$Q$23"),A96))</f>
        <v>0</v>
      </c>
      <c r="G96" s="386">
        <f>COUNTIFS('Michèle SCHUH'!$B$3:$B$42,Données!$T$4,'Michèle SCHUH'!$C$3:$C$42,A96)+COUNTIFS('Michèle SCHUH'!$I$3:$I$42,Données!$T$4,'Michèle SCHUH'!$J$3:$J$42,A96)+COUNTIFS('Michèle SCHUH'!$P$3:$P$42,Données!$T$4,'Michèle SCHUH'!$Q$3:$Q$42,A96)</f>
        <v>0</v>
      </c>
      <c r="H96" s="386">
        <f>COUNTIFS('Michèle SCHUH'!$B$3:$B$42,Données!$T$5,'Michèle SCHUH'!$C$3:$C$42,A96)+COUNTIFS('Michèle SCHUH'!$I$3:$I$42,Données!$T$5,'Michèle SCHUH'!$J$3:$J$42,A96)+COUNTIFS('Michèle SCHUH'!$P$3:$P$42,Données!$T$5,'Michèle SCHUH'!$Q$3:$Q$42,A96)</f>
        <v>0</v>
      </c>
      <c r="I96" s="386">
        <f>COUNTIFS('Michèle SCHUH'!$B$3:$B$42,Données!$T$6,'Michèle SCHUH'!$C$3:$C$42,A96)+COUNTIFS('Michèle SCHUH'!$I$3:$I$42,Données!$T$6,'Michèle SCHUH'!$J$3:$J$42,A96)+COUNTIFS('Michèle SCHUH'!$P$3:$P$42,Données!$T$6,'Michèle SCHUH'!$Q$3:$Q$42,A96)</f>
        <v>0</v>
      </c>
      <c r="J96" s="386">
        <f>COUNTIFS('Michèle SCHUH'!$B$3:$B$42,Données!$T$7,'Michèle SCHUH'!$C$3:$C$42,A96)+COUNTIFS('Michèle SCHUH'!$I$3:$I$42,Données!$T$7,'Michèle SCHUH'!$J$3:$J$42,A96)+COUNTIFS('Michèle SCHUH'!$P$3:$P$42,Données!$T$7,'Michèle SCHUH'!$Q$3:$Q$42,A96)</f>
        <v>0</v>
      </c>
      <c r="K96" s="378">
        <f ca="1">SUMPRODUCT(COUNTIFS(INDIRECT("'"&amp;Données!$A$4:$A$15&amp;"'!$E$4:$E$24"),Données!$O$4,INDIRECT("'"&amp;Données!$A$4:$A$15&amp;"'!$C$4:$C$24"),A96)+(COUNTIFS(INDIRECT("'"&amp;Données!$A$4:$A$15&amp;"'!$L$4:$L$24"),Données!$O$4,INDIRECT("'"&amp;Données!$A$4:$A$15&amp;"'!$J$4:$J$24"),A96)+(COUNTIFS(INDIRECT("'"&amp;Données!$A$4:$A$15&amp;"'!$S$4:$S$24"),Données!$O$4,INDIRECT("'"&amp;Données!$A$4:$A$15&amp;"'!$Q$4:$Q$24"),A96))))</f>
        <v>0</v>
      </c>
      <c r="L96" s="378">
        <f ca="1">SUMPRODUCT(COUNTIFS(INDIRECT("'"&amp;Données!$A$4:$A$15&amp;"'!$E$4:$E$24"),Données!$O$5,INDIRECT("'"&amp;Données!$A$4:$A$15&amp;"'!$C$4:$C$24"),A96)+(COUNTIFS(INDIRECT("'"&amp;Données!$A$4:$A$15&amp;"'!$L$4:$L$24"),Données!$O$5,INDIRECT("'"&amp;Données!$A$4:$A$15&amp;"'!$J$4:$J$24"),A96)+(COUNTIFS(INDIRECT("'"&amp;Données!$A$4:$A$15&amp;"'!$S$4:$S$24"),Données!$O$5,INDIRECT("'"&amp;Données!$A$4:$A$15&amp;"'!$Q$4:$Q$24"),A96))))</f>
        <v>0</v>
      </c>
      <c r="M96" s="378">
        <f ca="1">SUMPRODUCT(COUNTIFS(INDIRECT("'"&amp;Données!$A$4:$A$15&amp;"'!$E$4:$E$24"),Données!$O$6,INDIRECT("'"&amp;Données!$A$4:$A$15&amp;"'!$C$4:$C$24"),A96)+(COUNTIFS(INDIRECT("'"&amp;Données!$A$4:$A$15&amp;"'!$L$4:$L$24"),Données!$O$6,INDIRECT("'"&amp;Données!$A$4:$A$15&amp;"'!$J$4:$J$24"),A96)+(COUNTIFS(INDIRECT("'"&amp;Données!$A$4:$A$15&amp;"'!$S$4:$S$24"),Données!$O$6,INDIRECT("'"&amp;Données!$A$4:$A$15&amp;"'!$Q$4:$Q$24"),A96))))</f>
        <v>0</v>
      </c>
      <c r="N96" s="378">
        <f ca="1">SUMPRODUCT(COUNTIFS(INDIRECT("'"&amp;Données!$A$4:$A$15&amp;"'!$E$4:$E$24"),Données!$O$7,INDIRECT("'"&amp;Données!$A$4:$A$15&amp;"'!$C$4:$C$24"),A96)+(COUNTIFS(INDIRECT("'"&amp;Données!$A$4:$A$15&amp;"'!$L$4:$L$24"),Données!$O$7,INDIRECT("'"&amp;Données!$A$4:$A$15&amp;"'!$J$4:$J$24"),A96)+(COUNTIFS(INDIRECT("'"&amp;Données!$A$4:$A$15&amp;"'!$S$4:$S$24"),Données!$O$7,INDIRECT("'"&amp;Données!$A$4:$A$15&amp;"'!$Q$4:$Q$24"),A96))))</f>
        <v>0</v>
      </c>
      <c r="O96" s="378">
        <f ca="1">SUMPRODUCT(COUNTIFS(INDIRECT("'"&amp;Données!$A$4:$A$15&amp;"'!$E$4:$E$24"),Données!$O$8,INDIRECT("'"&amp;Données!$A$4:$A$15&amp;"'!$C$4:$C$24"),A96)+(COUNTIFS(INDIRECT("'"&amp;Données!$A$4:$A$15&amp;"'!$L$4:$L$24"),Données!$O$8,INDIRECT("'"&amp;Données!$A$4:$A$15&amp;"'!$J$4:$J$24"),A96)+(COUNTIFS(INDIRECT("'"&amp;Données!$A$4:$A$15&amp;"'!$S$4:$S$24"),Données!$O$8,INDIRECT("'"&amp;Données!$A$4:$A$15&amp;"'!$Q$4:$Q$24"),A96))))</f>
        <v>0</v>
      </c>
      <c r="P96" s="378">
        <f ca="1">SUMPRODUCT(COUNTIFS(INDIRECT("'"&amp;Données!$A$4:$A$15&amp;"'!$E$4:$E$24"),Données!$O$9,INDIRECT("'"&amp;Données!$A$4:$A$15&amp;"'!$C$4:$C$24"),A96)+(COUNTIFS(INDIRECT("'"&amp;Données!$A$4:$A$15&amp;"'!$L$4:$L$24"),Données!$O$9,INDIRECT("'"&amp;Données!$A$4:$A$15&amp;"'!$J$4:$J$24"),A96)+(COUNTIFS(INDIRECT("'"&amp;Données!$A$4:$A$15&amp;"'!$S$4:$S$24"),Données!$O$9,INDIRECT("'"&amp;Données!$A$4:$A$15&amp;"'!$Q$4:$Q$24"),A96))))</f>
        <v>0</v>
      </c>
      <c r="Q96" s="378">
        <f ca="1">SUMPRODUCT(COUNTIFS(INDIRECT("'"&amp;Données!$A$4:$A$15&amp;"'!$E$4:$E$24"),Données!$O$10,INDIRECT("'"&amp;Données!$A$4:$A$15&amp;"'!$C$4:$C$24"),A96)+(COUNTIFS(INDIRECT("'"&amp;Données!$A$4:$A$15&amp;"'!$L$4:$L$24"),Données!$O$10,INDIRECT("'"&amp;Données!$A$4:$A$15&amp;"'!$J$4:$J$24"),A96)+(COUNTIFS(INDIRECT("'"&amp;Données!$A$4:$A$15&amp;"'!$S$4:$S$24"),Données!$O$10,INDIRECT("'"&amp;Données!$A$4:$A$15&amp;"'!$Q$4:$Q$24"),A96))))</f>
        <v>0</v>
      </c>
      <c r="R96" s="378">
        <f ca="1">SUMPRODUCT(COUNTIFS(INDIRECT("'"&amp;Données!$A$4:$A$15&amp;"'!$E$4:$E$24"),Données!$O$11,INDIRECT("'"&amp;Données!$A$4:$A$15&amp;"'!$C$4:$C$24"),A96)+(COUNTIFS(INDIRECT("'"&amp;Données!$A$4:$A$15&amp;"'!$L$4:$L$24"),Données!$O$11,INDIRECT("'"&amp;Données!$A$4:$A$15&amp;"'!$J$4:$J$24"),A96)+(COUNTIFS(INDIRECT("'"&amp;Données!$A$4:$A$15&amp;"'!$S$4:$S$24"),Données!$O$11,INDIRECT("'"&amp;Données!$A$4:$A$15&amp;"'!$Q$4:$Q$24"),A96))))</f>
        <v>0</v>
      </c>
      <c r="S96" s="378">
        <f ca="1">SUMPRODUCT(COUNTIFS(INDIRECT("'"&amp;Données!$A$4:$A$15&amp;"'!$E$4:$E$24"),Données!$O$12,INDIRECT("'"&amp;Données!$A$4:$A$15&amp;"'!$C$4:$C$24"),A96)+(COUNTIFS(INDIRECT("'"&amp;Données!$A$4:$A$15&amp;"'!$L$4:$L$24"),Données!$O$12,INDIRECT("'"&amp;Données!$A$4:$A$15&amp;"'!$J$4:$J$24"),A96)+(COUNTIFS(INDIRECT("'"&amp;Données!$A$4:$A$15&amp;"'!$S$4:$S$24"),Données!$O$12,INDIRECT("'"&amp;Données!$A$4:$A$15&amp;"'!$Q$4:$Q$24"),A96))))</f>
        <v>0</v>
      </c>
      <c r="T96" s="378">
        <f ca="1">SUMPRODUCT(COUNTIFS(INDIRECT("'"&amp;Données!$A$4:$A$15&amp;"'!$E$4:$E$24"),Données!$O$13,INDIRECT("'"&amp;Données!$A$4:$A$15&amp;"'!$C$4:$C$24"),A96)+(COUNTIFS(INDIRECT("'"&amp;Données!$A$4:$A$15&amp;"'!$L$4:$L$24"),Données!$O$13,INDIRECT("'"&amp;Données!$A$4:$A$15&amp;"'!$J$4:$J$24"),A96)+(COUNTIFS(INDIRECT("'"&amp;Données!$A$4:$A$15&amp;"'!$S$4:$S$24"),Données!$O$13,INDIRECT("'"&amp;Données!$A$4:$A$15&amp;"'!$Q$4:$Q$24"),A96))))</f>
        <v>0</v>
      </c>
      <c r="U96" s="378">
        <f ca="1">SUMPRODUCT(COUNTIFS(INDIRECT("'"&amp;Données!$A$4:$A$15&amp;"'!$E$4:$E$24"),Données!$O$14,INDIRECT("'"&amp;Données!$A$4:$A$15&amp;"'!$C$4:$C$24"),A96)+(COUNTIFS(INDIRECT("'"&amp;Données!$A$4:$A$15&amp;"'!$L$4:$L$24"),Données!$O$14,INDIRECT("'"&amp;Données!$A$4:$A$15&amp;"'!$J$4:$J$24"),A96)+(COUNTIFS(INDIRECT("'"&amp;Données!$A$4:$A$15&amp;"'!$S$4:$S$24"),Données!$O$14,INDIRECT("'"&amp;Données!$A$4:$A$15&amp;"'!$Q$4:$Q$24"),A96))))</f>
        <v>0</v>
      </c>
      <c r="V96" s="378">
        <f ca="1">SUMPRODUCT(COUNTIFS(INDIRECT("'"&amp;Données!$A$4:$A$15&amp;"'!$E$4:$E$24"),Données!$O$15,INDIRECT("'"&amp;Données!$A$4:$A$15&amp;"'!$C$4:$C$24"),A96)+(COUNTIFS(INDIRECT("'"&amp;Données!$A$4:$A$15&amp;"'!$L$4:$L$24"),Données!$O$15,INDIRECT("'"&amp;Données!$A$4:$A$15&amp;"'!$J$4:$J$24"),A96)+(COUNTIFS(INDIRECT("'"&amp;Données!$A$4:$A$15&amp;"'!$S$4:$S$24"),Données!$O$15,INDIRECT("'"&amp;Données!$A$4:$A$15&amp;"'!$Q$4:$Q$24"),A96))))</f>
        <v>0</v>
      </c>
      <c r="W96" s="378">
        <f ca="1">SUMPRODUCT(COUNTIFS(INDIRECT("'"&amp;Données!$A$4:$A$15&amp;"'!$E$4:$E$24"),Données!$O$16,INDIRECT("'"&amp;Données!$A$4:$A$15&amp;"'!$C$4:$C$24"),A96)+(COUNTIFS(INDIRECT("'"&amp;Données!$A$4:$A$15&amp;"'!$L$4:$L$24"),Données!$O$16,INDIRECT("'"&amp;Données!$A$4:$A$15&amp;"'!$J$4:$J$24"),A96)+(COUNTIFS(INDIRECT("'"&amp;Données!$A$4:$A$15&amp;"'!$S$4:$S$24"),Données!$O$16,INDIRECT("'"&amp;Données!$A$4:$A$15&amp;"'!$Q$4:$Q$24"),A96))))</f>
        <v>0</v>
      </c>
      <c r="X96" s="378">
        <f ca="1">SUMPRODUCT(COUNTIFS(INDIRECT("'"&amp;Données!$A$4:$A$15&amp;"'!$E$4:$E$24"),Données!$O$17,INDIRECT("'"&amp;Données!$A$4:$A$15&amp;"'!$C$4:$C$24"),A96)+(COUNTIFS(INDIRECT("'"&amp;Données!$A$4:$A$15&amp;"'!$L$4:$L$24"),Données!$O$17,INDIRECT("'"&amp;Données!$A$4:$A$15&amp;"'!$J$4:$J$24"),A96)+(COUNTIFS(INDIRECT("'"&amp;Données!$A$4:$A$15&amp;"'!$S$4:$S$24"),Données!$O$17,INDIRECT("'"&amp;Données!$A$4:$A$15&amp;"'!$Q$4:$Q$24"),A96))))</f>
        <v>0</v>
      </c>
      <c r="Y96" s="378">
        <f ca="1">SUMPRODUCT(COUNTIFS(INDIRECT("'"&amp;Données!$A$4:$A$15&amp;"'!$E$4:$E$24"),Données!$O$18,INDIRECT("'"&amp;Données!$A$4:$A$15&amp;"'!$C$4:$C$24"),A96)+(COUNTIFS(INDIRECT("'"&amp;Données!$A$4:$A$15&amp;"'!$L$4:$L$24"),Données!$O$18,INDIRECT("'"&amp;Données!$A$4:$A$15&amp;"'!$J$4:$J$24"),A96)+(COUNTIFS(INDIRECT("'"&amp;Données!$A$4:$A$15&amp;"'!$S$4:$S$24"),Données!$O$18,INDIRECT("'"&amp;Données!$A$4:$A$15&amp;"'!$Q$4:$Q$24"),A96))))</f>
        <v>0</v>
      </c>
      <c r="Z96" s="378">
        <f ca="1">SUMPRODUCT(COUNTIFS(INDIRECT("'"&amp;Données!$A$4:$A$15&amp;"'!$E$4:$E$24"),Données!$O$19,INDIRECT("'"&amp;Données!$A$4:$A$15&amp;"'!$C$4:$C$24"),A96)+(COUNTIFS(INDIRECT("'"&amp;Données!$A$4:$A$15&amp;"'!$L$4:$L$24"),Données!$O$19,INDIRECT("'"&amp;Données!$A$4:$A$15&amp;"'!$J$4:$J$24"),A96)+(COUNTIFS(INDIRECT("'"&amp;Données!$A$4:$A$15&amp;"'!$S$4:$S$24"),Données!$O$19,INDIRECT("'"&amp;Données!$A$4:$A$15&amp;"'!$Q$4:$Q$24"),A96))))</f>
        <v>0</v>
      </c>
      <c r="AD96" s="97"/>
      <c r="AE96" s="97"/>
      <c r="AF96" s="97"/>
      <c r="AG96" s="97"/>
      <c r="AH96" s="97"/>
      <c r="AI96" s="98"/>
      <c r="AJ96" s="96"/>
      <c r="AK96" s="96"/>
      <c r="AL96" s="96"/>
      <c r="AS96" s="89"/>
    </row>
    <row r="97" spans="1:45" s="63" customFormat="1" ht="12" customHeight="1" x14ac:dyDescent="0.2">
      <c r="A97" s="375" t="s">
        <v>85</v>
      </c>
      <c r="B97" s="377">
        <f ca="1">SUMPRODUCT(COUNTIF(INDIRECT("'"&amp;Données!$A$4:$A$15&amp;"'!$B$3:$T$38"),A97))</f>
        <v>0</v>
      </c>
      <c r="C97" s="377">
        <f ca="1">SUMPRODUCT(SUMIF(INDIRECT("'"&amp;Données!$A$4:$A$15&amp;"'!$C$03:$C$23"),A97,INDIRECT("'"&amp;Données!$A$4:$A$15&amp;"'!$F$03:$F$23"))+(SUMIF(INDIRECT("'"&amp;Données!$A$4:$A$15&amp;"'!$J$03:$J$23"),A97,INDIRECT("'"&amp;Données!$A$4:$A$15&amp;"'!$M$03:$M$23")))+(SUMIF(INDIRECT("'"&amp;Données!$A$4:$A$15&amp;"'!$Q$03:$Q$23"),A97,INDIRECT("'"&amp;Données!$A$4:$A$15&amp;"'!$T$03:$T$23"))))</f>
        <v>0</v>
      </c>
      <c r="D97" s="377">
        <f ca="1">SUMPRODUCT(COUNTIF(INDIRECT("'"&amp;Données!$A$4:$A$15&amp;"'!$C$03:$C$23"),A97))</f>
        <v>0</v>
      </c>
      <c r="E97" s="377">
        <f ca="1">SUMPRODUCT(COUNTIF(INDIRECT("'"&amp;Données!$A$4:$A$15&amp;"'!$J$03:$J$23"),A97))</f>
        <v>0</v>
      </c>
      <c r="F97" s="377">
        <f ca="1">SUMPRODUCT(COUNTIF(INDIRECT("'"&amp;Données!$A$4:$A$15&amp;"'!$Q$03:$Q$23"),A97))</f>
        <v>0</v>
      </c>
      <c r="G97" s="386">
        <f>COUNTIFS('Michèle SCHUH'!$B$3:$B$42,Données!$T$4,'Michèle SCHUH'!$C$3:$C$42,A97)+COUNTIFS('Michèle SCHUH'!$I$3:$I$42,Données!$T$4,'Michèle SCHUH'!$J$3:$J$42,A97)+COUNTIFS('Michèle SCHUH'!$P$3:$P$42,Données!$T$4,'Michèle SCHUH'!$Q$3:$Q$42,A97)</f>
        <v>0</v>
      </c>
      <c r="H97" s="386">
        <f>COUNTIFS('Michèle SCHUH'!$B$3:$B$42,Données!$T$5,'Michèle SCHUH'!$C$3:$C$42,A97)+COUNTIFS('Michèle SCHUH'!$I$3:$I$42,Données!$T$5,'Michèle SCHUH'!$J$3:$J$42,A97)+COUNTIFS('Michèle SCHUH'!$P$3:$P$42,Données!$T$5,'Michèle SCHUH'!$Q$3:$Q$42,A97)</f>
        <v>0</v>
      </c>
      <c r="I97" s="386">
        <f>COUNTIFS('Michèle SCHUH'!$B$3:$B$42,Données!$T$6,'Michèle SCHUH'!$C$3:$C$42,A97)+COUNTIFS('Michèle SCHUH'!$I$3:$I$42,Données!$T$6,'Michèle SCHUH'!$J$3:$J$42,A97)+COUNTIFS('Michèle SCHUH'!$P$3:$P$42,Données!$T$6,'Michèle SCHUH'!$Q$3:$Q$42,A97)</f>
        <v>0</v>
      </c>
      <c r="J97" s="386">
        <f>COUNTIFS('Michèle SCHUH'!$B$3:$B$42,Données!$T$7,'Michèle SCHUH'!$C$3:$C$42,A97)+COUNTIFS('Michèle SCHUH'!$I$3:$I$42,Données!$T$7,'Michèle SCHUH'!$J$3:$J$42,A97)+COUNTIFS('Michèle SCHUH'!$P$3:$P$42,Données!$T$7,'Michèle SCHUH'!$Q$3:$Q$42,A97)</f>
        <v>0</v>
      </c>
      <c r="K97" s="378">
        <f ca="1">SUMPRODUCT(COUNTIFS(INDIRECT("'"&amp;Données!$A$4:$A$15&amp;"'!$E$4:$E$24"),Données!$O$4,INDIRECT("'"&amp;Données!$A$4:$A$15&amp;"'!$C$4:$C$24"),A97)+(COUNTIFS(INDIRECT("'"&amp;Données!$A$4:$A$15&amp;"'!$L$4:$L$24"),Données!$O$4,INDIRECT("'"&amp;Données!$A$4:$A$15&amp;"'!$J$4:$J$24"),A97)+(COUNTIFS(INDIRECT("'"&amp;Données!$A$4:$A$15&amp;"'!$S$4:$S$24"),Données!$O$4,INDIRECT("'"&amp;Données!$A$4:$A$15&amp;"'!$Q$4:$Q$24"),A97))))</f>
        <v>0</v>
      </c>
      <c r="L97" s="378">
        <f ca="1">SUMPRODUCT(COUNTIFS(INDIRECT("'"&amp;Données!$A$4:$A$15&amp;"'!$E$4:$E$24"),Données!$O$5,INDIRECT("'"&amp;Données!$A$4:$A$15&amp;"'!$C$4:$C$24"),A97)+(COUNTIFS(INDIRECT("'"&amp;Données!$A$4:$A$15&amp;"'!$L$4:$L$24"),Données!$O$5,INDIRECT("'"&amp;Données!$A$4:$A$15&amp;"'!$J$4:$J$24"),A97)+(COUNTIFS(INDIRECT("'"&amp;Données!$A$4:$A$15&amp;"'!$S$4:$S$24"),Données!$O$5,INDIRECT("'"&amp;Données!$A$4:$A$15&amp;"'!$Q$4:$Q$24"),A97))))</f>
        <v>0</v>
      </c>
      <c r="M97" s="378">
        <f ca="1">SUMPRODUCT(COUNTIFS(INDIRECT("'"&amp;Données!$A$4:$A$15&amp;"'!$E$4:$E$24"),Données!$O$6,INDIRECT("'"&amp;Données!$A$4:$A$15&amp;"'!$C$4:$C$24"),A97)+(COUNTIFS(INDIRECT("'"&amp;Données!$A$4:$A$15&amp;"'!$L$4:$L$24"),Données!$O$6,INDIRECT("'"&amp;Données!$A$4:$A$15&amp;"'!$J$4:$J$24"),A97)+(COUNTIFS(INDIRECT("'"&amp;Données!$A$4:$A$15&amp;"'!$S$4:$S$24"),Données!$O$6,INDIRECT("'"&amp;Données!$A$4:$A$15&amp;"'!$Q$4:$Q$24"),A97))))</f>
        <v>0</v>
      </c>
      <c r="N97" s="378">
        <f ca="1">SUMPRODUCT(COUNTIFS(INDIRECT("'"&amp;Données!$A$4:$A$15&amp;"'!$E$4:$E$24"),Données!$O$7,INDIRECT("'"&amp;Données!$A$4:$A$15&amp;"'!$C$4:$C$24"),A97)+(COUNTIFS(INDIRECT("'"&amp;Données!$A$4:$A$15&amp;"'!$L$4:$L$24"),Données!$O$7,INDIRECT("'"&amp;Données!$A$4:$A$15&amp;"'!$J$4:$J$24"),A97)+(COUNTIFS(INDIRECT("'"&amp;Données!$A$4:$A$15&amp;"'!$S$4:$S$24"),Données!$O$7,INDIRECT("'"&amp;Données!$A$4:$A$15&amp;"'!$Q$4:$Q$24"),A97))))</f>
        <v>0</v>
      </c>
      <c r="O97" s="378">
        <f ca="1">SUMPRODUCT(COUNTIFS(INDIRECT("'"&amp;Données!$A$4:$A$15&amp;"'!$E$4:$E$24"),Données!$O$8,INDIRECT("'"&amp;Données!$A$4:$A$15&amp;"'!$C$4:$C$24"),A97)+(COUNTIFS(INDIRECT("'"&amp;Données!$A$4:$A$15&amp;"'!$L$4:$L$24"),Données!$O$8,INDIRECT("'"&amp;Données!$A$4:$A$15&amp;"'!$J$4:$J$24"),A97)+(COUNTIFS(INDIRECT("'"&amp;Données!$A$4:$A$15&amp;"'!$S$4:$S$24"),Données!$O$8,INDIRECT("'"&amp;Données!$A$4:$A$15&amp;"'!$Q$4:$Q$24"),A97))))</f>
        <v>0</v>
      </c>
      <c r="P97" s="378">
        <f ca="1">SUMPRODUCT(COUNTIFS(INDIRECT("'"&amp;Données!$A$4:$A$15&amp;"'!$E$4:$E$24"),Données!$O$9,INDIRECT("'"&amp;Données!$A$4:$A$15&amp;"'!$C$4:$C$24"),A97)+(COUNTIFS(INDIRECT("'"&amp;Données!$A$4:$A$15&amp;"'!$L$4:$L$24"),Données!$O$9,INDIRECT("'"&amp;Données!$A$4:$A$15&amp;"'!$J$4:$J$24"),A97)+(COUNTIFS(INDIRECT("'"&amp;Données!$A$4:$A$15&amp;"'!$S$4:$S$24"),Données!$O$9,INDIRECT("'"&amp;Données!$A$4:$A$15&amp;"'!$Q$4:$Q$24"),A97))))</f>
        <v>0</v>
      </c>
      <c r="Q97" s="378">
        <f ca="1">SUMPRODUCT(COUNTIFS(INDIRECT("'"&amp;Données!$A$4:$A$15&amp;"'!$E$4:$E$24"),Données!$O$10,INDIRECT("'"&amp;Données!$A$4:$A$15&amp;"'!$C$4:$C$24"),A97)+(COUNTIFS(INDIRECT("'"&amp;Données!$A$4:$A$15&amp;"'!$L$4:$L$24"),Données!$O$10,INDIRECT("'"&amp;Données!$A$4:$A$15&amp;"'!$J$4:$J$24"),A97)+(COUNTIFS(INDIRECT("'"&amp;Données!$A$4:$A$15&amp;"'!$S$4:$S$24"),Données!$O$10,INDIRECT("'"&amp;Données!$A$4:$A$15&amp;"'!$Q$4:$Q$24"),A97))))</f>
        <v>0</v>
      </c>
      <c r="R97" s="378">
        <f ca="1">SUMPRODUCT(COUNTIFS(INDIRECT("'"&amp;Données!$A$4:$A$15&amp;"'!$E$4:$E$24"),Données!$O$11,INDIRECT("'"&amp;Données!$A$4:$A$15&amp;"'!$C$4:$C$24"),A97)+(COUNTIFS(INDIRECT("'"&amp;Données!$A$4:$A$15&amp;"'!$L$4:$L$24"),Données!$O$11,INDIRECT("'"&amp;Données!$A$4:$A$15&amp;"'!$J$4:$J$24"),A97)+(COUNTIFS(INDIRECT("'"&amp;Données!$A$4:$A$15&amp;"'!$S$4:$S$24"),Données!$O$11,INDIRECT("'"&amp;Données!$A$4:$A$15&amp;"'!$Q$4:$Q$24"),A97))))</f>
        <v>0</v>
      </c>
      <c r="S97" s="378">
        <f ca="1">SUMPRODUCT(COUNTIFS(INDIRECT("'"&amp;Données!$A$4:$A$15&amp;"'!$E$4:$E$24"),Données!$O$12,INDIRECT("'"&amp;Données!$A$4:$A$15&amp;"'!$C$4:$C$24"),A97)+(COUNTIFS(INDIRECT("'"&amp;Données!$A$4:$A$15&amp;"'!$L$4:$L$24"),Données!$O$12,INDIRECT("'"&amp;Données!$A$4:$A$15&amp;"'!$J$4:$J$24"),A97)+(COUNTIFS(INDIRECT("'"&amp;Données!$A$4:$A$15&amp;"'!$S$4:$S$24"),Données!$O$12,INDIRECT("'"&amp;Données!$A$4:$A$15&amp;"'!$Q$4:$Q$24"),A97))))</f>
        <v>0</v>
      </c>
      <c r="T97" s="378">
        <f ca="1">SUMPRODUCT(COUNTIFS(INDIRECT("'"&amp;Données!$A$4:$A$15&amp;"'!$E$4:$E$24"),Données!$O$13,INDIRECT("'"&amp;Données!$A$4:$A$15&amp;"'!$C$4:$C$24"),A97)+(COUNTIFS(INDIRECT("'"&amp;Données!$A$4:$A$15&amp;"'!$L$4:$L$24"),Données!$O$13,INDIRECT("'"&amp;Données!$A$4:$A$15&amp;"'!$J$4:$J$24"),A97)+(COUNTIFS(INDIRECT("'"&amp;Données!$A$4:$A$15&amp;"'!$S$4:$S$24"),Données!$O$13,INDIRECT("'"&amp;Données!$A$4:$A$15&amp;"'!$Q$4:$Q$24"),A97))))</f>
        <v>0</v>
      </c>
      <c r="U97" s="378">
        <f ca="1">SUMPRODUCT(COUNTIFS(INDIRECT("'"&amp;Données!$A$4:$A$15&amp;"'!$E$4:$E$24"),Données!$O$14,INDIRECT("'"&amp;Données!$A$4:$A$15&amp;"'!$C$4:$C$24"),A97)+(COUNTIFS(INDIRECT("'"&amp;Données!$A$4:$A$15&amp;"'!$L$4:$L$24"),Données!$O$14,INDIRECT("'"&amp;Données!$A$4:$A$15&amp;"'!$J$4:$J$24"),A97)+(COUNTIFS(INDIRECT("'"&amp;Données!$A$4:$A$15&amp;"'!$S$4:$S$24"),Données!$O$14,INDIRECT("'"&amp;Données!$A$4:$A$15&amp;"'!$Q$4:$Q$24"),A97))))</f>
        <v>0</v>
      </c>
      <c r="V97" s="378">
        <f ca="1">SUMPRODUCT(COUNTIFS(INDIRECT("'"&amp;Données!$A$4:$A$15&amp;"'!$E$4:$E$24"),Données!$O$15,INDIRECT("'"&amp;Données!$A$4:$A$15&amp;"'!$C$4:$C$24"),A97)+(COUNTIFS(INDIRECT("'"&amp;Données!$A$4:$A$15&amp;"'!$L$4:$L$24"),Données!$O$15,INDIRECT("'"&amp;Données!$A$4:$A$15&amp;"'!$J$4:$J$24"),A97)+(COUNTIFS(INDIRECT("'"&amp;Données!$A$4:$A$15&amp;"'!$S$4:$S$24"),Données!$O$15,INDIRECT("'"&amp;Données!$A$4:$A$15&amp;"'!$Q$4:$Q$24"),A97))))</f>
        <v>0</v>
      </c>
      <c r="W97" s="378">
        <f ca="1">SUMPRODUCT(COUNTIFS(INDIRECT("'"&amp;Données!$A$4:$A$15&amp;"'!$E$4:$E$24"),Données!$O$16,INDIRECT("'"&amp;Données!$A$4:$A$15&amp;"'!$C$4:$C$24"),A97)+(COUNTIFS(INDIRECT("'"&amp;Données!$A$4:$A$15&amp;"'!$L$4:$L$24"),Données!$O$16,INDIRECT("'"&amp;Données!$A$4:$A$15&amp;"'!$J$4:$J$24"),A97)+(COUNTIFS(INDIRECT("'"&amp;Données!$A$4:$A$15&amp;"'!$S$4:$S$24"),Données!$O$16,INDIRECT("'"&amp;Données!$A$4:$A$15&amp;"'!$Q$4:$Q$24"),A97))))</f>
        <v>0</v>
      </c>
      <c r="X97" s="378">
        <f ca="1">SUMPRODUCT(COUNTIFS(INDIRECT("'"&amp;Données!$A$4:$A$15&amp;"'!$E$4:$E$24"),Données!$O$17,INDIRECT("'"&amp;Données!$A$4:$A$15&amp;"'!$C$4:$C$24"),A97)+(COUNTIFS(INDIRECT("'"&amp;Données!$A$4:$A$15&amp;"'!$L$4:$L$24"),Données!$O$17,INDIRECT("'"&amp;Données!$A$4:$A$15&amp;"'!$J$4:$J$24"),A97)+(COUNTIFS(INDIRECT("'"&amp;Données!$A$4:$A$15&amp;"'!$S$4:$S$24"),Données!$O$17,INDIRECT("'"&amp;Données!$A$4:$A$15&amp;"'!$Q$4:$Q$24"),A97))))</f>
        <v>0</v>
      </c>
      <c r="Y97" s="378">
        <f ca="1">SUMPRODUCT(COUNTIFS(INDIRECT("'"&amp;Données!$A$4:$A$15&amp;"'!$E$4:$E$24"),Données!$O$18,INDIRECT("'"&amp;Données!$A$4:$A$15&amp;"'!$C$4:$C$24"),A97)+(COUNTIFS(INDIRECT("'"&amp;Données!$A$4:$A$15&amp;"'!$L$4:$L$24"),Données!$O$18,INDIRECT("'"&amp;Données!$A$4:$A$15&amp;"'!$J$4:$J$24"),A97)+(COUNTIFS(INDIRECT("'"&amp;Données!$A$4:$A$15&amp;"'!$S$4:$S$24"),Données!$O$18,INDIRECT("'"&amp;Données!$A$4:$A$15&amp;"'!$Q$4:$Q$24"),A97))))</f>
        <v>0</v>
      </c>
      <c r="Z97" s="378">
        <f ca="1">SUMPRODUCT(COUNTIFS(INDIRECT("'"&amp;Données!$A$4:$A$15&amp;"'!$E$4:$E$24"),Données!$O$19,INDIRECT("'"&amp;Données!$A$4:$A$15&amp;"'!$C$4:$C$24"),A97)+(COUNTIFS(INDIRECT("'"&amp;Données!$A$4:$A$15&amp;"'!$L$4:$L$24"),Données!$O$19,INDIRECT("'"&amp;Données!$A$4:$A$15&amp;"'!$J$4:$J$24"),A97)+(COUNTIFS(INDIRECT("'"&amp;Données!$A$4:$A$15&amp;"'!$S$4:$S$24"),Données!$O$19,INDIRECT("'"&amp;Données!$A$4:$A$15&amp;"'!$Q$4:$Q$24"),A97))))</f>
        <v>0</v>
      </c>
      <c r="AD97" s="97"/>
      <c r="AE97" s="97"/>
      <c r="AF97" s="97"/>
      <c r="AG97" s="97"/>
      <c r="AH97" s="97"/>
      <c r="AI97" s="98"/>
      <c r="AJ97" s="96"/>
      <c r="AK97" s="96"/>
      <c r="AL97" s="96"/>
      <c r="AS97" s="89"/>
    </row>
    <row r="98" spans="1:45" s="63" customFormat="1" ht="12" customHeight="1" x14ac:dyDescent="0.2">
      <c r="A98" s="375" t="s">
        <v>98</v>
      </c>
      <c r="B98" s="377">
        <f ca="1">SUMPRODUCT(COUNTIF(INDIRECT("'"&amp;Données!$A$4:$A$15&amp;"'!$B$3:$T$38"),A98))</f>
        <v>0</v>
      </c>
      <c r="C98" s="377">
        <f ca="1">SUMPRODUCT(SUMIF(INDIRECT("'"&amp;Données!$A$4:$A$15&amp;"'!$C$03:$C$23"),A98,INDIRECT("'"&amp;Données!$A$4:$A$15&amp;"'!$F$03:$F$23"))+(SUMIF(INDIRECT("'"&amp;Données!$A$4:$A$15&amp;"'!$J$03:$J$23"),A98,INDIRECT("'"&amp;Données!$A$4:$A$15&amp;"'!$M$03:$M$23")))+(SUMIF(INDIRECT("'"&amp;Données!$A$4:$A$15&amp;"'!$Q$03:$Q$23"),A98,INDIRECT("'"&amp;Données!$A$4:$A$15&amp;"'!$T$03:$T$23"))))</f>
        <v>0</v>
      </c>
      <c r="D98" s="377">
        <f ca="1">SUMPRODUCT(COUNTIF(INDIRECT("'"&amp;Données!$A$4:$A$15&amp;"'!$C$03:$C$23"),A98))</f>
        <v>0</v>
      </c>
      <c r="E98" s="377">
        <f ca="1">SUMPRODUCT(COUNTIF(INDIRECT("'"&amp;Données!$A$4:$A$15&amp;"'!$J$03:$J$23"),A98))</f>
        <v>0</v>
      </c>
      <c r="F98" s="377">
        <f ca="1">SUMPRODUCT(COUNTIF(INDIRECT("'"&amp;Données!$A$4:$A$15&amp;"'!$Q$03:$Q$23"),A98))</f>
        <v>0</v>
      </c>
      <c r="G98" s="386">
        <f>COUNTIFS('Michèle SCHUH'!$B$3:$B$42,Données!$T$4,'Michèle SCHUH'!$C$3:$C$42,A98)+COUNTIFS('Michèle SCHUH'!$I$3:$I$42,Données!$T$4,'Michèle SCHUH'!$J$3:$J$42,A98)+COUNTIFS('Michèle SCHUH'!$P$3:$P$42,Données!$T$4,'Michèle SCHUH'!$Q$3:$Q$42,A98)</f>
        <v>0</v>
      </c>
      <c r="H98" s="386">
        <f>COUNTIFS('Michèle SCHUH'!$B$3:$B$42,Données!$T$5,'Michèle SCHUH'!$C$3:$C$42,A98)+COUNTIFS('Michèle SCHUH'!$I$3:$I$42,Données!$T$5,'Michèle SCHUH'!$J$3:$J$42,A98)+COUNTIFS('Michèle SCHUH'!$P$3:$P$42,Données!$T$5,'Michèle SCHUH'!$Q$3:$Q$42,A98)</f>
        <v>0</v>
      </c>
      <c r="I98" s="386">
        <f>COUNTIFS('Michèle SCHUH'!$B$3:$B$42,Données!$T$6,'Michèle SCHUH'!$C$3:$C$42,A98)+COUNTIFS('Michèle SCHUH'!$I$3:$I$42,Données!$T$6,'Michèle SCHUH'!$J$3:$J$42,A98)+COUNTIFS('Michèle SCHUH'!$P$3:$P$42,Données!$T$6,'Michèle SCHUH'!$Q$3:$Q$42,A98)</f>
        <v>0</v>
      </c>
      <c r="J98" s="386">
        <f>COUNTIFS('Michèle SCHUH'!$B$3:$B$42,Données!$T$7,'Michèle SCHUH'!$C$3:$C$42,A98)+COUNTIFS('Michèle SCHUH'!$I$3:$I$42,Données!$T$7,'Michèle SCHUH'!$J$3:$J$42,A98)+COUNTIFS('Michèle SCHUH'!$P$3:$P$42,Données!$T$7,'Michèle SCHUH'!$Q$3:$Q$42,A98)</f>
        <v>0</v>
      </c>
      <c r="K98" s="378">
        <f ca="1">SUMPRODUCT(COUNTIFS(INDIRECT("'"&amp;Données!$A$4:$A$15&amp;"'!$E$4:$E$24"),Données!$O$4,INDIRECT("'"&amp;Données!$A$4:$A$15&amp;"'!$C$4:$C$24"),A98)+(COUNTIFS(INDIRECT("'"&amp;Données!$A$4:$A$15&amp;"'!$L$4:$L$24"),Données!$O$4,INDIRECT("'"&amp;Données!$A$4:$A$15&amp;"'!$J$4:$J$24"),A98)+(COUNTIFS(INDIRECT("'"&amp;Données!$A$4:$A$15&amp;"'!$S$4:$S$24"),Données!$O$4,INDIRECT("'"&amp;Données!$A$4:$A$15&amp;"'!$Q$4:$Q$24"),A98))))</f>
        <v>0</v>
      </c>
      <c r="L98" s="378">
        <f ca="1">SUMPRODUCT(COUNTIFS(INDIRECT("'"&amp;Données!$A$4:$A$15&amp;"'!$E$4:$E$24"),Données!$O$5,INDIRECT("'"&amp;Données!$A$4:$A$15&amp;"'!$C$4:$C$24"),A98)+(COUNTIFS(INDIRECT("'"&amp;Données!$A$4:$A$15&amp;"'!$L$4:$L$24"),Données!$O$5,INDIRECT("'"&amp;Données!$A$4:$A$15&amp;"'!$J$4:$J$24"),A98)+(COUNTIFS(INDIRECT("'"&amp;Données!$A$4:$A$15&amp;"'!$S$4:$S$24"),Données!$O$5,INDIRECT("'"&amp;Données!$A$4:$A$15&amp;"'!$Q$4:$Q$24"),A98))))</f>
        <v>0</v>
      </c>
      <c r="M98" s="378">
        <f ca="1">SUMPRODUCT(COUNTIFS(INDIRECT("'"&amp;Données!$A$4:$A$15&amp;"'!$E$4:$E$24"),Données!$O$6,INDIRECT("'"&amp;Données!$A$4:$A$15&amp;"'!$C$4:$C$24"),A98)+(COUNTIFS(INDIRECT("'"&amp;Données!$A$4:$A$15&amp;"'!$L$4:$L$24"),Données!$O$6,INDIRECT("'"&amp;Données!$A$4:$A$15&amp;"'!$J$4:$J$24"),A98)+(COUNTIFS(INDIRECT("'"&amp;Données!$A$4:$A$15&amp;"'!$S$4:$S$24"),Données!$O$6,INDIRECT("'"&amp;Données!$A$4:$A$15&amp;"'!$Q$4:$Q$24"),A98))))</f>
        <v>0</v>
      </c>
      <c r="N98" s="378">
        <f ca="1">SUMPRODUCT(COUNTIFS(INDIRECT("'"&amp;Données!$A$4:$A$15&amp;"'!$E$4:$E$24"),Données!$O$7,INDIRECT("'"&amp;Données!$A$4:$A$15&amp;"'!$C$4:$C$24"),A98)+(COUNTIFS(INDIRECT("'"&amp;Données!$A$4:$A$15&amp;"'!$L$4:$L$24"),Données!$O$7,INDIRECT("'"&amp;Données!$A$4:$A$15&amp;"'!$J$4:$J$24"),A98)+(COUNTIFS(INDIRECT("'"&amp;Données!$A$4:$A$15&amp;"'!$S$4:$S$24"),Données!$O$7,INDIRECT("'"&amp;Données!$A$4:$A$15&amp;"'!$Q$4:$Q$24"),A98))))</f>
        <v>0</v>
      </c>
      <c r="O98" s="378">
        <f ca="1">SUMPRODUCT(COUNTIFS(INDIRECT("'"&amp;Données!$A$4:$A$15&amp;"'!$E$4:$E$24"),Données!$O$8,INDIRECT("'"&amp;Données!$A$4:$A$15&amp;"'!$C$4:$C$24"),A98)+(COUNTIFS(INDIRECT("'"&amp;Données!$A$4:$A$15&amp;"'!$L$4:$L$24"),Données!$O$8,INDIRECT("'"&amp;Données!$A$4:$A$15&amp;"'!$J$4:$J$24"),A98)+(COUNTIFS(INDIRECT("'"&amp;Données!$A$4:$A$15&amp;"'!$S$4:$S$24"),Données!$O$8,INDIRECT("'"&amp;Données!$A$4:$A$15&amp;"'!$Q$4:$Q$24"),A98))))</f>
        <v>0</v>
      </c>
      <c r="P98" s="378">
        <f ca="1">SUMPRODUCT(COUNTIFS(INDIRECT("'"&amp;Données!$A$4:$A$15&amp;"'!$E$4:$E$24"),Données!$O$9,INDIRECT("'"&amp;Données!$A$4:$A$15&amp;"'!$C$4:$C$24"),A98)+(COUNTIFS(INDIRECT("'"&amp;Données!$A$4:$A$15&amp;"'!$L$4:$L$24"),Données!$O$9,INDIRECT("'"&amp;Données!$A$4:$A$15&amp;"'!$J$4:$J$24"),A98)+(COUNTIFS(INDIRECT("'"&amp;Données!$A$4:$A$15&amp;"'!$S$4:$S$24"),Données!$O$9,INDIRECT("'"&amp;Données!$A$4:$A$15&amp;"'!$Q$4:$Q$24"),A98))))</f>
        <v>0</v>
      </c>
      <c r="Q98" s="378">
        <f ca="1">SUMPRODUCT(COUNTIFS(INDIRECT("'"&amp;Données!$A$4:$A$15&amp;"'!$E$4:$E$24"),Données!$O$10,INDIRECT("'"&amp;Données!$A$4:$A$15&amp;"'!$C$4:$C$24"),A98)+(COUNTIFS(INDIRECT("'"&amp;Données!$A$4:$A$15&amp;"'!$L$4:$L$24"),Données!$O$10,INDIRECT("'"&amp;Données!$A$4:$A$15&amp;"'!$J$4:$J$24"),A98)+(COUNTIFS(INDIRECT("'"&amp;Données!$A$4:$A$15&amp;"'!$S$4:$S$24"),Données!$O$10,INDIRECT("'"&amp;Données!$A$4:$A$15&amp;"'!$Q$4:$Q$24"),A98))))</f>
        <v>0</v>
      </c>
      <c r="R98" s="378">
        <f ca="1">SUMPRODUCT(COUNTIFS(INDIRECT("'"&amp;Données!$A$4:$A$15&amp;"'!$E$4:$E$24"),Données!$O$11,INDIRECT("'"&amp;Données!$A$4:$A$15&amp;"'!$C$4:$C$24"),A98)+(COUNTIFS(INDIRECT("'"&amp;Données!$A$4:$A$15&amp;"'!$L$4:$L$24"),Données!$O$11,INDIRECT("'"&amp;Données!$A$4:$A$15&amp;"'!$J$4:$J$24"),A98)+(COUNTIFS(INDIRECT("'"&amp;Données!$A$4:$A$15&amp;"'!$S$4:$S$24"),Données!$O$11,INDIRECT("'"&amp;Données!$A$4:$A$15&amp;"'!$Q$4:$Q$24"),A98))))</f>
        <v>0</v>
      </c>
      <c r="S98" s="378">
        <f ca="1">SUMPRODUCT(COUNTIFS(INDIRECT("'"&amp;Données!$A$4:$A$15&amp;"'!$E$4:$E$24"),Données!$O$12,INDIRECT("'"&amp;Données!$A$4:$A$15&amp;"'!$C$4:$C$24"),A98)+(COUNTIFS(INDIRECT("'"&amp;Données!$A$4:$A$15&amp;"'!$L$4:$L$24"),Données!$O$12,INDIRECT("'"&amp;Données!$A$4:$A$15&amp;"'!$J$4:$J$24"),A98)+(COUNTIFS(INDIRECT("'"&amp;Données!$A$4:$A$15&amp;"'!$S$4:$S$24"),Données!$O$12,INDIRECT("'"&amp;Données!$A$4:$A$15&amp;"'!$Q$4:$Q$24"),A98))))</f>
        <v>0</v>
      </c>
      <c r="T98" s="378">
        <f ca="1">SUMPRODUCT(COUNTIFS(INDIRECT("'"&amp;Données!$A$4:$A$15&amp;"'!$E$4:$E$24"),Données!$O$13,INDIRECT("'"&amp;Données!$A$4:$A$15&amp;"'!$C$4:$C$24"),A98)+(COUNTIFS(INDIRECT("'"&amp;Données!$A$4:$A$15&amp;"'!$L$4:$L$24"),Données!$O$13,INDIRECT("'"&amp;Données!$A$4:$A$15&amp;"'!$J$4:$J$24"),A98)+(COUNTIFS(INDIRECT("'"&amp;Données!$A$4:$A$15&amp;"'!$S$4:$S$24"),Données!$O$13,INDIRECT("'"&amp;Données!$A$4:$A$15&amp;"'!$Q$4:$Q$24"),A98))))</f>
        <v>0</v>
      </c>
      <c r="U98" s="378">
        <f ca="1">SUMPRODUCT(COUNTIFS(INDIRECT("'"&amp;Données!$A$4:$A$15&amp;"'!$E$4:$E$24"),Données!$O$14,INDIRECT("'"&amp;Données!$A$4:$A$15&amp;"'!$C$4:$C$24"),A98)+(COUNTIFS(INDIRECT("'"&amp;Données!$A$4:$A$15&amp;"'!$L$4:$L$24"),Données!$O$14,INDIRECT("'"&amp;Données!$A$4:$A$15&amp;"'!$J$4:$J$24"),A98)+(COUNTIFS(INDIRECT("'"&amp;Données!$A$4:$A$15&amp;"'!$S$4:$S$24"),Données!$O$14,INDIRECT("'"&amp;Données!$A$4:$A$15&amp;"'!$Q$4:$Q$24"),A98))))</f>
        <v>0</v>
      </c>
      <c r="V98" s="378">
        <f ca="1">SUMPRODUCT(COUNTIFS(INDIRECT("'"&amp;Données!$A$4:$A$15&amp;"'!$E$4:$E$24"),Données!$O$15,INDIRECT("'"&amp;Données!$A$4:$A$15&amp;"'!$C$4:$C$24"),A98)+(COUNTIFS(INDIRECT("'"&amp;Données!$A$4:$A$15&amp;"'!$L$4:$L$24"),Données!$O$15,INDIRECT("'"&amp;Données!$A$4:$A$15&amp;"'!$J$4:$J$24"),A98)+(COUNTIFS(INDIRECT("'"&amp;Données!$A$4:$A$15&amp;"'!$S$4:$S$24"),Données!$O$15,INDIRECT("'"&amp;Données!$A$4:$A$15&amp;"'!$Q$4:$Q$24"),A98))))</f>
        <v>0</v>
      </c>
      <c r="W98" s="378">
        <f ca="1">SUMPRODUCT(COUNTIFS(INDIRECT("'"&amp;Données!$A$4:$A$15&amp;"'!$E$4:$E$24"),Données!$O$16,INDIRECT("'"&amp;Données!$A$4:$A$15&amp;"'!$C$4:$C$24"),A98)+(COUNTIFS(INDIRECT("'"&amp;Données!$A$4:$A$15&amp;"'!$L$4:$L$24"),Données!$O$16,INDIRECT("'"&amp;Données!$A$4:$A$15&amp;"'!$J$4:$J$24"),A98)+(COUNTIFS(INDIRECT("'"&amp;Données!$A$4:$A$15&amp;"'!$S$4:$S$24"),Données!$O$16,INDIRECT("'"&amp;Données!$A$4:$A$15&amp;"'!$Q$4:$Q$24"),A98))))</f>
        <v>0</v>
      </c>
      <c r="X98" s="378">
        <f ca="1">SUMPRODUCT(COUNTIFS(INDIRECT("'"&amp;Données!$A$4:$A$15&amp;"'!$E$4:$E$24"),Données!$O$17,INDIRECT("'"&amp;Données!$A$4:$A$15&amp;"'!$C$4:$C$24"),A98)+(COUNTIFS(INDIRECT("'"&amp;Données!$A$4:$A$15&amp;"'!$L$4:$L$24"),Données!$O$17,INDIRECT("'"&amp;Données!$A$4:$A$15&amp;"'!$J$4:$J$24"),A98)+(COUNTIFS(INDIRECT("'"&amp;Données!$A$4:$A$15&amp;"'!$S$4:$S$24"),Données!$O$17,INDIRECT("'"&amp;Données!$A$4:$A$15&amp;"'!$Q$4:$Q$24"),A98))))</f>
        <v>0</v>
      </c>
      <c r="Y98" s="378">
        <f ca="1">SUMPRODUCT(COUNTIFS(INDIRECT("'"&amp;Données!$A$4:$A$15&amp;"'!$E$4:$E$24"),Données!$O$18,INDIRECT("'"&amp;Données!$A$4:$A$15&amp;"'!$C$4:$C$24"),A98)+(COUNTIFS(INDIRECT("'"&amp;Données!$A$4:$A$15&amp;"'!$L$4:$L$24"),Données!$O$18,INDIRECT("'"&amp;Données!$A$4:$A$15&amp;"'!$J$4:$J$24"),A98)+(COUNTIFS(INDIRECT("'"&amp;Données!$A$4:$A$15&amp;"'!$S$4:$S$24"),Données!$O$18,INDIRECT("'"&amp;Données!$A$4:$A$15&amp;"'!$Q$4:$Q$24"),A98))))</f>
        <v>0</v>
      </c>
      <c r="Z98" s="378">
        <f ca="1">SUMPRODUCT(COUNTIFS(INDIRECT("'"&amp;Données!$A$4:$A$15&amp;"'!$E$4:$E$24"),Données!$O$19,INDIRECT("'"&amp;Données!$A$4:$A$15&amp;"'!$C$4:$C$24"),A98)+(COUNTIFS(INDIRECT("'"&amp;Données!$A$4:$A$15&amp;"'!$L$4:$L$24"),Données!$O$19,INDIRECT("'"&amp;Données!$A$4:$A$15&amp;"'!$J$4:$J$24"),A98)+(COUNTIFS(INDIRECT("'"&amp;Données!$A$4:$A$15&amp;"'!$S$4:$S$24"),Données!$O$19,INDIRECT("'"&amp;Données!$A$4:$A$15&amp;"'!$Q$4:$Q$24"),A98))))</f>
        <v>0</v>
      </c>
      <c r="AD98" s="97"/>
      <c r="AE98" s="97"/>
      <c r="AF98" s="97"/>
      <c r="AG98" s="97"/>
      <c r="AH98" s="97"/>
      <c r="AI98" s="98"/>
      <c r="AJ98" s="96"/>
      <c r="AK98" s="96"/>
      <c r="AL98" s="96"/>
      <c r="AS98" s="89"/>
    </row>
    <row r="99" spans="1:45" s="63" customFormat="1" ht="12.75" x14ac:dyDescent="0.2">
      <c r="A99" s="375" t="s">
        <v>108</v>
      </c>
      <c r="B99" s="377">
        <f ca="1">SUMPRODUCT(COUNTIF(INDIRECT("'"&amp;Données!$A$4:$A$15&amp;"'!$B$3:$T$38"),A99))</f>
        <v>0</v>
      </c>
      <c r="C99" s="377">
        <f ca="1">SUMPRODUCT(SUMIF(INDIRECT("'"&amp;Données!$A$4:$A$15&amp;"'!$C$03:$C$23"),A99,INDIRECT("'"&amp;Données!$A$4:$A$15&amp;"'!$F$03:$F$23"))+(SUMIF(INDIRECT("'"&amp;Données!$A$4:$A$15&amp;"'!$J$03:$J$23"),A99,INDIRECT("'"&amp;Données!$A$4:$A$15&amp;"'!$M$03:$M$23")))+(SUMIF(INDIRECT("'"&amp;Données!$A$4:$A$15&amp;"'!$Q$03:$Q$23"),A99,INDIRECT("'"&amp;Données!$A$4:$A$15&amp;"'!$T$03:$T$23"))))</f>
        <v>0</v>
      </c>
      <c r="D99" s="377">
        <f ca="1">SUMPRODUCT(COUNTIF(INDIRECT("'"&amp;Données!$A$4:$A$15&amp;"'!$C$03:$C$23"),A99))</f>
        <v>0</v>
      </c>
      <c r="E99" s="377">
        <f ca="1">SUMPRODUCT(COUNTIF(INDIRECT("'"&amp;Données!$A$4:$A$15&amp;"'!$J$03:$J$23"),A99))</f>
        <v>0</v>
      </c>
      <c r="F99" s="377">
        <f ca="1">SUMPRODUCT(COUNTIF(INDIRECT("'"&amp;Données!$A$4:$A$15&amp;"'!$Q$03:$Q$23"),A99))</f>
        <v>0</v>
      </c>
      <c r="G99" s="386">
        <f>COUNTIFS('Michèle SCHUH'!$B$3:$B$42,Données!$T$4,'Michèle SCHUH'!$C$3:$C$42,A99)+COUNTIFS('Michèle SCHUH'!$I$3:$I$42,Données!$T$4,'Michèle SCHUH'!$J$3:$J$42,A99)+COUNTIFS('Michèle SCHUH'!$P$3:$P$42,Données!$T$4,'Michèle SCHUH'!$Q$3:$Q$42,A99)</f>
        <v>0</v>
      </c>
      <c r="H99" s="386">
        <f>COUNTIFS('Michèle SCHUH'!$B$3:$B$42,Données!$T$5,'Michèle SCHUH'!$C$3:$C$42,A99)+COUNTIFS('Michèle SCHUH'!$I$3:$I$42,Données!$T$5,'Michèle SCHUH'!$J$3:$J$42,A99)+COUNTIFS('Michèle SCHUH'!$P$3:$P$42,Données!$T$5,'Michèle SCHUH'!$Q$3:$Q$42,A99)</f>
        <v>0</v>
      </c>
      <c r="I99" s="386">
        <f>COUNTIFS('Michèle SCHUH'!$B$3:$B$42,Données!$T$6,'Michèle SCHUH'!$C$3:$C$42,A99)+COUNTIFS('Michèle SCHUH'!$I$3:$I$42,Données!$T$6,'Michèle SCHUH'!$J$3:$J$42,A99)+COUNTIFS('Michèle SCHUH'!$P$3:$P$42,Données!$T$6,'Michèle SCHUH'!$Q$3:$Q$42,A99)</f>
        <v>0</v>
      </c>
      <c r="J99" s="386">
        <f>COUNTIFS('Michèle SCHUH'!$B$3:$B$42,Données!$T$7,'Michèle SCHUH'!$C$3:$C$42,A99)+COUNTIFS('Michèle SCHUH'!$I$3:$I$42,Données!$T$7,'Michèle SCHUH'!$J$3:$J$42,A99)+COUNTIFS('Michèle SCHUH'!$P$3:$P$42,Données!$T$7,'Michèle SCHUH'!$Q$3:$Q$42,A99)</f>
        <v>0</v>
      </c>
      <c r="K99" s="378">
        <f ca="1">SUMPRODUCT(COUNTIFS(INDIRECT("'"&amp;Données!$A$4:$A$15&amp;"'!$E$4:$E$24"),Données!$O$4,INDIRECT("'"&amp;Données!$A$4:$A$15&amp;"'!$C$4:$C$24"),A99)+(COUNTIFS(INDIRECT("'"&amp;Données!$A$4:$A$15&amp;"'!$L$4:$L$24"),Données!$O$4,INDIRECT("'"&amp;Données!$A$4:$A$15&amp;"'!$J$4:$J$24"),A99)+(COUNTIFS(INDIRECT("'"&amp;Données!$A$4:$A$15&amp;"'!$S$4:$S$24"),Données!$O$4,INDIRECT("'"&amp;Données!$A$4:$A$15&amp;"'!$Q$4:$Q$24"),A99))))</f>
        <v>0</v>
      </c>
      <c r="L99" s="378">
        <f ca="1">SUMPRODUCT(COUNTIFS(INDIRECT("'"&amp;Données!$A$4:$A$15&amp;"'!$E$4:$E$24"),Données!$O$5,INDIRECT("'"&amp;Données!$A$4:$A$15&amp;"'!$C$4:$C$24"),A99)+(COUNTIFS(INDIRECT("'"&amp;Données!$A$4:$A$15&amp;"'!$L$4:$L$24"),Données!$O$5,INDIRECT("'"&amp;Données!$A$4:$A$15&amp;"'!$J$4:$J$24"),A99)+(COUNTIFS(INDIRECT("'"&amp;Données!$A$4:$A$15&amp;"'!$S$4:$S$24"),Données!$O$5,INDIRECT("'"&amp;Données!$A$4:$A$15&amp;"'!$Q$4:$Q$24"),A99))))</f>
        <v>0</v>
      </c>
      <c r="M99" s="378">
        <f ca="1">SUMPRODUCT(COUNTIFS(INDIRECT("'"&amp;Données!$A$4:$A$15&amp;"'!$E$4:$E$24"),Données!$O$6,INDIRECT("'"&amp;Données!$A$4:$A$15&amp;"'!$C$4:$C$24"),A99)+(COUNTIFS(INDIRECT("'"&amp;Données!$A$4:$A$15&amp;"'!$L$4:$L$24"),Données!$O$6,INDIRECT("'"&amp;Données!$A$4:$A$15&amp;"'!$J$4:$J$24"),A99)+(COUNTIFS(INDIRECT("'"&amp;Données!$A$4:$A$15&amp;"'!$S$4:$S$24"),Données!$O$6,INDIRECT("'"&amp;Données!$A$4:$A$15&amp;"'!$Q$4:$Q$24"),A99))))</f>
        <v>0</v>
      </c>
      <c r="N99" s="378">
        <f ca="1">SUMPRODUCT(COUNTIFS(INDIRECT("'"&amp;Données!$A$4:$A$15&amp;"'!$E$4:$E$24"),Données!$O$7,INDIRECT("'"&amp;Données!$A$4:$A$15&amp;"'!$C$4:$C$24"),A99)+(COUNTIFS(INDIRECT("'"&amp;Données!$A$4:$A$15&amp;"'!$L$4:$L$24"),Données!$O$7,INDIRECT("'"&amp;Données!$A$4:$A$15&amp;"'!$J$4:$J$24"),A99)+(COUNTIFS(INDIRECT("'"&amp;Données!$A$4:$A$15&amp;"'!$S$4:$S$24"),Données!$O$7,INDIRECT("'"&amp;Données!$A$4:$A$15&amp;"'!$Q$4:$Q$24"),A99))))</f>
        <v>0</v>
      </c>
      <c r="O99" s="378">
        <f ca="1">SUMPRODUCT(COUNTIFS(INDIRECT("'"&amp;Données!$A$4:$A$15&amp;"'!$E$4:$E$24"),Données!$O$8,INDIRECT("'"&amp;Données!$A$4:$A$15&amp;"'!$C$4:$C$24"),A99)+(COUNTIFS(INDIRECT("'"&amp;Données!$A$4:$A$15&amp;"'!$L$4:$L$24"),Données!$O$8,INDIRECT("'"&amp;Données!$A$4:$A$15&amp;"'!$J$4:$J$24"),A99)+(COUNTIFS(INDIRECT("'"&amp;Données!$A$4:$A$15&amp;"'!$S$4:$S$24"),Données!$O$8,INDIRECT("'"&amp;Données!$A$4:$A$15&amp;"'!$Q$4:$Q$24"),A99))))</f>
        <v>0</v>
      </c>
      <c r="P99" s="378">
        <f ca="1">SUMPRODUCT(COUNTIFS(INDIRECT("'"&amp;Données!$A$4:$A$15&amp;"'!$E$4:$E$24"),Données!$O$9,INDIRECT("'"&amp;Données!$A$4:$A$15&amp;"'!$C$4:$C$24"),A99)+(COUNTIFS(INDIRECT("'"&amp;Données!$A$4:$A$15&amp;"'!$L$4:$L$24"),Données!$O$9,INDIRECT("'"&amp;Données!$A$4:$A$15&amp;"'!$J$4:$J$24"),A99)+(COUNTIFS(INDIRECT("'"&amp;Données!$A$4:$A$15&amp;"'!$S$4:$S$24"),Données!$O$9,INDIRECT("'"&amp;Données!$A$4:$A$15&amp;"'!$Q$4:$Q$24"),A99))))</f>
        <v>0</v>
      </c>
      <c r="Q99" s="378">
        <f ca="1">SUMPRODUCT(COUNTIFS(INDIRECT("'"&amp;Données!$A$4:$A$15&amp;"'!$E$4:$E$24"),Données!$O$10,INDIRECT("'"&amp;Données!$A$4:$A$15&amp;"'!$C$4:$C$24"),A99)+(COUNTIFS(INDIRECT("'"&amp;Données!$A$4:$A$15&amp;"'!$L$4:$L$24"),Données!$O$10,INDIRECT("'"&amp;Données!$A$4:$A$15&amp;"'!$J$4:$J$24"),A99)+(COUNTIFS(INDIRECT("'"&amp;Données!$A$4:$A$15&amp;"'!$S$4:$S$24"),Données!$O$10,INDIRECT("'"&amp;Données!$A$4:$A$15&amp;"'!$Q$4:$Q$24"),A99))))</f>
        <v>0</v>
      </c>
      <c r="R99" s="378">
        <f ca="1">SUMPRODUCT(COUNTIFS(INDIRECT("'"&amp;Données!$A$4:$A$15&amp;"'!$E$4:$E$24"),Données!$O$11,INDIRECT("'"&amp;Données!$A$4:$A$15&amp;"'!$C$4:$C$24"),A99)+(COUNTIFS(INDIRECT("'"&amp;Données!$A$4:$A$15&amp;"'!$L$4:$L$24"),Données!$O$11,INDIRECT("'"&amp;Données!$A$4:$A$15&amp;"'!$J$4:$J$24"),A99)+(COUNTIFS(INDIRECT("'"&amp;Données!$A$4:$A$15&amp;"'!$S$4:$S$24"),Données!$O$11,INDIRECT("'"&amp;Données!$A$4:$A$15&amp;"'!$Q$4:$Q$24"),A99))))</f>
        <v>0</v>
      </c>
      <c r="S99" s="378">
        <f ca="1">SUMPRODUCT(COUNTIFS(INDIRECT("'"&amp;Données!$A$4:$A$15&amp;"'!$E$4:$E$24"),Données!$O$12,INDIRECT("'"&amp;Données!$A$4:$A$15&amp;"'!$C$4:$C$24"),A99)+(COUNTIFS(INDIRECT("'"&amp;Données!$A$4:$A$15&amp;"'!$L$4:$L$24"),Données!$O$12,INDIRECT("'"&amp;Données!$A$4:$A$15&amp;"'!$J$4:$J$24"),A99)+(COUNTIFS(INDIRECT("'"&amp;Données!$A$4:$A$15&amp;"'!$S$4:$S$24"),Données!$O$12,INDIRECT("'"&amp;Données!$A$4:$A$15&amp;"'!$Q$4:$Q$24"),A99))))</f>
        <v>0</v>
      </c>
      <c r="T99" s="378">
        <f ca="1">SUMPRODUCT(COUNTIFS(INDIRECT("'"&amp;Données!$A$4:$A$15&amp;"'!$E$4:$E$24"),Données!$O$13,INDIRECT("'"&amp;Données!$A$4:$A$15&amp;"'!$C$4:$C$24"),A99)+(COUNTIFS(INDIRECT("'"&amp;Données!$A$4:$A$15&amp;"'!$L$4:$L$24"),Données!$O$13,INDIRECT("'"&amp;Données!$A$4:$A$15&amp;"'!$J$4:$J$24"),A99)+(COUNTIFS(INDIRECT("'"&amp;Données!$A$4:$A$15&amp;"'!$S$4:$S$24"),Données!$O$13,INDIRECT("'"&amp;Données!$A$4:$A$15&amp;"'!$Q$4:$Q$24"),A99))))</f>
        <v>0</v>
      </c>
      <c r="U99" s="378">
        <f ca="1">SUMPRODUCT(COUNTIFS(INDIRECT("'"&amp;Données!$A$4:$A$15&amp;"'!$E$4:$E$24"),Données!$O$14,INDIRECT("'"&amp;Données!$A$4:$A$15&amp;"'!$C$4:$C$24"),A99)+(COUNTIFS(INDIRECT("'"&amp;Données!$A$4:$A$15&amp;"'!$L$4:$L$24"),Données!$O$14,INDIRECT("'"&amp;Données!$A$4:$A$15&amp;"'!$J$4:$J$24"),A99)+(COUNTIFS(INDIRECT("'"&amp;Données!$A$4:$A$15&amp;"'!$S$4:$S$24"),Données!$O$14,INDIRECT("'"&amp;Données!$A$4:$A$15&amp;"'!$Q$4:$Q$24"),A99))))</f>
        <v>0</v>
      </c>
      <c r="V99" s="378">
        <f ca="1">SUMPRODUCT(COUNTIFS(INDIRECT("'"&amp;Données!$A$4:$A$15&amp;"'!$E$4:$E$24"),Données!$O$15,INDIRECT("'"&amp;Données!$A$4:$A$15&amp;"'!$C$4:$C$24"),A99)+(COUNTIFS(INDIRECT("'"&amp;Données!$A$4:$A$15&amp;"'!$L$4:$L$24"),Données!$O$15,INDIRECT("'"&amp;Données!$A$4:$A$15&amp;"'!$J$4:$J$24"),A99)+(COUNTIFS(INDIRECT("'"&amp;Données!$A$4:$A$15&amp;"'!$S$4:$S$24"),Données!$O$15,INDIRECT("'"&amp;Données!$A$4:$A$15&amp;"'!$Q$4:$Q$24"),A99))))</f>
        <v>0</v>
      </c>
      <c r="W99" s="378">
        <f ca="1">SUMPRODUCT(COUNTIFS(INDIRECT("'"&amp;Données!$A$4:$A$15&amp;"'!$E$4:$E$24"),Données!$O$16,INDIRECT("'"&amp;Données!$A$4:$A$15&amp;"'!$C$4:$C$24"),A99)+(COUNTIFS(INDIRECT("'"&amp;Données!$A$4:$A$15&amp;"'!$L$4:$L$24"),Données!$O$16,INDIRECT("'"&amp;Données!$A$4:$A$15&amp;"'!$J$4:$J$24"),A99)+(COUNTIFS(INDIRECT("'"&amp;Données!$A$4:$A$15&amp;"'!$S$4:$S$24"),Données!$O$16,INDIRECT("'"&amp;Données!$A$4:$A$15&amp;"'!$Q$4:$Q$24"),A99))))</f>
        <v>0</v>
      </c>
      <c r="X99" s="378">
        <f ca="1">SUMPRODUCT(COUNTIFS(INDIRECT("'"&amp;Données!$A$4:$A$15&amp;"'!$E$4:$E$24"),Données!$O$17,INDIRECT("'"&amp;Données!$A$4:$A$15&amp;"'!$C$4:$C$24"),A99)+(COUNTIFS(INDIRECT("'"&amp;Données!$A$4:$A$15&amp;"'!$L$4:$L$24"),Données!$O$17,INDIRECT("'"&amp;Données!$A$4:$A$15&amp;"'!$J$4:$J$24"),A99)+(COUNTIFS(INDIRECT("'"&amp;Données!$A$4:$A$15&amp;"'!$S$4:$S$24"),Données!$O$17,INDIRECT("'"&amp;Données!$A$4:$A$15&amp;"'!$Q$4:$Q$24"),A99))))</f>
        <v>0</v>
      </c>
      <c r="Y99" s="378">
        <f ca="1">SUMPRODUCT(COUNTIFS(INDIRECT("'"&amp;Données!$A$4:$A$15&amp;"'!$E$4:$E$24"),Données!$O$18,INDIRECT("'"&amp;Données!$A$4:$A$15&amp;"'!$C$4:$C$24"),A99)+(COUNTIFS(INDIRECT("'"&amp;Données!$A$4:$A$15&amp;"'!$L$4:$L$24"),Données!$O$18,INDIRECT("'"&amp;Données!$A$4:$A$15&amp;"'!$J$4:$J$24"),A99)+(COUNTIFS(INDIRECT("'"&amp;Données!$A$4:$A$15&amp;"'!$S$4:$S$24"),Données!$O$18,INDIRECT("'"&amp;Données!$A$4:$A$15&amp;"'!$Q$4:$Q$24"),A99))))</f>
        <v>0</v>
      </c>
      <c r="Z99" s="378">
        <f ca="1">SUMPRODUCT(COUNTIFS(INDIRECT("'"&amp;Données!$A$4:$A$15&amp;"'!$E$4:$E$24"),Données!$O$19,INDIRECT("'"&amp;Données!$A$4:$A$15&amp;"'!$C$4:$C$24"),A99)+(COUNTIFS(INDIRECT("'"&amp;Données!$A$4:$A$15&amp;"'!$L$4:$L$24"),Données!$O$19,INDIRECT("'"&amp;Données!$A$4:$A$15&amp;"'!$J$4:$J$24"),A99)+(COUNTIFS(INDIRECT("'"&amp;Données!$A$4:$A$15&amp;"'!$S$4:$S$24"),Données!$O$19,INDIRECT("'"&amp;Données!$A$4:$A$15&amp;"'!$Q$4:$Q$24"),A99))))</f>
        <v>0</v>
      </c>
      <c r="AD99" s="97"/>
      <c r="AE99" s="97"/>
      <c r="AF99" s="97"/>
      <c r="AG99" s="97"/>
      <c r="AH99" s="97"/>
      <c r="AI99" s="98"/>
      <c r="AJ99" s="96"/>
      <c r="AK99" s="96"/>
      <c r="AL99" s="96"/>
      <c r="AS99" s="89"/>
    </row>
    <row r="100" spans="1:45" s="63" customFormat="1" ht="12.75" x14ac:dyDescent="0.2">
      <c r="A100" s="375" t="s">
        <v>135</v>
      </c>
      <c r="B100" s="377">
        <f ca="1">SUMPRODUCT(COUNTIF(INDIRECT("'"&amp;Données!$A$4:$A$15&amp;"'!$B$3:$T$38"),A100))</f>
        <v>0</v>
      </c>
      <c r="C100" s="377">
        <f ca="1">SUMPRODUCT(SUMIF(INDIRECT("'"&amp;Données!$A$4:$A$15&amp;"'!$C$03:$C$23"),A100,INDIRECT("'"&amp;Données!$A$4:$A$15&amp;"'!$F$03:$F$23"))+(SUMIF(INDIRECT("'"&amp;Données!$A$4:$A$15&amp;"'!$J$03:$J$23"),A100,INDIRECT("'"&amp;Données!$A$4:$A$15&amp;"'!$M$03:$M$23")))+(SUMIF(INDIRECT("'"&amp;Données!$A$4:$A$15&amp;"'!$Q$03:$Q$23"),A100,INDIRECT("'"&amp;Données!$A$4:$A$15&amp;"'!$T$03:$T$23"))))</f>
        <v>0</v>
      </c>
      <c r="D100" s="377">
        <f ca="1">SUMPRODUCT(COUNTIF(INDIRECT("'"&amp;Données!$A$4:$A$15&amp;"'!$C$03:$C$23"),A100))</f>
        <v>0</v>
      </c>
      <c r="E100" s="377">
        <f ca="1">SUMPRODUCT(COUNTIF(INDIRECT("'"&amp;Données!$A$4:$A$15&amp;"'!$J$03:$J$23"),A100))</f>
        <v>0</v>
      </c>
      <c r="F100" s="377">
        <f ca="1">SUMPRODUCT(COUNTIF(INDIRECT("'"&amp;Données!$A$4:$A$15&amp;"'!$Q$03:$Q$23"),A100))</f>
        <v>0</v>
      </c>
      <c r="G100" s="386">
        <f>COUNTIFS('Michèle SCHUH'!$B$3:$B$42,Données!$T$4,'Michèle SCHUH'!$C$3:$C$42,A100)+COUNTIFS('Michèle SCHUH'!$I$3:$I$42,Données!$T$4,'Michèle SCHUH'!$J$3:$J$42,A100)+COUNTIFS('Michèle SCHUH'!$P$3:$P$42,Données!$T$4,'Michèle SCHUH'!$Q$3:$Q$42,A100)</f>
        <v>0</v>
      </c>
      <c r="H100" s="386">
        <f>COUNTIFS('Michèle SCHUH'!$B$3:$B$42,Données!$T$5,'Michèle SCHUH'!$C$3:$C$42,A100)+COUNTIFS('Michèle SCHUH'!$I$3:$I$42,Données!$T$5,'Michèle SCHUH'!$J$3:$J$42,A100)+COUNTIFS('Michèle SCHUH'!$P$3:$P$42,Données!$T$5,'Michèle SCHUH'!$Q$3:$Q$42,A100)</f>
        <v>0</v>
      </c>
      <c r="I100" s="386">
        <f>COUNTIFS('Michèle SCHUH'!$B$3:$B$42,Données!$T$6,'Michèle SCHUH'!$C$3:$C$42,A100)+COUNTIFS('Michèle SCHUH'!$I$3:$I$42,Données!$T$6,'Michèle SCHUH'!$J$3:$J$42,A100)+COUNTIFS('Michèle SCHUH'!$P$3:$P$42,Données!$T$6,'Michèle SCHUH'!$Q$3:$Q$42,A100)</f>
        <v>0</v>
      </c>
      <c r="J100" s="386">
        <f>COUNTIFS('Michèle SCHUH'!$B$3:$B$42,Données!$T$7,'Michèle SCHUH'!$C$3:$C$42,A100)+COUNTIFS('Michèle SCHUH'!$I$3:$I$42,Données!$T$7,'Michèle SCHUH'!$J$3:$J$42,A100)+COUNTIFS('Michèle SCHUH'!$P$3:$P$42,Données!$T$7,'Michèle SCHUH'!$Q$3:$Q$42,A100)</f>
        <v>0</v>
      </c>
      <c r="K100" s="378">
        <f ca="1">SUMPRODUCT(COUNTIFS(INDIRECT("'"&amp;Données!$A$4:$A$15&amp;"'!$E$4:$E$24"),Données!$O$4,INDIRECT("'"&amp;Données!$A$4:$A$15&amp;"'!$C$4:$C$24"),A100)+(COUNTIFS(INDIRECT("'"&amp;Données!$A$4:$A$15&amp;"'!$L$4:$L$24"),Données!$O$4,INDIRECT("'"&amp;Données!$A$4:$A$15&amp;"'!$J$4:$J$24"),A100)+(COUNTIFS(INDIRECT("'"&amp;Données!$A$4:$A$15&amp;"'!$S$4:$S$24"),Données!$O$4,INDIRECT("'"&amp;Données!$A$4:$A$15&amp;"'!$Q$4:$Q$24"),A100))))</f>
        <v>0</v>
      </c>
      <c r="L100" s="378">
        <f ca="1">SUMPRODUCT(COUNTIFS(INDIRECT("'"&amp;Données!$A$4:$A$15&amp;"'!$E$4:$E$24"),Données!$O$5,INDIRECT("'"&amp;Données!$A$4:$A$15&amp;"'!$C$4:$C$24"),A100)+(COUNTIFS(INDIRECT("'"&amp;Données!$A$4:$A$15&amp;"'!$L$4:$L$24"),Données!$O$5,INDIRECT("'"&amp;Données!$A$4:$A$15&amp;"'!$J$4:$J$24"),A100)+(COUNTIFS(INDIRECT("'"&amp;Données!$A$4:$A$15&amp;"'!$S$4:$S$24"),Données!$O$5,INDIRECT("'"&amp;Données!$A$4:$A$15&amp;"'!$Q$4:$Q$24"),A100))))</f>
        <v>0</v>
      </c>
      <c r="M100" s="378">
        <f ca="1">SUMPRODUCT(COUNTIFS(INDIRECT("'"&amp;Données!$A$4:$A$15&amp;"'!$E$4:$E$24"),Données!$O$6,INDIRECT("'"&amp;Données!$A$4:$A$15&amp;"'!$C$4:$C$24"),A100)+(COUNTIFS(INDIRECT("'"&amp;Données!$A$4:$A$15&amp;"'!$L$4:$L$24"),Données!$O$6,INDIRECT("'"&amp;Données!$A$4:$A$15&amp;"'!$J$4:$J$24"),A100)+(COUNTIFS(INDIRECT("'"&amp;Données!$A$4:$A$15&amp;"'!$S$4:$S$24"),Données!$O$6,INDIRECT("'"&amp;Données!$A$4:$A$15&amp;"'!$Q$4:$Q$24"),A100))))</f>
        <v>0</v>
      </c>
      <c r="N100" s="378">
        <f ca="1">SUMPRODUCT(COUNTIFS(INDIRECT("'"&amp;Données!$A$4:$A$15&amp;"'!$E$4:$E$24"),Données!$O$7,INDIRECT("'"&amp;Données!$A$4:$A$15&amp;"'!$C$4:$C$24"),A100)+(COUNTIFS(INDIRECT("'"&amp;Données!$A$4:$A$15&amp;"'!$L$4:$L$24"),Données!$O$7,INDIRECT("'"&amp;Données!$A$4:$A$15&amp;"'!$J$4:$J$24"),A100)+(COUNTIFS(INDIRECT("'"&amp;Données!$A$4:$A$15&amp;"'!$S$4:$S$24"),Données!$O$7,INDIRECT("'"&amp;Données!$A$4:$A$15&amp;"'!$Q$4:$Q$24"),A100))))</f>
        <v>0</v>
      </c>
      <c r="O100" s="378">
        <f ca="1">SUMPRODUCT(COUNTIFS(INDIRECT("'"&amp;Données!$A$4:$A$15&amp;"'!$E$4:$E$24"),Données!$O$8,INDIRECT("'"&amp;Données!$A$4:$A$15&amp;"'!$C$4:$C$24"),A100)+(COUNTIFS(INDIRECT("'"&amp;Données!$A$4:$A$15&amp;"'!$L$4:$L$24"),Données!$O$8,INDIRECT("'"&amp;Données!$A$4:$A$15&amp;"'!$J$4:$J$24"),A100)+(COUNTIFS(INDIRECT("'"&amp;Données!$A$4:$A$15&amp;"'!$S$4:$S$24"),Données!$O$8,INDIRECT("'"&amp;Données!$A$4:$A$15&amp;"'!$Q$4:$Q$24"),A100))))</f>
        <v>0</v>
      </c>
      <c r="P100" s="378">
        <f ca="1">SUMPRODUCT(COUNTIFS(INDIRECT("'"&amp;Données!$A$4:$A$15&amp;"'!$E$4:$E$24"),Données!$O$9,INDIRECT("'"&amp;Données!$A$4:$A$15&amp;"'!$C$4:$C$24"),A100)+(COUNTIFS(INDIRECT("'"&amp;Données!$A$4:$A$15&amp;"'!$L$4:$L$24"),Données!$O$9,INDIRECT("'"&amp;Données!$A$4:$A$15&amp;"'!$J$4:$J$24"),A100)+(COUNTIFS(INDIRECT("'"&amp;Données!$A$4:$A$15&amp;"'!$S$4:$S$24"),Données!$O$9,INDIRECT("'"&amp;Données!$A$4:$A$15&amp;"'!$Q$4:$Q$24"),A100))))</f>
        <v>0</v>
      </c>
      <c r="Q100" s="378">
        <f ca="1">SUMPRODUCT(COUNTIFS(INDIRECT("'"&amp;Données!$A$4:$A$15&amp;"'!$E$4:$E$24"),Données!$O$10,INDIRECT("'"&amp;Données!$A$4:$A$15&amp;"'!$C$4:$C$24"),A100)+(COUNTIFS(INDIRECT("'"&amp;Données!$A$4:$A$15&amp;"'!$L$4:$L$24"),Données!$O$10,INDIRECT("'"&amp;Données!$A$4:$A$15&amp;"'!$J$4:$J$24"),A100)+(COUNTIFS(INDIRECT("'"&amp;Données!$A$4:$A$15&amp;"'!$S$4:$S$24"),Données!$O$10,INDIRECT("'"&amp;Données!$A$4:$A$15&amp;"'!$Q$4:$Q$24"),A100))))</f>
        <v>0</v>
      </c>
      <c r="R100" s="378">
        <f ca="1">SUMPRODUCT(COUNTIFS(INDIRECT("'"&amp;Données!$A$4:$A$15&amp;"'!$E$4:$E$24"),Données!$O$11,INDIRECT("'"&amp;Données!$A$4:$A$15&amp;"'!$C$4:$C$24"),A100)+(COUNTIFS(INDIRECT("'"&amp;Données!$A$4:$A$15&amp;"'!$L$4:$L$24"),Données!$O$11,INDIRECT("'"&amp;Données!$A$4:$A$15&amp;"'!$J$4:$J$24"),A100)+(COUNTIFS(INDIRECT("'"&amp;Données!$A$4:$A$15&amp;"'!$S$4:$S$24"),Données!$O$11,INDIRECT("'"&amp;Données!$A$4:$A$15&amp;"'!$Q$4:$Q$24"),A100))))</f>
        <v>0</v>
      </c>
      <c r="S100" s="378">
        <f ca="1">SUMPRODUCT(COUNTIFS(INDIRECT("'"&amp;Données!$A$4:$A$15&amp;"'!$E$4:$E$24"),Données!$O$12,INDIRECT("'"&amp;Données!$A$4:$A$15&amp;"'!$C$4:$C$24"),A100)+(COUNTIFS(INDIRECT("'"&amp;Données!$A$4:$A$15&amp;"'!$L$4:$L$24"),Données!$O$12,INDIRECT("'"&amp;Données!$A$4:$A$15&amp;"'!$J$4:$J$24"),A100)+(COUNTIFS(INDIRECT("'"&amp;Données!$A$4:$A$15&amp;"'!$S$4:$S$24"),Données!$O$12,INDIRECT("'"&amp;Données!$A$4:$A$15&amp;"'!$Q$4:$Q$24"),A100))))</f>
        <v>0</v>
      </c>
      <c r="T100" s="378">
        <f ca="1">SUMPRODUCT(COUNTIFS(INDIRECT("'"&amp;Données!$A$4:$A$15&amp;"'!$E$4:$E$24"),Données!$O$13,INDIRECT("'"&amp;Données!$A$4:$A$15&amp;"'!$C$4:$C$24"),A100)+(COUNTIFS(INDIRECT("'"&amp;Données!$A$4:$A$15&amp;"'!$L$4:$L$24"),Données!$O$13,INDIRECT("'"&amp;Données!$A$4:$A$15&amp;"'!$J$4:$J$24"),A100)+(COUNTIFS(INDIRECT("'"&amp;Données!$A$4:$A$15&amp;"'!$S$4:$S$24"),Données!$O$13,INDIRECT("'"&amp;Données!$A$4:$A$15&amp;"'!$Q$4:$Q$24"),A100))))</f>
        <v>0</v>
      </c>
      <c r="U100" s="378">
        <f ca="1">SUMPRODUCT(COUNTIFS(INDIRECT("'"&amp;Données!$A$4:$A$15&amp;"'!$E$4:$E$24"),Données!$O$14,INDIRECT("'"&amp;Données!$A$4:$A$15&amp;"'!$C$4:$C$24"),A100)+(COUNTIFS(INDIRECT("'"&amp;Données!$A$4:$A$15&amp;"'!$L$4:$L$24"),Données!$O$14,INDIRECT("'"&amp;Données!$A$4:$A$15&amp;"'!$J$4:$J$24"),A100)+(COUNTIFS(INDIRECT("'"&amp;Données!$A$4:$A$15&amp;"'!$S$4:$S$24"),Données!$O$14,INDIRECT("'"&amp;Données!$A$4:$A$15&amp;"'!$Q$4:$Q$24"),A100))))</f>
        <v>0</v>
      </c>
      <c r="V100" s="378">
        <f ca="1">SUMPRODUCT(COUNTIFS(INDIRECT("'"&amp;Données!$A$4:$A$15&amp;"'!$E$4:$E$24"),Données!$O$15,INDIRECT("'"&amp;Données!$A$4:$A$15&amp;"'!$C$4:$C$24"),A100)+(COUNTIFS(INDIRECT("'"&amp;Données!$A$4:$A$15&amp;"'!$L$4:$L$24"),Données!$O$15,INDIRECT("'"&amp;Données!$A$4:$A$15&amp;"'!$J$4:$J$24"),A100)+(COUNTIFS(INDIRECT("'"&amp;Données!$A$4:$A$15&amp;"'!$S$4:$S$24"),Données!$O$15,INDIRECT("'"&amp;Données!$A$4:$A$15&amp;"'!$Q$4:$Q$24"),A100))))</f>
        <v>0</v>
      </c>
      <c r="W100" s="378">
        <f ca="1">SUMPRODUCT(COUNTIFS(INDIRECT("'"&amp;Données!$A$4:$A$15&amp;"'!$E$4:$E$24"),Données!$O$16,INDIRECT("'"&amp;Données!$A$4:$A$15&amp;"'!$C$4:$C$24"),A100)+(COUNTIFS(INDIRECT("'"&amp;Données!$A$4:$A$15&amp;"'!$L$4:$L$24"),Données!$O$16,INDIRECT("'"&amp;Données!$A$4:$A$15&amp;"'!$J$4:$J$24"),A100)+(COUNTIFS(INDIRECT("'"&amp;Données!$A$4:$A$15&amp;"'!$S$4:$S$24"),Données!$O$16,INDIRECT("'"&amp;Données!$A$4:$A$15&amp;"'!$Q$4:$Q$24"),A100))))</f>
        <v>0</v>
      </c>
      <c r="X100" s="378">
        <f ca="1">SUMPRODUCT(COUNTIFS(INDIRECT("'"&amp;Données!$A$4:$A$15&amp;"'!$E$4:$E$24"),Données!$O$17,INDIRECT("'"&amp;Données!$A$4:$A$15&amp;"'!$C$4:$C$24"),A100)+(COUNTIFS(INDIRECT("'"&amp;Données!$A$4:$A$15&amp;"'!$L$4:$L$24"),Données!$O$17,INDIRECT("'"&amp;Données!$A$4:$A$15&amp;"'!$J$4:$J$24"),A100)+(COUNTIFS(INDIRECT("'"&amp;Données!$A$4:$A$15&amp;"'!$S$4:$S$24"),Données!$O$17,INDIRECT("'"&amp;Données!$A$4:$A$15&amp;"'!$Q$4:$Q$24"),A100))))</f>
        <v>0</v>
      </c>
      <c r="Y100" s="378">
        <f ca="1">SUMPRODUCT(COUNTIFS(INDIRECT("'"&amp;Données!$A$4:$A$15&amp;"'!$E$4:$E$24"),Données!$O$18,INDIRECT("'"&amp;Données!$A$4:$A$15&amp;"'!$C$4:$C$24"),A100)+(COUNTIFS(INDIRECT("'"&amp;Données!$A$4:$A$15&amp;"'!$L$4:$L$24"),Données!$O$18,INDIRECT("'"&amp;Données!$A$4:$A$15&amp;"'!$J$4:$J$24"),A100)+(COUNTIFS(INDIRECT("'"&amp;Données!$A$4:$A$15&amp;"'!$S$4:$S$24"),Données!$O$18,INDIRECT("'"&amp;Données!$A$4:$A$15&amp;"'!$Q$4:$Q$24"),A100))))</f>
        <v>0</v>
      </c>
      <c r="Z100" s="378">
        <f ca="1">SUMPRODUCT(COUNTIFS(INDIRECT("'"&amp;Données!$A$4:$A$15&amp;"'!$E$4:$E$24"),Données!$O$19,INDIRECT("'"&amp;Données!$A$4:$A$15&amp;"'!$C$4:$C$24"),A100)+(COUNTIFS(INDIRECT("'"&amp;Données!$A$4:$A$15&amp;"'!$L$4:$L$24"),Données!$O$19,INDIRECT("'"&amp;Données!$A$4:$A$15&amp;"'!$J$4:$J$24"),A100)+(COUNTIFS(INDIRECT("'"&amp;Données!$A$4:$A$15&amp;"'!$S$4:$S$24"),Données!$O$19,INDIRECT("'"&amp;Données!$A$4:$A$15&amp;"'!$Q$4:$Q$24"),A100))))</f>
        <v>0</v>
      </c>
      <c r="AD100" s="97"/>
      <c r="AE100" s="97"/>
      <c r="AF100" s="97"/>
      <c r="AG100" s="97"/>
      <c r="AH100" s="97"/>
      <c r="AI100" s="98"/>
      <c r="AJ100" s="96"/>
      <c r="AK100" s="96"/>
      <c r="AL100" s="96"/>
      <c r="AS100" s="89"/>
    </row>
    <row r="101" spans="1:45" s="63" customFormat="1" ht="12.75" x14ac:dyDescent="0.2">
      <c r="A101" s="375" t="s">
        <v>115</v>
      </c>
      <c r="B101" s="377">
        <f ca="1">SUMPRODUCT(COUNTIF(INDIRECT("'"&amp;Données!$A$4:$A$15&amp;"'!$B$3:$T$38"),A101))</f>
        <v>0</v>
      </c>
      <c r="C101" s="377">
        <f ca="1">SUMPRODUCT(SUMIF(INDIRECT("'"&amp;Données!$A$4:$A$15&amp;"'!$C$03:$C$23"),A101,INDIRECT("'"&amp;Données!$A$4:$A$15&amp;"'!$F$03:$F$23"))+(SUMIF(INDIRECT("'"&amp;Données!$A$4:$A$15&amp;"'!$J$03:$J$23"),A101,INDIRECT("'"&amp;Données!$A$4:$A$15&amp;"'!$M$03:$M$23")))+(SUMIF(INDIRECT("'"&amp;Données!$A$4:$A$15&amp;"'!$Q$03:$Q$23"),A101,INDIRECT("'"&amp;Données!$A$4:$A$15&amp;"'!$T$03:$T$23"))))</f>
        <v>0</v>
      </c>
      <c r="D101" s="377">
        <f ca="1">SUMPRODUCT(COUNTIF(INDIRECT("'"&amp;Données!$A$4:$A$15&amp;"'!$C$03:$C$23"),A101))</f>
        <v>0</v>
      </c>
      <c r="E101" s="377">
        <f ca="1">SUMPRODUCT(COUNTIF(INDIRECT("'"&amp;Données!$A$4:$A$15&amp;"'!$J$03:$J$23"),A101))</f>
        <v>0</v>
      </c>
      <c r="F101" s="377">
        <f ca="1">SUMPRODUCT(COUNTIF(INDIRECT("'"&amp;Données!$A$4:$A$15&amp;"'!$Q$03:$Q$23"),A101))</f>
        <v>0</v>
      </c>
      <c r="G101" s="386">
        <f>COUNTIFS('Michèle SCHUH'!$B$3:$B$42,Données!$T$4,'Michèle SCHUH'!$C$3:$C$42,A101)+COUNTIFS('Michèle SCHUH'!$I$3:$I$42,Données!$T$4,'Michèle SCHUH'!$J$3:$J$42,A101)+COUNTIFS('Michèle SCHUH'!$P$3:$P$42,Données!$T$4,'Michèle SCHUH'!$Q$3:$Q$42,A101)</f>
        <v>0</v>
      </c>
      <c r="H101" s="386">
        <f>COUNTIFS('Michèle SCHUH'!$B$3:$B$42,Données!$T$5,'Michèle SCHUH'!$C$3:$C$42,A101)+COUNTIFS('Michèle SCHUH'!$I$3:$I$42,Données!$T$5,'Michèle SCHUH'!$J$3:$J$42,A101)+COUNTIFS('Michèle SCHUH'!$P$3:$P$42,Données!$T$5,'Michèle SCHUH'!$Q$3:$Q$42,A101)</f>
        <v>0</v>
      </c>
      <c r="I101" s="386">
        <f>COUNTIFS('Michèle SCHUH'!$B$3:$B$42,Données!$T$6,'Michèle SCHUH'!$C$3:$C$42,A101)+COUNTIFS('Michèle SCHUH'!$I$3:$I$42,Données!$T$6,'Michèle SCHUH'!$J$3:$J$42,A101)+COUNTIFS('Michèle SCHUH'!$P$3:$P$42,Données!$T$6,'Michèle SCHUH'!$Q$3:$Q$42,A101)</f>
        <v>0</v>
      </c>
      <c r="J101" s="386">
        <f>COUNTIFS('Michèle SCHUH'!$B$3:$B$42,Données!$T$7,'Michèle SCHUH'!$C$3:$C$42,A101)+COUNTIFS('Michèle SCHUH'!$I$3:$I$42,Données!$T$7,'Michèle SCHUH'!$J$3:$J$42,A101)+COUNTIFS('Michèle SCHUH'!$P$3:$P$42,Données!$T$7,'Michèle SCHUH'!$Q$3:$Q$42,A101)</f>
        <v>0</v>
      </c>
      <c r="K101" s="378">
        <f ca="1">SUMPRODUCT(COUNTIFS(INDIRECT("'"&amp;Données!$A$4:$A$15&amp;"'!$E$4:$E$24"),Données!$O$4,INDIRECT("'"&amp;Données!$A$4:$A$15&amp;"'!$C$4:$C$24"),A101)+(COUNTIFS(INDIRECT("'"&amp;Données!$A$4:$A$15&amp;"'!$L$4:$L$24"),Données!$O$4,INDIRECT("'"&amp;Données!$A$4:$A$15&amp;"'!$J$4:$J$24"),A101)+(COUNTIFS(INDIRECT("'"&amp;Données!$A$4:$A$15&amp;"'!$S$4:$S$24"),Données!$O$4,INDIRECT("'"&amp;Données!$A$4:$A$15&amp;"'!$Q$4:$Q$24"),A101))))</f>
        <v>0</v>
      </c>
      <c r="L101" s="378">
        <f ca="1">SUMPRODUCT(COUNTIFS(INDIRECT("'"&amp;Données!$A$4:$A$15&amp;"'!$E$4:$E$24"),Données!$O$5,INDIRECT("'"&amp;Données!$A$4:$A$15&amp;"'!$C$4:$C$24"),A101)+(COUNTIFS(INDIRECT("'"&amp;Données!$A$4:$A$15&amp;"'!$L$4:$L$24"),Données!$O$5,INDIRECT("'"&amp;Données!$A$4:$A$15&amp;"'!$J$4:$J$24"),A101)+(COUNTIFS(INDIRECT("'"&amp;Données!$A$4:$A$15&amp;"'!$S$4:$S$24"),Données!$O$5,INDIRECT("'"&amp;Données!$A$4:$A$15&amp;"'!$Q$4:$Q$24"),A101))))</f>
        <v>0</v>
      </c>
      <c r="M101" s="378">
        <f ca="1">SUMPRODUCT(COUNTIFS(INDIRECT("'"&amp;Données!$A$4:$A$15&amp;"'!$E$4:$E$24"),Données!$O$6,INDIRECT("'"&amp;Données!$A$4:$A$15&amp;"'!$C$4:$C$24"),A101)+(COUNTIFS(INDIRECT("'"&amp;Données!$A$4:$A$15&amp;"'!$L$4:$L$24"),Données!$O$6,INDIRECT("'"&amp;Données!$A$4:$A$15&amp;"'!$J$4:$J$24"),A101)+(COUNTIFS(INDIRECT("'"&amp;Données!$A$4:$A$15&amp;"'!$S$4:$S$24"),Données!$O$6,INDIRECT("'"&amp;Données!$A$4:$A$15&amp;"'!$Q$4:$Q$24"),A101))))</f>
        <v>0</v>
      </c>
      <c r="N101" s="378">
        <f ca="1">SUMPRODUCT(COUNTIFS(INDIRECT("'"&amp;Données!$A$4:$A$15&amp;"'!$E$4:$E$24"),Données!$O$7,INDIRECT("'"&amp;Données!$A$4:$A$15&amp;"'!$C$4:$C$24"),A101)+(COUNTIFS(INDIRECT("'"&amp;Données!$A$4:$A$15&amp;"'!$L$4:$L$24"),Données!$O$7,INDIRECT("'"&amp;Données!$A$4:$A$15&amp;"'!$J$4:$J$24"),A101)+(COUNTIFS(INDIRECT("'"&amp;Données!$A$4:$A$15&amp;"'!$S$4:$S$24"),Données!$O$7,INDIRECT("'"&amp;Données!$A$4:$A$15&amp;"'!$Q$4:$Q$24"),A101))))</f>
        <v>0</v>
      </c>
      <c r="O101" s="378">
        <f ca="1">SUMPRODUCT(COUNTIFS(INDIRECT("'"&amp;Données!$A$4:$A$15&amp;"'!$E$4:$E$24"),Données!$O$8,INDIRECT("'"&amp;Données!$A$4:$A$15&amp;"'!$C$4:$C$24"),A101)+(COUNTIFS(INDIRECT("'"&amp;Données!$A$4:$A$15&amp;"'!$L$4:$L$24"),Données!$O$8,INDIRECT("'"&amp;Données!$A$4:$A$15&amp;"'!$J$4:$J$24"),A101)+(COUNTIFS(INDIRECT("'"&amp;Données!$A$4:$A$15&amp;"'!$S$4:$S$24"),Données!$O$8,INDIRECT("'"&amp;Données!$A$4:$A$15&amp;"'!$Q$4:$Q$24"),A101))))</f>
        <v>0</v>
      </c>
      <c r="P101" s="378">
        <f ca="1">SUMPRODUCT(COUNTIFS(INDIRECT("'"&amp;Données!$A$4:$A$15&amp;"'!$E$4:$E$24"),Données!$O$9,INDIRECT("'"&amp;Données!$A$4:$A$15&amp;"'!$C$4:$C$24"),A101)+(COUNTIFS(INDIRECT("'"&amp;Données!$A$4:$A$15&amp;"'!$L$4:$L$24"),Données!$O$9,INDIRECT("'"&amp;Données!$A$4:$A$15&amp;"'!$J$4:$J$24"),A101)+(COUNTIFS(INDIRECT("'"&amp;Données!$A$4:$A$15&amp;"'!$S$4:$S$24"),Données!$O$9,INDIRECT("'"&amp;Données!$A$4:$A$15&amp;"'!$Q$4:$Q$24"),A101))))</f>
        <v>0</v>
      </c>
      <c r="Q101" s="378">
        <f ca="1">SUMPRODUCT(COUNTIFS(INDIRECT("'"&amp;Données!$A$4:$A$15&amp;"'!$E$4:$E$24"),Données!$O$10,INDIRECT("'"&amp;Données!$A$4:$A$15&amp;"'!$C$4:$C$24"),A101)+(COUNTIFS(INDIRECT("'"&amp;Données!$A$4:$A$15&amp;"'!$L$4:$L$24"),Données!$O$10,INDIRECT("'"&amp;Données!$A$4:$A$15&amp;"'!$J$4:$J$24"),A101)+(COUNTIFS(INDIRECT("'"&amp;Données!$A$4:$A$15&amp;"'!$S$4:$S$24"),Données!$O$10,INDIRECT("'"&amp;Données!$A$4:$A$15&amp;"'!$Q$4:$Q$24"),A101))))</f>
        <v>0</v>
      </c>
      <c r="R101" s="378">
        <f ca="1">SUMPRODUCT(COUNTIFS(INDIRECT("'"&amp;Données!$A$4:$A$15&amp;"'!$E$4:$E$24"),Données!$O$11,INDIRECT("'"&amp;Données!$A$4:$A$15&amp;"'!$C$4:$C$24"),A101)+(COUNTIFS(INDIRECT("'"&amp;Données!$A$4:$A$15&amp;"'!$L$4:$L$24"),Données!$O$11,INDIRECT("'"&amp;Données!$A$4:$A$15&amp;"'!$J$4:$J$24"),A101)+(COUNTIFS(INDIRECT("'"&amp;Données!$A$4:$A$15&amp;"'!$S$4:$S$24"),Données!$O$11,INDIRECT("'"&amp;Données!$A$4:$A$15&amp;"'!$Q$4:$Q$24"),A101))))</f>
        <v>0</v>
      </c>
      <c r="S101" s="378">
        <f ca="1">SUMPRODUCT(COUNTIFS(INDIRECT("'"&amp;Données!$A$4:$A$15&amp;"'!$E$4:$E$24"),Données!$O$12,INDIRECT("'"&amp;Données!$A$4:$A$15&amp;"'!$C$4:$C$24"),A101)+(COUNTIFS(INDIRECT("'"&amp;Données!$A$4:$A$15&amp;"'!$L$4:$L$24"),Données!$O$12,INDIRECT("'"&amp;Données!$A$4:$A$15&amp;"'!$J$4:$J$24"),A101)+(COUNTIFS(INDIRECT("'"&amp;Données!$A$4:$A$15&amp;"'!$S$4:$S$24"),Données!$O$12,INDIRECT("'"&amp;Données!$A$4:$A$15&amp;"'!$Q$4:$Q$24"),A101))))</f>
        <v>0</v>
      </c>
      <c r="T101" s="378">
        <f ca="1">SUMPRODUCT(COUNTIFS(INDIRECT("'"&amp;Données!$A$4:$A$15&amp;"'!$E$4:$E$24"),Données!$O$13,INDIRECT("'"&amp;Données!$A$4:$A$15&amp;"'!$C$4:$C$24"),A101)+(COUNTIFS(INDIRECT("'"&amp;Données!$A$4:$A$15&amp;"'!$L$4:$L$24"),Données!$O$13,INDIRECT("'"&amp;Données!$A$4:$A$15&amp;"'!$J$4:$J$24"),A101)+(COUNTIFS(INDIRECT("'"&amp;Données!$A$4:$A$15&amp;"'!$S$4:$S$24"),Données!$O$13,INDIRECT("'"&amp;Données!$A$4:$A$15&amp;"'!$Q$4:$Q$24"),A101))))</f>
        <v>0</v>
      </c>
      <c r="U101" s="378">
        <f ca="1">SUMPRODUCT(COUNTIFS(INDIRECT("'"&amp;Données!$A$4:$A$15&amp;"'!$E$4:$E$24"),Données!$O$14,INDIRECT("'"&amp;Données!$A$4:$A$15&amp;"'!$C$4:$C$24"),A101)+(COUNTIFS(INDIRECT("'"&amp;Données!$A$4:$A$15&amp;"'!$L$4:$L$24"),Données!$O$14,INDIRECT("'"&amp;Données!$A$4:$A$15&amp;"'!$J$4:$J$24"),A101)+(COUNTIFS(INDIRECT("'"&amp;Données!$A$4:$A$15&amp;"'!$S$4:$S$24"),Données!$O$14,INDIRECT("'"&amp;Données!$A$4:$A$15&amp;"'!$Q$4:$Q$24"),A101))))</f>
        <v>0</v>
      </c>
      <c r="V101" s="378">
        <f ca="1">SUMPRODUCT(COUNTIFS(INDIRECT("'"&amp;Données!$A$4:$A$15&amp;"'!$E$4:$E$24"),Données!$O$15,INDIRECT("'"&amp;Données!$A$4:$A$15&amp;"'!$C$4:$C$24"),A101)+(COUNTIFS(INDIRECT("'"&amp;Données!$A$4:$A$15&amp;"'!$L$4:$L$24"),Données!$O$15,INDIRECT("'"&amp;Données!$A$4:$A$15&amp;"'!$J$4:$J$24"),A101)+(COUNTIFS(INDIRECT("'"&amp;Données!$A$4:$A$15&amp;"'!$S$4:$S$24"),Données!$O$15,INDIRECT("'"&amp;Données!$A$4:$A$15&amp;"'!$Q$4:$Q$24"),A101))))</f>
        <v>0</v>
      </c>
      <c r="W101" s="378">
        <f ca="1">SUMPRODUCT(COUNTIFS(INDIRECT("'"&amp;Données!$A$4:$A$15&amp;"'!$E$4:$E$24"),Données!$O$16,INDIRECT("'"&amp;Données!$A$4:$A$15&amp;"'!$C$4:$C$24"),A101)+(COUNTIFS(INDIRECT("'"&amp;Données!$A$4:$A$15&amp;"'!$L$4:$L$24"),Données!$O$16,INDIRECT("'"&amp;Données!$A$4:$A$15&amp;"'!$J$4:$J$24"),A101)+(COUNTIFS(INDIRECT("'"&amp;Données!$A$4:$A$15&amp;"'!$S$4:$S$24"),Données!$O$16,INDIRECT("'"&amp;Données!$A$4:$A$15&amp;"'!$Q$4:$Q$24"),A101))))</f>
        <v>0</v>
      </c>
      <c r="X101" s="378">
        <f ca="1">SUMPRODUCT(COUNTIFS(INDIRECT("'"&amp;Données!$A$4:$A$15&amp;"'!$E$4:$E$24"),Données!$O$17,INDIRECT("'"&amp;Données!$A$4:$A$15&amp;"'!$C$4:$C$24"),A101)+(COUNTIFS(INDIRECT("'"&amp;Données!$A$4:$A$15&amp;"'!$L$4:$L$24"),Données!$O$17,INDIRECT("'"&amp;Données!$A$4:$A$15&amp;"'!$J$4:$J$24"),A101)+(COUNTIFS(INDIRECT("'"&amp;Données!$A$4:$A$15&amp;"'!$S$4:$S$24"),Données!$O$17,INDIRECT("'"&amp;Données!$A$4:$A$15&amp;"'!$Q$4:$Q$24"),A101))))</f>
        <v>0</v>
      </c>
      <c r="Y101" s="378">
        <f ca="1">SUMPRODUCT(COUNTIFS(INDIRECT("'"&amp;Données!$A$4:$A$15&amp;"'!$E$4:$E$24"),Données!$O$18,INDIRECT("'"&amp;Données!$A$4:$A$15&amp;"'!$C$4:$C$24"),A101)+(COUNTIFS(INDIRECT("'"&amp;Données!$A$4:$A$15&amp;"'!$L$4:$L$24"),Données!$O$18,INDIRECT("'"&amp;Données!$A$4:$A$15&amp;"'!$J$4:$J$24"),A101)+(COUNTIFS(INDIRECT("'"&amp;Données!$A$4:$A$15&amp;"'!$S$4:$S$24"),Données!$O$18,INDIRECT("'"&amp;Données!$A$4:$A$15&amp;"'!$Q$4:$Q$24"),A101))))</f>
        <v>0</v>
      </c>
      <c r="Z101" s="378">
        <f ca="1">SUMPRODUCT(COUNTIFS(INDIRECT("'"&amp;Données!$A$4:$A$15&amp;"'!$E$4:$E$24"),Données!$O$19,INDIRECT("'"&amp;Données!$A$4:$A$15&amp;"'!$C$4:$C$24"),A101)+(COUNTIFS(INDIRECT("'"&amp;Données!$A$4:$A$15&amp;"'!$L$4:$L$24"),Données!$O$19,INDIRECT("'"&amp;Données!$A$4:$A$15&amp;"'!$J$4:$J$24"),A101)+(COUNTIFS(INDIRECT("'"&amp;Données!$A$4:$A$15&amp;"'!$S$4:$S$24"),Données!$O$19,INDIRECT("'"&amp;Données!$A$4:$A$15&amp;"'!$Q$4:$Q$24"),A101))))</f>
        <v>0</v>
      </c>
      <c r="AA101" s="218"/>
      <c r="AB101" s="218"/>
      <c r="AC101" s="218"/>
      <c r="AD101" s="97"/>
      <c r="AE101" s="97"/>
      <c r="AF101" s="97"/>
      <c r="AG101" s="97"/>
      <c r="AH101" s="97"/>
      <c r="AI101" s="98"/>
      <c r="AJ101" s="96"/>
      <c r="AK101" s="96"/>
      <c r="AL101" s="96"/>
      <c r="AS101" s="89"/>
    </row>
    <row r="102" spans="1:45" s="63" customFormat="1" ht="12.75" x14ac:dyDescent="0.2">
      <c r="A102" s="375" t="s">
        <v>86</v>
      </c>
      <c r="B102" s="377">
        <f ca="1">SUMPRODUCT(COUNTIF(INDIRECT("'"&amp;Données!$A$4:$A$15&amp;"'!$B$3:$T$38"),A102))</f>
        <v>0</v>
      </c>
      <c r="C102" s="377">
        <f ca="1">SUMPRODUCT(SUMIF(INDIRECT("'"&amp;Données!$A$4:$A$15&amp;"'!$C$03:$C$23"),A102,INDIRECT("'"&amp;Données!$A$4:$A$15&amp;"'!$F$03:$F$23"))+(SUMIF(INDIRECT("'"&amp;Données!$A$4:$A$15&amp;"'!$J$03:$J$23"),A102,INDIRECT("'"&amp;Données!$A$4:$A$15&amp;"'!$M$03:$M$23")))+(SUMIF(INDIRECT("'"&amp;Données!$A$4:$A$15&amp;"'!$Q$03:$Q$23"),A102,INDIRECT("'"&amp;Données!$A$4:$A$15&amp;"'!$T$03:$T$23"))))</f>
        <v>0</v>
      </c>
      <c r="D102" s="377">
        <f ca="1">SUMPRODUCT(COUNTIF(INDIRECT("'"&amp;Données!$A$4:$A$15&amp;"'!$C$03:$C$23"),A102))</f>
        <v>0</v>
      </c>
      <c r="E102" s="377">
        <f ca="1">SUMPRODUCT(COUNTIF(INDIRECT("'"&amp;Données!$A$4:$A$15&amp;"'!$J$03:$J$23"),A102))</f>
        <v>0</v>
      </c>
      <c r="F102" s="377">
        <f ca="1">SUMPRODUCT(COUNTIF(INDIRECT("'"&amp;Données!$A$4:$A$15&amp;"'!$Q$03:$Q$23"),A102))</f>
        <v>0</v>
      </c>
      <c r="G102" s="386">
        <f>COUNTIFS('Michèle SCHUH'!$B$3:$B$42,Données!$T$4,'Michèle SCHUH'!$C$3:$C$42,A102)+COUNTIFS('Michèle SCHUH'!$I$3:$I$42,Données!$T$4,'Michèle SCHUH'!$J$3:$J$42,A102)+COUNTIFS('Michèle SCHUH'!$P$3:$P$42,Données!$T$4,'Michèle SCHUH'!$Q$3:$Q$42,A102)</f>
        <v>0</v>
      </c>
      <c r="H102" s="386">
        <f>COUNTIFS('Michèle SCHUH'!$B$3:$B$42,Données!$T$5,'Michèle SCHUH'!$C$3:$C$42,A102)+COUNTIFS('Michèle SCHUH'!$I$3:$I$42,Données!$T$5,'Michèle SCHUH'!$J$3:$J$42,A102)+COUNTIFS('Michèle SCHUH'!$P$3:$P$42,Données!$T$5,'Michèle SCHUH'!$Q$3:$Q$42,A102)</f>
        <v>0</v>
      </c>
      <c r="I102" s="386">
        <f>COUNTIFS('Michèle SCHUH'!$B$3:$B$42,Données!$T$6,'Michèle SCHUH'!$C$3:$C$42,A102)+COUNTIFS('Michèle SCHUH'!$I$3:$I$42,Données!$T$6,'Michèle SCHUH'!$J$3:$J$42,A102)+COUNTIFS('Michèle SCHUH'!$P$3:$P$42,Données!$T$6,'Michèle SCHUH'!$Q$3:$Q$42,A102)</f>
        <v>0</v>
      </c>
      <c r="J102" s="386">
        <f>COUNTIFS('Michèle SCHUH'!$B$3:$B$42,Données!$T$7,'Michèle SCHUH'!$C$3:$C$42,A102)+COUNTIFS('Michèle SCHUH'!$I$3:$I$42,Données!$T$7,'Michèle SCHUH'!$J$3:$J$42,A102)+COUNTIFS('Michèle SCHUH'!$P$3:$P$42,Données!$T$7,'Michèle SCHUH'!$Q$3:$Q$42,A102)</f>
        <v>0</v>
      </c>
      <c r="K102" s="378">
        <f ca="1">SUMPRODUCT(COUNTIFS(INDIRECT("'"&amp;Données!$A$4:$A$15&amp;"'!$E$4:$E$24"),Données!$O$4,INDIRECT("'"&amp;Données!$A$4:$A$15&amp;"'!$C$4:$C$24"),A102)+(COUNTIFS(INDIRECT("'"&amp;Données!$A$4:$A$15&amp;"'!$L$4:$L$24"),Données!$O$4,INDIRECT("'"&amp;Données!$A$4:$A$15&amp;"'!$J$4:$J$24"),A102)+(COUNTIFS(INDIRECT("'"&amp;Données!$A$4:$A$15&amp;"'!$S$4:$S$24"),Données!$O$4,INDIRECT("'"&amp;Données!$A$4:$A$15&amp;"'!$Q$4:$Q$24"),A102))))</f>
        <v>0</v>
      </c>
      <c r="L102" s="378">
        <f ca="1">SUMPRODUCT(COUNTIFS(INDIRECT("'"&amp;Données!$A$4:$A$15&amp;"'!$E$4:$E$24"),Données!$O$5,INDIRECT("'"&amp;Données!$A$4:$A$15&amp;"'!$C$4:$C$24"),A102)+(COUNTIFS(INDIRECT("'"&amp;Données!$A$4:$A$15&amp;"'!$L$4:$L$24"),Données!$O$5,INDIRECT("'"&amp;Données!$A$4:$A$15&amp;"'!$J$4:$J$24"),A102)+(COUNTIFS(INDIRECT("'"&amp;Données!$A$4:$A$15&amp;"'!$S$4:$S$24"),Données!$O$5,INDIRECT("'"&amp;Données!$A$4:$A$15&amp;"'!$Q$4:$Q$24"),A102))))</f>
        <v>0</v>
      </c>
      <c r="M102" s="378">
        <f ca="1">SUMPRODUCT(COUNTIFS(INDIRECT("'"&amp;Données!$A$4:$A$15&amp;"'!$E$4:$E$24"),Données!$O$6,INDIRECT("'"&amp;Données!$A$4:$A$15&amp;"'!$C$4:$C$24"),A102)+(COUNTIFS(INDIRECT("'"&amp;Données!$A$4:$A$15&amp;"'!$L$4:$L$24"),Données!$O$6,INDIRECT("'"&amp;Données!$A$4:$A$15&amp;"'!$J$4:$J$24"),A102)+(COUNTIFS(INDIRECT("'"&amp;Données!$A$4:$A$15&amp;"'!$S$4:$S$24"),Données!$O$6,INDIRECT("'"&amp;Données!$A$4:$A$15&amp;"'!$Q$4:$Q$24"),A102))))</f>
        <v>0</v>
      </c>
      <c r="N102" s="378">
        <f ca="1">SUMPRODUCT(COUNTIFS(INDIRECT("'"&amp;Données!$A$4:$A$15&amp;"'!$E$4:$E$24"),Données!$O$7,INDIRECT("'"&amp;Données!$A$4:$A$15&amp;"'!$C$4:$C$24"),A102)+(COUNTIFS(INDIRECT("'"&amp;Données!$A$4:$A$15&amp;"'!$L$4:$L$24"),Données!$O$7,INDIRECT("'"&amp;Données!$A$4:$A$15&amp;"'!$J$4:$J$24"),A102)+(COUNTIFS(INDIRECT("'"&amp;Données!$A$4:$A$15&amp;"'!$S$4:$S$24"),Données!$O$7,INDIRECT("'"&amp;Données!$A$4:$A$15&amp;"'!$Q$4:$Q$24"),A102))))</f>
        <v>0</v>
      </c>
      <c r="O102" s="378">
        <f ca="1">SUMPRODUCT(COUNTIFS(INDIRECT("'"&amp;Données!$A$4:$A$15&amp;"'!$E$4:$E$24"),Données!$O$8,INDIRECT("'"&amp;Données!$A$4:$A$15&amp;"'!$C$4:$C$24"),A102)+(COUNTIFS(INDIRECT("'"&amp;Données!$A$4:$A$15&amp;"'!$L$4:$L$24"),Données!$O$8,INDIRECT("'"&amp;Données!$A$4:$A$15&amp;"'!$J$4:$J$24"),A102)+(COUNTIFS(INDIRECT("'"&amp;Données!$A$4:$A$15&amp;"'!$S$4:$S$24"),Données!$O$8,INDIRECT("'"&amp;Données!$A$4:$A$15&amp;"'!$Q$4:$Q$24"),A102))))</f>
        <v>0</v>
      </c>
      <c r="P102" s="378">
        <f ca="1">SUMPRODUCT(COUNTIFS(INDIRECT("'"&amp;Données!$A$4:$A$15&amp;"'!$E$4:$E$24"),Données!$O$9,INDIRECT("'"&amp;Données!$A$4:$A$15&amp;"'!$C$4:$C$24"),A102)+(COUNTIFS(INDIRECT("'"&amp;Données!$A$4:$A$15&amp;"'!$L$4:$L$24"),Données!$O$9,INDIRECT("'"&amp;Données!$A$4:$A$15&amp;"'!$J$4:$J$24"),A102)+(COUNTIFS(INDIRECT("'"&amp;Données!$A$4:$A$15&amp;"'!$S$4:$S$24"),Données!$O$9,INDIRECT("'"&amp;Données!$A$4:$A$15&amp;"'!$Q$4:$Q$24"),A102))))</f>
        <v>0</v>
      </c>
      <c r="Q102" s="378">
        <f ca="1">SUMPRODUCT(COUNTIFS(INDIRECT("'"&amp;Données!$A$4:$A$15&amp;"'!$E$4:$E$24"),Données!$O$10,INDIRECT("'"&amp;Données!$A$4:$A$15&amp;"'!$C$4:$C$24"),A102)+(COUNTIFS(INDIRECT("'"&amp;Données!$A$4:$A$15&amp;"'!$L$4:$L$24"),Données!$O$10,INDIRECT("'"&amp;Données!$A$4:$A$15&amp;"'!$J$4:$J$24"),A102)+(COUNTIFS(INDIRECT("'"&amp;Données!$A$4:$A$15&amp;"'!$S$4:$S$24"),Données!$O$10,INDIRECT("'"&amp;Données!$A$4:$A$15&amp;"'!$Q$4:$Q$24"),A102))))</f>
        <v>0</v>
      </c>
      <c r="R102" s="378">
        <f ca="1">SUMPRODUCT(COUNTIFS(INDIRECT("'"&amp;Données!$A$4:$A$15&amp;"'!$E$4:$E$24"),Données!$O$11,INDIRECT("'"&amp;Données!$A$4:$A$15&amp;"'!$C$4:$C$24"),A102)+(COUNTIFS(INDIRECT("'"&amp;Données!$A$4:$A$15&amp;"'!$L$4:$L$24"),Données!$O$11,INDIRECT("'"&amp;Données!$A$4:$A$15&amp;"'!$J$4:$J$24"),A102)+(COUNTIFS(INDIRECT("'"&amp;Données!$A$4:$A$15&amp;"'!$S$4:$S$24"),Données!$O$11,INDIRECT("'"&amp;Données!$A$4:$A$15&amp;"'!$Q$4:$Q$24"),A102))))</f>
        <v>0</v>
      </c>
      <c r="S102" s="378">
        <f ca="1">SUMPRODUCT(COUNTIFS(INDIRECT("'"&amp;Données!$A$4:$A$15&amp;"'!$E$4:$E$24"),Données!$O$12,INDIRECT("'"&amp;Données!$A$4:$A$15&amp;"'!$C$4:$C$24"),A102)+(COUNTIFS(INDIRECT("'"&amp;Données!$A$4:$A$15&amp;"'!$L$4:$L$24"),Données!$O$12,INDIRECT("'"&amp;Données!$A$4:$A$15&amp;"'!$J$4:$J$24"),A102)+(COUNTIFS(INDIRECT("'"&amp;Données!$A$4:$A$15&amp;"'!$S$4:$S$24"),Données!$O$12,INDIRECT("'"&amp;Données!$A$4:$A$15&amp;"'!$Q$4:$Q$24"),A102))))</f>
        <v>0</v>
      </c>
      <c r="T102" s="378">
        <f ca="1">SUMPRODUCT(COUNTIFS(INDIRECT("'"&amp;Données!$A$4:$A$15&amp;"'!$E$4:$E$24"),Données!$O$13,INDIRECT("'"&amp;Données!$A$4:$A$15&amp;"'!$C$4:$C$24"),A102)+(COUNTIFS(INDIRECT("'"&amp;Données!$A$4:$A$15&amp;"'!$L$4:$L$24"),Données!$O$13,INDIRECT("'"&amp;Données!$A$4:$A$15&amp;"'!$J$4:$J$24"),A102)+(COUNTIFS(INDIRECT("'"&amp;Données!$A$4:$A$15&amp;"'!$S$4:$S$24"),Données!$O$13,INDIRECT("'"&amp;Données!$A$4:$A$15&amp;"'!$Q$4:$Q$24"),A102))))</f>
        <v>0</v>
      </c>
      <c r="U102" s="378">
        <f ca="1">SUMPRODUCT(COUNTIFS(INDIRECT("'"&amp;Données!$A$4:$A$15&amp;"'!$E$4:$E$24"),Données!$O$14,INDIRECT("'"&amp;Données!$A$4:$A$15&amp;"'!$C$4:$C$24"),A102)+(COUNTIFS(INDIRECT("'"&amp;Données!$A$4:$A$15&amp;"'!$L$4:$L$24"),Données!$O$14,INDIRECT("'"&amp;Données!$A$4:$A$15&amp;"'!$J$4:$J$24"),A102)+(COUNTIFS(INDIRECT("'"&amp;Données!$A$4:$A$15&amp;"'!$S$4:$S$24"),Données!$O$14,INDIRECT("'"&amp;Données!$A$4:$A$15&amp;"'!$Q$4:$Q$24"),A102))))</f>
        <v>0</v>
      </c>
      <c r="V102" s="378">
        <f ca="1">SUMPRODUCT(COUNTIFS(INDIRECT("'"&amp;Données!$A$4:$A$15&amp;"'!$E$4:$E$24"),Données!$O$15,INDIRECT("'"&amp;Données!$A$4:$A$15&amp;"'!$C$4:$C$24"),A102)+(COUNTIFS(INDIRECT("'"&amp;Données!$A$4:$A$15&amp;"'!$L$4:$L$24"),Données!$O$15,INDIRECT("'"&amp;Données!$A$4:$A$15&amp;"'!$J$4:$J$24"),A102)+(COUNTIFS(INDIRECT("'"&amp;Données!$A$4:$A$15&amp;"'!$S$4:$S$24"),Données!$O$15,INDIRECT("'"&amp;Données!$A$4:$A$15&amp;"'!$Q$4:$Q$24"),A102))))</f>
        <v>0</v>
      </c>
      <c r="W102" s="378">
        <f ca="1">SUMPRODUCT(COUNTIFS(INDIRECT("'"&amp;Données!$A$4:$A$15&amp;"'!$E$4:$E$24"),Données!$O$16,INDIRECT("'"&amp;Données!$A$4:$A$15&amp;"'!$C$4:$C$24"),A102)+(COUNTIFS(INDIRECT("'"&amp;Données!$A$4:$A$15&amp;"'!$L$4:$L$24"),Données!$O$16,INDIRECT("'"&amp;Données!$A$4:$A$15&amp;"'!$J$4:$J$24"),A102)+(COUNTIFS(INDIRECT("'"&amp;Données!$A$4:$A$15&amp;"'!$S$4:$S$24"),Données!$O$16,INDIRECT("'"&amp;Données!$A$4:$A$15&amp;"'!$Q$4:$Q$24"),A102))))</f>
        <v>0</v>
      </c>
      <c r="X102" s="378">
        <f ca="1">SUMPRODUCT(COUNTIFS(INDIRECT("'"&amp;Données!$A$4:$A$15&amp;"'!$E$4:$E$24"),Données!$O$17,INDIRECT("'"&amp;Données!$A$4:$A$15&amp;"'!$C$4:$C$24"),A102)+(COUNTIFS(INDIRECT("'"&amp;Données!$A$4:$A$15&amp;"'!$L$4:$L$24"),Données!$O$17,INDIRECT("'"&amp;Données!$A$4:$A$15&amp;"'!$J$4:$J$24"),A102)+(COUNTIFS(INDIRECT("'"&amp;Données!$A$4:$A$15&amp;"'!$S$4:$S$24"),Données!$O$17,INDIRECT("'"&amp;Données!$A$4:$A$15&amp;"'!$Q$4:$Q$24"),A102))))</f>
        <v>0</v>
      </c>
      <c r="Y102" s="378">
        <f ca="1">SUMPRODUCT(COUNTIFS(INDIRECT("'"&amp;Données!$A$4:$A$15&amp;"'!$E$4:$E$24"),Données!$O$18,INDIRECT("'"&amp;Données!$A$4:$A$15&amp;"'!$C$4:$C$24"),A102)+(COUNTIFS(INDIRECT("'"&amp;Données!$A$4:$A$15&amp;"'!$L$4:$L$24"),Données!$O$18,INDIRECT("'"&amp;Données!$A$4:$A$15&amp;"'!$J$4:$J$24"),A102)+(COUNTIFS(INDIRECT("'"&amp;Données!$A$4:$A$15&amp;"'!$S$4:$S$24"),Données!$O$18,INDIRECT("'"&amp;Données!$A$4:$A$15&amp;"'!$Q$4:$Q$24"),A102))))</f>
        <v>0</v>
      </c>
      <c r="Z102" s="378">
        <f ca="1">SUMPRODUCT(COUNTIFS(INDIRECT("'"&amp;Données!$A$4:$A$15&amp;"'!$E$4:$E$24"),Données!$O$19,INDIRECT("'"&amp;Données!$A$4:$A$15&amp;"'!$C$4:$C$24"),A102)+(COUNTIFS(INDIRECT("'"&amp;Données!$A$4:$A$15&amp;"'!$L$4:$L$24"),Données!$O$19,INDIRECT("'"&amp;Données!$A$4:$A$15&amp;"'!$J$4:$J$24"),A102)+(COUNTIFS(INDIRECT("'"&amp;Données!$A$4:$A$15&amp;"'!$S$4:$S$24"),Données!$O$19,INDIRECT("'"&amp;Données!$A$4:$A$15&amp;"'!$Q$4:$Q$24"),A102))))</f>
        <v>0</v>
      </c>
      <c r="AA102" s="218"/>
      <c r="AB102" s="218"/>
      <c r="AC102" s="218"/>
      <c r="AD102" s="97"/>
      <c r="AE102" s="97"/>
      <c r="AF102" s="97"/>
      <c r="AG102" s="97"/>
      <c r="AH102" s="97"/>
      <c r="AI102" s="98"/>
      <c r="AJ102" s="96"/>
      <c r="AK102" s="96"/>
      <c r="AL102" s="96"/>
      <c r="AS102" s="89"/>
    </row>
    <row r="103" spans="1:45" s="63" customFormat="1" ht="12.75" x14ac:dyDescent="0.2">
      <c r="A103" s="375" t="s">
        <v>110</v>
      </c>
      <c r="B103" s="377">
        <f ca="1">SUMPRODUCT(COUNTIF(INDIRECT("'"&amp;Données!$A$4:$A$15&amp;"'!$B$3:$T$38"),A103))</f>
        <v>0</v>
      </c>
      <c r="C103" s="377">
        <f ca="1">SUMPRODUCT(SUMIF(INDIRECT("'"&amp;Données!$A$4:$A$15&amp;"'!$C$03:$C$23"),A103,INDIRECT("'"&amp;Données!$A$4:$A$15&amp;"'!$F$03:$F$23"))+(SUMIF(INDIRECT("'"&amp;Données!$A$4:$A$15&amp;"'!$J$03:$J$23"),A103,INDIRECT("'"&amp;Données!$A$4:$A$15&amp;"'!$M$03:$M$23")))+(SUMIF(INDIRECT("'"&amp;Données!$A$4:$A$15&amp;"'!$Q$03:$Q$23"),A103,INDIRECT("'"&amp;Données!$A$4:$A$15&amp;"'!$T$03:$T$23"))))</f>
        <v>0</v>
      </c>
      <c r="D103" s="377">
        <f ca="1">SUMPRODUCT(COUNTIF(INDIRECT("'"&amp;Données!$A$4:$A$15&amp;"'!$C$03:$C$23"),A103))</f>
        <v>0</v>
      </c>
      <c r="E103" s="377">
        <f ca="1">SUMPRODUCT(COUNTIF(INDIRECT("'"&amp;Données!$A$4:$A$15&amp;"'!$J$03:$J$23"),A103))</f>
        <v>0</v>
      </c>
      <c r="F103" s="377">
        <f ca="1">SUMPRODUCT(COUNTIF(INDIRECT("'"&amp;Données!$A$4:$A$15&amp;"'!$Q$03:$Q$23"),A103))</f>
        <v>0</v>
      </c>
      <c r="G103" s="386">
        <f>COUNTIFS('Michèle SCHUH'!$B$3:$B$42,Données!$T$4,'Michèle SCHUH'!$C$3:$C$42,A103)+COUNTIFS('Michèle SCHUH'!$I$3:$I$42,Données!$T$4,'Michèle SCHUH'!$J$3:$J$42,A103)+COUNTIFS('Michèle SCHUH'!$P$3:$P$42,Données!$T$4,'Michèle SCHUH'!$Q$3:$Q$42,A103)</f>
        <v>0</v>
      </c>
      <c r="H103" s="386">
        <f>COUNTIFS('Michèle SCHUH'!$B$3:$B$42,Données!$T$5,'Michèle SCHUH'!$C$3:$C$42,A103)+COUNTIFS('Michèle SCHUH'!$I$3:$I$42,Données!$T$5,'Michèle SCHUH'!$J$3:$J$42,A103)+COUNTIFS('Michèle SCHUH'!$P$3:$P$42,Données!$T$5,'Michèle SCHUH'!$Q$3:$Q$42,A103)</f>
        <v>0</v>
      </c>
      <c r="I103" s="386">
        <f>COUNTIFS('Michèle SCHUH'!$B$3:$B$42,Données!$T$6,'Michèle SCHUH'!$C$3:$C$42,A103)+COUNTIFS('Michèle SCHUH'!$I$3:$I$42,Données!$T$6,'Michèle SCHUH'!$J$3:$J$42,A103)+COUNTIFS('Michèle SCHUH'!$P$3:$P$42,Données!$T$6,'Michèle SCHUH'!$Q$3:$Q$42,A103)</f>
        <v>0</v>
      </c>
      <c r="J103" s="386">
        <f>COUNTIFS('Michèle SCHUH'!$B$3:$B$42,Données!$T$7,'Michèle SCHUH'!$C$3:$C$42,A103)+COUNTIFS('Michèle SCHUH'!$I$3:$I$42,Données!$T$7,'Michèle SCHUH'!$J$3:$J$42,A103)+COUNTIFS('Michèle SCHUH'!$P$3:$P$42,Données!$T$7,'Michèle SCHUH'!$Q$3:$Q$42,A103)</f>
        <v>0</v>
      </c>
      <c r="K103" s="378">
        <f ca="1">SUMPRODUCT(COUNTIFS(INDIRECT("'"&amp;Données!$A$4:$A$15&amp;"'!$E$4:$E$24"),Données!$O$4,INDIRECT("'"&amp;Données!$A$4:$A$15&amp;"'!$C$4:$C$24"),A103)+(COUNTIFS(INDIRECT("'"&amp;Données!$A$4:$A$15&amp;"'!$L$4:$L$24"),Données!$O$4,INDIRECT("'"&amp;Données!$A$4:$A$15&amp;"'!$J$4:$J$24"),A103)+(COUNTIFS(INDIRECT("'"&amp;Données!$A$4:$A$15&amp;"'!$S$4:$S$24"),Données!$O$4,INDIRECT("'"&amp;Données!$A$4:$A$15&amp;"'!$Q$4:$Q$24"),A103))))</f>
        <v>0</v>
      </c>
      <c r="L103" s="378">
        <f ca="1">SUMPRODUCT(COUNTIFS(INDIRECT("'"&amp;Données!$A$4:$A$15&amp;"'!$E$4:$E$24"),Données!$O$5,INDIRECT("'"&amp;Données!$A$4:$A$15&amp;"'!$C$4:$C$24"),A103)+(COUNTIFS(INDIRECT("'"&amp;Données!$A$4:$A$15&amp;"'!$L$4:$L$24"),Données!$O$5,INDIRECT("'"&amp;Données!$A$4:$A$15&amp;"'!$J$4:$J$24"),A103)+(COUNTIFS(INDIRECT("'"&amp;Données!$A$4:$A$15&amp;"'!$S$4:$S$24"),Données!$O$5,INDIRECT("'"&amp;Données!$A$4:$A$15&amp;"'!$Q$4:$Q$24"),A103))))</f>
        <v>0</v>
      </c>
      <c r="M103" s="378">
        <f ca="1">SUMPRODUCT(COUNTIFS(INDIRECT("'"&amp;Données!$A$4:$A$15&amp;"'!$E$4:$E$24"),Données!$O$6,INDIRECT("'"&amp;Données!$A$4:$A$15&amp;"'!$C$4:$C$24"),A103)+(COUNTIFS(INDIRECT("'"&amp;Données!$A$4:$A$15&amp;"'!$L$4:$L$24"),Données!$O$6,INDIRECT("'"&amp;Données!$A$4:$A$15&amp;"'!$J$4:$J$24"),A103)+(COUNTIFS(INDIRECT("'"&amp;Données!$A$4:$A$15&amp;"'!$S$4:$S$24"),Données!$O$6,INDIRECT("'"&amp;Données!$A$4:$A$15&amp;"'!$Q$4:$Q$24"),A103))))</f>
        <v>0</v>
      </c>
      <c r="N103" s="378">
        <f ca="1">SUMPRODUCT(COUNTIFS(INDIRECT("'"&amp;Données!$A$4:$A$15&amp;"'!$E$4:$E$24"),Données!$O$7,INDIRECT("'"&amp;Données!$A$4:$A$15&amp;"'!$C$4:$C$24"),A103)+(COUNTIFS(INDIRECT("'"&amp;Données!$A$4:$A$15&amp;"'!$L$4:$L$24"),Données!$O$7,INDIRECT("'"&amp;Données!$A$4:$A$15&amp;"'!$J$4:$J$24"),A103)+(COUNTIFS(INDIRECT("'"&amp;Données!$A$4:$A$15&amp;"'!$S$4:$S$24"),Données!$O$7,INDIRECT("'"&amp;Données!$A$4:$A$15&amp;"'!$Q$4:$Q$24"),A103))))</f>
        <v>0</v>
      </c>
      <c r="O103" s="378">
        <f ca="1">SUMPRODUCT(COUNTIFS(INDIRECT("'"&amp;Données!$A$4:$A$15&amp;"'!$E$4:$E$24"),Données!$O$8,INDIRECT("'"&amp;Données!$A$4:$A$15&amp;"'!$C$4:$C$24"),A103)+(COUNTIFS(INDIRECT("'"&amp;Données!$A$4:$A$15&amp;"'!$L$4:$L$24"),Données!$O$8,INDIRECT("'"&amp;Données!$A$4:$A$15&amp;"'!$J$4:$J$24"),A103)+(COUNTIFS(INDIRECT("'"&amp;Données!$A$4:$A$15&amp;"'!$S$4:$S$24"),Données!$O$8,INDIRECT("'"&amp;Données!$A$4:$A$15&amp;"'!$Q$4:$Q$24"),A103))))</f>
        <v>0</v>
      </c>
      <c r="P103" s="378">
        <f ca="1">SUMPRODUCT(COUNTIFS(INDIRECT("'"&amp;Données!$A$4:$A$15&amp;"'!$E$4:$E$24"),Données!$O$9,INDIRECT("'"&amp;Données!$A$4:$A$15&amp;"'!$C$4:$C$24"),A103)+(COUNTIFS(INDIRECT("'"&amp;Données!$A$4:$A$15&amp;"'!$L$4:$L$24"),Données!$O$9,INDIRECT("'"&amp;Données!$A$4:$A$15&amp;"'!$J$4:$J$24"),A103)+(COUNTIFS(INDIRECT("'"&amp;Données!$A$4:$A$15&amp;"'!$S$4:$S$24"),Données!$O$9,INDIRECT("'"&amp;Données!$A$4:$A$15&amp;"'!$Q$4:$Q$24"),A103))))</f>
        <v>0</v>
      </c>
      <c r="Q103" s="378">
        <f ca="1">SUMPRODUCT(COUNTIFS(INDIRECT("'"&amp;Données!$A$4:$A$15&amp;"'!$E$4:$E$24"),Données!$O$10,INDIRECT("'"&amp;Données!$A$4:$A$15&amp;"'!$C$4:$C$24"),A103)+(COUNTIFS(INDIRECT("'"&amp;Données!$A$4:$A$15&amp;"'!$L$4:$L$24"),Données!$O$10,INDIRECT("'"&amp;Données!$A$4:$A$15&amp;"'!$J$4:$J$24"),A103)+(COUNTIFS(INDIRECT("'"&amp;Données!$A$4:$A$15&amp;"'!$S$4:$S$24"),Données!$O$10,INDIRECT("'"&amp;Données!$A$4:$A$15&amp;"'!$Q$4:$Q$24"),A103))))</f>
        <v>0</v>
      </c>
      <c r="R103" s="378">
        <f ca="1">SUMPRODUCT(COUNTIFS(INDIRECT("'"&amp;Données!$A$4:$A$15&amp;"'!$E$4:$E$24"),Données!$O$11,INDIRECT("'"&amp;Données!$A$4:$A$15&amp;"'!$C$4:$C$24"),A103)+(COUNTIFS(INDIRECT("'"&amp;Données!$A$4:$A$15&amp;"'!$L$4:$L$24"),Données!$O$11,INDIRECT("'"&amp;Données!$A$4:$A$15&amp;"'!$J$4:$J$24"),A103)+(COUNTIFS(INDIRECT("'"&amp;Données!$A$4:$A$15&amp;"'!$S$4:$S$24"),Données!$O$11,INDIRECT("'"&amp;Données!$A$4:$A$15&amp;"'!$Q$4:$Q$24"),A103))))</f>
        <v>0</v>
      </c>
      <c r="S103" s="378">
        <f ca="1">SUMPRODUCT(COUNTIFS(INDIRECT("'"&amp;Données!$A$4:$A$15&amp;"'!$E$4:$E$24"),Données!$O$12,INDIRECT("'"&amp;Données!$A$4:$A$15&amp;"'!$C$4:$C$24"),A103)+(COUNTIFS(INDIRECT("'"&amp;Données!$A$4:$A$15&amp;"'!$L$4:$L$24"),Données!$O$12,INDIRECT("'"&amp;Données!$A$4:$A$15&amp;"'!$J$4:$J$24"),A103)+(COUNTIFS(INDIRECT("'"&amp;Données!$A$4:$A$15&amp;"'!$S$4:$S$24"),Données!$O$12,INDIRECT("'"&amp;Données!$A$4:$A$15&amp;"'!$Q$4:$Q$24"),A103))))</f>
        <v>0</v>
      </c>
      <c r="T103" s="378">
        <f ca="1">SUMPRODUCT(COUNTIFS(INDIRECT("'"&amp;Données!$A$4:$A$15&amp;"'!$E$4:$E$24"),Données!$O$13,INDIRECT("'"&amp;Données!$A$4:$A$15&amp;"'!$C$4:$C$24"),A103)+(COUNTIFS(INDIRECT("'"&amp;Données!$A$4:$A$15&amp;"'!$L$4:$L$24"),Données!$O$13,INDIRECT("'"&amp;Données!$A$4:$A$15&amp;"'!$J$4:$J$24"),A103)+(COUNTIFS(INDIRECT("'"&amp;Données!$A$4:$A$15&amp;"'!$S$4:$S$24"),Données!$O$13,INDIRECT("'"&amp;Données!$A$4:$A$15&amp;"'!$Q$4:$Q$24"),A103))))</f>
        <v>0</v>
      </c>
      <c r="U103" s="378">
        <f ca="1">SUMPRODUCT(COUNTIFS(INDIRECT("'"&amp;Données!$A$4:$A$15&amp;"'!$E$4:$E$24"),Données!$O$14,INDIRECT("'"&amp;Données!$A$4:$A$15&amp;"'!$C$4:$C$24"),A103)+(COUNTIFS(INDIRECT("'"&amp;Données!$A$4:$A$15&amp;"'!$L$4:$L$24"),Données!$O$14,INDIRECT("'"&amp;Données!$A$4:$A$15&amp;"'!$J$4:$J$24"),A103)+(COUNTIFS(INDIRECT("'"&amp;Données!$A$4:$A$15&amp;"'!$S$4:$S$24"),Données!$O$14,INDIRECT("'"&amp;Données!$A$4:$A$15&amp;"'!$Q$4:$Q$24"),A103))))</f>
        <v>0</v>
      </c>
      <c r="V103" s="378">
        <f ca="1">SUMPRODUCT(COUNTIFS(INDIRECT("'"&amp;Données!$A$4:$A$15&amp;"'!$E$4:$E$24"),Données!$O$15,INDIRECT("'"&amp;Données!$A$4:$A$15&amp;"'!$C$4:$C$24"),A103)+(COUNTIFS(INDIRECT("'"&amp;Données!$A$4:$A$15&amp;"'!$L$4:$L$24"),Données!$O$15,INDIRECT("'"&amp;Données!$A$4:$A$15&amp;"'!$J$4:$J$24"),A103)+(COUNTIFS(INDIRECT("'"&amp;Données!$A$4:$A$15&amp;"'!$S$4:$S$24"),Données!$O$15,INDIRECT("'"&amp;Données!$A$4:$A$15&amp;"'!$Q$4:$Q$24"),A103))))</f>
        <v>0</v>
      </c>
      <c r="W103" s="378">
        <f ca="1">SUMPRODUCT(COUNTIFS(INDIRECT("'"&amp;Données!$A$4:$A$15&amp;"'!$E$4:$E$24"),Données!$O$16,INDIRECT("'"&amp;Données!$A$4:$A$15&amp;"'!$C$4:$C$24"),A103)+(COUNTIFS(INDIRECT("'"&amp;Données!$A$4:$A$15&amp;"'!$L$4:$L$24"),Données!$O$16,INDIRECT("'"&amp;Données!$A$4:$A$15&amp;"'!$J$4:$J$24"),A103)+(COUNTIFS(INDIRECT("'"&amp;Données!$A$4:$A$15&amp;"'!$S$4:$S$24"),Données!$O$16,INDIRECT("'"&amp;Données!$A$4:$A$15&amp;"'!$Q$4:$Q$24"),A103))))</f>
        <v>0</v>
      </c>
      <c r="X103" s="378">
        <f ca="1">SUMPRODUCT(COUNTIFS(INDIRECT("'"&amp;Données!$A$4:$A$15&amp;"'!$E$4:$E$24"),Données!$O$17,INDIRECT("'"&amp;Données!$A$4:$A$15&amp;"'!$C$4:$C$24"),A103)+(COUNTIFS(INDIRECT("'"&amp;Données!$A$4:$A$15&amp;"'!$L$4:$L$24"),Données!$O$17,INDIRECT("'"&amp;Données!$A$4:$A$15&amp;"'!$J$4:$J$24"),A103)+(COUNTIFS(INDIRECT("'"&amp;Données!$A$4:$A$15&amp;"'!$S$4:$S$24"),Données!$O$17,INDIRECT("'"&amp;Données!$A$4:$A$15&amp;"'!$Q$4:$Q$24"),A103))))</f>
        <v>0</v>
      </c>
      <c r="Y103" s="378">
        <f ca="1">SUMPRODUCT(COUNTIFS(INDIRECT("'"&amp;Données!$A$4:$A$15&amp;"'!$E$4:$E$24"),Données!$O$18,INDIRECT("'"&amp;Données!$A$4:$A$15&amp;"'!$C$4:$C$24"),A103)+(COUNTIFS(INDIRECT("'"&amp;Données!$A$4:$A$15&amp;"'!$L$4:$L$24"),Données!$O$18,INDIRECT("'"&amp;Données!$A$4:$A$15&amp;"'!$J$4:$J$24"),A103)+(COUNTIFS(INDIRECT("'"&amp;Données!$A$4:$A$15&amp;"'!$S$4:$S$24"),Données!$O$18,INDIRECT("'"&amp;Données!$A$4:$A$15&amp;"'!$Q$4:$Q$24"),A103))))</f>
        <v>0</v>
      </c>
      <c r="Z103" s="378">
        <f ca="1">SUMPRODUCT(COUNTIFS(INDIRECT("'"&amp;Données!$A$4:$A$15&amp;"'!$E$4:$E$24"),Données!$O$19,INDIRECT("'"&amp;Données!$A$4:$A$15&amp;"'!$C$4:$C$24"),A103)+(COUNTIFS(INDIRECT("'"&amp;Données!$A$4:$A$15&amp;"'!$L$4:$L$24"),Données!$O$19,INDIRECT("'"&amp;Données!$A$4:$A$15&amp;"'!$J$4:$J$24"),A103)+(COUNTIFS(INDIRECT("'"&amp;Données!$A$4:$A$15&amp;"'!$S$4:$S$24"),Données!$O$19,INDIRECT("'"&amp;Données!$A$4:$A$15&amp;"'!$Q$4:$Q$24"),A103))))</f>
        <v>0</v>
      </c>
      <c r="AA103" s="218"/>
      <c r="AB103" s="218"/>
      <c r="AC103" s="218"/>
      <c r="AD103" s="97"/>
      <c r="AE103" s="97"/>
      <c r="AF103" s="97"/>
      <c r="AG103" s="97"/>
      <c r="AH103" s="97"/>
      <c r="AI103" s="98"/>
      <c r="AJ103" s="96"/>
      <c r="AK103" s="96"/>
      <c r="AL103" s="96"/>
      <c r="AS103" s="89"/>
    </row>
    <row r="104" spans="1:45" s="63" customFormat="1" ht="12.75" x14ac:dyDescent="0.2">
      <c r="A104" s="375" t="s">
        <v>196</v>
      </c>
      <c r="B104" s="377">
        <f ca="1">SUMPRODUCT(COUNTIF(INDIRECT("'"&amp;Données!$A$4:$A$15&amp;"'!$B$3:$T$38"),A104))</f>
        <v>0</v>
      </c>
      <c r="C104" s="377">
        <f ca="1">SUMPRODUCT(SUMIF(INDIRECT("'"&amp;Données!$A$4:$A$15&amp;"'!$C$03:$C$23"),A104,INDIRECT("'"&amp;Données!$A$4:$A$15&amp;"'!$F$03:$F$23"))+(SUMIF(INDIRECT("'"&amp;Données!$A$4:$A$15&amp;"'!$J$03:$J$23"),A104,INDIRECT("'"&amp;Données!$A$4:$A$15&amp;"'!$M$03:$M$23")))+(SUMIF(INDIRECT("'"&amp;Données!$A$4:$A$15&amp;"'!$Q$03:$Q$23"),A104,INDIRECT("'"&amp;Données!$A$4:$A$15&amp;"'!$T$03:$T$23"))))</f>
        <v>0</v>
      </c>
      <c r="D104" s="377">
        <f ca="1">SUMPRODUCT(COUNTIF(INDIRECT("'"&amp;Données!$A$4:$A$15&amp;"'!$C$03:$C$23"),A104))</f>
        <v>0</v>
      </c>
      <c r="E104" s="377">
        <f ca="1">SUMPRODUCT(COUNTIF(INDIRECT("'"&amp;Données!$A$4:$A$15&amp;"'!$J$03:$J$23"),A104))</f>
        <v>0</v>
      </c>
      <c r="F104" s="377">
        <f ca="1">SUMPRODUCT(COUNTIF(INDIRECT("'"&amp;Données!$A$4:$A$15&amp;"'!$Q$03:$Q$23"),A104))</f>
        <v>0</v>
      </c>
      <c r="G104" s="386">
        <f>COUNTIFS('Michèle SCHUH'!$B$3:$B$42,Données!$T$4,'Michèle SCHUH'!$C$3:$C$42,A104)+COUNTIFS('Michèle SCHUH'!$I$3:$I$42,Données!$T$4,'Michèle SCHUH'!$J$3:$J$42,A104)+COUNTIFS('Michèle SCHUH'!$P$3:$P$42,Données!$T$4,'Michèle SCHUH'!$Q$3:$Q$42,A104)</f>
        <v>0</v>
      </c>
      <c r="H104" s="386">
        <f>COUNTIFS('Michèle SCHUH'!$B$3:$B$42,Données!$T$5,'Michèle SCHUH'!$C$3:$C$42,A104)+COUNTIFS('Michèle SCHUH'!$I$3:$I$42,Données!$T$5,'Michèle SCHUH'!$J$3:$J$42,A104)+COUNTIFS('Michèle SCHUH'!$P$3:$P$42,Données!$T$5,'Michèle SCHUH'!$Q$3:$Q$42,A104)</f>
        <v>0</v>
      </c>
      <c r="I104" s="386">
        <f>COUNTIFS('Michèle SCHUH'!$B$3:$B$42,Données!$T$6,'Michèle SCHUH'!$C$3:$C$42,A104)+COUNTIFS('Michèle SCHUH'!$I$3:$I$42,Données!$T$6,'Michèle SCHUH'!$J$3:$J$42,A104)+COUNTIFS('Michèle SCHUH'!$P$3:$P$42,Données!$T$6,'Michèle SCHUH'!$Q$3:$Q$42,A104)</f>
        <v>0</v>
      </c>
      <c r="J104" s="386">
        <f>COUNTIFS('Michèle SCHUH'!$B$3:$B$42,Données!$T$7,'Michèle SCHUH'!$C$3:$C$42,A104)+COUNTIFS('Michèle SCHUH'!$I$3:$I$42,Données!$T$7,'Michèle SCHUH'!$J$3:$J$42,A104)+COUNTIFS('Michèle SCHUH'!$P$3:$P$42,Données!$T$7,'Michèle SCHUH'!$Q$3:$Q$42,A104)</f>
        <v>0</v>
      </c>
      <c r="K104" s="378">
        <f ca="1">SUMPRODUCT(COUNTIFS(INDIRECT("'"&amp;Données!$A$4:$A$15&amp;"'!$E$4:$E$24"),Données!$O$4,INDIRECT("'"&amp;Données!$A$4:$A$15&amp;"'!$C$4:$C$24"),A104)+(COUNTIFS(INDIRECT("'"&amp;Données!$A$4:$A$15&amp;"'!$L$4:$L$24"),Données!$O$4,INDIRECT("'"&amp;Données!$A$4:$A$15&amp;"'!$J$4:$J$24"),A104)+(COUNTIFS(INDIRECT("'"&amp;Données!$A$4:$A$15&amp;"'!$S$4:$S$24"),Données!$O$4,INDIRECT("'"&amp;Données!$A$4:$A$15&amp;"'!$Q$4:$Q$24"),A104))))</f>
        <v>0</v>
      </c>
      <c r="L104" s="378">
        <f ca="1">SUMPRODUCT(COUNTIFS(INDIRECT("'"&amp;Données!$A$4:$A$15&amp;"'!$E$4:$E$24"),Données!$O$5,INDIRECT("'"&amp;Données!$A$4:$A$15&amp;"'!$C$4:$C$24"),A104)+(COUNTIFS(INDIRECT("'"&amp;Données!$A$4:$A$15&amp;"'!$L$4:$L$24"),Données!$O$5,INDIRECT("'"&amp;Données!$A$4:$A$15&amp;"'!$J$4:$J$24"),A104)+(COUNTIFS(INDIRECT("'"&amp;Données!$A$4:$A$15&amp;"'!$S$4:$S$24"),Données!$O$5,INDIRECT("'"&amp;Données!$A$4:$A$15&amp;"'!$Q$4:$Q$24"),A104))))</f>
        <v>0</v>
      </c>
      <c r="M104" s="378">
        <f ca="1">SUMPRODUCT(COUNTIFS(INDIRECT("'"&amp;Données!$A$4:$A$15&amp;"'!$E$4:$E$24"),Données!$O$6,INDIRECT("'"&amp;Données!$A$4:$A$15&amp;"'!$C$4:$C$24"),A104)+(COUNTIFS(INDIRECT("'"&amp;Données!$A$4:$A$15&amp;"'!$L$4:$L$24"),Données!$O$6,INDIRECT("'"&amp;Données!$A$4:$A$15&amp;"'!$J$4:$J$24"),A104)+(COUNTIFS(INDIRECT("'"&amp;Données!$A$4:$A$15&amp;"'!$S$4:$S$24"),Données!$O$6,INDIRECT("'"&amp;Données!$A$4:$A$15&amp;"'!$Q$4:$Q$24"),A104))))</f>
        <v>0</v>
      </c>
      <c r="N104" s="378">
        <f ca="1">SUMPRODUCT(COUNTIFS(INDIRECT("'"&amp;Données!$A$4:$A$15&amp;"'!$E$4:$E$24"),Données!$O$7,INDIRECT("'"&amp;Données!$A$4:$A$15&amp;"'!$C$4:$C$24"),A104)+(COUNTIFS(INDIRECT("'"&amp;Données!$A$4:$A$15&amp;"'!$L$4:$L$24"),Données!$O$7,INDIRECT("'"&amp;Données!$A$4:$A$15&amp;"'!$J$4:$J$24"),A104)+(COUNTIFS(INDIRECT("'"&amp;Données!$A$4:$A$15&amp;"'!$S$4:$S$24"),Données!$O$7,INDIRECT("'"&amp;Données!$A$4:$A$15&amp;"'!$Q$4:$Q$24"),A104))))</f>
        <v>0</v>
      </c>
      <c r="O104" s="378">
        <f ca="1">SUMPRODUCT(COUNTIFS(INDIRECT("'"&amp;Données!$A$4:$A$15&amp;"'!$E$4:$E$24"),Données!$O$8,INDIRECT("'"&amp;Données!$A$4:$A$15&amp;"'!$C$4:$C$24"),A104)+(COUNTIFS(INDIRECT("'"&amp;Données!$A$4:$A$15&amp;"'!$L$4:$L$24"),Données!$O$8,INDIRECT("'"&amp;Données!$A$4:$A$15&amp;"'!$J$4:$J$24"),A104)+(COUNTIFS(INDIRECT("'"&amp;Données!$A$4:$A$15&amp;"'!$S$4:$S$24"),Données!$O$8,INDIRECT("'"&amp;Données!$A$4:$A$15&amp;"'!$Q$4:$Q$24"),A104))))</f>
        <v>0</v>
      </c>
      <c r="P104" s="378">
        <f ca="1">SUMPRODUCT(COUNTIFS(INDIRECT("'"&amp;Données!$A$4:$A$15&amp;"'!$E$4:$E$24"),Données!$O$9,INDIRECT("'"&amp;Données!$A$4:$A$15&amp;"'!$C$4:$C$24"),A104)+(COUNTIFS(INDIRECT("'"&amp;Données!$A$4:$A$15&amp;"'!$L$4:$L$24"),Données!$O$9,INDIRECT("'"&amp;Données!$A$4:$A$15&amp;"'!$J$4:$J$24"),A104)+(COUNTIFS(INDIRECT("'"&amp;Données!$A$4:$A$15&amp;"'!$S$4:$S$24"),Données!$O$9,INDIRECT("'"&amp;Données!$A$4:$A$15&amp;"'!$Q$4:$Q$24"),A104))))</f>
        <v>0</v>
      </c>
      <c r="Q104" s="378">
        <f ca="1">SUMPRODUCT(COUNTIFS(INDIRECT("'"&amp;Données!$A$4:$A$15&amp;"'!$E$4:$E$24"),Données!$O$10,INDIRECT("'"&amp;Données!$A$4:$A$15&amp;"'!$C$4:$C$24"),A104)+(COUNTIFS(INDIRECT("'"&amp;Données!$A$4:$A$15&amp;"'!$L$4:$L$24"),Données!$O$10,INDIRECT("'"&amp;Données!$A$4:$A$15&amp;"'!$J$4:$J$24"),A104)+(COUNTIFS(INDIRECT("'"&amp;Données!$A$4:$A$15&amp;"'!$S$4:$S$24"),Données!$O$10,INDIRECT("'"&amp;Données!$A$4:$A$15&amp;"'!$Q$4:$Q$24"),A104))))</f>
        <v>0</v>
      </c>
      <c r="R104" s="378">
        <f ca="1">SUMPRODUCT(COUNTIFS(INDIRECT("'"&amp;Données!$A$4:$A$15&amp;"'!$E$4:$E$24"),Données!$O$11,INDIRECT("'"&amp;Données!$A$4:$A$15&amp;"'!$C$4:$C$24"),A104)+(COUNTIFS(INDIRECT("'"&amp;Données!$A$4:$A$15&amp;"'!$L$4:$L$24"),Données!$O$11,INDIRECT("'"&amp;Données!$A$4:$A$15&amp;"'!$J$4:$J$24"),A104)+(COUNTIFS(INDIRECT("'"&amp;Données!$A$4:$A$15&amp;"'!$S$4:$S$24"),Données!$O$11,INDIRECT("'"&amp;Données!$A$4:$A$15&amp;"'!$Q$4:$Q$24"),A104))))</f>
        <v>0</v>
      </c>
      <c r="S104" s="378">
        <f ca="1">SUMPRODUCT(COUNTIFS(INDIRECT("'"&amp;Données!$A$4:$A$15&amp;"'!$E$4:$E$24"),Données!$O$12,INDIRECT("'"&amp;Données!$A$4:$A$15&amp;"'!$C$4:$C$24"),A104)+(COUNTIFS(INDIRECT("'"&amp;Données!$A$4:$A$15&amp;"'!$L$4:$L$24"),Données!$O$12,INDIRECT("'"&amp;Données!$A$4:$A$15&amp;"'!$J$4:$J$24"),A104)+(COUNTIFS(INDIRECT("'"&amp;Données!$A$4:$A$15&amp;"'!$S$4:$S$24"),Données!$O$12,INDIRECT("'"&amp;Données!$A$4:$A$15&amp;"'!$Q$4:$Q$24"),A104))))</f>
        <v>0</v>
      </c>
      <c r="T104" s="378">
        <f ca="1">SUMPRODUCT(COUNTIFS(INDIRECT("'"&amp;Données!$A$4:$A$15&amp;"'!$E$4:$E$24"),Données!$O$13,INDIRECT("'"&amp;Données!$A$4:$A$15&amp;"'!$C$4:$C$24"),A104)+(COUNTIFS(INDIRECT("'"&amp;Données!$A$4:$A$15&amp;"'!$L$4:$L$24"),Données!$O$13,INDIRECT("'"&amp;Données!$A$4:$A$15&amp;"'!$J$4:$J$24"),A104)+(COUNTIFS(INDIRECT("'"&amp;Données!$A$4:$A$15&amp;"'!$S$4:$S$24"),Données!$O$13,INDIRECT("'"&amp;Données!$A$4:$A$15&amp;"'!$Q$4:$Q$24"),A104))))</f>
        <v>0</v>
      </c>
      <c r="U104" s="378">
        <f ca="1">SUMPRODUCT(COUNTIFS(INDIRECT("'"&amp;Données!$A$4:$A$15&amp;"'!$E$4:$E$24"),Données!$O$14,INDIRECT("'"&amp;Données!$A$4:$A$15&amp;"'!$C$4:$C$24"),A104)+(COUNTIFS(INDIRECT("'"&amp;Données!$A$4:$A$15&amp;"'!$L$4:$L$24"),Données!$O$14,INDIRECT("'"&amp;Données!$A$4:$A$15&amp;"'!$J$4:$J$24"),A104)+(COUNTIFS(INDIRECT("'"&amp;Données!$A$4:$A$15&amp;"'!$S$4:$S$24"),Données!$O$14,INDIRECT("'"&amp;Données!$A$4:$A$15&amp;"'!$Q$4:$Q$24"),A104))))</f>
        <v>0</v>
      </c>
      <c r="V104" s="378">
        <f ca="1">SUMPRODUCT(COUNTIFS(INDIRECT("'"&amp;Données!$A$4:$A$15&amp;"'!$E$4:$E$24"),Données!$O$15,INDIRECT("'"&amp;Données!$A$4:$A$15&amp;"'!$C$4:$C$24"),A104)+(COUNTIFS(INDIRECT("'"&amp;Données!$A$4:$A$15&amp;"'!$L$4:$L$24"),Données!$O$15,INDIRECT("'"&amp;Données!$A$4:$A$15&amp;"'!$J$4:$J$24"),A104)+(COUNTIFS(INDIRECT("'"&amp;Données!$A$4:$A$15&amp;"'!$S$4:$S$24"),Données!$O$15,INDIRECT("'"&amp;Données!$A$4:$A$15&amp;"'!$Q$4:$Q$24"),A104))))</f>
        <v>0</v>
      </c>
      <c r="W104" s="378">
        <f ca="1">SUMPRODUCT(COUNTIFS(INDIRECT("'"&amp;Données!$A$4:$A$15&amp;"'!$E$4:$E$24"),Données!$O$16,INDIRECT("'"&amp;Données!$A$4:$A$15&amp;"'!$C$4:$C$24"),A104)+(COUNTIFS(INDIRECT("'"&amp;Données!$A$4:$A$15&amp;"'!$L$4:$L$24"),Données!$O$16,INDIRECT("'"&amp;Données!$A$4:$A$15&amp;"'!$J$4:$J$24"),A104)+(COUNTIFS(INDIRECT("'"&amp;Données!$A$4:$A$15&amp;"'!$S$4:$S$24"),Données!$O$16,INDIRECT("'"&amp;Données!$A$4:$A$15&amp;"'!$Q$4:$Q$24"),A104))))</f>
        <v>0</v>
      </c>
      <c r="X104" s="378">
        <f ca="1">SUMPRODUCT(COUNTIFS(INDIRECT("'"&amp;Données!$A$4:$A$15&amp;"'!$E$4:$E$24"),Données!$O$17,INDIRECT("'"&amp;Données!$A$4:$A$15&amp;"'!$C$4:$C$24"),A104)+(COUNTIFS(INDIRECT("'"&amp;Données!$A$4:$A$15&amp;"'!$L$4:$L$24"),Données!$O$17,INDIRECT("'"&amp;Données!$A$4:$A$15&amp;"'!$J$4:$J$24"),A104)+(COUNTIFS(INDIRECT("'"&amp;Données!$A$4:$A$15&amp;"'!$S$4:$S$24"),Données!$O$17,INDIRECT("'"&amp;Données!$A$4:$A$15&amp;"'!$Q$4:$Q$24"),A104))))</f>
        <v>0</v>
      </c>
      <c r="Y104" s="378">
        <f ca="1">SUMPRODUCT(COUNTIFS(INDIRECT("'"&amp;Données!$A$4:$A$15&amp;"'!$E$4:$E$24"),Données!$O$18,INDIRECT("'"&amp;Données!$A$4:$A$15&amp;"'!$C$4:$C$24"),A104)+(COUNTIFS(INDIRECT("'"&amp;Données!$A$4:$A$15&amp;"'!$L$4:$L$24"),Données!$O$18,INDIRECT("'"&amp;Données!$A$4:$A$15&amp;"'!$J$4:$J$24"),A104)+(COUNTIFS(INDIRECT("'"&amp;Données!$A$4:$A$15&amp;"'!$S$4:$S$24"),Données!$O$18,INDIRECT("'"&amp;Données!$A$4:$A$15&amp;"'!$Q$4:$Q$24"),A104))))</f>
        <v>0</v>
      </c>
      <c r="Z104" s="378">
        <f ca="1">SUMPRODUCT(COUNTIFS(INDIRECT("'"&amp;Données!$A$4:$A$15&amp;"'!$E$4:$E$24"),Données!$O$19,INDIRECT("'"&amp;Données!$A$4:$A$15&amp;"'!$C$4:$C$24"),A104)+(COUNTIFS(INDIRECT("'"&amp;Données!$A$4:$A$15&amp;"'!$L$4:$L$24"),Données!$O$19,INDIRECT("'"&amp;Données!$A$4:$A$15&amp;"'!$J$4:$J$24"),A104)+(COUNTIFS(INDIRECT("'"&amp;Données!$A$4:$A$15&amp;"'!$S$4:$S$24"),Données!$O$19,INDIRECT("'"&amp;Données!$A$4:$A$15&amp;"'!$Q$4:$Q$24"),A104))))</f>
        <v>0</v>
      </c>
      <c r="AA104" s="218"/>
      <c r="AB104" s="218"/>
      <c r="AC104" s="218"/>
      <c r="AD104" s="97"/>
      <c r="AE104" s="97"/>
      <c r="AF104" s="97"/>
      <c r="AG104" s="97"/>
      <c r="AH104" s="97"/>
      <c r="AI104" s="98"/>
      <c r="AJ104" s="96"/>
      <c r="AK104" s="96"/>
      <c r="AL104" s="96"/>
      <c r="AS104" s="89"/>
    </row>
    <row r="105" spans="1:45" s="63" customFormat="1" ht="12.75" x14ac:dyDescent="0.2">
      <c r="A105" s="376" t="s">
        <v>111</v>
      </c>
      <c r="B105" s="377">
        <f ca="1">SUMPRODUCT(COUNTIF(INDIRECT("'"&amp;Données!$A$4:$A$15&amp;"'!$B$3:$T$38"),A105))</f>
        <v>0</v>
      </c>
      <c r="C105" s="377">
        <f ca="1">SUMPRODUCT(SUMIF(INDIRECT("'"&amp;Données!$A$4:$A$15&amp;"'!$C$03:$C$23"),A105,INDIRECT("'"&amp;Données!$A$4:$A$15&amp;"'!$F$03:$F$23"))+(SUMIF(INDIRECT("'"&amp;Données!$A$4:$A$15&amp;"'!$J$03:$J$23"),A105,INDIRECT("'"&amp;Données!$A$4:$A$15&amp;"'!$M$03:$M$23")))+(SUMIF(INDIRECT("'"&amp;Données!$A$4:$A$15&amp;"'!$Q$03:$Q$23"),A105,INDIRECT("'"&amp;Données!$A$4:$A$15&amp;"'!$T$03:$T$23"))))</f>
        <v>0</v>
      </c>
      <c r="D105" s="377">
        <f ca="1">SUMPRODUCT(COUNTIF(INDIRECT("'"&amp;Données!$A$4:$A$15&amp;"'!$C$03:$C$23"),A105))</f>
        <v>0</v>
      </c>
      <c r="E105" s="377">
        <f ca="1">SUMPRODUCT(COUNTIF(INDIRECT("'"&amp;Données!$A$4:$A$15&amp;"'!$J$03:$J$23"),A105))</f>
        <v>0</v>
      </c>
      <c r="F105" s="377">
        <f ca="1">SUMPRODUCT(COUNTIF(INDIRECT("'"&amp;Données!$A$4:$A$15&amp;"'!$Q$03:$Q$23"),A105))</f>
        <v>0</v>
      </c>
      <c r="G105" s="386">
        <f>COUNTIFS('Michèle SCHUH'!$B$3:$B$42,Données!$T$4,'Michèle SCHUH'!$C$3:$C$42,A105)+COUNTIFS('Michèle SCHUH'!$I$3:$I$42,Données!$T$4,'Michèle SCHUH'!$J$3:$J$42,A105)+COUNTIFS('Michèle SCHUH'!$P$3:$P$42,Données!$T$4,'Michèle SCHUH'!$Q$3:$Q$42,A105)</f>
        <v>0</v>
      </c>
      <c r="H105" s="386">
        <f>COUNTIFS('Michèle SCHUH'!$B$3:$B$42,Données!$T$5,'Michèle SCHUH'!$C$3:$C$42,A105)+COUNTIFS('Michèle SCHUH'!$I$3:$I$42,Données!$T$5,'Michèle SCHUH'!$J$3:$J$42,A105)+COUNTIFS('Michèle SCHUH'!$P$3:$P$42,Données!$T$5,'Michèle SCHUH'!$Q$3:$Q$42,A105)</f>
        <v>0</v>
      </c>
      <c r="I105" s="386">
        <f>COUNTIFS('Michèle SCHUH'!$B$3:$B$42,Données!$T$6,'Michèle SCHUH'!$C$3:$C$42,A105)+COUNTIFS('Michèle SCHUH'!$I$3:$I$42,Données!$T$6,'Michèle SCHUH'!$J$3:$J$42,A105)+COUNTIFS('Michèle SCHUH'!$P$3:$P$42,Données!$T$6,'Michèle SCHUH'!$Q$3:$Q$42,A105)</f>
        <v>0</v>
      </c>
      <c r="J105" s="386">
        <f>COUNTIFS('Michèle SCHUH'!$B$3:$B$42,Données!$T$7,'Michèle SCHUH'!$C$3:$C$42,A105)+COUNTIFS('Michèle SCHUH'!$I$3:$I$42,Données!$T$7,'Michèle SCHUH'!$J$3:$J$42,A105)+COUNTIFS('Michèle SCHUH'!$P$3:$P$42,Données!$T$7,'Michèle SCHUH'!$Q$3:$Q$42,A105)</f>
        <v>0</v>
      </c>
      <c r="K105" s="378">
        <f ca="1">SUMPRODUCT(COUNTIFS(INDIRECT("'"&amp;Données!$A$4:$A$15&amp;"'!$E$4:$E$24"),Données!$O$4,INDIRECT("'"&amp;Données!$A$4:$A$15&amp;"'!$C$4:$C$24"),A105)+(COUNTIFS(INDIRECT("'"&amp;Données!$A$4:$A$15&amp;"'!$L$4:$L$24"),Données!$O$4,INDIRECT("'"&amp;Données!$A$4:$A$15&amp;"'!$J$4:$J$24"),A105)+(COUNTIFS(INDIRECT("'"&amp;Données!$A$4:$A$15&amp;"'!$S$4:$S$24"),Données!$O$4,INDIRECT("'"&amp;Données!$A$4:$A$15&amp;"'!$Q$4:$Q$24"),A105))))</f>
        <v>0</v>
      </c>
      <c r="L105" s="378">
        <f ca="1">SUMPRODUCT(COUNTIFS(INDIRECT("'"&amp;Données!$A$4:$A$15&amp;"'!$E$4:$E$24"),Données!$O$5,INDIRECT("'"&amp;Données!$A$4:$A$15&amp;"'!$C$4:$C$24"),A105)+(COUNTIFS(INDIRECT("'"&amp;Données!$A$4:$A$15&amp;"'!$L$4:$L$24"),Données!$O$5,INDIRECT("'"&amp;Données!$A$4:$A$15&amp;"'!$J$4:$J$24"),A105)+(COUNTIFS(INDIRECT("'"&amp;Données!$A$4:$A$15&amp;"'!$S$4:$S$24"),Données!$O$5,INDIRECT("'"&amp;Données!$A$4:$A$15&amp;"'!$Q$4:$Q$24"),A105))))</f>
        <v>0</v>
      </c>
      <c r="M105" s="378">
        <f ca="1">SUMPRODUCT(COUNTIFS(INDIRECT("'"&amp;Données!$A$4:$A$15&amp;"'!$E$4:$E$24"),Données!$O$6,INDIRECT("'"&amp;Données!$A$4:$A$15&amp;"'!$C$4:$C$24"),A105)+(COUNTIFS(INDIRECT("'"&amp;Données!$A$4:$A$15&amp;"'!$L$4:$L$24"),Données!$O$6,INDIRECT("'"&amp;Données!$A$4:$A$15&amp;"'!$J$4:$J$24"),A105)+(COUNTIFS(INDIRECT("'"&amp;Données!$A$4:$A$15&amp;"'!$S$4:$S$24"),Données!$O$6,INDIRECT("'"&amp;Données!$A$4:$A$15&amp;"'!$Q$4:$Q$24"),A105))))</f>
        <v>0</v>
      </c>
      <c r="N105" s="378">
        <f ca="1">SUMPRODUCT(COUNTIFS(INDIRECT("'"&amp;Données!$A$4:$A$15&amp;"'!$E$4:$E$24"),Données!$O$7,INDIRECT("'"&amp;Données!$A$4:$A$15&amp;"'!$C$4:$C$24"),A105)+(COUNTIFS(INDIRECT("'"&amp;Données!$A$4:$A$15&amp;"'!$L$4:$L$24"),Données!$O$7,INDIRECT("'"&amp;Données!$A$4:$A$15&amp;"'!$J$4:$J$24"),A105)+(COUNTIFS(INDIRECT("'"&amp;Données!$A$4:$A$15&amp;"'!$S$4:$S$24"),Données!$O$7,INDIRECT("'"&amp;Données!$A$4:$A$15&amp;"'!$Q$4:$Q$24"),A105))))</f>
        <v>0</v>
      </c>
      <c r="O105" s="378">
        <f ca="1">SUMPRODUCT(COUNTIFS(INDIRECT("'"&amp;Données!$A$4:$A$15&amp;"'!$E$4:$E$24"),Données!$O$8,INDIRECT("'"&amp;Données!$A$4:$A$15&amp;"'!$C$4:$C$24"),A105)+(COUNTIFS(INDIRECT("'"&amp;Données!$A$4:$A$15&amp;"'!$L$4:$L$24"),Données!$O$8,INDIRECT("'"&amp;Données!$A$4:$A$15&amp;"'!$J$4:$J$24"),A105)+(COUNTIFS(INDIRECT("'"&amp;Données!$A$4:$A$15&amp;"'!$S$4:$S$24"),Données!$O$8,INDIRECT("'"&amp;Données!$A$4:$A$15&amp;"'!$Q$4:$Q$24"),A105))))</f>
        <v>0</v>
      </c>
      <c r="P105" s="378">
        <f ca="1">SUMPRODUCT(COUNTIFS(INDIRECT("'"&amp;Données!$A$4:$A$15&amp;"'!$E$4:$E$24"),Données!$O$9,INDIRECT("'"&amp;Données!$A$4:$A$15&amp;"'!$C$4:$C$24"),A105)+(COUNTIFS(INDIRECT("'"&amp;Données!$A$4:$A$15&amp;"'!$L$4:$L$24"),Données!$O$9,INDIRECT("'"&amp;Données!$A$4:$A$15&amp;"'!$J$4:$J$24"),A105)+(COUNTIFS(INDIRECT("'"&amp;Données!$A$4:$A$15&amp;"'!$S$4:$S$24"),Données!$O$9,INDIRECT("'"&amp;Données!$A$4:$A$15&amp;"'!$Q$4:$Q$24"),A105))))</f>
        <v>0</v>
      </c>
      <c r="Q105" s="378">
        <f ca="1">SUMPRODUCT(COUNTIFS(INDIRECT("'"&amp;Données!$A$4:$A$15&amp;"'!$E$4:$E$24"),Données!$O$10,INDIRECT("'"&amp;Données!$A$4:$A$15&amp;"'!$C$4:$C$24"),A105)+(COUNTIFS(INDIRECT("'"&amp;Données!$A$4:$A$15&amp;"'!$L$4:$L$24"),Données!$O$10,INDIRECT("'"&amp;Données!$A$4:$A$15&amp;"'!$J$4:$J$24"),A105)+(COUNTIFS(INDIRECT("'"&amp;Données!$A$4:$A$15&amp;"'!$S$4:$S$24"),Données!$O$10,INDIRECT("'"&amp;Données!$A$4:$A$15&amp;"'!$Q$4:$Q$24"),A105))))</f>
        <v>0</v>
      </c>
      <c r="R105" s="378">
        <f ca="1">SUMPRODUCT(COUNTIFS(INDIRECT("'"&amp;Données!$A$4:$A$15&amp;"'!$E$4:$E$24"),Données!$O$11,INDIRECT("'"&amp;Données!$A$4:$A$15&amp;"'!$C$4:$C$24"),A105)+(COUNTIFS(INDIRECT("'"&amp;Données!$A$4:$A$15&amp;"'!$L$4:$L$24"),Données!$O$11,INDIRECT("'"&amp;Données!$A$4:$A$15&amp;"'!$J$4:$J$24"),A105)+(COUNTIFS(INDIRECT("'"&amp;Données!$A$4:$A$15&amp;"'!$S$4:$S$24"),Données!$O$11,INDIRECT("'"&amp;Données!$A$4:$A$15&amp;"'!$Q$4:$Q$24"),A105))))</f>
        <v>0</v>
      </c>
      <c r="S105" s="378">
        <f ca="1">SUMPRODUCT(COUNTIFS(INDIRECT("'"&amp;Données!$A$4:$A$15&amp;"'!$E$4:$E$24"),Données!$O$12,INDIRECT("'"&amp;Données!$A$4:$A$15&amp;"'!$C$4:$C$24"),A105)+(COUNTIFS(INDIRECT("'"&amp;Données!$A$4:$A$15&amp;"'!$L$4:$L$24"),Données!$O$12,INDIRECT("'"&amp;Données!$A$4:$A$15&amp;"'!$J$4:$J$24"),A105)+(COUNTIFS(INDIRECT("'"&amp;Données!$A$4:$A$15&amp;"'!$S$4:$S$24"),Données!$O$12,INDIRECT("'"&amp;Données!$A$4:$A$15&amp;"'!$Q$4:$Q$24"),A105))))</f>
        <v>0</v>
      </c>
      <c r="T105" s="378">
        <f ca="1">SUMPRODUCT(COUNTIFS(INDIRECT("'"&amp;Données!$A$4:$A$15&amp;"'!$E$4:$E$24"),Données!$O$13,INDIRECT("'"&amp;Données!$A$4:$A$15&amp;"'!$C$4:$C$24"),A105)+(COUNTIFS(INDIRECT("'"&amp;Données!$A$4:$A$15&amp;"'!$L$4:$L$24"),Données!$O$13,INDIRECT("'"&amp;Données!$A$4:$A$15&amp;"'!$J$4:$J$24"),A105)+(COUNTIFS(INDIRECT("'"&amp;Données!$A$4:$A$15&amp;"'!$S$4:$S$24"),Données!$O$13,INDIRECT("'"&amp;Données!$A$4:$A$15&amp;"'!$Q$4:$Q$24"),A105))))</f>
        <v>0</v>
      </c>
      <c r="U105" s="378">
        <f ca="1">SUMPRODUCT(COUNTIFS(INDIRECT("'"&amp;Données!$A$4:$A$15&amp;"'!$E$4:$E$24"),Données!$O$14,INDIRECT("'"&amp;Données!$A$4:$A$15&amp;"'!$C$4:$C$24"),A105)+(COUNTIFS(INDIRECT("'"&amp;Données!$A$4:$A$15&amp;"'!$L$4:$L$24"),Données!$O$14,INDIRECT("'"&amp;Données!$A$4:$A$15&amp;"'!$J$4:$J$24"),A105)+(COUNTIFS(INDIRECT("'"&amp;Données!$A$4:$A$15&amp;"'!$S$4:$S$24"),Données!$O$14,INDIRECT("'"&amp;Données!$A$4:$A$15&amp;"'!$Q$4:$Q$24"),A105))))</f>
        <v>0</v>
      </c>
      <c r="V105" s="378">
        <f ca="1">SUMPRODUCT(COUNTIFS(INDIRECT("'"&amp;Données!$A$4:$A$15&amp;"'!$E$4:$E$24"),Données!$O$15,INDIRECT("'"&amp;Données!$A$4:$A$15&amp;"'!$C$4:$C$24"),A105)+(COUNTIFS(INDIRECT("'"&amp;Données!$A$4:$A$15&amp;"'!$L$4:$L$24"),Données!$O$15,INDIRECT("'"&amp;Données!$A$4:$A$15&amp;"'!$J$4:$J$24"),A105)+(COUNTIFS(INDIRECT("'"&amp;Données!$A$4:$A$15&amp;"'!$S$4:$S$24"),Données!$O$15,INDIRECT("'"&amp;Données!$A$4:$A$15&amp;"'!$Q$4:$Q$24"),A105))))</f>
        <v>0</v>
      </c>
      <c r="W105" s="378">
        <f ca="1">SUMPRODUCT(COUNTIFS(INDIRECT("'"&amp;Données!$A$4:$A$15&amp;"'!$E$4:$E$24"),Données!$O$16,INDIRECT("'"&amp;Données!$A$4:$A$15&amp;"'!$C$4:$C$24"),A105)+(COUNTIFS(INDIRECT("'"&amp;Données!$A$4:$A$15&amp;"'!$L$4:$L$24"),Données!$O$16,INDIRECT("'"&amp;Données!$A$4:$A$15&amp;"'!$J$4:$J$24"),A105)+(COUNTIFS(INDIRECT("'"&amp;Données!$A$4:$A$15&amp;"'!$S$4:$S$24"),Données!$O$16,INDIRECT("'"&amp;Données!$A$4:$A$15&amp;"'!$Q$4:$Q$24"),A105))))</f>
        <v>0</v>
      </c>
      <c r="X105" s="378">
        <f ca="1">SUMPRODUCT(COUNTIFS(INDIRECT("'"&amp;Données!$A$4:$A$15&amp;"'!$E$4:$E$24"),Données!$O$17,INDIRECT("'"&amp;Données!$A$4:$A$15&amp;"'!$C$4:$C$24"),A105)+(COUNTIFS(INDIRECT("'"&amp;Données!$A$4:$A$15&amp;"'!$L$4:$L$24"),Données!$O$17,INDIRECT("'"&amp;Données!$A$4:$A$15&amp;"'!$J$4:$J$24"),A105)+(COUNTIFS(INDIRECT("'"&amp;Données!$A$4:$A$15&amp;"'!$S$4:$S$24"),Données!$O$17,INDIRECT("'"&amp;Données!$A$4:$A$15&amp;"'!$Q$4:$Q$24"),A105))))</f>
        <v>0</v>
      </c>
      <c r="Y105" s="378">
        <f ca="1">SUMPRODUCT(COUNTIFS(INDIRECT("'"&amp;Données!$A$4:$A$15&amp;"'!$E$4:$E$24"),Données!$O$18,INDIRECT("'"&amp;Données!$A$4:$A$15&amp;"'!$C$4:$C$24"),A105)+(COUNTIFS(INDIRECT("'"&amp;Données!$A$4:$A$15&amp;"'!$L$4:$L$24"),Données!$O$18,INDIRECT("'"&amp;Données!$A$4:$A$15&amp;"'!$J$4:$J$24"),A105)+(COUNTIFS(INDIRECT("'"&amp;Données!$A$4:$A$15&amp;"'!$S$4:$S$24"),Données!$O$18,INDIRECT("'"&amp;Données!$A$4:$A$15&amp;"'!$Q$4:$Q$24"),A105))))</f>
        <v>0</v>
      </c>
      <c r="Z105" s="378">
        <f ca="1">SUMPRODUCT(COUNTIFS(INDIRECT("'"&amp;Données!$A$4:$A$15&amp;"'!$E$4:$E$24"),Données!$O$19,INDIRECT("'"&amp;Données!$A$4:$A$15&amp;"'!$C$4:$C$24"),A105)+(COUNTIFS(INDIRECT("'"&amp;Données!$A$4:$A$15&amp;"'!$L$4:$L$24"),Données!$O$19,INDIRECT("'"&amp;Données!$A$4:$A$15&amp;"'!$J$4:$J$24"),A105)+(COUNTIFS(INDIRECT("'"&amp;Données!$A$4:$A$15&amp;"'!$S$4:$S$24"),Données!$O$19,INDIRECT("'"&amp;Données!$A$4:$A$15&amp;"'!$Q$4:$Q$24"),A105))))</f>
        <v>0</v>
      </c>
      <c r="AA105" s="218"/>
      <c r="AB105" s="218"/>
      <c r="AC105" s="218"/>
      <c r="AD105" s="97"/>
      <c r="AE105" s="97"/>
      <c r="AF105" s="97"/>
      <c r="AG105" s="97"/>
      <c r="AH105" s="97"/>
      <c r="AI105" s="98"/>
      <c r="AJ105" s="96"/>
      <c r="AK105" s="96"/>
      <c r="AL105" s="96"/>
      <c r="AS105" s="89"/>
    </row>
    <row r="106" spans="1:45" s="63" customFormat="1" ht="12.75" x14ac:dyDescent="0.2">
      <c r="A106" s="375" t="s">
        <v>123</v>
      </c>
      <c r="B106" s="377">
        <f ca="1">SUMPRODUCT(COUNTIF(INDIRECT("'"&amp;Données!$A$4:$A$15&amp;"'!$B$3:$T$38"),A106))</f>
        <v>0</v>
      </c>
      <c r="C106" s="377">
        <f ca="1">SUMPRODUCT(SUMIF(INDIRECT("'"&amp;Données!$A$4:$A$15&amp;"'!$C$03:$C$23"),A106,INDIRECT("'"&amp;Données!$A$4:$A$15&amp;"'!$F$03:$F$23"))+(SUMIF(INDIRECT("'"&amp;Données!$A$4:$A$15&amp;"'!$J$03:$J$23"),A106,INDIRECT("'"&amp;Données!$A$4:$A$15&amp;"'!$M$03:$M$23")))+(SUMIF(INDIRECT("'"&amp;Données!$A$4:$A$15&amp;"'!$Q$03:$Q$23"),A106,INDIRECT("'"&amp;Données!$A$4:$A$15&amp;"'!$T$03:$T$23"))))</f>
        <v>0</v>
      </c>
      <c r="D106" s="377">
        <f ca="1">SUMPRODUCT(COUNTIF(INDIRECT("'"&amp;Données!$A$4:$A$15&amp;"'!$C$03:$C$23"),A106))</f>
        <v>0</v>
      </c>
      <c r="E106" s="377">
        <f ca="1">SUMPRODUCT(COUNTIF(INDIRECT("'"&amp;Données!$A$4:$A$15&amp;"'!$J$03:$J$23"),A106))</f>
        <v>0</v>
      </c>
      <c r="F106" s="377">
        <f ca="1">SUMPRODUCT(COUNTIF(INDIRECT("'"&amp;Données!$A$4:$A$15&amp;"'!$Q$03:$Q$23"),A106))</f>
        <v>0</v>
      </c>
      <c r="G106" s="386">
        <f>COUNTIFS('Michèle SCHUH'!$B$3:$B$42,Données!$T$4,'Michèle SCHUH'!$C$3:$C$42,A106)+COUNTIFS('Michèle SCHUH'!$I$3:$I$42,Données!$T$4,'Michèle SCHUH'!$J$3:$J$42,A106)+COUNTIFS('Michèle SCHUH'!$P$3:$P$42,Données!$T$4,'Michèle SCHUH'!$Q$3:$Q$42,A106)</f>
        <v>0</v>
      </c>
      <c r="H106" s="386">
        <f>COUNTIFS('Michèle SCHUH'!$B$3:$B$42,Données!$T$5,'Michèle SCHUH'!$C$3:$C$42,A106)+COUNTIFS('Michèle SCHUH'!$I$3:$I$42,Données!$T$5,'Michèle SCHUH'!$J$3:$J$42,A106)+COUNTIFS('Michèle SCHUH'!$P$3:$P$42,Données!$T$5,'Michèle SCHUH'!$Q$3:$Q$42,A106)</f>
        <v>0</v>
      </c>
      <c r="I106" s="386">
        <f>COUNTIFS('Michèle SCHUH'!$B$3:$B$42,Données!$T$6,'Michèle SCHUH'!$C$3:$C$42,A106)+COUNTIFS('Michèle SCHUH'!$I$3:$I$42,Données!$T$6,'Michèle SCHUH'!$J$3:$J$42,A106)+COUNTIFS('Michèle SCHUH'!$P$3:$P$42,Données!$T$6,'Michèle SCHUH'!$Q$3:$Q$42,A106)</f>
        <v>0</v>
      </c>
      <c r="J106" s="386">
        <f>COUNTIFS('Michèle SCHUH'!$B$3:$B$42,Données!$T$7,'Michèle SCHUH'!$C$3:$C$42,A106)+COUNTIFS('Michèle SCHUH'!$I$3:$I$42,Données!$T$7,'Michèle SCHUH'!$J$3:$J$42,A106)+COUNTIFS('Michèle SCHUH'!$P$3:$P$42,Données!$T$7,'Michèle SCHUH'!$Q$3:$Q$42,A106)</f>
        <v>0</v>
      </c>
      <c r="K106" s="378">
        <f ca="1">SUMPRODUCT(COUNTIFS(INDIRECT("'"&amp;Données!$A$4:$A$15&amp;"'!$E$4:$E$24"),Données!$O$4,INDIRECT("'"&amp;Données!$A$4:$A$15&amp;"'!$C$4:$C$24"),A106)+(COUNTIFS(INDIRECT("'"&amp;Données!$A$4:$A$15&amp;"'!$L$4:$L$24"),Données!$O$4,INDIRECT("'"&amp;Données!$A$4:$A$15&amp;"'!$J$4:$J$24"),A106)+(COUNTIFS(INDIRECT("'"&amp;Données!$A$4:$A$15&amp;"'!$S$4:$S$24"),Données!$O$4,INDIRECT("'"&amp;Données!$A$4:$A$15&amp;"'!$Q$4:$Q$24"),A106))))</f>
        <v>0</v>
      </c>
      <c r="L106" s="378">
        <f ca="1">SUMPRODUCT(COUNTIFS(INDIRECT("'"&amp;Données!$A$4:$A$15&amp;"'!$E$4:$E$24"),Données!$O$5,INDIRECT("'"&amp;Données!$A$4:$A$15&amp;"'!$C$4:$C$24"),A106)+(COUNTIFS(INDIRECT("'"&amp;Données!$A$4:$A$15&amp;"'!$L$4:$L$24"),Données!$O$5,INDIRECT("'"&amp;Données!$A$4:$A$15&amp;"'!$J$4:$J$24"),A106)+(COUNTIFS(INDIRECT("'"&amp;Données!$A$4:$A$15&amp;"'!$S$4:$S$24"),Données!$O$5,INDIRECT("'"&amp;Données!$A$4:$A$15&amp;"'!$Q$4:$Q$24"),A106))))</f>
        <v>0</v>
      </c>
      <c r="M106" s="378">
        <f ca="1">SUMPRODUCT(COUNTIFS(INDIRECT("'"&amp;Données!$A$4:$A$15&amp;"'!$E$4:$E$24"),Données!$O$6,INDIRECT("'"&amp;Données!$A$4:$A$15&amp;"'!$C$4:$C$24"),A106)+(COUNTIFS(INDIRECT("'"&amp;Données!$A$4:$A$15&amp;"'!$L$4:$L$24"),Données!$O$6,INDIRECT("'"&amp;Données!$A$4:$A$15&amp;"'!$J$4:$J$24"),A106)+(COUNTIFS(INDIRECT("'"&amp;Données!$A$4:$A$15&amp;"'!$S$4:$S$24"),Données!$O$6,INDIRECT("'"&amp;Données!$A$4:$A$15&amp;"'!$Q$4:$Q$24"),A106))))</f>
        <v>0</v>
      </c>
      <c r="N106" s="378">
        <f ca="1">SUMPRODUCT(COUNTIFS(INDIRECT("'"&amp;Données!$A$4:$A$15&amp;"'!$E$4:$E$24"),Données!$O$7,INDIRECT("'"&amp;Données!$A$4:$A$15&amp;"'!$C$4:$C$24"),A106)+(COUNTIFS(INDIRECT("'"&amp;Données!$A$4:$A$15&amp;"'!$L$4:$L$24"),Données!$O$7,INDIRECT("'"&amp;Données!$A$4:$A$15&amp;"'!$J$4:$J$24"),A106)+(COUNTIFS(INDIRECT("'"&amp;Données!$A$4:$A$15&amp;"'!$S$4:$S$24"),Données!$O$7,INDIRECT("'"&amp;Données!$A$4:$A$15&amp;"'!$Q$4:$Q$24"),A106))))</f>
        <v>0</v>
      </c>
      <c r="O106" s="378">
        <f ca="1">SUMPRODUCT(COUNTIFS(INDIRECT("'"&amp;Données!$A$4:$A$15&amp;"'!$E$4:$E$24"),Données!$O$8,INDIRECT("'"&amp;Données!$A$4:$A$15&amp;"'!$C$4:$C$24"),A106)+(COUNTIFS(INDIRECT("'"&amp;Données!$A$4:$A$15&amp;"'!$L$4:$L$24"),Données!$O$8,INDIRECT("'"&amp;Données!$A$4:$A$15&amp;"'!$J$4:$J$24"),A106)+(COUNTIFS(INDIRECT("'"&amp;Données!$A$4:$A$15&amp;"'!$S$4:$S$24"),Données!$O$8,INDIRECT("'"&amp;Données!$A$4:$A$15&amp;"'!$Q$4:$Q$24"),A106))))</f>
        <v>0</v>
      </c>
      <c r="P106" s="378">
        <f ca="1">SUMPRODUCT(COUNTIFS(INDIRECT("'"&amp;Données!$A$4:$A$15&amp;"'!$E$4:$E$24"),Données!$O$9,INDIRECT("'"&amp;Données!$A$4:$A$15&amp;"'!$C$4:$C$24"),A106)+(COUNTIFS(INDIRECT("'"&amp;Données!$A$4:$A$15&amp;"'!$L$4:$L$24"),Données!$O$9,INDIRECT("'"&amp;Données!$A$4:$A$15&amp;"'!$J$4:$J$24"),A106)+(COUNTIFS(INDIRECT("'"&amp;Données!$A$4:$A$15&amp;"'!$S$4:$S$24"),Données!$O$9,INDIRECT("'"&amp;Données!$A$4:$A$15&amp;"'!$Q$4:$Q$24"),A106))))</f>
        <v>0</v>
      </c>
      <c r="Q106" s="378">
        <f ca="1">SUMPRODUCT(COUNTIFS(INDIRECT("'"&amp;Données!$A$4:$A$15&amp;"'!$E$4:$E$24"),Données!$O$10,INDIRECT("'"&amp;Données!$A$4:$A$15&amp;"'!$C$4:$C$24"),A106)+(COUNTIFS(INDIRECT("'"&amp;Données!$A$4:$A$15&amp;"'!$L$4:$L$24"),Données!$O$10,INDIRECT("'"&amp;Données!$A$4:$A$15&amp;"'!$J$4:$J$24"),A106)+(COUNTIFS(INDIRECT("'"&amp;Données!$A$4:$A$15&amp;"'!$S$4:$S$24"),Données!$O$10,INDIRECT("'"&amp;Données!$A$4:$A$15&amp;"'!$Q$4:$Q$24"),A106))))</f>
        <v>0</v>
      </c>
      <c r="R106" s="378">
        <f ca="1">SUMPRODUCT(COUNTIFS(INDIRECT("'"&amp;Données!$A$4:$A$15&amp;"'!$E$4:$E$24"),Données!$O$11,INDIRECT("'"&amp;Données!$A$4:$A$15&amp;"'!$C$4:$C$24"),A106)+(COUNTIFS(INDIRECT("'"&amp;Données!$A$4:$A$15&amp;"'!$L$4:$L$24"),Données!$O$11,INDIRECT("'"&amp;Données!$A$4:$A$15&amp;"'!$J$4:$J$24"),A106)+(COUNTIFS(INDIRECT("'"&amp;Données!$A$4:$A$15&amp;"'!$S$4:$S$24"),Données!$O$11,INDIRECT("'"&amp;Données!$A$4:$A$15&amp;"'!$Q$4:$Q$24"),A106))))</f>
        <v>0</v>
      </c>
      <c r="S106" s="378">
        <f ca="1">SUMPRODUCT(COUNTIFS(INDIRECT("'"&amp;Données!$A$4:$A$15&amp;"'!$E$4:$E$24"),Données!$O$12,INDIRECT("'"&amp;Données!$A$4:$A$15&amp;"'!$C$4:$C$24"),A106)+(COUNTIFS(INDIRECT("'"&amp;Données!$A$4:$A$15&amp;"'!$L$4:$L$24"),Données!$O$12,INDIRECT("'"&amp;Données!$A$4:$A$15&amp;"'!$J$4:$J$24"),A106)+(COUNTIFS(INDIRECT("'"&amp;Données!$A$4:$A$15&amp;"'!$S$4:$S$24"),Données!$O$12,INDIRECT("'"&amp;Données!$A$4:$A$15&amp;"'!$Q$4:$Q$24"),A106))))</f>
        <v>0</v>
      </c>
      <c r="T106" s="378">
        <f ca="1">SUMPRODUCT(COUNTIFS(INDIRECT("'"&amp;Données!$A$4:$A$15&amp;"'!$E$4:$E$24"),Données!$O$13,INDIRECT("'"&amp;Données!$A$4:$A$15&amp;"'!$C$4:$C$24"),A106)+(COUNTIFS(INDIRECT("'"&amp;Données!$A$4:$A$15&amp;"'!$L$4:$L$24"),Données!$O$13,INDIRECT("'"&amp;Données!$A$4:$A$15&amp;"'!$J$4:$J$24"),A106)+(COUNTIFS(INDIRECT("'"&amp;Données!$A$4:$A$15&amp;"'!$S$4:$S$24"),Données!$O$13,INDIRECT("'"&amp;Données!$A$4:$A$15&amp;"'!$Q$4:$Q$24"),A106))))</f>
        <v>0</v>
      </c>
      <c r="U106" s="378">
        <f ca="1">SUMPRODUCT(COUNTIFS(INDIRECT("'"&amp;Données!$A$4:$A$15&amp;"'!$E$4:$E$24"),Données!$O$14,INDIRECT("'"&amp;Données!$A$4:$A$15&amp;"'!$C$4:$C$24"),A106)+(COUNTIFS(INDIRECT("'"&amp;Données!$A$4:$A$15&amp;"'!$L$4:$L$24"),Données!$O$14,INDIRECT("'"&amp;Données!$A$4:$A$15&amp;"'!$J$4:$J$24"),A106)+(COUNTIFS(INDIRECT("'"&amp;Données!$A$4:$A$15&amp;"'!$S$4:$S$24"),Données!$O$14,INDIRECT("'"&amp;Données!$A$4:$A$15&amp;"'!$Q$4:$Q$24"),A106))))</f>
        <v>0</v>
      </c>
      <c r="V106" s="378">
        <f ca="1">SUMPRODUCT(COUNTIFS(INDIRECT("'"&amp;Données!$A$4:$A$15&amp;"'!$E$4:$E$24"),Données!$O$15,INDIRECT("'"&amp;Données!$A$4:$A$15&amp;"'!$C$4:$C$24"),A106)+(COUNTIFS(INDIRECT("'"&amp;Données!$A$4:$A$15&amp;"'!$L$4:$L$24"),Données!$O$15,INDIRECT("'"&amp;Données!$A$4:$A$15&amp;"'!$J$4:$J$24"),A106)+(COUNTIFS(INDIRECT("'"&amp;Données!$A$4:$A$15&amp;"'!$S$4:$S$24"),Données!$O$15,INDIRECT("'"&amp;Données!$A$4:$A$15&amp;"'!$Q$4:$Q$24"),A106))))</f>
        <v>0</v>
      </c>
      <c r="W106" s="378">
        <f ca="1">SUMPRODUCT(COUNTIFS(INDIRECT("'"&amp;Données!$A$4:$A$15&amp;"'!$E$4:$E$24"),Données!$O$16,INDIRECT("'"&amp;Données!$A$4:$A$15&amp;"'!$C$4:$C$24"),A106)+(COUNTIFS(INDIRECT("'"&amp;Données!$A$4:$A$15&amp;"'!$L$4:$L$24"),Données!$O$16,INDIRECT("'"&amp;Données!$A$4:$A$15&amp;"'!$J$4:$J$24"),A106)+(COUNTIFS(INDIRECT("'"&amp;Données!$A$4:$A$15&amp;"'!$S$4:$S$24"),Données!$O$16,INDIRECT("'"&amp;Données!$A$4:$A$15&amp;"'!$Q$4:$Q$24"),A106))))</f>
        <v>0</v>
      </c>
      <c r="X106" s="378">
        <f ca="1">SUMPRODUCT(COUNTIFS(INDIRECT("'"&amp;Données!$A$4:$A$15&amp;"'!$E$4:$E$24"),Données!$O$17,INDIRECT("'"&amp;Données!$A$4:$A$15&amp;"'!$C$4:$C$24"),A106)+(COUNTIFS(INDIRECT("'"&amp;Données!$A$4:$A$15&amp;"'!$L$4:$L$24"),Données!$O$17,INDIRECT("'"&amp;Données!$A$4:$A$15&amp;"'!$J$4:$J$24"),A106)+(COUNTIFS(INDIRECT("'"&amp;Données!$A$4:$A$15&amp;"'!$S$4:$S$24"),Données!$O$17,INDIRECT("'"&amp;Données!$A$4:$A$15&amp;"'!$Q$4:$Q$24"),A106))))</f>
        <v>0</v>
      </c>
      <c r="Y106" s="378">
        <f ca="1">SUMPRODUCT(COUNTIFS(INDIRECT("'"&amp;Données!$A$4:$A$15&amp;"'!$E$4:$E$24"),Données!$O$18,INDIRECT("'"&amp;Données!$A$4:$A$15&amp;"'!$C$4:$C$24"),A106)+(COUNTIFS(INDIRECT("'"&amp;Données!$A$4:$A$15&amp;"'!$L$4:$L$24"),Données!$O$18,INDIRECT("'"&amp;Données!$A$4:$A$15&amp;"'!$J$4:$J$24"),A106)+(COUNTIFS(INDIRECT("'"&amp;Données!$A$4:$A$15&amp;"'!$S$4:$S$24"),Données!$O$18,INDIRECT("'"&amp;Données!$A$4:$A$15&amp;"'!$Q$4:$Q$24"),A106))))</f>
        <v>0</v>
      </c>
      <c r="Z106" s="378">
        <f ca="1">SUMPRODUCT(COUNTIFS(INDIRECT("'"&amp;Données!$A$4:$A$15&amp;"'!$E$4:$E$24"),Données!$O$19,INDIRECT("'"&amp;Données!$A$4:$A$15&amp;"'!$C$4:$C$24"),A106)+(COUNTIFS(INDIRECT("'"&amp;Données!$A$4:$A$15&amp;"'!$L$4:$L$24"),Données!$O$19,INDIRECT("'"&amp;Données!$A$4:$A$15&amp;"'!$J$4:$J$24"),A106)+(COUNTIFS(INDIRECT("'"&amp;Données!$A$4:$A$15&amp;"'!$S$4:$S$24"),Données!$O$19,INDIRECT("'"&amp;Données!$A$4:$A$15&amp;"'!$Q$4:$Q$24"),A106))))</f>
        <v>0</v>
      </c>
      <c r="AA106" s="218"/>
      <c r="AB106" s="218"/>
      <c r="AC106" s="218"/>
      <c r="AD106" s="97"/>
      <c r="AE106" s="97"/>
      <c r="AF106" s="97"/>
      <c r="AG106" s="97"/>
      <c r="AH106" s="97"/>
      <c r="AI106" s="98"/>
      <c r="AJ106" s="96"/>
      <c r="AK106" s="96"/>
      <c r="AL106" s="96"/>
      <c r="AS106" s="89"/>
    </row>
    <row r="107" spans="1:45" s="63" customFormat="1" ht="12.75" x14ac:dyDescent="0.2">
      <c r="A107" s="375" t="s">
        <v>122</v>
      </c>
      <c r="B107" s="377">
        <f ca="1">SUMPRODUCT(COUNTIF(INDIRECT("'"&amp;Données!$A$4:$A$15&amp;"'!$B$3:$T$38"),A107))</f>
        <v>0</v>
      </c>
      <c r="C107" s="377">
        <f ca="1">SUMPRODUCT(SUMIF(INDIRECT("'"&amp;Données!$A$4:$A$15&amp;"'!$C$03:$C$23"),A107,INDIRECT("'"&amp;Données!$A$4:$A$15&amp;"'!$F$03:$F$23"))+(SUMIF(INDIRECT("'"&amp;Données!$A$4:$A$15&amp;"'!$J$03:$J$23"),A107,INDIRECT("'"&amp;Données!$A$4:$A$15&amp;"'!$M$03:$M$23")))+(SUMIF(INDIRECT("'"&amp;Données!$A$4:$A$15&amp;"'!$Q$03:$Q$23"),A107,INDIRECT("'"&amp;Données!$A$4:$A$15&amp;"'!$T$03:$T$23"))))</f>
        <v>0</v>
      </c>
      <c r="D107" s="377">
        <f ca="1">SUMPRODUCT(COUNTIF(INDIRECT("'"&amp;Données!$A$4:$A$15&amp;"'!$C$03:$C$23"),A107))</f>
        <v>0</v>
      </c>
      <c r="E107" s="377">
        <f ca="1">SUMPRODUCT(COUNTIF(INDIRECT("'"&amp;Données!$A$4:$A$15&amp;"'!$J$03:$J$23"),A107))</f>
        <v>0</v>
      </c>
      <c r="F107" s="377">
        <f ca="1">SUMPRODUCT(COUNTIF(INDIRECT("'"&amp;Données!$A$4:$A$15&amp;"'!$Q$03:$Q$23"),A107))</f>
        <v>0</v>
      </c>
      <c r="G107" s="386">
        <f>COUNTIFS('Michèle SCHUH'!$B$3:$B$42,Données!$T$4,'Michèle SCHUH'!$C$3:$C$42,A107)+COUNTIFS('Michèle SCHUH'!$I$3:$I$42,Données!$T$4,'Michèle SCHUH'!$J$3:$J$42,A107)+COUNTIFS('Michèle SCHUH'!$P$3:$P$42,Données!$T$4,'Michèle SCHUH'!$Q$3:$Q$42,A107)</f>
        <v>0</v>
      </c>
      <c r="H107" s="386">
        <f>COUNTIFS('Michèle SCHUH'!$B$3:$B$42,Données!$T$5,'Michèle SCHUH'!$C$3:$C$42,A107)+COUNTIFS('Michèle SCHUH'!$I$3:$I$42,Données!$T$5,'Michèle SCHUH'!$J$3:$J$42,A107)+COUNTIFS('Michèle SCHUH'!$P$3:$P$42,Données!$T$5,'Michèle SCHUH'!$Q$3:$Q$42,A107)</f>
        <v>0</v>
      </c>
      <c r="I107" s="386">
        <f>COUNTIFS('Michèle SCHUH'!$B$3:$B$42,Données!$T$6,'Michèle SCHUH'!$C$3:$C$42,A107)+COUNTIFS('Michèle SCHUH'!$I$3:$I$42,Données!$T$6,'Michèle SCHUH'!$J$3:$J$42,A107)+COUNTIFS('Michèle SCHUH'!$P$3:$P$42,Données!$T$6,'Michèle SCHUH'!$Q$3:$Q$42,A107)</f>
        <v>0</v>
      </c>
      <c r="J107" s="386">
        <f>COUNTIFS('Michèle SCHUH'!$B$3:$B$42,Données!$T$7,'Michèle SCHUH'!$C$3:$C$42,A107)+COUNTIFS('Michèle SCHUH'!$I$3:$I$42,Données!$T$7,'Michèle SCHUH'!$J$3:$J$42,A107)+COUNTIFS('Michèle SCHUH'!$P$3:$P$42,Données!$T$7,'Michèle SCHUH'!$Q$3:$Q$42,A107)</f>
        <v>0</v>
      </c>
      <c r="K107" s="378">
        <f ca="1">SUMPRODUCT(COUNTIFS(INDIRECT("'"&amp;Données!$A$4:$A$15&amp;"'!$E$4:$E$24"),Données!$O$4,INDIRECT("'"&amp;Données!$A$4:$A$15&amp;"'!$C$4:$C$24"),A107)+(COUNTIFS(INDIRECT("'"&amp;Données!$A$4:$A$15&amp;"'!$L$4:$L$24"),Données!$O$4,INDIRECT("'"&amp;Données!$A$4:$A$15&amp;"'!$J$4:$J$24"),A107)+(COUNTIFS(INDIRECT("'"&amp;Données!$A$4:$A$15&amp;"'!$S$4:$S$24"),Données!$O$4,INDIRECT("'"&amp;Données!$A$4:$A$15&amp;"'!$Q$4:$Q$24"),A107))))</f>
        <v>0</v>
      </c>
      <c r="L107" s="378">
        <f ca="1">SUMPRODUCT(COUNTIFS(INDIRECT("'"&amp;Données!$A$4:$A$15&amp;"'!$E$4:$E$24"),Données!$O$5,INDIRECT("'"&amp;Données!$A$4:$A$15&amp;"'!$C$4:$C$24"),A107)+(COUNTIFS(INDIRECT("'"&amp;Données!$A$4:$A$15&amp;"'!$L$4:$L$24"),Données!$O$5,INDIRECT("'"&amp;Données!$A$4:$A$15&amp;"'!$J$4:$J$24"),A107)+(COUNTIFS(INDIRECT("'"&amp;Données!$A$4:$A$15&amp;"'!$S$4:$S$24"),Données!$O$5,INDIRECT("'"&amp;Données!$A$4:$A$15&amp;"'!$Q$4:$Q$24"),A107))))</f>
        <v>0</v>
      </c>
      <c r="M107" s="378">
        <f ca="1">SUMPRODUCT(COUNTIFS(INDIRECT("'"&amp;Données!$A$4:$A$15&amp;"'!$E$4:$E$24"),Données!$O$6,INDIRECT("'"&amp;Données!$A$4:$A$15&amp;"'!$C$4:$C$24"),A107)+(COUNTIFS(INDIRECT("'"&amp;Données!$A$4:$A$15&amp;"'!$L$4:$L$24"),Données!$O$6,INDIRECT("'"&amp;Données!$A$4:$A$15&amp;"'!$J$4:$J$24"),A107)+(COUNTIFS(INDIRECT("'"&amp;Données!$A$4:$A$15&amp;"'!$S$4:$S$24"),Données!$O$6,INDIRECT("'"&amp;Données!$A$4:$A$15&amp;"'!$Q$4:$Q$24"),A107))))</f>
        <v>0</v>
      </c>
      <c r="N107" s="378">
        <f ca="1">SUMPRODUCT(COUNTIFS(INDIRECT("'"&amp;Données!$A$4:$A$15&amp;"'!$E$4:$E$24"),Données!$O$7,INDIRECT("'"&amp;Données!$A$4:$A$15&amp;"'!$C$4:$C$24"),A107)+(COUNTIFS(INDIRECT("'"&amp;Données!$A$4:$A$15&amp;"'!$L$4:$L$24"),Données!$O$7,INDIRECT("'"&amp;Données!$A$4:$A$15&amp;"'!$J$4:$J$24"),A107)+(COUNTIFS(INDIRECT("'"&amp;Données!$A$4:$A$15&amp;"'!$S$4:$S$24"),Données!$O$7,INDIRECT("'"&amp;Données!$A$4:$A$15&amp;"'!$Q$4:$Q$24"),A107))))</f>
        <v>0</v>
      </c>
      <c r="O107" s="378">
        <f ca="1">SUMPRODUCT(COUNTIFS(INDIRECT("'"&amp;Données!$A$4:$A$15&amp;"'!$E$4:$E$24"),Données!$O$8,INDIRECT("'"&amp;Données!$A$4:$A$15&amp;"'!$C$4:$C$24"),A107)+(COUNTIFS(INDIRECT("'"&amp;Données!$A$4:$A$15&amp;"'!$L$4:$L$24"),Données!$O$8,INDIRECT("'"&amp;Données!$A$4:$A$15&amp;"'!$J$4:$J$24"),A107)+(COUNTIFS(INDIRECT("'"&amp;Données!$A$4:$A$15&amp;"'!$S$4:$S$24"),Données!$O$8,INDIRECT("'"&amp;Données!$A$4:$A$15&amp;"'!$Q$4:$Q$24"),A107))))</f>
        <v>0</v>
      </c>
      <c r="P107" s="378">
        <f ca="1">SUMPRODUCT(COUNTIFS(INDIRECT("'"&amp;Données!$A$4:$A$15&amp;"'!$E$4:$E$24"),Données!$O$9,INDIRECT("'"&amp;Données!$A$4:$A$15&amp;"'!$C$4:$C$24"),A107)+(COUNTIFS(INDIRECT("'"&amp;Données!$A$4:$A$15&amp;"'!$L$4:$L$24"),Données!$O$9,INDIRECT("'"&amp;Données!$A$4:$A$15&amp;"'!$J$4:$J$24"),A107)+(COUNTIFS(INDIRECT("'"&amp;Données!$A$4:$A$15&amp;"'!$S$4:$S$24"),Données!$O$9,INDIRECT("'"&amp;Données!$A$4:$A$15&amp;"'!$Q$4:$Q$24"),A107))))</f>
        <v>0</v>
      </c>
      <c r="Q107" s="378">
        <f ca="1">SUMPRODUCT(COUNTIFS(INDIRECT("'"&amp;Données!$A$4:$A$15&amp;"'!$E$4:$E$24"),Données!$O$10,INDIRECT("'"&amp;Données!$A$4:$A$15&amp;"'!$C$4:$C$24"),A107)+(COUNTIFS(INDIRECT("'"&amp;Données!$A$4:$A$15&amp;"'!$L$4:$L$24"),Données!$O$10,INDIRECT("'"&amp;Données!$A$4:$A$15&amp;"'!$J$4:$J$24"),A107)+(COUNTIFS(INDIRECT("'"&amp;Données!$A$4:$A$15&amp;"'!$S$4:$S$24"),Données!$O$10,INDIRECT("'"&amp;Données!$A$4:$A$15&amp;"'!$Q$4:$Q$24"),A107))))</f>
        <v>0</v>
      </c>
      <c r="R107" s="378">
        <f ca="1">SUMPRODUCT(COUNTIFS(INDIRECT("'"&amp;Données!$A$4:$A$15&amp;"'!$E$4:$E$24"),Données!$O$11,INDIRECT("'"&amp;Données!$A$4:$A$15&amp;"'!$C$4:$C$24"),A107)+(COUNTIFS(INDIRECT("'"&amp;Données!$A$4:$A$15&amp;"'!$L$4:$L$24"),Données!$O$11,INDIRECT("'"&amp;Données!$A$4:$A$15&amp;"'!$J$4:$J$24"),A107)+(COUNTIFS(INDIRECT("'"&amp;Données!$A$4:$A$15&amp;"'!$S$4:$S$24"),Données!$O$11,INDIRECT("'"&amp;Données!$A$4:$A$15&amp;"'!$Q$4:$Q$24"),A107))))</f>
        <v>0</v>
      </c>
      <c r="S107" s="378">
        <f ca="1">SUMPRODUCT(COUNTIFS(INDIRECT("'"&amp;Données!$A$4:$A$15&amp;"'!$E$4:$E$24"),Données!$O$12,INDIRECT("'"&amp;Données!$A$4:$A$15&amp;"'!$C$4:$C$24"),A107)+(COUNTIFS(INDIRECT("'"&amp;Données!$A$4:$A$15&amp;"'!$L$4:$L$24"),Données!$O$12,INDIRECT("'"&amp;Données!$A$4:$A$15&amp;"'!$J$4:$J$24"),A107)+(COUNTIFS(INDIRECT("'"&amp;Données!$A$4:$A$15&amp;"'!$S$4:$S$24"),Données!$O$12,INDIRECT("'"&amp;Données!$A$4:$A$15&amp;"'!$Q$4:$Q$24"),A107))))</f>
        <v>0</v>
      </c>
      <c r="T107" s="378">
        <f ca="1">SUMPRODUCT(COUNTIFS(INDIRECT("'"&amp;Données!$A$4:$A$15&amp;"'!$E$4:$E$24"),Données!$O$13,INDIRECT("'"&amp;Données!$A$4:$A$15&amp;"'!$C$4:$C$24"),A107)+(COUNTIFS(INDIRECT("'"&amp;Données!$A$4:$A$15&amp;"'!$L$4:$L$24"),Données!$O$13,INDIRECT("'"&amp;Données!$A$4:$A$15&amp;"'!$J$4:$J$24"),A107)+(COUNTIFS(INDIRECT("'"&amp;Données!$A$4:$A$15&amp;"'!$S$4:$S$24"),Données!$O$13,INDIRECT("'"&amp;Données!$A$4:$A$15&amp;"'!$Q$4:$Q$24"),A107))))</f>
        <v>0</v>
      </c>
      <c r="U107" s="378">
        <f ca="1">SUMPRODUCT(COUNTIFS(INDIRECT("'"&amp;Données!$A$4:$A$15&amp;"'!$E$4:$E$24"),Données!$O$14,INDIRECT("'"&amp;Données!$A$4:$A$15&amp;"'!$C$4:$C$24"),A107)+(COUNTIFS(INDIRECT("'"&amp;Données!$A$4:$A$15&amp;"'!$L$4:$L$24"),Données!$O$14,INDIRECT("'"&amp;Données!$A$4:$A$15&amp;"'!$J$4:$J$24"),A107)+(COUNTIFS(INDIRECT("'"&amp;Données!$A$4:$A$15&amp;"'!$S$4:$S$24"),Données!$O$14,INDIRECT("'"&amp;Données!$A$4:$A$15&amp;"'!$Q$4:$Q$24"),A107))))</f>
        <v>0</v>
      </c>
      <c r="V107" s="378">
        <f ca="1">SUMPRODUCT(COUNTIFS(INDIRECT("'"&amp;Données!$A$4:$A$15&amp;"'!$E$4:$E$24"),Données!$O$15,INDIRECT("'"&amp;Données!$A$4:$A$15&amp;"'!$C$4:$C$24"),A107)+(COUNTIFS(INDIRECT("'"&amp;Données!$A$4:$A$15&amp;"'!$L$4:$L$24"),Données!$O$15,INDIRECT("'"&amp;Données!$A$4:$A$15&amp;"'!$J$4:$J$24"),A107)+(COUNTIFS(INDIRECT("'"&amp;Données!$A$4:$A$15&amp;"'!$S$4:$S$24"),Données!$O$15,INDIRECT("'"&amp;Données!$A$4:$A$15&amp;"'!$Q$4:$Q$24"),A107))))</f>
        <v>0</v>
      </c>
      <c r="W107" s="378">
        <f ca="1">SUMPRODUCT(COUNTIFS(INDIRECT("'"&amp;Données!$A$4:$A$15&amp;"'!$E$4:$E$24"),Données!$O$16,INDIRECT("'"&amp;Données!$A$4:$A$15&amp;"'!$C$4:$C$24"),A107)+(COUNTIFS(INDIRECT("'"&amp;Données!$A$4:$A$15&amp;"'!$L$4:$L$24"),Données!$O$16,INDIRECT("'"&amp;Données!$A$4:$A$15&amp;"'!$J$4:$J$24"),A107)+(COUNTIFS(INDIRECT("'"&amp;Données!$A$4:$A$15&amp;"'!$S$4:$S$24"),Données!$O$16,INDIRECT("'"&amp;Données!$A$4:$A$15&amp;"'!$Q$4:$Q$24"),A107))))</f>
        <v>0</v>
      </c>
      <c r="X107" s="378">
        <f ca="1">SUMPRODUCT(COUNTIFS(INDIRECT("'"&amp;Données!$A$4:$A$15&amp;"'!$E$4:$E$24"),Données!$O$17,INDIRECT("'"&amp;Données!$A$4:$A$15&amp;"'!$C$4:$C$24"),A107)+(COUNTIFS(INDIRECT("'"&amp;Données!$A$4:$A$15&amp;"'!$L$4:$L$24"),Données!$O$17,INDIRECT("'"&amp;Données!$A$4:$A$15&amp;"'!$J$4:$J$24"),A107)+(COUNTIFS(INDIRECT("'"&amp;Données!$A$4:$A$15&amp;"'!$S$4:$S$24"),Données!$O$17,INDIRECT("'"&amp;Données!$A$4:$A$15&amp;"'!$Q$4:$Q$24"),A107))))</f>
        <v>0</v>
      </c>
      <c r="Y107" s="378">
        <f ca="1">SUMPRODUCT(COUNTIFS(INDIRECT("'"&amp;Données!$A$4:$A$15&amp;"'!$E$4:$E$24"),Données!$O$18,INDIRECT("'"&amp;Données!$A$4:$A$15&amp;"'!$C$4:$C$24"),A107)+(COUNTIFS(INDIRECT("'"&amp;Données!$A$4:$A$15&amp;"'!$L$4:$L$24"),Données!$O$18,INDIRECT("'"&amp;Données!$A$4:$A$15&amp;"'!$J$4:$J$24"),A107)+(COUNTIFS(INDIRECT("'"&amp;Données!$A$4:$A$15&amp;"'!$S$4:$S$24"),Données!$O$18,INDIRECT("'"&amp;Données!$A$4:$A$15&amp;"'!$Q$4:$Q$24"),A107))))</f>
        <v>0</v>
      </c>
      <c r="Z107" s="378">
        <f ca="1">SUMPRODUCT(COUNTIFS(INDIRECT("'"&amp;Données!$A$4:$A$15&amp;"'!$E$4:$E$24"),Données!$O$19,INDIRECT("'"&amp;Données!$A$4:$A$15&amp;"'!$C$4:$C$24"),A107)+(COUNTIFS(INDIRECT("'"&amp;Données!$A$4:$A$15&amp;"'!$L$4:$L$24"),Données!$O$19,INDIRECT("'"&amp;Données!$A$4:$A$15&amp;"'!$J$4:$J$24"),A107)+(COUNTIFS(INDIRECT("'"&amp;Données!$A$4:$A$15&amp;"'!$S$4:$S$24"),Données!$O$19,INDIRECT("'"&amp;Données!$A$4:$A$15&amp;"'!$Q$4:$Q$24"),A107))))</f>
        <v>0</v>
      </c>
      <c r="AA107" s="218"/>
      <c r="AB107" s="218"/>
      <c r="AC107" s="218"/>
      <c r="AD107" s="97"/>
      <c r="AE107" s="97"/>
      <c r="AF107" s="97"/>
      <c r="AG107" s="97"/>
      <c r="AH107" s="97"/>
      <c r="AI107" s="98"/>
      <c r="AJ107" s="96"/>
      <c r="AK107" s="96"/>
      <c r="AL107" s="96"/>
      <c r="AS107" s="89"/>
    </row>
    <row r="108" spans="1:45" s="63" customFormat="1" ht="12.75" x14ac:dyDescent="0.2">
      <c r="A108" s="375" t="s">
        <v>73</v>
      </c>
      <c r="B108" s="377">
        <f ca="1">SUMPRODUCT(COUNTIF(INDIRECT("'"&amp;Données!$A$4:$A$15&amp;"'!$B$3:$T$38"),A108))</f>
        <v>0</v>
      </c>
      <c r="C108" s="377">
        <f ca="1">SUMPRODUCT(SUMIF(INDIRECT("'"&amp;Données!$A$4:$A$15&amp;"'!$C$03:$C$23"),A108,INDIRECT("'"&amp;Données!$A$4:$A$15&amp;"'!$F$03:$F$23"))+(SUMIF(INDIRECT("'"&amp;Données!$A$4:$A$15&amp;"'!$J$03:$J$23"),A108,INDIRECT("'"&amp;Données!$A$4:$A$15&amp;"'!$M$03:$M$23")))+(SUMIF(INDIRECT("'"&amp;Données!$A$4:$A$15&amp;"'!$Q$03:$Q$23"),A108,INDIRECT("'"&amp;Données!$A$4:$A$15&amp;"'!$T$03:$T$23"))))</f>
        <v>0</v>
      </c>
      <c r="D108" s="377">
        <f ca="1">SUMPRODUCT(COUNTIF(INDIRECT("'"&amp;Données!$A$4:$A$15&amp;"'!$C$03:$C$23"),A108))</f>
        <v>0</v>
      </c>
      <c r="E108" s="377">
        <f ca="1">SUMPRODUCT(COUNTIF(INDIRECT("'"&amp;Données!$A$4:$A$15&amp;"'!$J$03:$J$23"),A108))</f>
        <v>0</v>
      </c>
      <c r="F108" s="377">
        <f ca="1">SUMPRODUCT(COUNTIF(INDIRECT("'"&amp;Données!$A$4:$A$15&amp;"'!$Q$03:$Q$23"),A108))</f>
        <v>0</v>
      </c>
      <c r="G108" s="386">
        <f>COUNTIFS('Michèle SCHUH'!$B$3:$B$42,Données!$T$4,'Michèle SCHUH'!$C$3:$C$42,A108)+COUNTIFS('Michèle SCHUH'!$I$3:$I$42,Données!$T$4,'Michèle SCHUH'!$J$3:$J$42,A108)+COUNTIFS('Michèle SCHUH'!$P$3:$P$42,Données!$T$4,'Michèle SCHUH'!$Q$3:$Q$42,A108)</f>
        <v>0</v>
      </c>
      <c r="H108" s="386">
        <f>COUNTIFS('Michèle SCHUH'!$B$3:$B$42,Données!$T$5,'Michèle SCHUH'!$C$3:$C$42,A108)+COUNTIFS('Michèle SCHUH'!$I$3:$I$42,Données!$T$5,'Michèle SCHUH'!$J$3:$J$42,A108)+COUNTIFS('Michèle SCHUH'!$P$3:$P$42,Données!$T$5,'Michèle SCHUH'!$Q$3:$Q$42,A108)</f>
        <v>0</v>
      </c>
      <c r="I108" s="386">
        <f>COUNTIFS('Michèle SCHUH'!$B$3:$B$42,Données!$T$6,'Michèle SCHUH'!$C$3:$C$42,A108)+COUNTIFS('Michèle SCHUH'!$I$3:$I$42,Données!$T$6,'Michèle SCHUH'!$J$3:$J$42,A108)+COUNTIFS('Michèle SCHUH'!$P$3:$P$42,Données!$T$6,'Michèle SCHUH'!$Q$3:$Q$42,A108)</f>
        <v>0</v>
      </c>
      <c r="J108" s="386">
        <f>COUNTIFS('Michèle SCHUH'!$B$3:$B$42,Données!$T$7,'Michèle SCHUH'!$C$3:$C$42,A108)+COUNTIFS('Michèle SCHUH'!$I$3:$I$42,Données!$T$7,'Michèle SCHUH'!$J$3:$J$42,A108)+COUNTIFS('Michèle SCHUH'!$P$3:$P$42,Données!$T$7,'Michèle SCHUH'!$Q$3:$Q$42,A108)</f>
        <v>0</v>
      </c>
      <c r="K108" s="378">
        <f ca="1">SUMPRODUCT(COUNTIFS(INDIRECT("'"&amp;Données!$A$4:$A$15&amp;"'!$E$4:$E$24"),Données!$O$4,INDIRECT("'"&amp;Données!$A$4:$A$15&amp;"'!$C$4:$C$24"),A108)+(COUNTIFS(INDIRECT("'"&amp;Données!$A$4:$A$15&amp;"'!$L$4:$L$24"),Données!$O$4,INDIRECT("'"&amp;Données!$A$4:$A$15&amp;"'!$J$4:$J$24"),A108)+(COUNTIFS(INDIRECT("'"&amp;Données!$A$4:$A$15&amp;"'!$S$4:$S$24"),Données!$O$4,INDIRECT("'"&amp;Données!$A$4:$A$15&amp;"'!$Q$4:$Q$24"),A108))))</f>
        <v>0</v>
      </c>
      <c r="L108" s="378">
        <f ca="1">SUMPRODUCT(COUNTIFS(INDIRECT("'"&amp;Données!$A$4:$A$15&amp;"'!$E$4:$E$24"),Données!$O$5,INDIRECT("'"&amp;Données!$A$4:$A$15&amp;"'!$C$4:$C$24"),A108)+(COUNTIFS(INDIRECT("'"&amp;Données!$A$4:$A$15&amp;"'!$L$4:$L$24"),Données!$O$5,INDIRECT("'"&amp;Données!$A$4:$A$15&amp;"'!$J$4:$J$24"),A108)+(COUNTIFS(INDIRECT("'"&amp;Données!$A$4:$A$15&amp;"'!$S$4:$S$24"),Données!$O$5,INDIRECT("'"&amp;Données!$A$4:$A$15&amp;"'!$Q$4:$Q$24"),A108))))</f>
        <v>0</v>
      </c>
      <c r="M108" s="378">
        <f ca="1">SUMPRODUCT(COUNTIFS(INDIRECT("'"&amp;Données!$A$4:$A$15&amp;"'!$E$4:$E$24"),Données!$O$6,INDIRECT("'"&amp;Données!$A$4:$A$15&amp;"'!$C$4:$C$24"),A108)+(COUNTIFS(INDIRECT("'"&amp;Données!$A$4:$A$15&amp;"'!$L$4:$L$24"),Données!$O$6,INDIRECT("'"&amp;Données!$A$4:$A$15&amp;"'!$J$4:$J$24"),A108)+(COUNTIFS(INDIRECT("'"&amp;Données!$A$4:$A$15&amp;"'!$S$4:$S$24"),Données!$O$6,INDIRECT("'"&amp;Données!$A$4:$A$15&amp;"'!$Q$4:$Q$24"),A108))))</f>
        <v>0</v>
      </c>
      <c r="N108" s="378">
        <f ca="1">SUMPRODUCT(COUNTIFS(INDIRECT("'"&amp;Données!$A$4:$A$15&amp;"'!$E$4:$E$24"),Données!$O$7,INDIRECT("'"&amp;Données!$A$4:$A$15&amp;"'!$C$4:$C$24"),A108)+(COUNTIFS(INDIRECT("'"&amp;Données!$A$4:$A$15&amp;"'!$L$4:$L$24"),Données!$O$7,INDIRECT("'"&amp;Données!$A$4:$A$15&amp;"'!$J$4:$J$24"),A108)+(COUNTIFS(INDIRECT("'"&amp;Données!$A$4:$A$15&amp;"'!$S$4:$S$24"),Données!$O$7,INDIRECT("'"&amp;Données!$A$4:$A$15&amp;"'!$Q$4:$Q$24"),A108))))</f>
        <v>0</v>
      </c>
      <c r="O108" s="378">
        <f ca="1">SUMPRODUCT(COUNTIFS(INDIRECT("'"&amp;Données!$A$4:$A$15&amp;"'!$E$4:$E$24"),Données!$O$8,INDIRECT("'"&amp;Données!$A$4:$A$15&amp;"'!$C$4:$C$24"),A108)+(COUNTIFS(INDIRECT("'"&amp;Données!$A$4:$A$15&amp;"'!$L$4:$L$24"),Données!$O$8,INDIRECT("'"&amp;Données!$A$4:$A$15&amp;"'!$J$4:$J$24"),A108)+(COUNTIFS(INDIRECT("'"&amp;Données!$A$4:$A$15&amp;"'!$S$4:$S$24"),Données!$O$8,INDIRECT("'"&amp;Données!$A$4:$A$15&amp;"'!$Q$4:$Q$24"),A108))))</f>
        <v>0</v>
      </c>
      <c r="P108" s="378">
        <f ca="1">SUMPRODUCT(COUNTIFS(INDIRECT("'"&amp;Données!$A$4:$A$15&amp;"'!$E$4:$E$24"),Données!$O$9,INDIRECT("'"&amp;Données!$A$4:$A$15&amp;"'!$C$4:$C$24"),A108)+(COUNTIFS(INDIRECT("'"&amp;Données!$A$4:$A$15&amp;"'!$L$4:$L$24"),Données!$O$9,INDIRECT("'"&amp;Données!$A$4:$A$15&amp;"'!$J$4:$J$24"),A108)+(COUNTIFS(INDIRECT("'"&amp;Données!$A$4:$A$15&amp;"'!$S$4:$S$24"),Données!$O$9,INDIRECT("'"&amp;Données!$A$4:$A$15&amp;"'!$Q$4:$Q$24"),A108))))</f>
        <v>0</v>
      </c>
      <c r="Q108" s="378">
        <f ca="1">SUMPRODUCT(COUNTIFS(INDIRECT("'"&amp;Données!$A$4:$A$15&amp;"'!$E$4:$E$24"),Données!$O$10,INDIRECT("'"&amp;Données!$A$4:$A$15&amp;"'!$C$4:$C$24"),A108)+(COUNTIFS(INDIRECT("'"&amp;Données!$A$4:$A$15&amp;"'!$L$4:$L$24"),Données!$O$10,INDIRECT("'"&amp;Données!$A$4:$A$15&amp;"'!$J$4:$J$24"),A108)+(COUNTIFS(INDIRECT("'"&amp;Données!$A$4:$A$15&amp;"'!$S$4:$S$24"),Données!$O$10,INDIRECT("'"&amp;Données!$A$4:$A$15&amp;"'!$Q$4:$Q$24"),A108))))</f>
        <v>0</v>
      </c>
      <c r="R108" s="378">
        <f ca="1">SUMPRODUCT(COUNTIFS(INDIRECT("'"&amp;Données!$A$4:$A$15&amp;"'!$E$4:$E$24"),Données!$O$11,INDIRECT("'"&amp;Données!$A$4:$A$15&amp;"'!$C$4:$C$24"),A108)+(COUNTIFS(INDIRECT("'"&amp;Données!$A$4:$A$15&amp;"'!$L$4:$L$24"),Données!$O$11,INDIRECT("'"&amp;Données!$A$4:$A$15&amp;"'!$J$4:$J$24"),A108)+(COUNTIFS(INDIRECT("'"&amp;Données!$A$4:$A$15&amp;"'!$S$4:$S$24"),Données!$O$11,INDIRECT("'"&amp;Données!$A$4:$A$15&amp;"'!$Q$4:$Q$24"),A108))))</f>
        <v>0</v>
      </c>
      <c r="S108" s="378">
        <f ca="1">SUMPRODUCT(COUNTIFS(INDIRECT("'"&amp;Données!$A$4:$A$15&amp;"'!$E$4:$E$24"),Données!$O$12,INDIRECT("'"&amp;Données!$A$4:$A$15&amp;"'!$C$4:$C$24"),A108)+(COUNTIFS(INDIRECT("'"&amp;Données!$A$4:$A$15&amp;"'!$L$4:$L$24"),Données!$O$12,INDIRECT("'"&amp;Données!$A$4:$A$15&amp;"'!$J$4:$J$24"),A108)+(COUNTIFS(INDIRECT("'"&amp;Données!$A$4:$A$15&amp;"'!$S$4:$S$24"),Données!$O$12,INDIRECT("'"&amp;Données!$A$4:$A$15&amp;"'!$Q$4:$Q$24"),A108))))</f>
        <v>0</v>
      </c>
      <c r="T108" s="378">
        <f ca="1">SUMPRODUCT(COUNTIFS(INDIRECT("'"&amp;Données!$A$4:$A$15&amp;"'!$E$4:$E$24"),Données!$O$13,INDIRECT("'"&amp;Données!$A$4:$A$15&amp;"'!$C$4:$C$24"),A108)+(COUNTIFS(INDIRECT("'"&amp;Données!$A$4:$A$15&amp;"'!$L$4:$L$24"),Données!$O$13,INDIRECT("'"&amp;Données!$A$4:$A$15&amp;"'!$J$4:$J$24"),A108)+(COUNTIFS(INDIRECT("'"&amp;Données!$A$4:$A$15&amp;"'!$S$4:$S$24"),Données!$O$13,INDIRECT("'"&amp;Données!$A$4:$A$15&amp;"'!$Q$4:$Q$24"),A108))))</f>
        <v>0</v>
      </c>
      <c r="U108" s="378">
        <f ca="1">SUMPRODUCT(COUNTIFS(INDIRECT("'"&amp;Données!$A$4:$A$15&amp;"'!$E$4:$E$24"),Données!$O$14,INDIRECT("'"&amp;Données!$A$4:$A$15&amp;"'!$C$4:$C$24"),A108)+(COUNTIFS(INDIRECT("'"&amp;Données!$A$4:$A$15&amp;"'!$L$4:$L$24"),Données!$O$14,INDIRECT("'"&amp;Données!$A$4:$A$15&amp;"'!$J$4:$J$24"),A108)+(COUNTIFS(INDIRECT("'"&amp;Données!$A$4:$A$15&amp;"'!$S$4:$S$24"),Données!$O$14,INDIRECT("'"&amp;Données!$A$4:$A$15&amp;"'!$Q$4:$Q$24"),A108))))</f>
        <v>0</v>
      </c>
      <c r="V108" s="378">
        <f ca="1">SUMPRODUCT(COUNTIFS(INDIRECT("'"&amp;Données!$A$4:$A$15&amp;"'!$E$4:$E$24"),Données!$O$15,INDIRECT("'"&amp;Données!$A$4:$A$15&amp;"'!$C$4:$C$24"),A108)+(COUNTIFS(INDIRECT("'"&amp;Données!$A$4:$A$15&amp;"'!$L$4:$L$24"),Données!$O$15,INDIRECT("'"&amp;Données!$A$4:$A$15&amp;"'!$J$4:$J$24"),A108)+(COUNTIFS(INDIRECT("'"&amp;Données!$A$4:$A$15&amp;"'!$S$4:$S$24"),Données!$O$15,INDIRECT("'"&amp;Données!$A$4:$A$15&amp;"'!$Q$4:$Q$24"),A108))))</f>
        <v>0</v>
      </c>
      <c r="W108" s="378">
        <f ca="1">SUMPRODUCT(COUNTIFS(INDIRECT("'"&amp;Données!$A$4:$A$15&amp;"'!$E$4:$E$24"),Données!$O$16,INDIRECT("'"&amp;Données!$A$4:$A$15&amp;"'!$C$4:$C$24"),A108)+(COUNTIFS(INDIRECT("'"&amp;Données!$A$4:$A$15&amp;"'!$L$4:$L$24"),Données!$O$16,INDIRECT("'"&amp;Données!$A$4:$A$15&amp;"'!$J$4:$J$24"),A108)+(COUNTIFS(INDIRECT("'"&amp;Données!$A$4:$A$15&amp;"'!$S$4:$S$24"),Données!$O$16,INDIRECT("'"&amp;Données!$A$4:$A$15&amp;"'!$Q$4:$Q$24"),A108))))</f>
        <v>0</v>
      </c>
      <c r="X108" s="378">
        <f ca="1">SUMPRODUCT(COUNTIFS(INDIRECT("'"&amp;Données!$A$4:$A$15&amp;"'!$E$4:$E$24"),Données!$O$17,INDIRECT("'"&amp;Données!$A$4:$A$15&amp;"'!$C$4:$C$24"),A108)+(COUNTIFS(INDIRECT("'"&amp;Données!$A$4:$A$15&amp;"'!$L$4:$L$24"),Données!$O$17,INDIRECT("'"&amp;Données!$A$4:$A$15&amp;"'!$J$4:$J$24"),A108)+(COUNTIFS(INDIRECT("'"&amp;Données!$A$4:$A$15&amp;"'!$S$4:$S$24"),Données!$O$17,INDIRECT("'"&amp;Données!$A$4:$A$15&amp;"'!$Q$4:$Q$24"),A108))))</f>
        <v>0</v>
      </c>
      <c r="Y108" s="378">
        <f ca="1">SUMPRODUCT(COUNTIFS(INDIRECT("'"&amp;Données!$A$4:$A$15&amp;"'!$E$4:$E$24"),Données!$O$18,INDIRECT("'"&amp;Données!$A$4:$A$15&amp;"'!$C$4:$C$24"),A108)+(COUNTIFS(INDIRECT("'"&amp;Données!$A$4:$A$15&amp;"'!$L$4:$L$24"),Données!$O$18,INDIRECT("'"&amp;Données!$A$4:$A$15&amp;"'!$J$4:$J$24"),A108)+(COUNTIFS(INDIRECT("'"&amp;Données!$A$4:$A$15&amp;"'!$S$4:$S$24"),Données!$O$18,INDIRECT("'"&amp;Données!$A$4:$A$15&amp;"'!$Q$4:$Q$24"),A108))))</f>
        <v>0</v>
      </c>
      <c r="Z108" s="378">
        <f ca="1">SUMPRODUCT(COUNTIFS(INDIRECT("'"&amp;Données!$A$4:$A$15&amp;"'!$E$4:$E$24"),Données!$O$19,INDIRECT("'"&amp;Données!$A$4:$A$15&amp;"'!$C$4:$C$24"),A108)+(COUNTIFS(INDIRECT("'"&amp;Données!$A$4:$A$15&amp;"'!$L$4:$L$24"),Données!$O$19,INDIRECT("'"&amp;Données!$A$4:$A$15&amp;"'!$J$4:$J$24"),A108)+(COUNTIFS(INDIRECT("'"&amp;Données!$A$4:$A$15&amp;"'!$S$4:$S$24"),Données!$O$19,INDIRECT("'"&amp;Données!$A$4:$A$15&amp;"'!$Q$4:$Q$24"),A108))))</f>
        <v>0</v>
      </c>
      <c r="AA108" s="218"/>
      <c r="AB108" s="218"/>
      <c r="AC108" s="218"/>
      <c r="AD108" s="97"/>
      <c r="AE108" s="97"/>
      <c r="AF108" s="97"/>
      <c r="AG108" s="97"/>
      <c r="AH108" s="97"/>
      <c r="AI108" s="98"/>
      <c r="AJ108" s="96"/>
      <c r="AK108" s="96"/>
      <c r="AL108" s="96"/>
      <c r="AS108" s="89"/>
    </row>
    <row r="109" spans="1:45" s="63" customFormat="1" ht="12.75" x14ac:dyDescent="0.2">
      <c r="A109" s="375" t="s">
        <v>113</v>
      </c>
      <c r="B109" s="377">
        <f ca="1">SUMPRODUCT(COUNTIF(INDIRECT("'"&amp;Données!$A$4:$A$15&amp;"'!$B$3:$T$38"),A109))</f>
        <v>0</v>
      </c>
      <c r="C109" s="377">
        <f ca="1">SUMPRODUCT(SUMIF(INDIRECT("'"&amp;Données!$A$4:$A$15&amp;"'!$C$03:$C$23"),A109,INDIRECT("'"&amp;Données!$A$4:$A$15&amp;"'!$F$03:$F$23"))+(SUMIF(INDIRECT("'"&amp;Données!$A$4:$A$15&amp;"'!$J$03:$J$23"),A109,INDIRECT("'"&amp;Données!$A$4:$A$15&amp;"'!$M$03:$M$23")))+(SUMIF(INDIRECT("'"&amp;Données!$A$4:$A$15&amp;"'!$Q$03:$Q$23"),A109,INDIRECT("'"&amp;Données!$A$4:$A$15&amp;"'!$T$03:$T$23"))))</f>
        <v>0</v>
      </c>
      <c r="D109" s="377">
        <f ca="1">SUMPRODUCT(COUNTIF(INDIRECT("'"&amp;Données!$A$4:$A$15&amp;"'!$C$03:$C$23"),A109))</f>
        <v>0</v>
      </c>
      <c r="E109" s="377">
        <f ca="1">SUMPRODUCT(COUNTIF(INDIRECT("'"&amp;Données!$A$4:$A$15&amp;"'!$J$03:$J$23"),A109))</f>
        <v>0</v>
      </c>
      <c r="F109" s="377">
        <f ca="1">SUMPRODUCT(COUNTIF(INDIRECT("'"&amp;Données!$A$4:$A$15&amp;"'!$Q$03:$Q$23"),A109))</f>
        <v>0</v>
      </c>
      <c r="G109" s="386">
        <f>COUNTIFS('Michèle SCHUH'!$B$3:$B$42,Données!$T$4,'Michèle SCHUH'!$C$3:$C$42,A109)+COUNTIFS('Michèle SCHUH'!$I$3:$I$42,Données!$T$4,'Michèle SCHUH'!$J$3:$J$42,A109)+COUNTIFS('Michèle SCHUH'!$P$3:$P$42,Données!$T$4,'Michèle SCHUH'!$Q$3:$Q$42,A109)</f>
        <v>0</v>
      </c>
      <c r="H109" s="386">
        <f>COUNTIFS('Michèle SCHUH'!$B$3:$B$42,Données!$T$5,'Michèle SCHUH'!$C$3:$C$42,A109)+COUNTIFS('Michèle SCHUH'!$I$3:$I$42,Données!$T$5,'Michèle SCHUH'!$J$3:$J$42,A109)+COUNTIFS('Michèle SCHUH'!$P$3:$P$42,Données!$T$5,'Michèle SCHUH'!$Q$3:$Q$42,A109)</f>
        <v>0</v>
      </c>
      <c r="I109" s="386">
        <f>COUNTIFS('Michèle SCHUH'!$B$3:$B$42,Données!$T$6,'Michèle SCHUH'!$C$3:$C$42,A109)+COUNTIFS('Michèle SCHUH'!$I$3:$I$42,Données!$T$6,'Michèle SCHUH'!$J$3:$J$42,A109)+COUNTIFS('Michèle SCHUH'!$P$3:$P$42,Données!$T$6,'Michèle SCHUH'!$Q$3:$Q$42,A109)</f>
        <v>0</v>
      </c>
      <c r="J109" s="386">
        <f>COUNTIFS('Michèle SCHUH'!$B$3:$B$42,Données!$T$7,'Michèle SCHUH'!$C$3:$C$42,A109)+COUNTIFS('Michèle SCHUH'!$I$3:$I$42,Données!$T$7,'Michèle SCHUH'!$J$3:$J$42,A109)+COUNTIFS('Michèle SCHUH'!$P$3:$P$42,Données!$T$7,'Michèle SCHUH'!$Q$3:$Q$42,A109)</f>
        <v>0</v>
      </c>
      <c r="K109" s="378">
        <f ca="1">SUMPRODUCT(COUNTIFS(INDIRECT("'"&amp;Données!$A$4:$A$15&amp;"'!$E$4:$E$24"),Données!$O$4,INDIRECT("'"&amp;Données!$A$4:$A$15&amp;"'!$C$4:$C$24"),A109)+(COUNTIFS(INDIRECT("'"&amp;Données!$A$4:$A$15&amp;"'!$L$4:$L$24"),Données!$O$4,INDIRECT("'"&amp;Données!$A$4:$A$15&amp;"'!$J$4:$J$24"),A109)+(COUNTIFS(INDIRECT("'"&amp;Données!$A$4:$A$15&amp;"'!$S$4:$S$24"),Données!$O$4,INDIRECT("'"&amp;Données!$A$4:$A$15&amp;"'!$Q$4:$Q$24"),A109))))</f>
        <v>0</v>
      </c>
      <c r="L109" s="378">
        <f ca="1">SUMPRODUCT(COUNTIFS(INDIRECT("'"&amp;Données!$A$4:$A$15&amp;"'!$E$4:$E$24"),Données!$O$5,INDIRECT("'"&amp;Données!$A$4:$A$15&amp;"'!$C$4:$C$24"),A109)+(COUNTIFS(INDIRECT("'"&amp;Données!$A$4:$A$15&amp;"'!$L$4:$L$24"),Données!$O$5,INDIRECT("'"&amp;Données!$A$4:$A$15&amp;"'!$J$4:$J$24"),A109)+(COUNTIFS(INDIRECT("'"&amp;Données!$A$4:$A$15&amp;"'!$S$4:$S$24"),Données!$O$5,INDIRECT("'"&amp;Données!$A$4:$A$15&amp;"'!$Q$4:$Q$24"),A109))))</f>
        <v>0</v>
      </c>
      <c r="M109" s="378">
        <f ca="1">SUMPRODUCT(COUNTIFS(INDIRECT("'"&amp;Données!$A$4:$A$15&amp;"'!$E$4:$E$24"),Données!$O$6,INDIRECT("'"&amp;Données!$A$4:$A$15&amp;"'!$C$4:$C$24"),A109)+(COUNTIFS(INDIRECT("'"&amp;Données!$A$4:$A$15&amp;"'!$L$4:$L$24"),Données!$O$6,INDIRECT("'"&amp;Données!$A$4:$A$15&amp;"'!$J$4:$J$24"),A109)+(COUNTIFS(INDIRECT("'"&amp;Données!$A$4:$A$15&amp;"'!$S$4:$S$24"),Données!$O$6,INDIRECT("'"&amp;Données!$A$4:$A$15&amp;"'!$Q$4:$Q$24"),A109))))</f>
        <v>0</v>
      </c>
      <c r="N109" s="378">
        <f ca="1">SUMPRODUCT(COUNTIFS(INDIRECT("'"&amp;Données!$A$4:$A$15&amp;"'!$E$4:$E$24"),Données!$O$7,INDIRECT("'"&amp;Données!$A$4:$A$15&amp;"'!$C$4:$C$24"),A109)+(COUNTIFS(INDIRECT("'"&amp;Données!$A$4:$A$15&amp;"'!$L$4:$L$24"),Données!$O$7,INDIRECT("'"&amp;Données!$A$4:$A$15&amp;"'!$J$4:$J$24"),A109)+(COUNTIFS(INDIRECT("'"&amp;Données!$A$4:$A$15&amp;"'!$S$4:$S$24"),Données!$O$7,INDIRECT("'"&amp;Données!$A$4:$A$15&amp;"'!$Q$4:$Q$24"),A109))))</f>
        <v>0</v>
      </c>
      <c r="O109" s="378">
        <f ca="1">SUMPRODUCT(COUNTIFS(INDIRECT("'"&amp;Données!$A$4:$A$15&amp;"'!$E$4:$E$24"),Données!$O$8,INDIRECT("'"&amp;Données!$A$4:$A$15&amp;"'!$C$4:$C$24"),A109)+(COUNTIFS(INDIRECT("'"&amp;Données!$A$4:$A$15&amp;"'!$L$4:$L$24"),Données!$O$8,INDIRECT("'"&amp;Données!$A$4:$A$15&amp;"'!$J$4:$J$24"),A109)+(COUNTIFS(INDIRECT("'"&amp;Données!$A$4:$A$15&amp;"'!$S$4:$S$24"),Données!$O$8,INDIRECT("'"&amp;Données!$A$4:$A$15&amp;"'!$Q$4:$Q$24"),A109))))</f>
        <v>0</v>
      </c>
      <c r="P109" s="378">
        <f ca="1">SUMPRODUCT(COUNTIFS(INDIRECT("'"&amp;Données!$A$4:$A$15&amp;"'!$E$4:$E$24"),Données!$O$9,INDIRECT("'"&amp;Données!$A$4:$A$15&amp;"'!$C$4:$C$24"),A109)+(COUNTIFS(INDIRECT("'"&amp;Données!$A$4:$A$15&amp;"'!$L$4:$L$24"),Données!$O$9,INDIRECT("'"&amp;Données!$A$4:$A$15&amp;"'!$J$4:$J$24"),A109)+(COUNTIFS(INDIRECT("'"&amp;Données!$A$4:$A$15&amp;"'!$S$4:$S$24"),Données!$O$9,INDIRECT("'"&amp;Données!$A$4:$A$15&amp;"'!$Q$4:$Q$24"),A109))))</f>
        <v>0</v>
      </c>
      <c r="Q109" s="378">
        <f ca="1">SUMPRODUCT(COUNTIFS(INDIRECT("'"&amp;Données!$A$4:$A$15&amp;"'!$E$4:$E$24"),Données!$O$10,INDIRECT("'"&amp;Données!$A$4:$A$15&amp;"'!$C$4:$C$24"),A109)+(COUNTIFS(INDIRECT("'"&amp;Données!$A$4:$A$15&amp;"'!$L$4:$L$24"),Données!$O$10,INDIRECT("'"&amp;Données!$A$4:$A$15&amp;"'!$J$4:$J$24"),A109)+(COUNTIFS(INDIRECT("'"&amp;Données!$A$4:$A$15&amp;"'!$S$4:$S$24"),Données!$O$10,INDIRECT("'"&amp;Données!$A$4:$A$15&amp;"'!$Q$4:$Q$24"),A109))))</f>
        <v>0</v>
      </c>
      <c r="R109" s="378">
        <f ca="1">SUMPRODUCT(COUNTIFS(INDIRECT("'"&amp;Données!$A$4:$A$15&amp;"'!$E$4:$E$24"),Données!$O$11,INDIRECT("'"&amp;Données!$A$4:$A$15&amp;"'!$C$4:$C$24"),A109)+(COUNTIFS(INDIRECT("'"&amp;Données!$A$4:$A$15&amp;"'!$L$4:$L$24"),Données!$O$11,INDIRECT("'"&amp;Données!$A$4:$A$15&amp;"'!$J$4:$J$24"),A109)+(COUNTIFS(INDIRECT("'"&amp;Données!$A$4:$A$15&amp;"'!$S$4:$S$24"),Données!$O$11,INDIRECT("'"&amp;Données!$A$4:$A$15&amp;"'!$Q$4:$Q$24"),A109))))</f>
        <v>0</v>
      </c>
      <c r="S109" s="378">
        <f ca="1">SUMPRODUCT(COUNTIFS(INDIRECT("'"&amp;Données!$A$4:$A$15&amp;"'!$E$4:$E$24"),Données!$O$12,INDIRECT("'"&amp;Données!$A$4:$A$15&amp;"'!$C$4:$C$24"),A109)+(COUNTIFS(INDIRECT("'"&amp;Données!$A$4:$A$15&amp;"'!$L$4:$L$24"),Données!$O$12,INDIRECT("'"&amp;Données!$A$4:$A$15&amp;"'!$J$4:$J$24"),A109)+(COUNTIFS(INDIRECT("'"&amp;Données!$A$4:$A$15&amp;"'!$S$4:$S$24"),Données!$O$12,INDIRECT("'"&amp;Données!$A$4:$A$15&amp;"'!$Q$4:$Q$24"),A109))))</f>
        <v>0</v>
      </c>
      <c r="T109" s="378">
        <f ca="1">SUMPRODUCT(COUNTIFS(INDIRECT("'"&amp;Données!$A$4:$A$15&amp;"'!$E$4:$E$24"),Données!$O$13,INDIRECT("'"&amp;Données!$A$4:$A$15&amp;"'!$C$4:$C$24"),A109)+(COUNTIFS(INDIRECT("'"&amp;Données!$A$4:$A$15&amp;"'!$L$4:$L$24"),Données!$O$13,INDIRECT("'"&amp;Données!$A$4:$A$15&amp;"'!$J$4:$J$24"),A109)+(COUNTIFS(INDIRECT("'"&amp;Données!$A$4:$A$15&amp;"'!$S$4:$S$24"),Données!$O$13,INDIRECT("'"&amp;Données!$A$4:$A$15&amp;"'!$Q$4:$Q$24"),A109))))</f>
        <v>0</v>
      </c>
      <c r="U109" s="378">
        <f ca="1">SUMPRODUCT(COUNTIFS(INDIRECT("'"&amp;Données!$A$4:$A$15&amp;"'!$E$4:$E$24"),Données!$O$14,INDIRECT("'"&amp;Données!$A$4:$A$15&amp;"'!$C$4:$C$24"),A109)+(COUNTIFS(INDIRECT("'"&amp;Données!$A$4:$A$15&amp;"'!$L$4:$L$24"),Données!$O$14,INDIRECT("'"&amp;Données!$A$4:$A$15&amp;"'!$J$4:$J$24"),A109)+(COUNTIFS(INDIRECT("'"&amp;Données!$A$4:$A$15&amp;"'!$S$4:$S$24"),Données!$O$14,INDIRECT("'"&amp;Données!$A$4:$A$15&amp;"'!$Q$4:$Q$24"),A109))))</f>
        <v>0</v>
      </c>
      <c r="V109" s="378">
        <f ca="1">SUMPRODUCT(COUNTIFS(INDIRECT("'"&amp;Données!$A$4:$A$15&amp;"'!$E$4:$E$24"),Données!$O$15,INDIRECT("'"&amp;Données!$A$4:$A$15&amp;"'!$C$4:$C$24"),A109)+(COUNTIFS(INDIRECT("'"&amp;Données!$A$4:$A$15&amp;"'!$L$4:$L$24"),Données!$O$15,INDIRECT("'"&amp;Données!$A$4:$A$15&amp;"'!$J$4:$J$24"),A109)+(COUNTIFS(INDIRECT("'"&amp;Données!$A$4:$A$15&amp;"'!$S$4:$S$24"),Données!$O$15,INDIRECT("'"&amp;Données!$A$4:$A$15&amp;"'!$Q$4:$Q$24"),A109))))</f>
        <v>0</v>
      </c>
      <c r="W109" s="378">
        <f ca="1">SUMPRODUCT(COUNTIFS(INDIRECT("'"&amp;Données!$A$4:$A$15&amp;"'!$E$4:$E$24"),Données!$O$16,INDIRECT("'"&amp;Données!$A$4:$A$15&amp;"'!$C$4:$C$24"),A109)+(COUNTIFS(INDIRECT("'"&amp;Données!$A$4:$A$15&amp;"'!$L$4:$L$24"),Données!$O$16,INDIRECT("'"&amp;Données!$A$4:$A$15&amp;"'!$J$4:$J$24"),A109)+(COUNTIFS(INDIRECT("'"&amp;Données!$A$4:$A$15&amp;"'!$S$4:$S$24"),Données!$O$16,INDIRECT("'"&amp;Données!$A$4:$A$15&amp;"'!$Q$4:$Q$24"),A109))))</f>
        <v>0</v>
      </c>
      <c r="X109" s="378">
        <f ca="1">SUMPRODUCT(COUNTIFS(INDIRECT("'"&amp;Données!$A$4:$A$15&amp;"'!$E$4:$E$24"),Données!$O$17,INDIRECT("'"&amp;Données!$A$4:$A$15&amp;"'!$C$4:$C$24"),A109)+(COUNTIFS(INDIRECT("'"&amp;Données!$A$4:$A$15&amp;"'!$L$4:$L$24"),Données!$O$17,INDIRECT("'"&amp;Données!$A$4:$A$15&amp;"'!$J$4:$J$24"),A109)+(COUNTIFS(INDIRECT("'"&amp;Données!$A$4:$A$15&amp;"'!$S$4:$S$24"),Données!$O$17,INDIRECT("'"&amp;Données!$A$4:$A$15&amp;"'!$Q$4:$Q$24"),A109))))</f>
        <v>0</v>
      </c>
      <c r="Y109" s="378">
        <f ca="1">SUMPRODUCT(COUNTIFS(INDIRECT("'"&amp;Données!$A$4:$A$15&amp;"'!$E$4:$E$24"),Données!$O$18,INDIRECT("'"&amp;Données!$A$4:$A$15&amp;"'!$C$4:$C$24"),A109)+(COUNTIFS(INDIRECT("'"&amp;Données!$A$4:$A$15&amp;"'!$L$4:$L$24"),Données!$O$18,INDIRECT("'"&amp;Données!$A$4:$A$15&amp;"'!$J$4:$J$24"),A109)+(COUNTIFS(INDIRECT("'"&amp;Données!$A$4:$A$15&amp;"'!$S$4:$S$24"),Données!$O$18,INDIRECT("'"&amp;Données!$A$4:$A$15&amp;"'!$Q$4:$Q$24"),A109))))</f>
        <v>0</v>
      </c>
      <c r="Z109" s="378">
        <f ca="1">SUMPRODUCT(COUNTIFS(INDIRECT("'"&amp;Données!$A$4:$A$15&amp;"'!$E$4:$E$24"),Données!$O$19,INDIRECT("'"&amp;Données!$A$4:$A$15&amp;"'!$C$4:$C$24"),A109)+(COUNTIFS(INDIRECT("'"&amp;Données!$A$4:$A$15&amp;"'!$L$4:$L$24"),Données!$O$19,INDIRECT("'"&amp;Données!$A$4:$A$15&amp;"'!$J$4:$J$24"),A109)+(COUNTIFS(INDIRECT("'"&amp;Données!$A$4:$A$15&amp;"'!$S$4:$S$24"),Données!$O$19,INDIRECT("'"&amp;Données!$A$4:$A$15&amp;"'!$Q$4:$Q$24"),A109))))</f>
        <v>0</v>
      </c>
      <c r="AA109" s="218"/>
      <c r="AB109" s="218"/>
      <c r="AC109" s="218"/>
      <c r="AD109" s="97"/>
      <c r="AE109" s="97"/>
      <c r="AF109" s="97"/>
      <c r="AG109" s="97"/>
      <c r="AH109" s="97"/>
      <c r="AI109" s="98"/>
      <c r="AJ109" s="96"/>
      <c r="AK109" s="96"/>
      <c r="AL109" s="96"/>
      <c r="AS109" s="89"/>
    </row>
    <row r="110" spans="1:45" s="63" customFormat="1" ht="12.75" x14ac:dyDescent="0.2">
      <c r="A110" s="375" t="s">
        <v>99</v>
      </c>
      <c r="B110" s="377">
        <f ca="1">SUMPRODUCT(COUNTIF(INDIRECT("'"&amp;Données!$A$4:$A$15&amp;"'!$B$3:$T$38"),A110))</f>
        <v>0</v>
      </c>
      <c r="C110" s="377">
        <f ca="1">SUMPRODUCT(SUMIF(INDIRECT("'"&amp;Données!$A$4:$A$15&amp;"'!$C$03:$C$23"),A110,INDIRECT("'"&amp;Données!$A$4:$A$15&amp;"'!$F$03:$F$23"))+(SUMIF(INDIRECT("'"&amp;Données!$A$4:$A$15&amp;"'!$J$03:$J$23"),A110,INDIRECT("'"&amp;Données!$A$4:$A$15&amp;"'!$M$03:$M$23")))+(SUMIF(INDIRECT("'"&amp;Données!$A$4:$A$15&amp;"'!$Q$03:$Q$23"),A110,INDIRECT("'"&amp;Données!$A$4:$A$15&amp;"'!$T$03:$T$23"))))</f>
        <v>0</v>
      </c>
      <c r="D110" s="377">
        <f ca="1">SUMPRODUCT(COUNTIF(INDIRECT("'"&amp;Données!$A$4:$A$15&amp;"'!$C$03:$C$23"),A110))</f>
        <v>0</v>
      </c>
      <c r="E110" s="377">
        <f ca="1">SUMPRODUCT(COUNTIF(INDIRECT("'"&amp;Données!$A$4:$A$15&amp;"'!$J$03:$J$23"),A110))</f>
        <v>0</v>
      </c>
      <c r="F110" s="377">
        <f ca="1">SUMPRODUCT(COUNTIF(INDIRECT("'"&amp;Données!$A$4:$A$15&amp;"'!$Q$03:$Q$23"),A110))</f>
        <v>0</v>
      </c>
      <c r="G110" s="386">
        <f>COUNTIFS('Michèle SCHUH'!$B$3:$B$42,Données!$T$4,'Michèle SCHUH'!$C$3:$C$42,A110)+COUNTIFS('Michèle SCHUH'!$I$3:$I$42,Données!$T$4,'Michèle SCHUH'!$J$3:$J$42,A110)+COUNTIFS('Michèle SCHUH'!$P$3:$P$42,Données!$T$4,'Michèle SCHUH'!$Q$3:$Q$42,A110)</f>
        <v>0</v>
      </c>
      <c r="H110" s="386">
        <f>COUNTIFS('Michèle SCHUH'!$B$3:$B$42,Données!$T$5,'Michèle SCHUH'!$C$3:$C$42,A110)+COUNTIFS('Michèle SCHUH'!$I$3:$I$42,Données!$T$5,'Michèle SCHUH'!$J$3:$J$42,A110)+COUNTIFS('Michèle SCHUH'!$P$3:$P$42,Données!$T$5,'Michèle SCHUH'!$Q$3:$Q$42,A110)</f>
        <v>0</v>
      </c>
      <c r="I110" s="386">
        <f>COUNTIFS('Michèle SCHUH'!$B$3:$B$42,Données!$T$6,'Michèle SCHUH'!$C$3:$C$42,A110)+COUNTIFS('Michèle SCHUH'!$I$3:$I$42,Données!$T$6,'Michèle SCHUH'!$J$3:$J$42,A110)+COUNTIFS('Michèle SCHUH'!$P$3:$P$42,Données!$T$6,'Michèle SCHUH'!$Q$3:$Q$42,A110)</f>
        <v>0</v>
      </c>
      <c r="J110" s="386">
        <f>COUNTIFS('Michèle SCHUH'!$B$3:$B$42,Données!$T$7,'Michèle SCHUH'!$C$3:$C$42,A110)+COUNTIFS('Michèle SCHUH'!$I$3:$I$42,Données!$T$7,'Michèle SCHUH'!$J$3:$J$42,A110)+COUNTIFS('Michèle SCHUH'!$P$3:$P$42,Données!$T$7,'Michèle SCHUH'!$Q$3:$Q$42,A110)</f>
        <v>0</v>
      </c>
      <c r="K110" s="378">
        <f ca="1">SUMPRODUCT(COUNTIFS(INDIRECT("'"&amp;Données!$A$4:$A$15&amp;"'!$E$4:$E$24"),Données!$O$4,INDIRECT("'"&amp;Données!$A$4:$A$15&amp;"'!$C$4:$C$24"),A110)+(COUNTIFS(INDIRECT("'"&amp;Données!$A$4:$A$15&amp;"'!$L$4:$L$24"),Données!$O$4,INDIRECT("'"&amp;Données!$A$4:$A$15&amp;"'!$J$4:$J$24"),A110)+(COUNTIFS(INDIRECT("'"&amp;Données!$A$4:$A$15&amp;"'!$S$4:$S$24"),Données!$O$4,INDIRECT("'"&amp;Données!$A$4:$A$15&amp;"'!$Q$4:$Q$24"),A110))))</f>
        <v>0</v>
      </c>
      <c r="L110" s="378">
        <f ca="1">SUMPRODUCT(COUNTIFS(INDIRECT("'"&amp;Données!$A$4:$A$15&amp;"'!$E$4:$E$24"),Données!$O$5,INDIRECT("'"&amp;Données!$A$4:$A$15&amp;"'!$C$4:$C$24"),A110)+(COUNTIFS(INDIRECT("'"&amp;Données!$A$4:$A$15&amp;"'!$L$4:$L$24"),Données!$O$5,INDIRECT("'"&amp;Données!$A$4:$A$15&amp;"'!$J$4:$J$24"),A110)+(COUNTIFS(INDIRECT("'"&amp;Données!$A$4:$A$15&amp;"'!$S$4:$S$24"),Données!$O$5,INDIRECT("'"&amp;Données!$A$4:$A$15&amp;"'!$Q$4:$Q$24"),A110))))</f>
        <v>0</v>
      </c>
      <c r="M110" s="378">
        <f ca="1">SUMPRODUCT(COUNTIFS(INDIRECT("'"&amp;Données!$A$4:$A$15&amp;"'!$E$4:$E$24"),Données!$O$6,INDIRECT("'"&amp;Données!$A$4:$A$15&amp;"'!$C$4:$C$24"),A110)+(COUNTIFS(INDIRECT("'"&amp;Données!$A$4:$A$15&amp;"'!$L$4:$L$24"),Données!$O$6,INDIRECT("'"&amp;Données!$A$4:$A$15&amp;"'!$J$4:$J$24"),A110)+(COUNTIFS(INDIRECT("'"&amp;Données!$A$4:$A$15&amp;"'!$S$4:$S$24"),Données!$O$6,INDIRECT("'"&amp;Données!$A$4:$A$15&amp;"'!$Q$4:$Q$24"),A110))))</f>
        <v>0</v>
      </c>
      <c r="N110" s="378">
        <f ca="1">SUMPRODUCT(COUNTIFS(INDIRECT("'"&amp;Données!$A$4:$A$15&amp;"'!$E$4:$E$24"),Données!$O$7,INDIRECT("'"&amp;Données!$A$4:$A$15&amp;"'!$C$4:$C$24"),A110)+(COUNTIFS(INDIRECT("'"&amp;Données!$A$4:$A$15&amp;"'!$L$4:$L$24"),Données!$O$7,INDIRECT("'"&amp;Données!$A$4:$A$15&amp;"'!$J$4:$J$24"),A110)+(COUNTIFS(INDIRECT("'"&amp;Données!$A$4:$A$15&amp;"'!$S$4:$S$24"),Données!$O$7,INDIRECT("'"&amp;Données!$A$4:$A$15&amp;"'!$Q$4:$Q$24"),A110))))</f>
        <v>0</v>
      </c>
      <c r="O110" s="378">
        <f ca="1">SUMPRODUCT(COUNTIFS(INDIRECT("'"&amp;Données!$A$4:$A$15&amp;"'!$E$4:$E$24"),Données!$O$8,INDIRECT("'"&amp;Données!$A$4:$A$15&amp;"'!$C$4:$C$24"),A110)+(COUNTIFS(INDIRECT("'"&amp;Données!$A$4:$A$15&amp;"'!$L$4:$L$24"),Données!$O$8,INDIRECT("'"&amp;Données!$A$4:$A$15&amp;"'!$J$4:$J$24"),A110)+(COUNTIFS(INDIRECT("'"&amp;Données!$A$4:$A$15&amp;"'!$S$4:$S$24"),Données!$O$8,INDIRECT("'"&amp;Données!$A$4:$A$15&amp;"'!$Q$4:$Q$24"),A110))))</f>
        <v>0</v>
      </c>
      <c r="P110" s="378">
        <f ca="1">SUMPRODUCT(COUNTIFS(INDIRECT("'"&amp;Données!$A$4:$A$15&amp;"'!$E$4:$E$24"),Données!$O$9,INDIRECT("'"&amp;Données!$A$4:$A$15&amp;"'!$C$4:$C$24"),A110)+(COUNTIFS(INDIRECT("'"&amp;Données!$A$4:$A$15&amp;"'!$L$4:$L$24"),Données!$O$9,INDIRECT("'"&amp;Données!$A$4:$A$15&amp;"'!$J$4:$J$24"),A110)+(COUNTIFS(INDIRECT("'"&amp;Données!$A$4:$A$15&amp;"'!$S$4:$S$24"),Données!$O$9,INDIRECT("'"&amp;Données!$A$4:$A$15&amp;"'!$Q$4:$Q$24"),A110))))</f>
        <v>0</v>
      </c>
      <c r="Q110" s="378">
        <f ca="1">SUMPRODUCT(COUNTIFS(INDIRECT("'"&amp;Données!$A$4:$A$15&amp;"'!$E$4:$E$24"),Données!$O$10,INDIRECT("'"&amp;Données!$A$4:$A$15&amp;"'!$C$4:$C$24"),A110)+(COUNTIFS(INDIRECT("'"&amp;Données!$A$4:$A$15&amp;"'!$L$4:$L$24"),Données!$O$10,INDIRECT("'"&amp;Données!$A$4:$A$15&amp;"'!$J$4:$J$24"),A110)+(COUNTIFS(INDIRECT("'"&amp;Données!$A$4:$A$15&amp;"'!$S$4:$S$24"),Données!$O$10,INDIRECT("'"&amp;Données!$A$4:$A$15&amp;"'!$Q$4:$Q$24"),A110))))</f>
        <v>0</v>
      </c>
      <c r="R110" s="378">
        <f ca="1">SUMPRODUCT(COUNTIFS(INDIRECT("'"&amp;Données!$A$4:$A$15&amp;"'!$E$4:$E$24"),Données!$O$11,INDIRECT("'"&amp;Données!$A$4:$A$15&amp;"'!$C$4:$C$24"),A110)+(COUNTIFS(INDIRECT("'"&amp;Données!$A$4:$A$15&amp;"'!$L$4:$L$24"),Données!$O$11,INDIRECT("'"&amp;Données!$A$4:$A$15&amp;"'!$J$4:$J$24"),A110)+(COUNTIFS(INDIRECT("'"&amp;Données!$A$4:$A$15&amp;"'!$S$4:$S$24"),Données!$O$11,INDIRECT("'"&amp;Données!$A$4:$A$15&amp;"'!$Q$4:$Q$24"),A110))))</f>
        <v>0</v>
      </c>
      <c r="S110" s="378">
        <f ca="1">SUMPRODUCT(COUNTIFS(INDIRECT("'"&amp;Données!$A$4:$A$15&amp;"'!$E$4:$E$24"),Données!$O$12,INDIRECT("'"&amp;Données!$A$4:$A$15&amp;"'!$C$4:$C$24"),A110)+(COUNTIFS(INDIRECT("'"&amp;Données!$A$4:$A$15&amp;"'!$L$4:$L$24"),Données!$O$12,INDIRECT("'"&amp;Données!$A$4:$A$15&amp;"'!$J$4:$J$24"),A110)+(COUNTIFS(INDIRECT("'"&amp;Données!$A$4:$A$15&amp;"'!$S$4:$S$24"),Données!$O$12,INDIRECT("'"&amp;Données!$A$4:$A$15&amp;"'!$Q$4:$Q$24"),A110))))</f>
        <v>0</v>
      </c>
      <c r="T110" s="378">
        <f ca="1">SUMPRODUCT(COUNTIFS(INDIRECT("'"&amp;Données!$A$4:$A$15&amp;"'!$E$4:$E$24"),Données!$O$13,INDIRECT("'"&amp;Données!$A$4:$A$15&amp;"'!$C$4:$C$24"),A110)+(COUNTIFS(INDIRECT("'"&amp;Données!$A$4:$A$15&amp;"'!$L$4:$L$24"),Données!$O$13,INDIRECT("'"&amp;Données!$A$4:$A$15&amp;"'!$J$4:$J$24"),A110)+(COUNTIFS(INDIRECT("'"&amp;Données!$A$4:$A$15&amp;"'!$S$4:$S$24"),Données!$O$13,INDIRECT("'"&amp;Données!$A$4:$A$15&amp;"'!$Q$4:$Q$24"),A110))))</f>
        <v>0</v>
      </c>
      <c r="U110" s="378">
        <f ca="1">SUMPRODUCT(COUNTIFS(INDIRECT("'"&amp;Données!$A$4:$A$15&amp;"'!$E$4:$E$24"),Données!$O$14,INDIRECT("'"&amp;Données!$A$4:$A$15&amp;"'!$C$4:$C$24"),A110)+(COUNTIFS(INDIRECT("'"&amp;Données!$A$4:$A$15&amp;"'!$L$4:$L$24"),Données!$O$14,INDIRECT("'"&amp;Données!$A$4:$A$15&amp;"'!$J$4:$J$24"),A110)+(COUNTIFS(INDIRECT("'"&amp;Données!$A$4:$A$15&amp;"'!$S$4:$S$24"),Données!$O$14,INDIRECT("'"&amp;Données!$A$4:$A$15&amp;"'!$Q$4:$Q$24"),A110))))</f>
        <v>0</v>
      </c>
      <c r="V110" s="378">
        <f ca="1">SUMPRODUCT(COUNTIFS(INDIRECT("'"&amp;Données!$A$4:$A$15&amp;"'!$E$4:$E$24"),Données!$O$15,INDIRECT("'"&amp;Données!$A$4:$A$15&amp;"'!$C$4:$C$24"),A110)+(COUNTIFS(INDIRECT("'"&amp;Données!$A$4:$A$15&amp;"'!$L$4:$L$24"),Données!$O$15,INDIRECT("'"&amp;Données!$A$4:$A$15&amp;"'!$J$4:$J$24"),A110)+(COUNTIFS(INDIRECT("'"&amp;Données!$A$4:$A$15&amp;"'!$S$4:$S$24"),Données!$O$15,INDIRECT("'"&amp;Données!$A$4:$A$15&amp;"'!$Q$4:$Q$24"),A110))))</f>
        <v>0</v>
      </c>
      <c r="W110" s="378">
        <f ca="1">SUMPRODUCT(COUNTIFS(INDIRECT("'"&amp;Données!$A$4:$A$15&amp;"'!$E$4:$E$24"),Données!$O$16,INDIRECT("'"&amp;Données!$A$4:$A$15&amp;"'!$C$4:$C$24"),A110)+(COUNTIFS(INDIRECT("'"&amp;Données!$A$4:$A$15&amp;"'!$L$4:$L$24"),Données!$O$16,INDIRECT("'"&amp;Données!$A$4:$A$15&amp;"'!$J$4:$J$24"),A110)+(COUNTIFS(INDIRECT("'"&amp;Données!$A$4:$A$15&amp;"'!$S$4:$S$24"),Données!$O$16,INDIRECT("'"&amp;Données!$A$4:$A$15&amp;"'!$Q$4:$Q$24"),A110))))</f>
        <v>0</v>
      </c>
      <c r="X110" s="378">
        <f ca="1">SUMPRODUCT(COUNTIFS(INDIRECT("'"&amp;Données!$A$4:$A$15&amp;"'!$E$4:$E$24"),Données!$O$17,INDIRECT("'"&amp;Données!$A$4:$A$15&amp;"'!$C$4:$C$24"),A110)+(COUNTIFS(INDIRECT("'"&amp;Données!$A$4:$A$15&amp;"'!$L$4:$L$24"),Données!$O$17,INDIRECT("'"&amp;Données!$A$4:$A$15&amp;"'!$J$4:$J$24"),A110)+(COUNTIFS(INDIRECT("'"&amp;Données!$A$4:$A$15&amp;"'!$S$4:$S$24"),Données!$O$17,INDIRECT("'"&amp;Données!$A$4:$A$15&amp;"'!$Q$4:$Q$24"),A110))))</f>
        <v>0</v>
      </c>
      <c r="Y110" s="378">
        <f ca="1">SUMPRODUCT(COUNTIFS(INDIRECT("'"&amp;Données!$A$4:$A$15&amp;"'!$E$4:$E$24"),Données!$O$18,INDIRECT("'"&amp;Données!$A$4:$A$15&amp;"'!$C$4:$C$24"),A110)+(COUNTIFS(INDIRECT("'"&amp;Données!$A$4:$A$15&amp;"'!$L$4:$L$24"),Données!$O$18,INDIRECT("'"&amp;Données!$A$4:$A$15&amp;"'!$J$4:$J$24"),A110)+(COUNTIFS(INDIRECT("'"&amp;Données!$A$4:$A$15&amp;"'!$S$4:$S$24"),Données!$O$18,INDIRECT("'"&amp;Données!$A$4:$A$15&amp;"'!$Q$4:$Q$24"),A110))))</f>
        <v>0</v>
      </c>
      <c r="Z110" s="378">
        <f ca="1">SUMPRODUCT(COUNTIFS(INDIRECT("'"&amp;Données!$A$4:$A$15&amp;"'!$E$4:$E$24"),Données!$O$19,INDIRECT("'"&amp;Données!$A$4:$A$15&amp;"'!$C$4:$C$24"),A110)+(COUNTIFS(INDIRECT("'"&amp;Données!$A$4:$A$15&amp;"'!$L$4:$L$24"),Données!$O$19,INDIRECT("'"&amp;Données!$A$4:$A$15&amp;"'!$J$4:$J$24"),A110)+(COUNTIFS(INDIRECT("'"&amp;Données!$A$4:$A$15&amp;"'!$S$4:$S$24"),Données!$O$19,INDIRECT("'"&amp;Données!$A$4:$A$15&amp;"'!$Q$4:$Q$24"),A110))))</f>
        <v>0</v>
      </c>
      <c r="AA110" s="218"/>
      <c r="AB110" s="218"/>
      <c r="AC110" s="218"/>
      <c r="AD110" s="97"/>
      <c r="AE110" s="97"/>
      <c r="AF110" s="97"/>
      <c r="AG110" s="97"/>
      <c r="AH110" s="97"/>
      <c r="AI110" s="98"/>
      <c r="AJ110" s="96"/>
      <c r="AK110" s="96"/>
      <c r="AL110" s="96"/>
      <c r="AS110" s="89"/>
    </row>
    <row r="111" spans="1:45" s="63" customFormat="1" ht="12.75" x14ac:dyDescent="0.2">
      <c r="A111" s="375" t="s">
        <v>87</v>
      </c>
      <c r="B111" s="377">
        <f ca="1">SUMPRODUCT(COUNTIF(INDIRECT("'"&amp;Données!$A$4:$A$15&amp;"'!$B$3:$T$38"),A111))</f>
        <v>0</v>
      </c>
      <c r="C111" s="377">
        <f ca="1">SUMPRODUCT(SUMIF(INDIRECT("'"&amp;Données!$A$4:$A$15&amp;"'!$C$03:$C$23"),A111,INDIRECT("'"&amp;Données!$A$4:$A$15&amp;"'!$F$03:$F$23"))+(SUMIF(INDIRECT("'"&amp;Données!$A$4:$A$15&amp;"'!$J$03:$J$23"),A111,INDIRECT("'"&amp;Données!$A$4:$A$15&amp;"'!$M$03:$M$23")))+(SUMIF(INDIRECT("'"&amp;Données!$A$4:$A$15&amp;"'!$Q$03:$Q$23"),A111,INDIRECT("'"&amp;Données!$A$4:$A$15&amp;"'!$T$03:$T$23"))))</f>
        <v>0</v>
      </c>
      <c r="D111" s="377">
        <f ca="1">SUMPRODUCT(COUNTIF(INDIRECT("'"&amp;Données!$A$4:$A$15&amp;"'!$C$03:$C$23"),A111))</f>
        <v>0</v>
      </c>
      <c r="E111" s="377">
        <f ca="1">SUMPRODUCT(COUNTIF(INDIRECT("'"&amp;Données!$A$4:$A$15&amp;"'!$J$03:$J$23"),A111))</f>
        <v>0</v>
      </c>
      <c r="F111" s="377">
        <f ca="1">SUMPRODUCT(COUNTIF(INDIRECT("'"&amp;Données!$A$4:$A$15&amp;"'!$Q$03:$Q$23"),A111))</f>
        <v>0</v>
      </c>
      <c r="G111" s="386">
        <f>COUNTIFS('Michèle SCHUH'!$B$3:$B$42,Données!$T$4,'Michèle SCHUH'!$C$3:$C$42,A111)+COUNTIFS('Michèle SCHUH'!$I$3:$I$42,Données!$T$4,'Michèle SCHUH'!$J$3:$J$42,A111)+COUNTIFS('Michèle SCHUH'!$P$3:$P$42,Données!$T$4,'Michèle SCHUH'!$Q$3:$Q$42,A111)</f>
        <v>0</v>
      </c>
      <c r="H111" s="386">
        <f>COUNTIFS('Michèle SCHUH'!$B$3:$B$42,Données!$T$5,'Michèle SCHUH'!$C$3:$C$42,A111)+COUNTIFS('Michèle SCHUH'!$I$3:$I$42,Données!$T$5,'Michèle SCHUH'!$J$3:$J$42,A111)+COUNTIFS('Michèle SCHUH'!$P$3:$P$42,Données!$T$5,'Michèle SCHUH'!$Q$3:$Q$42,A111)</f>
        <v>0</v>
      </c>
      <c r="I111" s="386">
        <f>COUNTIFS('Michèle SCHUH'!$B$3:$B$42,Données!$T$6,'Michèle SCHUH'!$C$3:$C$42,A111)+COUNTIFS('Michèle SCHUH'!$I$3:$I$42,Données!$T$6,'Michèle SCHUH'!$J$3:$J$42,A111)+COUNTIFS('Michèle SCHUH'!$P$3:$P$42,Données!$T$6,'Michèle SCHUH'!$Q$3:$Q$42,A111)</f>
        <v>0</v>
      </c>
      <c r="J111" s="386">
        <f>COUNTIFS('Michèle SCHUH'!$B$3:$B$42,Données!$T$7,'Michèle SCHUH'!$C$3:$C$42,A111)+COUNTIFS('Michèle SCHUH'!$I$3:$I$42,Données!$T$7,'Michèle SCHUH'!$J$3:$J$42,A111)+COUNTIFS('Michèle SCHUH'!$P$3:$P$42,Données!$T$7,'Michèle SCHUH'!$Q$3:$Q$42,A111)</f>
        <v>0</v>
      </c>
      <c r="K111" s="378">
        <f ca="1">SUMPRODUCT(COUNTIFS(INDIRECT("'"&amp;Données!$A$4:$A$15&amp;"'!$E$4:$E$24"),Données!$O$4,INDIRECT("'"&amp;Données!$A$4:$A$15&amp;"'!$C$4:$C$24"),A111)+(COUNTIFS(INDIRECT("'"&amp;Données!$A$4:$A$15&amp;"'!$L$4:$L$24"),Données!$O$4,INDIRECT("'"&amp;Données!$A$4:$A$15&amp;"'!$J$4:$J$24"),A111)+(COUNTIFS(INDIRECT("'"&amp;Données!$A$4:$A$15&amp;"'!$S$4:$S$24"),Données!$O$4,INDIRECT("'"&amp;Données!$A$4:$A$15&amp;"'!$Q$4:$Q$24"),A111))))</f>
        <v>0</v>
      </c>
      <c r="L111" s="378">
        <f ca="1">SUMPRODUCT(COUNTIFS(INDIRECT("'"&amp;Données!$A$4:$A$15&amp;"'!$E$4:$E$24"),Données!$O$5,INDIRECT("'"&amp;Données!$A$4:$A$15&amp;"'!$C$4:$C$24"),A111)+(COUNTIFS(INDIRECT("'"&amp;Données!$A$4:$A$15&amp;"'!$L$4:$L$24"),Données!$O$5,INDIRECT("'"&amp;Données!$A$4:$A$15&amp;"'!$J$4:$J$24"),A111)+(COUNTIFS(INDIRECT("'"&amp;Données!$A$4:$A$15&amp;"'!$S$4:$S$24"),Données!$O$5,INDIRECT("'"&amp;Données!$A$4:$A$15&amp;"'!$Q$4:$Q$24"),A111))))</f>
        <v>0</v>
      </c>
      <c r="M111" s="378">
        <f ca="1">SUMPRODUCT(COUNTIFS(INDIRECT("'"&amp;Données!$A$4:$A$15&amp;"'!$E$4:$E$24"),Données!$O$6,INDIRECT("'"&amp;Données!$A$4:$A$15&amp;"'!$C$4:$C$24"),A111)+(COUNTIFS(INDIRECT("'"&amp;Données!$A$4:$A$15&amp;"'!$L$4:$L$24"),Données!$O$6,INDIRECT("'"&amp;Données!$A$4:$A$15&amp;"'!$J$4:$J$24"),A111)+(COUNTIFS(INDIRECT("'"&amp;Données!$A$4:$A$15&amp;"'!$S$4:$S$24"),Données!$O$6,INDIRECT("'"&amp;Données!$A$4:$A$15&amp;"'!$Q$4:$Q$24"),A111))))</f>
        <v>0</v>
      </c>
      <c r="N111" s="378">
        <f ca="1">SUMPRODUCT(COUNTIFS(INDIRECT("'"&amp;Données!$A$4:$A$15&amp;"'!$E$4:$E$24"),Données!$O$7,INDIRECT("'"&amp;Données!$A$4:$A$15&amp;"'!$C$4:$C$24"),A111)+(COUNTIFS(INDIRECT("'"&amp;Données!$A$4:$A$15&amp;"'!$L$4:$L$24"),Données!$O$7,INDIRECT("'"&amp;Données!$A$4:$A$15&amp;"'!$J$4:$J$24"),A111)+(COUNTIFS(INDIRECT("'"&amp;Données!$A$4:$A$15&amp;"'!$S$4:$S$24"),Données!$O$7,INDIRECT("'"&amp;Données!$A$4:$A$15&amp;"'!$Q$4:$Q$24"),A111))))</f>
        <v>0</v>
      </c>
      <c r="O111" s="378">
        <f ca="1">SUMPRODUCT(COUNTIFS(INDIRECT("'"&amp;Données!$A$4:$A$15&amp;"'!$E$4:$E$24"),Données!$O$8,INDIRECT("'"&amp;Données!$A$4:$A$15&amp;"'!$C$4:$C$24"),A111)+(COUNTIFS(INDIRECT("'"&amp;Données!$A$4:$A$15&amp;"'!$L$4:$L$24"),Données!$O$8,INDIRECT("'"&amp;Données!$A$4:$A$15&amp;"'!$J$4:$J$24"),A111)+(COUNTIFS(INDIRECT("'"&amp;Données!$A$4:$A$15&amp;"'!$S$4:$S$24"),Données!$O$8,INDIRECT("'"&amp;Données!$A$4:$A$15&amp;"'!$Q$4:$Q$24"),A111))))</f>
        <v>0</v>
      </c>
      <c r="P111" s="378">
        <f ca="1">SUMPRODUCT(COUNTIFS(INDIRECT("'"&amp;Données!$A$4:$A$15&amp;"'!$E$4:$E$24"),Données!$O$9,INDIRECT("'"&amp;Données!$A$4:$A$15&amp;"'!$C$4:$C$24"),A111)+(COUNTIFS(INDIRECT("'"&amp;Données!$A$4:$A$15&amp;"'!$L$4:$L$24"),Données!$O$9,INDIRECT("'"&amp;Données!$A$4:$A$15&amp;"'!$J$4:$J$24"),A111)+(COUNTIFS(INDIRECT("'"&amp;Données!$A$4:$A$15&amp;"'!$S$4:$S$24"),Données!$O$9,INDIRECT("'"&amp;Données!$A$4:$A$15&amp;"'!$Q$4:$Q$24"),A111))))</f>
        <v>0</v>
      </c>
      <c r="Q111" s="378">
        <f ca="1">SUMPRODUCT(COUNTIFS(INDIRECT("'"&amp;Données!$A$4:$A$15&amp;"'!$E$4:$E$24"),Données!$O$10,INDIRECT("'"&amp;Données!$A$4:$A$15&amp;"'!$C$4:$C$24"),A111)+(COUNTIFS(INDIRECT("'"&amp;Données!$A$4:$A$15&amp;"'!$L$4:$L$24"),Données!$O$10,INDIRECT("'"&amp;Données!$A$4:$A$15&amp;"'!$J$4:$J$24"),A111)+(COUNTIFS(INDIRECT("'"&amp;Données!$A$4:$A$15&amp;"'!$S$4:$S$24"),Données!$O$10,INDIRECT("'"&amp;Données!$A$4:$A$15&amp;"'!$Q$4:$Q$24"),A111))))</f>
        <v>0</v>
      </c>
      <c r="R111" s="378">
        <f ca="1">SUMPRODUCT(COUNTIFS(INDIRECT("'"&amp;Données!$A$4:$A$15&amp;"'!$E$4:$E$24"),Données!$O$11,INDIRECT("'"&amp;Données!$A$4:$A$15&amp;"'!$C$4:$C$24"),A111)+(COUNTIFS(INDIRECT("'"&amp;Données!$A$4:$A$15&amp;"'!$L$4:$L$24"),Données!$O$11,INDIRECT("'"&amp;Données!$A$4:$A$15&amp;"'!$J$4:$J$24"),A111)+(COUNTIFS(INDIRECT("'"&amp;Données!$A$4:$A$15&amp;"'!$S$4:$S$24"),Données!$O$11,INDIRECT("'"&amp;Données!$A$4:$A$15&amp;"'!$Q$4:$Q$24"),A111))))</f>
        <v>0</v>
      </c>
      <c r="S111" s="378">
        <f ca="1">SUMPRODUCT(COUNTIFS(INDIRECT("'"&amp;Données!$A$4:$A$15&amp;"'!$E$4:$E$24"),Données!$O$12,INDIRECT("'"&amp;Données!$A$4:$A$15&amp;"'!$C$4:$C$24"),A111)+(COUNTIFS(INDIRECT("'"&amp;Données!$A$4:$A$15&amp;"'!$L$4:$L$24"),Données!$O$12,INDIRECT("'"&amp;Données!$A$4:$A$15&amp;"'!$J$4:$J$24"),A111)+(COUNTIFS(INDIRECT("'"&amp;Données!$A$4:$A$15&amp;"'!$S$4:$S$24"),Données!$O$12,INDIRECT("'"&amp;Données!$A$4:$A$15&amp;"'!$Q$4:$Q$24"),A111))))</f>
        <v>0</v>
      </c>
      <c r="T111" s="378">
        <f ca="1">SUMPRODUCT(COUNTIFS(INDIRECT("'"&amp;Données!$A$4:$A$15&amp;"'!$E$4:$E$24"),Données!$O$13,INDIRECT("'"&amp;Données!$A$4:$A$15&amp;"'!$C$4:$C$24"),A111)+(COUNTIFS(INDIRECT("'"&amp;Données!$A$4:$A$15&amp;"'!$L$4:$L$24"),Données!$O$13,INDIRECT("'"&amp;Données!$A$4:$A$15&amp;"'!$J$4:$J$24"),A111)+(COUNTIFS(INDIRECT("'"&amp;Données!$A$4:$A$15&amp;"'!$S$4:$S$24"),Données!$O$13,INDIRECT("'"&amp;Données!$A$4:$A$15&amp;"'!$Q$4:$Q$24"),A111))))</f>
        <v>0</v>
      </c>
      <c r="U111" s="378">
        <f ca="1">SUMPRODUCT(COUNTIFS(INDIRECT("'"&amp;Données!$A$4:$A$15&amp;"'!$E$4:$E$24"),Données!$O$14,INDIRECT("'"&amp;Données!$A$4:$A$15&amp;"'!$C$4:$C$24"),A111)+(COUNTIFS(INDIRECT("'"&amp;Données!$A$4:$A$15&amp;"'!$L$4:$L$24"),Données!$O$14,INDIRECT("'"&amp;Données!$A$4:$A$15&amp;"'!$J$4:$J$24"),A111)+(COUNTIFS(INDIRECT("'"&amp;Données!$A$4:$A$15&amp;"'!$S$4:$S$24"),Données!$O$14,INDIRECT("'"&amp;Données!$A$4:$A$15&amp;"'!$Q$4:$Q$24"),A111))))</f>
        <v>0</v>
      </c>
      <c r="V111" s="378">
        <f ca="1">SUMPRODUCT(COUNTIFS(INDIRECT("'"&amp;Données!$A$4:$A$15&amp;"'!$E$4:$E$24"),Données!$O$15,INDIRECT("'"&amp;Données!$A$4:$A$15&amp;"'!$C$4:$C$24"),A111)+(COUNTIFS(INDIRECT("'"&amp;Données!$A$4:$A$15&amp;"'!$L$4:$L$24"),Données!$O$15,INDIRECT("'"&amp;Données!$A$4:$A$15&amp;"'!$J$4:$J$24"),A111)+(COUNTIFS(INDIRECT("'"&amp;Données!$A$4:$A$15&amp;"'!$S$4:$S$24"),Données!$O$15,INDIRECT("'"&amp;Données!$A$4:$A$15&amp;"'!$Q$4:$Q$24"),A111))))</f>
        <v>0</v>
      </c>
      <c r="W111" s="378">
        <f ca="1">SUMPRODUCT(COUNTIFS(INDIRECT("'"&amp;Données!$A$4:$A$15&amp;"'!$E$4:$E$24"),Données!$O$16,INDIRECT("'"&amp;Données!$A$4:$A$15&amp;"'!$C$4:$C$24"),A111)+(COUNTIFS(INDIRECT("'"&amp;Données!$A$4:$A$15&amp;"'!$L$4:$L$24"),Données!$O$16,INDIRECT("'"&amp;Données!$A$4:$A$15&amp;"'!$J$4:$J$24"),A111)+(COUNTIFS(INDIRECT("'"&amp;Données!$A$4:$A$15&amp;"'!$S$4:$S$24"),Données!$O$16,INDIRECT("'"&amp;Données!$A$4:$A$15&amp;"'!$Q$4:$Q$24"),A111))))</f>
        <v>0</v>
      </c>
      <c r="X111" s="378">
        <f ca="1">SUMPRODUCT(COUNTIFS(INDIRECT("'"&amp;Données!$A$4:$A$15&amp;"'!$E$4:$E$24"),Données!$O$17,INDIRECT("'"&amp;Données!$A$4:$A$15&amp;"'!$C$4:$C$24"),A111)+(COUNTIFS(INDIRECT("'"&amp;Données!$A$4:$A$15&amp;"'!$L$4:$L$24"),Données!$O$17,INDIRECT("'"&amp;Données!$A$4:$A$15&amp;"'!$J$4:$J$24"),A111)+(COUNTIFS(INDIRECT("'"&amp;Données!$A$4:$A$15&amp;"'!$S$4:$S$24"),Données!$O$17,INDIRECT("'"&amp;Données!$A$4:$A$15&amp;"'!$Q$4:$Q$24"),A111))))</f>
        <v>0</v>
      </c>
      <c r="Y111" s="378">
        <f ca="1">SUMPRODUCT(COUNTIFS(INDIRECT("'"&amp;Données!$A$4:$A$15&amp;"'!$E$4:$E$24"),Données!$O$18,INDIRECT("'"&amp;Données!$A$4:$A$15&amp;"'!$C$4:$C$24"),A111)+(COUNTIFS(INDIRECT("'"&amp;Données!$A$4:$A$15&amp;"'!$L$4:$L$24"),Données!$O$18,INDIRECT("'"&amp;Données!$A$4:$A$15&amp;"'!$J$4:$J$24"),A111)+(COUNTIFS(INDIRECT("'"&amp;Données!$A$4:$A$15&amp;"'!$S$4:$S$24"),Données!$O$18,INDIRECT("'"&amp;Données!$A$4:$A$15&amp;"'!$Q$4:$Q$24"),A111))))</f>
        <v>0</v>
      </c>
      <c r="Z111" s="378">
        <f ca="1">SUMPRODUCT(COUNTIFS(INDIRECT("'"&amp;Données!$A$4:$A$15&amp;"'!$E$4:$E$24"),Données!$O$19,INDIRECT("'"&amp;Données!$A$4:$A$15&amp;"'!$C$4:$C$24"),A111)+(COUNTIFS(INDIRECT("'"&amp;Données!$A$4:$A$15&amp;"'!$L$4:$L$24"),Données!$O$19,INDIRECT("'"&amp;Données!$A$4:$A$15&amp;"'!$J$4:$J$24"),A111)+(COUNTIFS(INDIRECT("'"&amp;Données!$A$4:$A$15&amp;"'!$S$4:$S$24"),Données!$O$19,INDIRECT("'"&amp;Données!$A$4:$A$15&amp;"'!$Q$4:$Q$24"),A111))))</f>
        <v>0</v>
      </c>
      <c r="AA111" s="218"/>
      <c r="AB111" s="218"/>
      <c r="AC111" s="218"/>
      <c r="AD111" s="97"/>
      <c r="AE111" s="97"/>
      <c r="AF111" s="97"/>
      <c r="AG111" s="97"/>
      <c r="AH111" s="97"/>
      <c r="AI111" s="98"/>
      <c r="AJ111" s="96"/>
      <c r="AK111" s="96"/>
      <c r="AL111" s="96"/>
      <c r="AS111" s="89"/>
    </row>
    <row r="112" spans="1:45" s="63" customFormat="1" ht="12.75" x14ac:dyDescent="0.2">
      <c r="A112" s="375" t="s">
        <v>157</v>
      </c>
      <c r="B112" s="377">
        <f ca="1">SUMPRODUCT(COUNTIF(INDIRECT("'"&amp;Données!$A$4:$A$15&amp;"'!$B$3:$T$38"),A112))</f>
        <v>0</v>
      </c>
      <c r="C112" s="377">
        <f ca="1">SUMPRODUCT(SUMIF(INDIRECT("'"&amp;Données!$A$4:$A$15&amp;"'!$C$03:$C$23"),A112,INDIRECT("'"&amp;Données!$A$4:$A$15&amp;"'!$F$03:$F$23"))+(SUMIF(INDIRECT("'"&amp;Données!$A$4:$A$15&amp;"'!$J$03:$J$23"),A112,INDIRECT("'"&amp;Données!$A$4:$A$15&amp;"'!$M$03:$M$23")))+(SUMIF(INDIRECT("'"&amp;Données!$A$4:$A$15&amp;"'!$Q$03:$Q$23"),A112,INDIRECT("'"&amp;Données!$A$4:$A$15&amp;"'!$T$03:$T$23"))))</f>
        <v>0</v>
      </c>
      <c r="D112" s="377">
        <f ca="1">SUMPRODUCT(COUNTIF(INDIRECT("'"&amp;Données!$A$4:$A$15&amp;"'!$C$03:$C$23"),A112))</f>
        <v>0</v>
      </c>
      <c r="E112" s="377">
        <f ca="1">SUMPRODUCT(COUNTIF(INDIRECT("'"&amp;Données!$A$4:$A$15&amp;"'!$J$03:$J$23"),A112))</f>
        <v>0</v>
      </c>
      <c r="F112" s="377">
        <f ca="1">SUMPRODUCT(COUNTIF(INDIRECT("'"&amp;Données!$A$4:$A$15&amp;"'!$Q$03:$Q$23"),A112))</f>
        <v>0</v>
      </c>
      <c r="G112" s="386">
        <f>COUNTIFS('Michèle SCHUH'!$B$3:$B$42,Données!$T$4,'Michèle SCHUH'!$C$3:$C$42,A112)+COUNTIFS('Michèle SCHUH'!$I$3:$I$42,Données!$T$4,'Michèle SCHUH'!$J$3:$J$42,A112)+COUNTIFS('Michèle SCHUH'!$P$3:$P$42,Données!$T$4,'Michèle SCHUH'!$Q$3:$Q$42,A112)</f>
        <v>0</v>
      </c>
      <c r="H112" s="386">
        <f>COUNTIFS('Michèle SCHUH'!$B$3:$B$42,Données!$T$5,'Michèle SCHUH'!$C$3:$C$42,A112)+COUNTIFS('Michèle SCHUH'!$I$3:$I$42,Données!$T$5,'Michèle SCHUH'!$J$3:$J$42,A112)+COUNTIFS('Michèle SCHUH'!$P$3:$P$42,Données!$T$5,'Michèle SCHUH'!$Q$3:$Q$42,A112)</f>
        <v>0</v>
      </c>
      <c r="I112" s="386">
        <f>COUNTIFS('Michèle SCHUH'!$B$3:$B$42,Données!$T$6,'Michèle SCHUH'!$C$3:$C$42,A112)+COUNTIFS('Michèle SCHUH'!$I$3:$I$42,Données!$T$6,'Michèle SCHUH'!$J$3:$J$42,A112)+COUNTIFS('Michèle SCHUH'!$P$3:$P$42,Données!$T$6,'Michèle SCHUH'!$Q$3:$Q$42,A112)</f>
        <v>0</v>
      </c>
      <c r="J112" s="386">
        <f>COUNTIFS('Michèle SCHUH'!$B$3:$B$42,Données!$T$7,'Michèle SCHUH'!$C$3:$C$42,A112)+COUNTIFS('Michèle SCHUH'!$I$3:$I$42,Données!$T$7,'Michèle SCHUH'!$J$3:$J$42,A112)+COUNTIFS('Michèle SCHUH'!$P$3:$P$42,Données!$T$7,'Michèle SCHUH'!$Q$3:$Q$42,A112)</f>
        <v>0</v>
      </c>
      <c r="K112" s="378">
        <f ca="1">SUMPRODUCT(COUNTIFS(INDIRECT("'"&amp;Données!$A$4:$A$15&amp;"'!$E$4:$E$24"),Données!$O$4,INDIRECT("'"&amp;Données!$A$4:$A$15&amp;"'!$C$4:$C$24"),A112)+(COUNTIFS(INDIRECT("'"&amp;Données!$A$4:$A$15&amp;"'!$L$4:$L$24"),Données!$O$4,INDIRECT("'"&amp;Données!$A$4:$A$15&amp;"'!$J$4:$J$24"),A112)+(COUNTIFS(INDIRECT("'"&amp;Données!$A$4:$A$15&amp;"'!$S$4:$S$24"),Données!$O$4,INDIRECT("'"&amp;Données!$A$4:$A$15&amp;"'!$Q$4:$Q$24"),A112))))</f>
        <v>0</v>
      </c>
      <c r="L112" s="378">
        <f ca="1">SUMPRODUCT(COUNTIFS(INDIRECT("'"&amp;Données!$A$4:$A$15&amp;"'!$E$4:$E$24"),Données!$O$5,INDIRECT("'"&amp;Données!$A$4:$A$15&amp;"'!$C$4:$C$24"),A112)+(COUNTIFS(INDIRECT("'"&amp;Données!$A$4:$A$15&amp;"'!$L$4:$L$24"),Données!$O$5,INDIRECT("'"&amp;Données!$A$4:$A$15&amp;"'!$J$4:$J$24"),A112)+(COUNTIFS(INDIRECT("'"&amp;Données!$A$4:$A$15&amp;"'!$S$4:$S$24"),Données!$O$5,INDIRECT("'"&amp;Données!$A$4:$A$15&amp;"'!$Q$4:$Q$24"),A112))))</f>
        <v>0</v>
      </c>
      <c r="M112" s="378">
        <f ca="1">SUMPRODUCT(COUNTIFS(INDIRECT("'"&amp;Données!$A$4:$A$15&amp;"'!$E$4:$E$24"),Données!$O$6,INDIRECT("'"&amp;Données!$A$4:$A$15&amp;"'!$C$4:$C$24"),A112)+(COUNTIFS(INDIRECT("'"&amp;Données!$A$4:$A$15&amp;"'!$L$4:$L$24"),Données!$O$6,INDIRECT("'"&amp;Données!$A$4:$A$15&amp;"'!$J$4:$J$24"),A112)+(COUNTIFS(INDIRECT("'"&amp;Données!$A$4:$A$15&amp;"'!$S$4:$S$24"),Données!$O$6,INDIRECT("'"&amp;Données!$A$4:$A$15&amp;"'!$Q$4:$Q$24"),A112))))</f>
        <v>0</v>
      </c>
      <c r="N112" s="378">
        <f ca="1">SUMPRODUCT(COUNTIFS(INDIRECT("'"&amp;Données!$A$4:$A$15&amp;"'!$E$4:$E$24"),Données!$O$7,INDIRECT("'"&amp;Données!$A$4:$A$15&amp;"'!$C$4:$C$24"),A112)+(COUNTIFS(INDIRECT("'"&amp;Données!$A$4:$A$15&amp;"'!$L$4:$L$24"),Données!$O$7,INDIRECT("'"&amp;Données!$A$4:$A$15&amp;"'!$J$4:$J$24"),A112)+(COUNTIFS(INDIRECT("'"&amp;Données!$A$4:$A$15&amp;"'!$S$4:$S$24"),Données!$O$7,INDIRECT("'"&amp;Données!$A$4:$A$15&amp;"'!$Q$4:$Q$24"),A112))))</f>
        <v>0</v>
      </c>
      <c r="O112" s="378">
        <f ca="1">SUMPRODUCT(COUNTIFS(INDIRECT("'"&amp;Données!$A$4:$A$15&amp;"'!$E$4:$E$24"),Données!$O$8,INDIRECT("'"&amp;Données!$A$4:$A$15&amp;"'!$C$4:$C$24"),A112)+(COUNTIFS(INDIRECT("'"&amp;Données!$A$4:$A$15&amp;"'!$L$4:$L$24"),Données!$O$8,INDIRECT("'"&amp;Données!$A$4:$A$15&amp;"'!$J$4:$J$24"),A112)+(COUNTIFS(INDIRECT("'"&amp;Données!$A$4:$A$15&amp;"'!$S$4:$S$24"),Données!$O$8,INDIRECT("'"&amp;Données!$A$4:$A$15&amp;"'!$Q$4:$Q$24"),A112))))</f>
        <v>0</v>
      </c>
      <c r="P112" s="378">
        <f ca="1">SUMPRODUCT(COUNTIFS(INDIRECT("'"&amp;Données!$A$4:$A$15&amp;"'!$E$4:$E$24"),Données!$O$9,INDIRECT("'"&amp;Données!$A$4:$A$15&amp;"'!$C$4:$C$24"),A112)+(COUNTIFS(INDIRECT("'"&amp;Données!$A$4:$A$15&amp;"'!$L$4:$L$24"),Données!$O$9,INDIRECT("'"&amp;Données!$A$4:$A$15&amp;"'!$J$4:$J$24"),A112)+(COUNTIFS(INDIRECT("'"&amp;Données!$A$4:$A$15&amp;"'!$S$4:$S$24"),Données!$O$9,INDIRECT("'"&amp;Données!$A$4:$A$15&amp;"'!$Q$4:$Q$24"),A112))))</f>
        <v>0</v>
      </c>
      <c r="Q112" s="378">
        <f ca="1">SUMPRODUCT(COUNTIFS(INDIRECT("'"&amp;Données!$A$4:$A$15&amp;"'!$E$4:$E$24"),Données!$O$10,INDIRECT("'"&amp;Données!$A$4:$A$15&amp;"'!$C$4:$C$24"),A112)+(COUNTIFS(INDIRECT("'"&amp;Données!$A$4:$A$15&amp;"'!$L$4:$L$24"),Données!$O$10,INDIRECT("'"&amp;Données!$A$4:$A$15&amp;"'!$J$4:$J$24"),A112)+(COUNTIFS(INDIRECT("'"&amp;Données!$A$4:$A$15&amp;"'!$S$4:$S$24"),Données!$O$10,INDIRECT("'"&amp;Données!$A$4:$A$15&amp;"'!$Q$4:$Q$24"),A112))))</f>
        <v>0</v>
      </c>
      <c r="R112" s="378">
        <f ca="1">SUMPRODUCT(COUNTIFS(INDIRECT("'"&amp;Données!$A$4:$A$15&amp;"'!$E$4:$E$24"),Données!$O$11,INDIRECT("'"&amp;Données!$A$4:$A$15&amp;"'!$C$4:$C$24"),A112)+(COUNTIFS(INDIRECT("'"&amp;Données!$A$4:$A$15&amp;"'!$L$4:$L$24"),Données!$O$11,INDIRECT("'"&amp;Données!$A$4:$A$15&amp;"'!$J$4:$J$24"),A112)+(COUNTIFS(INDIRECT("'"&amp;Données!$A$4:$A$15&amp;"'!$S$4:$S$24"),Données!$O$11,INDIRECT("'"&amp;Données!$A$4:$A$15&amp;"'!$Q$4:$Q$24"),A112))))</f>
        <v>0</v>
      </c>
      <c r="S112" s="378">
        <f ca="1">SUMPRODUCT(COUNTIFS(INDIRECT("'"&amp;Données!$A$4:$A$15&amp;"'!$E$4:$E$24"),Données!$O$12,INDIRECT("'"&amp;Données!$A$4:$A$15&amp;"'!$C$4:$C$24"),A112)+(COUNTIFS(INDIRECT("'"&amp;Données!$A$4:$A$15&amp;"'!$L$4:$L$24"),Données!$O$12,INDIRECT("'"&amp;Données!$A$4:$A$15&amp;"'!$J$4:$J$24"),A112)+(COUNTIFS(INDIRECT("'"&amp;Données!$A$4:$A$15&amp;"'!$S$4:$S$24"),Données!$O$12,INDIRECT("'"&amp;Données!$A$4:$A$15&amp;"'!$Q$4:$Q$24"),A112))))</f>
        <v>0</v>
      </c>
      <c r="T112" s="378">
        <f ca="1">SUMPRODUCT(COUNTIFS(INDIRECT("'"&amp;Données!$A$4:$A$15&amp;"'!$E$4:$E$24"),Données!$O$13,INDIRECT("'"&amp;Données!$A$4:$A$15&amp;"'!$C$4:$C$24"),A112)+(COUNTIFS(INDIRECT("'"&amp;Données!$A$4:$A$15&amp;"'!$L$4:$L$24"),Données!$O$13,INDIRECT("'"&amp;Données!$A$4:$A$15&amp;"'!$J$4:$J$24"),A112)+(COUNTIFS(INDIRECT("'"&amp;Données!$A$4:$A$15&amp;"'!$S$4:$S$24"),Données!$O$13,INDIRECT("'"&amp;Données!$A$4:$A$15&amp;"'!$Q$4:$Q$24"),A112))))</f>
        <v>0</v>
      </c>
      <c r="U112" s="378">
        <f ca="1">SUMPRODUCT(COUNTIFS(INDIRECT("'"&amp;Données!$A$4:$A$15&amp;"'!$E$4:$E$24"),Données!$O$14,INDIRECT("'"&amp;Données!$A$4:$A$15&amp;"'!$C$4:$C$24"),A112)+(COUNTIFS(INDIRECT("'"&amp;Données!$A$4:$A$15&amp;"'!$L$4:$L$24"),Données!$O$14,INDIRECT("'"&amp;Données!$A$4:$A$15&amp;"'!$J$4:$J$24"),A112)+(COUNTIFS(INDIRECT("'"&amp;Données!$A$4:$A$15&amp;"'!$S$4:$S$24"),Données!$O$14,INDIRECT("'"&amp;Données!$A$4:$A$15&amp;"'!$Q$4:$Q$24"),A112))))</f>
        <v>0</v>
      </c>
      <c r="V112" s="378">
        <f ca="1">SUMPRODUCT(COUNTIFS(INDIRECT("'"&amp;Données!$A$4:$A$15&amp;"'!$E$4:$E$24"),Données!$O$15,INDIRECT("'"&amp;Données!$A$4:$A$15&amp;"'!$C$4:$C$24"),A112)+(COUNTIFS(INDIRECT("'"&amp;Données!$A$4:$A$15&amp;"'!$L$4:$L$24"),Données!$O$15,INDIRECT("'"&amp;Données!$A$4:$A$15&amp;"'!$J$4:$J$24"),A112)+(COUNTIFS(INDIRECT("'"&amp;Données!$A$4:$A$15&amp;"'!$S$4:$S$24"),Données!$O$15,INDIRECT("'"&amp;Données!$A$4:$A$15&amp;"'!$Q$4:$Q$24"),A112))))</f>
        <v>0</v>
      </c>
      <c r="W112" s="378">
        <f ca="1">SUMPRODUCT(COUNTIFS(INDIRECT("'"&amp;Données!$A$4:$A$15&amp;"'!$E$4:$E$24"),Données!$O$16,INDIRECT("'"&amp;Données!$A$4:$A$15&amp;"'!$C$4:$C$24"),A112)+(COUNTIFS(INDIRECT("'"&amp;Données!$A$4:$A$15&amp;"'!$L$4:$L$24"),Données!$O$16,INDIRECT("'"&amp;Données!$A$4:$A$15&amp;"'!$J$4:$J$24"),A112)+(COUNTIFS(INDIRECT("'"&amp;Données!$A$4:$A$15&amp;"'!$S$4:$S$24"),Données!$O$16,INDIRECT("'"&amp;Données!$A$4:$A$15&amp;"'!$Q$4:$Q$24"),A112))))</f>
        <v>0</v>
      </c>
      <c r="X112" s="378">
        <f ca="1">SUMPRODUCT(COUNTIFS(INDIRECT("'"&amp;Données!$A$4:$A$15&amp;"'!$E$4:$E$24"),Données!$O$17,INDIRECT("'"&amp;Données!$A$4:$A$15&amp;"'!$C$4:$C$24"),A112)+(COUNTIFS(INDIRECT("'"&amp;Données!$A$4:$A$15&amp;"'!$L$4:$L$24"),Données!$O$17,INDIRECT("'"&amp;Données!$A$4:$A$15&amp;"'!$J$4:$J$24"),A112)+(COUNTIFS(INDIRECT("'"&amp;Données!$A$4:$A$15&amp;"'!$S$4:$S$24"),Données!$O$17,INDIRECT("'"&amp;Données!$A$4:$A$15&amp;"'!$Q$4:$Q$24"),A112))))</f>
        <v>0</v>
      </c>
      <c r="Y112" s="378">
        <f ca="1">SUMPRODUCT(COUNTIFS(INDIRECT("'"&amp;Données!$A$4:$A$15&amp;"'!$E$4:$E$24"),Données!$O$18,INDIRECT("'"&amp;Données!$A$4:$A$15&amp;"'!$C$4:$C$24"),A112)+(COUNTIFS(INDIRECT("'"&amp;Données!$A$4:$A$15&amp;"'!$L$4:$L$24"),Données!$O$18,INDIRECT("'"&amp;Données!$A$4:$A$15&amp;"'!$J$4:$J$24"),A112)+(COUNTIFS(INDIRECT("'"&amp;Données!$A$4:$A$15&amp;"'!$S$4:$S$24"),Données!$O$18,INDIRECT("'"&amp;Données!$A$4:$A$15&amp;"'!$Q$4:$Q$24"),A112))))</f>
        <v>0</v>
      </c>
      <c r="Z112" s="378">
        <f ca="1">SUMPRODUCT(COUNTIFS(INDIRECT("'"&amp;Données!$A$4:$A$15&amp;"'!$E$4:$E$24"),Données!$O$19,INDIRECT("'"&amp;Données!$A$4:$A$15&amp;"'!$C$4:$C$24"),A112)+(COUNTIFS(INDIRECT("'"&amp;Données!$A$4:$A$15&amp;"'!$L$4:$L$24"),Données!$O$19,INDIRECT("'"&amp;Données!$A$4:$A$15&amp;"'!$J$4:$J$24"),A112)+(COUNTIFS(INDIRECT("'"&amp;Données!$A$4:$A$15&amp;"'!$S$4:$S$24"),Données!$O$19,INDIRECT("'"&amp;Données!$A$4:$A$15&amp;"'!$Q$4:$Q$24"),A112))))</f>
        <v>0</v>
      </c>
      <c r="AA112" s="218"/>
      <c r="AB112" s="218"/>
      <c r="AC112" s="218"/>
      <c r="AD112" s="97"/>
      <c r="AE112" s="97"/>
      <c r="AF112" s="97"/>
      <c r="AG112" s="97"/>
      <c r="AH112" s="97"/>
      <c r="AI112" s="98"/>
      <c r="AJ112" s="96"/>
      <c r="AK112" s="96"/>
      <c r="AL112" s="96"/>
      <c r="AS112" s="89"/>
    </row>
    <row r="113" spans="1:45" s="63" customFormat="1" ht="12.75" x14ac:dyDescent="0.2">
      <c r="A113" s="375" t="s">
        <v>80</v>
      </c>
      <c r="B113" s="377">
        <f ca="1">SUMPRODUCT(COUNTIF(INDIRECT("'"&amp;Données!$A$4:$A$15&amp;"'!$B$3:$T$38"),A113))</f>
        <v>0</v>
      </c>
      <c r="C113" s="377">
        <f ca="1">SUMPRODUCT(SUMIF(INDIRECT("'"&amp;Données!$A$4:$A$15&amp;"'!$C$03:$C$23"),A113,INDIRECT("'"&amp;Données!$A$4:$A$15&amp;"'!$F$03:$F$23"))+(SUMIF(INDIRECT("'"&amp;Données!$A$4:$A$15&amp;"'!$J$03:$J$23"),A113,INDIRECT("'"&amp;Données!$A$4:$A$15&amp;"'!$M$03:$M$23")))+(SUMIF(INDIRECT("'"&amp;Données!$A$4:$A$15&amp;"'!$Q$03:$Q$23"),A113,INDIRECT("'"&amp;Données!$A$4:$A$15&amp;"'!$T$03:$T$23"))))</f>
        <v>0</v>
      </c>
      <c r="D113" s="377">
        <f ca="1">SUMPRODUCT(COUNTIF(INDIRECT("'"&amp;Données!$A$4:$A$15&amp;"'!$C$03:$C$23"),A113))</f>
        <v>0</v>
      </c>
      <c r="E113" s="377">
        <f ca="1">SUMPRODUCT(COUNTIF(INDIRECT("'"&amp;Données!$A$4:$A$15&amp;"'!$J$03:$J$23"),A113))</f>
        <v>0</v>
      </c>
      <c r="F113" s="377">
        <f ca="1">SUMPRODUCT(COUNTIF(INDIRECT("'"&amp;Données!$A$4:$A$15&amp;"'!$Q$03:$Q$23"),A113))</f>
        <v>0</v>
      </c>
      <c r="G113" s="386">
        <f>COUNTIFS('Michèle SCHUH'!$B$3:$B$42,Données!$T$4,'Michèle SCHUH'!$C$3:$C$42,A113)+COUNTIFS('Michèle SCHUH'!$I$3:$I$42,Données!$T$4,'Michèle SCHUH'!$J$3:$J$42,A113)+COUNTIFS('Michèle SCHUH'!$P$3:$P$42,Données!$T$4,'Michèle SCHUH'!$Q$3:$Q$42,A113)</f>
        <v>0</v>
      </c>
      <c r="H113" s="386">
        <f>COUNTIFS('Michèle SCHUH'!$B$3:$B$42,Données!$T$5,'Michèle SCHUH'!$C$3:$C$42,A113)+COUNTIFS('Michèle SCHUH'!$I$3:$I$42,Données!$T$5,'Michèle SCHUH'!$J$3:$J$42,A113)+COUNTIFS('Michèle SCHUH'!$P$3:$P$42,Données!$T$5,'Michèle SCHUH'!$Q$3:$Q$42,A113)</f>
        <v>0</v>
      </c>
      <c r="I113" s="386">
        <f>COUNTIFS('Michèle SCHUH'!$B$3:$B$42,Données!$T$6,'Michèle SCHUH'!$C$3:$C$42,A113)+COUNTIFS('Michèle SCHUH'!$I$3:$I$42,Données!$T$6,'Michèle SCHUH'!$J$3:$J$42,A113)+COUNTIFS('Michèle SCHUH'!$P$3:$P$42,Données!$T$6,'Michèle SCHUH'!$Q$3:$Q$42,A113)</f>
        <v>0</v>
      </c>
      <c r="J113" s="386">
        <f>COUNTIFS('Michèle SCHUH'!$B$3:$B$42,Données!$T$7,'Michèle SCHUH'!$C$3:$C$42,A113)+COUNTIFS('Michèle SCHUH'!$I$3:$I$42,Données!$T$7,'Michèle SCHUH'!$J$3:$J$42,A113)+COUNTIFS('Michèle SCHUH'!$P$3:$P$42,Données!$T$7,'Michèle SCHUH'!$Q$3:$Q$42,A113)</f>
        <v>0</v>
      </c>
      <c r="K113" s="378">
        <f ca="1">SUMPRODUCT(COUNTIFS(INDIRECT("'"&amp;Données!$A$4:$A$15&amp;"'!$E$4:$E$24"),Données!$O$4,INDIRECT("'"&amp;Données!$A$4:$A$15&amp;"'!$C$4:$C$24"),A113)+(COUNTIFS(INDIRECT("'"&amp;Données!$A$4:$A$15&amp;"'!$L$4:$L$24"),Données!$O$4,INDIRECT("'"&amp;Données!$A$4:$A$15&amp;"'!$J$4:$J$24"),A113)+(COUNTIFS(INDIRECT("'"&amp;Données!$A$4:$A$15&amp;"'!$S$4:$S$24"),Données!$O$4,INDIRECT("'"&amp;Données!$A$4:$A$15&amp;"'!$Q$4:$Q$24"),A113))))</f>
        <v>0</v>
      </c>
      <c r="L113" s="378">
        <f ca="1">SUMPRODUCT(COUNTIFS(INDIRECT("'"&amp;Données!$A$4:$A$15&amp;"'!$E$4:$E$24"),Données!$O$5,INDIRECT("'"&amp;Données!$A$4:$A$15&amp;"'!$C$4:$C$24"),A113)+(COUNTIFS(INDIRECT("'"&amp;Données!$A$4:$A$15&amp;"'!$L$4:$L$24"),Données!$O$5,INDIRECT("'"&amp;Données!$A$4:$A$15&amp;"'!$J$4:$J$24"),A113)+(COUNTIFS(INDIRECT("'"&amp;Données!$A$4:$A$15&amp;"'!$S$4:$S$24"),Données!$O$5,INDIRECT("'"&amp;Données!$A$4:$A$15&amp;"'!$Q$4:$Q$24"),A113))))</f>
        <v>0</v>
      </c>
      <c r="M113" s="378">
        <f ca="1">SUMPRODUCT(COUNTIFS(INDIRECT("'"&amp;Données!$A$4:$A$15&amp;"'!$E$4:$E$24"),Données!$O$6,INDIRECT("'"&amp;Données!$A$4:$A$15&amp;"'!$C$4:$C$24"),A113)+(COUNTIFS(INDIRECT("'"&amp;Données!$A$4:$A$15&amp;"'!$L$4:$L$24"),Données!$O$6,INDIRECT("'"&amp;Données!$A$4:$A$15&amp;"'!$J$4:$J$24"),A113)+(COUNTIFS(INDIRECT("'"&amp;Données!$A$4:$A$15&amp;"'!$S$4:$S$24"),Données!$O$6,INDIRECT("'"&amp;Données!$A$4:$A$15&amp;"'!$Q$4:$Q$24"),A113))))</f>
        <v>0</v>
      </c>
      <c r="N113" s="378">
        <f ca="1">SUMPRODUCT(COUNTIFS(INDIRECT("'"&amp;Données!$A$4:$A$15&amp;"'!$E$4:$E$24"),Données!$O$7,INDIRECT("'"&amp;Données!$A$4:$A$15&amp;"'!$C$4:$C$24"),A113)+(COUNTIFS(INDIRECT("'"&amp;Données!$A$4:$A$15&amp;"'!$L$4:$L$24"),Données!$O$7,INDIRECT("'"&amp;Données!$A$4:$A$15&amp;"'!$J$4:$J$24"),A113)+(COUNTIFS(INDIRECT("'"&amp;Données!$A$4:$A$15&amp;"'!$S$4:$S$24"),Données!$O$7,INDIRECT("'"&amp;Données!$A$4:$A$15&amp;"'!$Q$4:$Q$24"),A113))))</f>
        <v>0</v>
      </c>
      <c r="O113" s="378">
        <f ca="1">SUMPRODUCT(COUNTIFS(INDIRECT("'"&amp;Données!$A$4:$A$15&amp;"'!$E$4:$E$24"),Données!$O$8,INDIRECT("'"&amp;Données!$A$4:$A$15&amp;"'!$C$4:$C$24"),A113)+(COUNTIFS(INDIRECT("'"&amp;Données!$A$4:$A$15&amp;"'!$L$4:$L$24"),Données!$O$8,INDIRECT("'"&amp;Données!$A$4:$A$15&amp;"'!$J$4:$J$24"),A113)+(COUNTIFS(INDIRECT("'"&amp;Données!$A$4:$A$15&amp;"'!$S$4:$S$24"),Données!$O$8,INDIRECT("'"&amp;Données!$A$4:$A$15&amp;"'!$Q$4:$Q$24"),A113))))</f>
        <v>0</v>
      </c>
      <c r="P113" s="378">
        <f ca="1">SUMPRODUCT(COUNTIFS(INDIRECT("'"&amp;Données!$A$4:$A$15&amp;"'!$E$4:$E$24"),Données!$O$9,INDIRECT("'"&amp;Données!$A$4:$A$15&amp;"'!$C$4:$C$24"),A113)+(COUNTIFS(INDIRECT("'"&amp;Données!$A$4:$A$15&amp;"'!$L$4:$L$24"),Données!$O$9,INDIRECT("'"&amp;Données!$A$4:$A$15&amp;"'!$J$4:$J$24"),A113)+(COUNTIFS(INDIRECT("'"&amp;Données!$A$4:$A$15&amp;"'!$S$4:$S$24"),Données!$O$9,INDIRECT("'"&amp;Données!$A$4:$A$15&amp;"'!$Q$4:$Q$24"),A113))))</f>
        <v>0</v>
      </c>
      <c r="Q113" s="378">
        <f ca="1">SUMPRODUCT(COUNTIFS(INDIRECT("'"&amp;Données!$A$4:$A$15&amp;"'!$E$4:$E$24"),Données!$O$10,INDIRECT("'"&amp;Données!$A$4:$A$15&amp;"'!$C$4:$C$24"),A113)+(COUNTIFS(INDIRECT("'"&amp;Données!$A$4:$A$15&amp;"'!$L$4:$L$24"),Données!$O$10,INDIRECT("'"&amp;Données!$A$4:$A$15&amp;"'!$J$4:$J$24"),A113)+(COUNTIFS(INDIRECT("'"&amp;Données!$A$4:$A$15&amp;"'!$S$4:$S$24"),Données!$O$10,INDIRECT("'"&amp;Données!$A$4:$A$15&amp;"'!$Q$4:$Q$24"),A113))))</f>
        <v>0</v>
      </c>
      <c r="R113" s="378">
        <f ca="1">SUMPRODUCT(COUNTIFS(INDIRECT("'"&amp;Données!$A$4:$A$15&amp;"'!$E$4:$E$24"),Données!$O$11,INDIRECT("'"&amp;Données!$A$4:$A$15&amp;"'!$C$4:$C$24"),A113)+(COUNTIFS(INDIRECT("'"&amp;Données!$A$4:$A$15&amp;"'!$L$4:$L$24"),Données!$O$11,INDIRECT("'"&amp;Données!$A$4:$A$15&amp;"'!$J$4:$J$24"),A113)+(COUNTIFS(INDIRECT("'"&amp;Données!$A$4:$A$15&amp;"'!$S$4:$S$24"),Données!$O$11,INDIRECT("'"&amp;Données!$A$4:$A$15&amp;"'!$Q$4:$Q$24"),A113))))</f>
        <v>0</v>
      </c>
      <c r="S113" s="378">
        <f ca="1">SUMPRODUCT(COUNTIFS(INDIRECT("'"&amp;Données!$A$4:$A$15&amp;"'!$E$4:$E$24"),Données!$O$12,INDIRECT("'"&amp;Données!$A$4:$A$15&amp;"'!$C$4:$C$24"),A113)+(COUNTIFS(INDIRECT("'"&amp;Données!$A$4:$A$15&amp;"'!$L$4:$L$24"),Données!$O$12,INDIRECT("'"&amp;Données!$A$4:$A$15&amp;"'!$J$4:$J$24"),A113)+(COUNTIFS(INDIRECT("'"&amp;Données!$A$4:$A$15&amp;"'!$S$4:$S$24"),Données!$O$12,INDIRECT("'"&amp;Données!$A$4:$A$15&amp;"'!$Q$4:$Q$24"),A113))))</f>
        <v>0</v>
      </c>
      <c r="T113" s="378">
        <f ca="1">SUMPRODUCT(COUNTIFS(INDIRECT("'"&amp;Données!$A$4:$A$15&amp;"'!$E$4:$E$24"),Données!$O$13,INDIRECT("'"&amp;Données!$A$4:$A$15&amp;"'!$C$4:$C$24"),A113)+(COUNTIFS(INDIRECT("'"&amp;Données!$A$4:$A$15&amp;"'!$L$4:$L$24"),Données!$O$13,INDIRECT("'"&amp;Données!$A$4:$A$15&amp;"'!$J$4:$J$24"),A113)+(COUNTIFS(INDIRECT("'"&amp;Données!$A$4:$A$15&amp;"'!$S$4:$S$24"),Données!$O$13,INDIRECT("'"&amp;Données!$A$4:$A$15&amp;"'!$Q$4:$Q$24"),A113))))</f>
        <v>0</v>
      </c>
      <c r="U113" s="378">
        <f ca="1">SUMPRODUCT(COUNTIFS(INDIRECT("'"&amp;Données!$A$4:$A$15&amp;"'!$E$4:$E$24"),Données!$O$14,INDIRECT("'"&amp;Données!$A$4:$A$15&amp;"'!$C$4:$C$24"),A113)+(COUNTIFS(INDIRECT("'"&amp;Données!$A$4:$A$15&amp;"'!$L$4:$L$24"),Données!$O$14,INDIRECT("'"&amp;Données!$A$4:$A$15&amp;"'!$J$4:$J$24"),A113)+(COUNTIFS(INDIRECT("'"&amp;Données!$A$4:$A$15&amp;"'!$S$4:$S$24"),Données!$O$14,INDIRECT("'"&amp;Données!$A$4:$A$15&amp;"'!$Q$4:$Q$24"),A113))))</f>
        <v>0</v>
      </c>
      <c r="V113" s="378">
        <f ca="1">SUMPRODUCT(COUNTIFS(INDIRECT("'"&amp;Données!$A$4:$A$15&amp;"'!$E$4:$E$24"),Données!$O$15,INDIRECT("'"&amp;Données!$A$4:$A$15&amp;"'!$C$4:$C$24"),A113)+(COUNTIFS(INDIRECT("'"&amp;Données!$A$4:$A$15&amp;"'!$L$4:$L$24"),Données!$O$15,INDIRECT("'"&amp;Données!$A$4:$A$15&amp;"'!$J$4:$J$24"),A113)+(COUNTIFS(INDIRECT("'"&amp;Données!$A$4:$A$15&amp;"'!$S$4:$S$24"),Données!$O$15,INDIRECT("'"&amp;Données!$A$4:$A$15&amp;"'!$Q$4:$Q$24"),A113))))</f>
        <v>0</v>
      </c>
      <c r="W113" s="378">
        <f ca="1">SUMPRODUCT(COUNTIFS(INDIRECT("'"&amp;Données!$A$4:$A$15&amp;"'!$E$4:$E$24"),Données!$O$16,INDIRECT("'"&amp;Données!$A$4:$A$15&amp;"'!$C$4:$C$24"),A113)+(COUNTIFS(INDIRECT("'"&amp;Données!$A$4:$A$15&amp;"'!$L$4:$L$24"),Données!$O$16,INDIRECT("'"&amp;Données!$A$4:$A$15&amp;"'!$J$4:$J$24"),A113)+(COUNTIFS(INDIRECT("'"&amp;Données!$A$4:$A$15&amp;"'!$S$4:$S$24"),Données!$O$16,INDIRECT("'"&amp;Données!$A$4:$A$15&amp;"'!$Q$4:$Q$24"),A113))))</f>
        <v>0</v>
      </c>
      <c r="X113" s="378">
        <f ca="1">SUMPRODUCT(COUNTIFS(INDIRECT("'"&amp;Données!$A$4:$A$15&amp;"'!$E$4:$E$24"),Données!$O$17,INDIRECT("'"&amp;Données!$A$4:$A$15&amp;"'!$C$4:$C$24"),A113)+(COUNTIFS(INDIRECT("'"&amp;Données!$A$4:$A$15&amp;"'!$L$4:$L$24"),Données!$O$17,INDIRECT("'"&amp;Données!$A$4:$A$15&amp;"'!$J$4:$J$24"),A113)+(COUNTIFS(INDIRECT("'"&amp;Données!$A$4:$A$15&amp;"'!$S$4:$S$24"),Données!$O$17,INDIRECT("'"&amp;Données!$A$4:$A$15&amp;"'!$Q$4:$Q$24"),A113))))</f>
        <v>0</v>
      </c>
      <c r="Y113" s="378">
        <f ca="1">SUMPRODUCT(COUNTIFS(INDIRECT("'"&amp;Données!$A$4:$A$15&amp;"'!$E$4:$E$24"),Données!$O$18,INDIRECT("'"&amp;Données!$A$4:$A$15&amp;"'!$C$4:$C$24"),A113)+(COUNTIFS(INDIRECT("'"&amp;Données!$A$4:$A$15&amp;"'!$L$4:$L$24"),Données!$O$18,INDIRECT("'"&amp;Données!$A$4:$A$15&amp;"'!$J$4:$J$24"),A113)+(COUNTIFS(INDIRECT("'"&amp;Données!$A$4:$A$15&amp;"'!$S$4:$S$24"),Données!$O$18,INDIRECT("'"&amp;Données!$A$4:$A$15&amp;"'!$Q$4:$Q$24"),A113))))</f>
        <v>0</v>
      </c>
      <c r="Z113" s="378">
        <f ca="1">SUMPRODUCT(COUNTIFS(INDIRECT("'"&amp;Données!$A$4:$A$15&amp;"'!$E$4:$E$24"),Données!$O$19,INDIRECT("'"&amp;Données!$A$4:$A$15&amp;"'!$C$4:$C$24"),A113)+(COUNTIFS(INDIRECT("'"&amp;Données!$A$4:$A$15&amp;"'!$L$4:$L$24"),Données!$O$19,INDIRECT("'"&amp;Données!$A$4:$A$15&amp;"'!$J$4:$J$24"),A113)+(COUNTIFS(INDIRECT("'"&amp;Données!$A$4:$A$15&amp;"'!$S$4:$S$24"),Données!$O$19,INDIRECT("'"&amp;Données!$A$4:$A$15&amp;"'!$Q$4:$Q$24"),A113))))</f>
        <v>0</v>
      </c>
      <c r="AA113" s="218"/>
      <c r="AB113" s="218"/>
      <c r="AC113" s="218"/>
      <c r="AD113" s="97"/>
      <c r="AE113" s="97"/>
      <c r="AF113" s="97"/>
      <c r="AG113" s="97"/>
      <c r="AH113" s="97"/>
      <c r="AI113" s="98"/>
      <c r="AJ113" s="96"/>
      <c r="AK113" s="96"/>
      <c r="AL113" s="96"/>
      <c r="AS113" s="89"/>
    </row>
    <row r="114" spans="1:45" s="63" customFormat="1" ht="12.75" x14ac:dyDescent="0.2">
      <c r="A114" s="375" t="s">
        <v>100</v>
      </c>
      <c r="B114" s="377">
        <f ca="1">SUMPRODUCT(COUNTIF(INDIRECT("'"&amp;Données!$A$4:$A$15&amp;"'!$B$3:$T$38"),A114))</f>
        <v>0</v>
      </c>
      <c r="C114" s="377">
        <f ca="1">SUMPRODUCT(SUMIF(INDIRECT("'"&amp;Données!$A$4:$A$15&amp;"'!$C$03:$C$23"),A114,INDIRECT("'"&amp;Données!$A$4:$A$15&amp;"'!$F$03:$F$23"))+(SUMIF(INDIRECT("'"&amp;Données!$A$4:$A$15&amp;"'!$J$03:$J$23"),A114,INDIRECT("'"&amp;Données!$A$4:$A$15&amp;"'!$M$03:$M$23")))+(SUMIF(INDIRECT("'"&amp;Données!$A$4:$A$15&amp;"'!$Q$03:$Q$23"),A114,INDIRECT("'"&amp;Données!$A$4:$A$15&amp;"'!$T$03:$T$23"))))</f>
        <v>0</v>
      </c>
      <c r="D114" s="377">
        <f ca="1">SUMPRODUCT(COUNTIF(INDIRECT("'"&amp;Données!$A$4:$A$15&amp;"'!$C$03:$C$23"),A114))</f>
        <v>0</v>
      </c>
      <c r="E114" s="377">
        <f ca="1">SUMPRODUCT(COUNTIF(INDIRECT("'"&amp;Données!$A$4:$A$15&amp;"'!$J$03:$J$23"),A114))</f>
        <v>0</v>
      </c>
      <c r="F114" s="377">
        <f ca="1">SUMPRODUCT(COUNTIF(INDIRECT("'"&amp;Données!$A$4:$A$15&amp;"'!$Q$03:$Q$23"),A114))</f>
        <v>0</v>
      </c>
      <c r="G114" s="386">
        <f>COUNTIFS('Michèle SCHUH'!$B$3:$B$42,Données!$T$4,'Michèle SCHUH'!$C$3:$C$42,A114)+COUNTIFS('Michèle SCHUH'!$I$3:$I$42,Données!$T$4,'Michèle SCHUH'!$J$3:$J$42,A114)+COUNTIFS('Michèle SCHUH'!$P$3:$P$42,Données!$T$4,'Michèle SCHUH'!$Q$3:$Q$42,A114)</f>
        <v>0</v>
      </c>
      <c r="H114" s="386">
        <f>COUNTIFS('Michèle SCHUH'!$B$3:$B$42,Données!$T$5,'Michèle SCHUH'!$C$3:$C$42,A114)+COUNTIFS('Michèle SCHUH'!$I$3:$I$42,Données!$T$5,'Michèle SCHUH'!$J$3:$J$42,A114)+COUNTIFS('Michèle SCHUH'!$P$3:$P$42,Données!$T$5,'Michèle SCHUH'!$Q$3:$Q$42,A114)</f>
        <v>0</v>
      </c>
      <c r="I114" s="386">
        <f>COUNTIFS('Michèle SCHUH'!$B$3:$B$42,Données!$T$6,'Michèle SCHUH'!$C$3:$C$42,A114)+COUNTIFS('Michèle SCHUH'!$I$3:$I$42,Données!$T$6,'Michèle SCHUH'!$J$3:$J$42,A114)+COUNTIFS('Michèle SCHUH'!$P$3:$P$42,Données!$T$6,'Michèle SCHUH'!$Q$3:$Q$42,A114)</f>
        <v>0</v>
      </c>
      <c r="J114" s="386">
        <f>COUNTIFS('Michèle SCHUH'!$B$3:$B$42,Données!$T$7,'Michèle SCHUH'!$C$3:$C$42,A114)+COUNTIFS('Michèle SCHUH'!$I$3:$I$42,Données!$T$7,'Michèle SCHUH'!$J$3:$J$42,A114)+COUNTIFS('Michèle SCHUH'!$P$3:$P$42,Données!$T$7,'Michèle SCHUH'!$Q$3:$Q$42,A114)</f>
        <v>0</v>
      </c>
      <c r="K114" s="378">
        <f ca="1">SUMPRODUCT(COUNTIFS(INDIRECT("'"&amp;Données!$A$4:$A$15&amp;"'!$E$4:$E$24"),Données!$O$4,INDIRECT("'"&amp;Données!$A$4:$A$15&amp;"'!$C$4:$C$24"),A114)+(COUNTIFS(INDIRECT("'"&amp;Données!$A$4:$A$15&amp;"'!$L$4:$L$24"),Données!$O$4,INDIRECT("'"&amp;Données!$A$4:$A$15&amp;"'!$J$4:$J$24"),A114)+(COUNTIFS(INDIRECT("'"&amp;Données!$A$4:$A$15&amp;"'!$S$4:$S$24"),Données!$O$4,INDIRECT("'"&amp;Données!$A$4:$A$15&amp;"'!$Q$4:$Q$24"),A114))))</f>
        <v>0</v>
      </c>
      <c r="L114" s="378">
        <f ca="1">SUMPRODUCT(COUNTIFS(INDIRECT("'"&amp;Données!$A$4:$A$15&amp;"'!$E$4:$E$24"),Données!$O$5,INDIRECT("'"&amp;Données!$A$4:$A$15&amp;"'!$C$4:$C$24"),A114)+(COUNTIFS(INDIRECT("'"&amp;Données!$A$4:$A$15&amp;"'!$L$4:$L$24"),Données!$O$5,INDIRECT("'"&amp;Données!$A$4:$A$15&amp;"'!$J$4:$J$24"),A114)+(COUNTIFS(INDIRECT("'"&amp;Données!$A$4:$A$15&amp;"'!$S$4:$S$24"),Données!$O$5,INDIRECT("'"&amp;Données!$A$4:$A$15&amp;"'!$Q$4:$Q$24"),A114))))</f>
        <v>0</v>
      </c>
      <c r="M114" s="378">
        <f ca="1">SUMPRODUCT(COUNTIFS(INDIRECT("'"&amp;Données!$A$4:$A$15&amp;"'!$E$4:$E$24"),Données!$O$6,INDIRECT("'"&amp;Données!$A$4:$A$15&amp;"'!$C$4:$C$24"),A114)+(COUNTIFS(INDIRECT("'"&amp;Données!$A$4:$A$15&amp;"'!$L$4:$L$24"),Données!$O$6,INDIRECT("'"&amp;Données!$A$4:$A$15&amp;"'!$J$4:$J$24"),A114)+(COUNTIFS(INDIRECT("'"&amp;Données!$A$4:$A$15&amp;"'!$S$4:$S$24"),Données!$O$6,INDIRECT("'"&amp;Données!$A$4:$A$15&amp;"'!$Q$4:$Q$24"),A114))))</f>
        <v>0</v>
      </c>
      <c r="N114" s="378">
        <f ca="1">SUMPRODUCT(COUNTIFS(INDIRECT("'"&amp;Données!$A$4:$A$15&amp;"'!$E$4:$E$24"),Données!$O$7,INDIRECT("'"&amp;Données!$A$4:$A$15&amp;"'!$C$4:$C$24"),A114)+(COUNTIFS(INDIRECT("'"&amp;Données!$A$4:$A$15&amp;"'!$L$4:$L$24"),Données!$O$7,INDIRECT("'"&amp;Données!$A$4:$A$15&amp;"'!$J$4:$J$24"),A114)+(COUNTIFS(INDIRECT("'"&amp;Données!$A$4:$A$15&amp;"'!$S$4:$S$24"),Données!$O$7,INDIRECT("'"&amp;Données!$A$4:$A$15&amp;"'!$Q$4:$Q$24"),A114))))</f>
        <v>0</v>
      </c>
      <c r="O114" s="378">
        <f ca="1">SUMPRODUCT(COUNTIFS(INDIRECT("'"&amp;Données!$A$4:$A$15&amp;"'!$E$4:$E$24"),Données!$O$8,INDIRECT("'"&amp;Données!$A$4:$A$15&amp;"'!$C$4:$C$24"),A114)+(COUNTIFS(INDIRECT("'"&amp;Données!$A$4:$A$15&amp;"'!$L$4:$L$24"),Données!$O$8,INDIRECT("'"&amp;Données!$A$4:$A$15&amp;"'!$J$4:$J$24"),A114)+(COUNTIFS(INDIRECT("'"&amp;Données!$A$4:$A$15&amp;"'!$S$4:$S$24"),Données!$O$8,INDIRECT("'"&amp;Données!$A$4:$A$15&amp;"'!$Q$4:$Q$24"),A114))))</f>
        <v>0</v>
      </c>
      <c r="P114" s="378">
        <f ca="1">SUMPRODUCT(COUNTIFS(INDIRECT("'"&amp;Données!$A$4:$A$15&amp;"'!$E$4:$E$24"),Données!$O$9,INDIRECT("'"&amp;Données!$A$4:$A$15&amp;"'!$C$4:$C$24"),A114)+(COUNTIFS(INDIRECT("'"&amp;Données!$A$4:$A$15&amp;"'!$L$4:$L$24"),Données!$O$9,INDIRECT("'"&amp;Données!$A$4:$A$15&amp;"'!$J$4:$J$24"),A114)+(COUNTIFS(INDIRECT("'"&amp;Données!$A$4:$A$15&amp;"'!$S$4:$S$24"),Données!$O$9,INDIRECT("'"&amp;Données!$A$4:$A$15&amp;"'!$Q$4:$Q$24"),A114))))</f>
        <v>0</v>
      </c>
      <c r="Q114" s="378">
        <f ca="1">SUMPRODUCT(COUNTIFS(INDIRECT("'"&amp;Données!$A$4:$A$15&amp;"'!$E$4:$E$24"),Données!$O$10,INDIRECT("'"&amp;Données!$A$4:$A$15&amp;"'!$C$4:$C$24"),A114)+(COUNTIFS(INDIRECT("'"&amp;Données!$A$4:$A$15&amp;"'!$L$4:$L$24"),Données!$O$10,INDIRECT("'"&amp;Données!$A$4:$A$15&amp;"'!$J$4:$J$24"),A114)+(COUNTIFS(INDIRECT("'"&amp;Données!$A$4:$A$15&amp;"'!$S$4:$S$24"),Données!$O$10,INDIRECT("'"&amp;Données!$A$4:$A$15&amp;"'!$Q$4:$Q$24"),A114))))</f>
        <v>0</v>
      </c>
      <c r="R114" s="378">
        <f ca="1">SUMPRODUCT(COUNTIFS(INDIRECT("'"&amp;Données!$A$4:$A$15&amp;"'!$E$4:$E$24"),Données!$O$11,INDIRECT("'"&amp;Données!$A$4:$A$15&amp;"'!$C$4:$C$24"),A114)+(COUNTIFS(INDIRECT("'"&amp;Données!$A$4:$A$15&amp;"'!$L$4:$L$24"),Données!$O$11,INDIRECT("'"&amp;Données!$A$4:$A$15&amp;"'!$J$4:$J$24"),A114)+(COUNTIFS(INDIRECT("'"&amp;Données!$A$4:$A$15&amp;"'!$S$4:$S$24"),Données!$O$11,INDIRECT("'"&amp;Données!$A$4:$A$15&amp;"'!$Q$4:$Q$24"),A114))))</f>
        <v>0</v>
      </c>
      <c r="S114" s="378">
        <f ca="1">SUMPRODUCT(COUNTIFS(INDIRECT("'"&amp;Données!$A$4:$A$15&amp;"'!$E$4:$E$24"),Données!$O$12,INDIRECT("'"&amp;Données!$A$4:$A$15&amp;"'!$C$4:$C$24"),A114)+(COUNTIFS(INDIRECT("'"&amp;Données!$A$4:$A$15&amp;"'!$L$4:$L$24"),Données!$O$12,INDIRECT("'"&amp;Données!$A$4:$A$15&amp;"'!$J$4:$J$24"),A114)+(COUNTIFS(INDIRECT("'"&amp;Données!$A$4:$A$15&amp;"'!$S$4:$S$24"),Données!$O$12,INDIRECT("'"&amp;Données!$A$4:$A$15&amp;"'!$Q$4:$Q$24"),A114))))</f>
        <v>0</v>
      </c>
      <c r="T114" s="378">
        <f ca="1">SUMPRODUCT(COUNTIFS(INDIRECT("'"&amp;Données!$A$4:$A$15&amp;"'!$E$4:$E$24"),Données!$O$13,INDIRECT("'"&amp;Données!$A$4:$A$15&amp;"'!$C$4:$C$24"),A114)+(COUNTIFS(INDIRECT("'"&amp;Données!$A$4:$A$15&amp;"'!$L$4:$L$24"),Données!$O$13,INDIRECT("'"&amp;Données!$A$4:$A$15&amp;"'!$J$4:$J$24"),A114)+(COUNTIFS(INDIRECT("'"&amp;Données!$A$4:$A$15&amp;"'!$S$4:$S$24"),Données!$O$13,INDIRECT("'"&amp;Données!$A$4:$A$15&amp;"'!$Q$4:$Q$24"),A114))))</f>
        <v>0</v>
      </c>
      <c r="U114" s="378">
        <f ca="1">SUMPRODUCT(COUNTIFS(INDIRECT("'"&amp;Données!$A$4:$A$15&amp;"'!$E$4:$E$24"),Données!$O$14,INDIRECT("'"&amp;Données!$A$4:$A$15&amp;"'!$C$4:$C$24"),A114)+(COUNTIFS(INDIRECT("'"&amp;Données!$A$4:$A$15&amp;"'!$L$4:$L$24"),Données!$O$14,INDIRECT("'"&amp;Données!$A$4:$A$15&amp;"'!$J$4:$J$24"),A114)+(COUNTIFS(INDIRECT("'"&amp;Données!$A$4:$A$15&amp;"'!$S$4:$S$24"),Données!$O$14,INDIRECT("'"&amp;Données!$A$4:$A$15&amp;"'!$Q$4:$Q$24"),A114))))</f>
        <v>0</v>
      </c>
      <c r="V114" s="378">
        <f ca="1">SUMPRODUCT(COUNTIFS(INDIRECT("'"&amp;Données!$A$4:$A$15&amp;"'!$E$4:$E$24"),Données!$O$15,INDIRECT("'"&amp;Données!$A$4:$A$15&amp;"'!$C$4:$C$24"),A114)+(COUNTIFS(INDIRECT("'"&amp;Données!$A$4:$A$15&amp;"'!$L$4:$L$24"),Données!$O$15,INDIRECT("'"&amp;Données!$A$4:$A$15&amp;"'!$J$4:$J$24"),A114)+(COUNTIFS(INDIRECT("'"&amp;Données!$A$4:$A$15&amp;"'!$S$4:$S$24"),Données!$O$15,INDIRECT("'"&amp;Données!$A$4:$A$15&amp;"'!$Q$4:$Q$24"),A114))))</f>
        <v>0</v>
      </c>
      <c r="W114" s="378">
        <f ca="1">SUMPRODUCT(COUNTIFS(INDIRECT("'"&amp;Données!$A$4:$A$15&amp;"'!$E$4:$E$24"),Données!$O$16,INDIRECT("'"&amp;Données!$A$4:$A$15&amp;"'!$C$4:$C$24"),A114)+(COUNTIFS(INDIRECT("'"&amp;Données!$A$4:$A$15&amp;"'!$L$4:$L$24"),Données!$O$16,INDIRECT("'"&amp;Données!$A$4:$A$15&amp;"'!$J$4:$J$24"),A114)+(COUNTIFS(INDIRECT("'"&amp;Données!$A$4:$A$15&amp;"'!$S$4:$S$24"),Données!$O$16,INDIRECT("'"&amp;Données!$A$4:$A$15&amp;"'!$Q$4:$Q$24"),A114))))</f>
        <v>0</v>
      </c>
      <c r="X114" s="378">
        <f ca="1">SUMPRODUCT(COUNTIFS(INDIRECT("'"&amp;Données!$A$4:$A$15&amp;"'!$E$4:$E$24"),Données!$O$17,INDIRECT("'"&amp;Données!$A$4:$A$15&amp;"'!$C$4:$C$24"),A114)+(COUNTIFS(INDIRECT("'"&amp;Données!$A$4:$A$15&amp;"'!$L$4:$L$24"),Données!$O$17,INDIRECT("'"&amp;Données!$A$4:$A$15&amp;"'!$J$4:$J$24"),A114)+(COUNTIFS(INDIRECT("'"&amp;Données!$A$4:$A$15&amp;"'!$S$4:$S$24"),Données!$O$17,INDIRECT("'"&amp;Données!$A$4:$A$15&amp;"'!$Q$4:$Q$24"),A114))))</f>
        <v>0</v>
      </c>
      <c r="Y114" s="378">
        <f ca="1">SUMPRODUCT(COUNTIFS(INDIRECT("'"&amp;Données!$A$4:$A$15&amp;"'!$E$4:$E$24"),Données!$O$18,INDIRECT("'"&amp;Données!$A$4:$A$15&amp;"'!$C$4:$C$24"),A114)+(COUNTIFS(INDIRECT("'"&amp;Données!$A$4:$A$15&amp;"'!$L$4:$L$24"),Données!$O$18,INDIRECT("'"&amp;Données!$A$4:$A$15&amp;"'!$J$4:$J$24"),A114)+(COUNTIFS(INDIRECT("'"&amp;Données!$A$4:$A$15&amp;"'!$S$4:$S$24"),Données!$O$18,INDIRECT("'"&amp;Données!$A$4:$A$15&amp;"'!$Q$4:$Q$24"),A114))))</f>
        <v>0</v>
      </c>
      <c r="Z114" s="378">
        <f ca="1">SUMPRODUCT(COUNTIFS(INDIRECT("'"&amp;Données!$A$4:$A$15&amp;"'!$E$4:$E$24"),Données!$O$19,INDIRECT("'"&amp;Données!$A$4:$A$15&amp;"'!$C$4:$C$24"),A114)+(COUNTIFS(INDIRECT("'"&amp;Données!$A$4:$A$15&amp;"'!$L$4:$L$24"),Données!$O$19,INDIRECT("'"&amp;Données!$A$4:$A$15&amp;"'!$J$4:$J$24"),A114)+(COUNTIFS(INDIRECT("'"&amp;Données!$A$4:$A$15&amp;"'!$S$4:$S$24"),Données!$O$19,INDIRECT("'"&amp;Données!$A$4:$A$15&amp;"'!$Q$4:$Q$24"),A114))))</f>
        <v>0</v>
      </c>
      <c r="AA114" s="218"/>
      <c r="AB114" s="218"/>
      <c r="AC114" s="218"/>
      <c r="AD114" s="97"/>
      <c r="AE114" s="97"/>
      <c r="AF114" s="97"/>
      <c r="AG114" s="97"/>
      <c r="AH114" s="97"/>
      <c r="AI114" s="98"/>
      <c r="AJ114" s="96"/>
      <c r="AK114" s="96"/>
      <c r="AL114" s="96"/>
      <c r="AS114" s="89"/>
    </row>
    <row r="115" spans="1:45" s="63" customFormat="1" ht="12.75" x14ac:dyDescent="0.2">
      <c r="A115" s="375" t="s">
        <v>88</v>
      </c>
      <c r="B115" s="377">
        <f ca="1">SUMPRODUCT(COUNTIF(INDIRECT("'"&amp;Données!$A$4:$A$15&amp;"'!$B$3:$T$38"),A115))</f>
        <v>0</v>
      </c>
      <c r="C115" s="377">
        <f ca="1">SUMPRODUCT(SUMIF(INDIRECT("'"&amp;Données!$A$4:$A$15&amp;"'!$C$03:$C$23"),A115,INDIRECT("'"&amp;Données!$A$4:$A$15&amp;"'!$F$03:$F$23"))+(SUMIF(INDIRECT("'"&amp;Données!$A$4:$A$15&amp;"'!$J$03:$J$23"),A115,INDIRECT("'"&amp;Données!$A$4:$A$15&amp;"'!$M$03:$M$23")))+(SUMIF(INDIRECT("'"&amp;Données!$A$4:$A$15&amp;"'!$Q$03:$Q$23"),A115,INDIRECT("'"&amp;Données!$A$4:$A$15&amp;"'!$T$03:$T$23"))))</f>
        <v>0</v>
      </c>
      <c r="D115" s="377">
        <f ca="1">SUMPRODUCT(COUNTIF(INDIRECT("'"&amp;Données!$A$4:$A$15&amp;"'!$C$03:$C$23"),A115))</f>
        <v>0</v>
      </c>
      <c r="E115" s="377">
        <f ca="1">SUMPRODUCT(COUNTIF(INDIRECT("'"&amp;Données!$A$4:$A$15&amp;"'!$J$03:$J$23"),A115))</f>
        <v>0</v>
      </c>
      <c r="F115" s="377">
        <f ca="1">SUMPRODUCT(COUNTIF(INDIRECT("'"&amp;Données!$A$4:$A$15&amp;"'!$Q$03:$Q$23"),A115))</f>
        <v>0</v>
      </c>
      <c r="G115" s="386">
        <f>COUNTIFS('Michèle SCHUH'!$B$3:$B$42,Données!$T$4,'Michèle SCHUH'!$C$3:$C$42,A115)+COUNTIFS('Michèle SCHUH'!$I$3:$I$42,Données!$T$4,'Michèle SCHUH'!$J$3:$J$42,A115)+COUNTIFS('Michèle SCHUH'!$P$3:$P$42,Données!$T$4,'Michèle SCHUH'!$Q$3:$Q$42,A115)</f>
        <v>0</v>
      </c>
      <c r="H115" s="386">
        <f>COUNTIFS('Michèle SCHUH'!$B$3:$B$42,Données!$T$5,'Michèle SCHUH'!$C$3:$C$42,A115)+COUNTIFS('Michèle SCHUH'!$I$3:$I$42,Données!$T$5,'Michèle SCHUH'!$J$3:$J$42,A115)+COUNTIFS('Michèle SCHUH'!$P$3:$P$42,Données!$T$5,'Michèle SCHUH'!$Q$3:$Q$42,A115)</f>
        <v>0</v>
      </c>
      <c r="I115" s="386">
        <f>COUNTIFS('Michèle SCHUH'!$B$3:$B$42,Données!$T$6,'Michèle SCHUH'!$C$3:$C$42,A115)+COUNTIFS('Michèle SCHUH'!$I$3:$I$42,Données!$T$6,'Michèle SCHUH'!$J$3:$J$42,A115)+COUNTIFS('Michèle SCHUH'!$P$3:$P$42,Données!$T$6,'Michèle SCHUH'!$Q$3:$Q$42,A115)</f>
        <v>0</v>
      </c>
      <c r="J115" s="386">
        <f>COUNTIFS('Michèle SCHUH'!$B$3:$B$42,Données!$T$7,'Michèle SCHUH'!$C$3:$C$42,A115)+COUNTIFS('Michèle SCHUH'!$I$3:$I$42,Données!$T$7,'Michèle SCHUH'!$J$3:$J$42,A115)+COUNTIFS('Michèle SCHUH'!$P$3:$P$42,Données!$T$7,'Michèle SCHUH'!$Q$3:$Q$42,A115)</f>
        <v>0</v>
      </c>
      <c r="K115" s="378">
        <f ca="1">SUMPRODUCT(COUNTIFS(INDIRECT("'"&amp;Données!$A$4:$A$15&amp;"'!$E$4:$E$24"),Données!$O$4,INDIRECT("'"&amp;Données!$A$4:$A$15&amp;"'!$C$4:$C$24"),A115)+(COUNTIFS(INDIRECT("'"&amp;Données!$A$4:$A$15&amp;"'!$L$4:$L$24"),Données!$O$4,INDIRECT("'"&amp;Données!$A$4:$A$15&amp;"'!$J$4:$J$24"),A115)+(COUNTIFS(INDIRECT("'"&amp;Données!$A$4:$A$15&amp;"'!$S$4:$S$24"),Données!$O$4,INDIRECT("'"&amp;Données!$A$4:$A$15&amp;"'!$Q$4:$Q$24"),A115))))</f>
        <v>0</v>
      </c>
      <c r="L115" s="378">
        <f ca="1">SUMPRODUCT(COUNTIFS(INDIRECT("'"&amp;Données!$A$4:$A$15&amp;"'!$E$4:$E$24"),Données!$O$5,INDIRECT("'"&amp;Données!$A$4:$A$15&amp;"'!$C$4:$C$24"),A115)+(COUNTIFS(INDIRECT("'"&amp;Données!$A$4:$A$15&amp;"'!$L$4:$L$24"),Données!$O$5,INDIRECT("'"&amp;Données!$A$4:$A$15&amp;"'!$J$4:$J$24"),A115)+(COUNTIFS(INDIRECT("'"&amp;Données!$A$4:$A$15&amp;"'!$S$4:$S$24"),Données!$O$5,INDIRECT("'"&amp;Données!$A$4:$A$15&amp;"'!$Q$4:$Q$24"),A115))))</f>
        <v>0</v>
      </c>
      <c r="M115" s="378">
        <f ca="1">SUMPRODUCT(COUNTIFS(INDIRECT("'"&amp;Données!$A$4:$A$15&amp;"'!$E$4:$E$24"),Données!$O$6,INDIRECT("'"&amp;Données!$A$4:$A$15&amp;"'!$C$4:$C$24"),A115)+(COUNTIFS(INDIRECT("'"&amp;Données!$A$4:$A$15&amp;"'!$L$4:$L$24"),Données!$O$6,INDIRECT("'"&amp;Données!$A$4:$A$15&amp;"'!$J$4:$J$24"),A115)+(COUNTIFS(INDIRECT("'"&amp;Données!$A$4:$A$15&amp;"'!$S$4:$S$24"),Données!$O$6,INDIRECT("'"&amp;Données!$A$4:$A$15&amp;"'!$Q$4:$Q$24"),A115))))</f>
        <v>0</v>
      </c>
      <c r="N115" s="378">
        <f ca="1">SUMPRODUCT(COUNTIFS(INDIRECT("'"&amp;Données!$A$4:$A$15&amp;"'!$E$4:$E$24"),Données!$O$7,INDIRECT("'"&amp;Données!$A$4:$A$15&amp;"'!$C$4:$C$24"),A115)+(COUNTIFS(INDIRECT("'"&amp;Données!$A$4:$A$15&amp;"'!$L$4:$L$24"),Données!$O$7,INDIRECT("'"&amp;Données!$A$4:$A$15&amp;"'!$J$4:$J$24"),A115)+(COUNTIFS(INDIRECT("'"&amp;Données!$A$4:$A$15&amp;"'!$S$4:$S$24"),Données!$O$7,INDIRECT("'"&amp;Données!$A$4:$A$15&amp;"'!$Q$4:$Q$24"),A115))))</f>
        <v>0</v>
      </c>
      <c r="O115" s="378">
        <f ca="1">SUMPRODUCT(COUNTIFS(INDIRECT("'"&amp;Données!$A$4:$A$15&amp;"'!$E$4:$E$24"),Données!$O$8,INDIRECT("'"&amp;Données!$A$4:$A$15&amp;"'!$C$4:$C$24"),A115)+(COUNTIFS(INDIRECT("'"&amp;Données!$A$4:$A$15&amp;"'!$L$4:$L$24"),Données!$O$8,INDIRECT("'"&amp;Données!$A$4:$A$15&amp;"'!$J$4:$J$24"),A115)+(COUNTIFS(INDIRECT("'"&amp;Données!$A$4:$A$15&amp;"'!$S$4:$S$24"),Données!$O$8,INDIRECT("'"&amp;Données!$A$4:$A$15&amp;"'!$Q$4:$Q$24"),A115))))</f>
        <v>0</v>
      </c>
      <c r="P115" s="378">
        <f ca="1">SUMPRODUCT(COUNTIFS(INDIRECT("'"&amp;Données!$A$4:$A$15&amp;"'!$E$4:$E$24"),Données!$O$9,INDIRECT("'"&amp;Données!$A$4:$A$15&amp;"'!$C$4:$C$24"),A115)+(COUNTIFS(INDIRECT("'"&amp;Données!$A$4:$A$15&amp;"'!$L$4:$L$24"),Données!$O$9,INDIRECT("'"&amp;Données!$A$4:$A$15&amp;"'!$J$4:$J$24"),A115)+(COUNTIFS(INDIRECT("'"&amp;Données!$A$4:$A$15&amp;"'!$S$4:$S$24"),Données!$O$9,INDIRECT("'"&amp;Données!$A$4:$A$15&amp;"'!$Q$4:$Q$24"),A115))))</f>
        <v>0</v>
      </c>
      <c r="Q115" s="378">
        <f ca="1">SUMPRODUCT(COUNTIFS(INDIRECT("'"&amp;Données!$A$4:$A$15&amp;"'!$E$4:$E$24"),Données!$O$10,INDIRECT("'"&amp;Données!$A$4:$A$15&amp;"'!$C$4:$C$24"),A115)+(COUNTIFS(INDIRECT("'"&amp;Données!$A$4:$A$15&amp;"'!$L$4:$L$24"),Données!$O$10,INDIRECT("'"&amp;Données!$A$4:$A$15&amp;"'!$J$4:$J$24"),A115)+(COUNTIFS(INDIRECT("'"&amp;Données!$A$4:$A$15&amp;"'!$S$4:$S$24"),Données!$O$10,INDIRECT("'"&amp;Données!$A$4:$A$15&amp;"'!$Q$4:$Q$24"),A115))))</f>
        <v>0</v>
      </c>
      <c r="R115" s="378">
        <f ca="1">SUMPRODUCT(COUNTIFS(INDIRECT("'"&amp;Données!$A$4:$A$15&amp;"'!$E$4:$E$24"),Données!$O$11,INDIRECT("'"&amp;Données!$A$4:$A$15&amp;"'!$C$4:$C$24"),A115)+(COUNTIFS(INDIRECT("'"&amp;Données!$A$4:$A$15&amp;"'!$L$4:$L$24"),Données!$O$11,INDIRECT("'"&amp;Données!$A$4:$A$15&amp;"'!$J$4:$J$24"),A115)+(COUNTIFS(INDIRECT("'"&amp;Données!$A$4:$A$15&amp;"'!$S$4:$S$24"),Données!$O$11,INDIRECT("'"&amp;Données!$A$4:$A$15&amp;"'!$Q$4:$Q$24"),A115))))</f>
        <v>0</v>
      </c>
      <c r="S115" s="378">
        <f ca="1">SUMPRODUCT(COUNTIFS(INDIRECT("'"&amp;Données!$A$4:$A$15&amp;"'!$E$4:$E$24"),Données!$O$12,INDIRECT("'"&amp;Données!$A$4:$A$15&amp;"'!$C$4:$C$24"),A115)+(COUNTIFS(INDIRECT("'"&amp;Données!$A$4:$A$15&amp;"'!$L$4:$L$24"),Données!$O$12,INDIRECT("'"&amp;Données!$A$4:$A$15&amp;"'!$J$4:$J$24"),A115)+(COUNTIFS(INDIRECT("'"&amp;Données!$A$4:$A$15&amp;"'!$S$4:$S$24"),Données!$O$12,INDIRECT("'"&amp;Données!$A$4:$A$15&amp;"'!$Q$4:$Q$24"),A115))))</f>
        <v>0</v>
      </c>
      <c r="T115" s="378">
        <f ca="1">SUMPRODUCT(COUNTIFS(INDIRECT("'"&amp;Données!$A$4:$A$15&amp;"'!$E$4:$E$24"),Données!$O$13,INDIRECT("'"&amp;Données!$A$4:$A$15&amp;"'!$C$4:$C$24"),A115)+(COUNTIFS(INDIRECT("'"&amp;Données!$A$4:$A$15&amp;"'!$L$4:$L$24"),Données!$O$13,INDIRECT("'"&amp;Données!$A$4:$A$15&amp;"'!$J$4:$J$24"),A115)+(COUNTIFS(INDIRECT("'"&amp;Données!$A$4:$A$15&amp;"'!$S$4:$S$24"),Données!$O$13,INDIRECT("'"&amp;Données!$A$4:$A$15&amp;"'!$Q$4:$Q$24"),A115))))</f>
        <v>0</v>
      </c>
      <c r="U115" s="378">
        <f ca="1">SUMPRODUCT(COUNTIFS(INDIRECT("'"&amp;Données!$A$4:$A$15&amp;"'!$E$4:$E$24"),Données!$O$14,INDIRECT("'"&amp;Données!$A$4:$A$15&amp;"'!$C$4:$C$24"),A115)+(COUNTIFS(INDIRECT("'"&amp;Données!$A$4:$A$15&amp;"'!$L$4:$L$24"),Données!$O$14,INDIRECT("'"&amp;Données!$A$4:$A$15&amp;"'!$J$4:$J$24"),A115)+(COUNTIFS(INDIRECT("'"&amp;Données!$A$4:$A$15&amp;"'!$S$4:$S$24"),Données!$O$14,INDIRECT("'"&amp;Données!$A$4:$A$15&amp;"'!$Q$4:$Q$24"),A115))))</f>
        <v>0</v>
      </c>
      <c r="V115" s="378">
        <f ca="1">SUMPRODUCT(COUNTIFS(INDIRECT("'"&amp;Données!$A$4:$A$15&amp;"'!$E$4:$E$24"),Données!$O$15,INDIRECT("'"&amp;Données!$A$4:$A$15&amp;"'!$C$4:$C$24"),A115)+(COUNTIFS(INDIRECT("'"&amp;Données!$A$4:$A$15&amp;"'!$L$4:$L$24"),Données!$O$15,INDIRECT("'"&amp;Données!$A$4:$A$15&amp;"'!$J$4:$J$24"),A115)+(COUNTIFS(INDIRECT("'"&amp;Données!$A$4:$A$15&amp;"'!$S$4:$S$24"),Données!$O$15,INDIRECT("'"&amp;Données!$A$4:$A$15&amp;"'!$Q$4:$Q$24"),A115))))</f>
        <v>0</v>
      </c>
      <c r="W115" s="378">
        <f ca="1">SUMPRODUCT(COUNTIFS(INDIRECT("'"&amp;Données!$A$4:$A$15&amp;"'!$E$4:$E$24"),Données!$O$16,INDIRECT("'"&amp;Données!$A$4:$A$15&amp;"'!$C$4:$C$24"),A115)+(COUNTIFS(INDIRECT("'"&amp;Données!$A$4:$A$15&amp;"'!$L$4:$L$24"),Données!$O$16,INDIRECT("'"&amp;Données!$A$4:$A$15&amp;"'!$J$4:$J$24"),A115)+(COUNTIFS(INDIRECT("'"&amp;Données!$A$4:$A$15&amp;"'!$S$4:$S$24"),Données!$O$16,INDIRECT("'"&amp;Données!$A$4:$A$15&amp;"'!$Q$4:$Q$24"),A115))))</f>
        <v>0</v>
      </c>
      <c r="X115" s="378">
        <f ca="1">SUMPRODUCT(COUNTIFS(INDIRECT("'"&amp;Données!$A$4:$A$15&amp;"'!$E$4:$E$24"),Données!$O$17,INDIRECT("'"&amp;Données!$A$4:$A$15&amp;"'!$C$4:$C$24"),A115)+(COUNTIFS(INDIRECT("'"&amp;Données!$A$4:$A$15&amp;"'!$L$4:$L$24"),Données!$O$17,INDIRECT("'"&amp;Données!$A$4:$A$15&amp;"'!$J$4:$J$24"),A115)+(COUNTIFS(INDIRECT("'"&amp;Données!$A$4:$A$15&amp;"'!$S$4:$S$24"),Données!$O$17,INDIRECT("'"&amp;Données!$A$4:$A$15&amp;"'!$Q$4:$Q$24"),A115))))</f>
        <v>0</v>
      </c>
      <c r="Y115" s="378">
        <f ca="1">SUMPRODUCT(COUNTIFS(INDIRECT("'"&amp;Données!$A$4:$A$15&amp;"'!$E$4:$E$24"),Données!$O$18,INDIRECT("'"&amp;Données!$A$4:$A$15&amp;"'!$C$4:$C$24"),A115)+(COUNTIFS(INDIRECT("'"&amp;Données!$A$4:$A$15&amp;"'!$L$4:$L$24"),Données!$O$18,INDIRECT("'"&amp;Données!$A$4:$A$15&amp;"'!$J$4:$J$24"),A115)+(COUNTIFS(INDIRECT("'"&amp;Données!$A$4:$A$15&amp;"'!$S$4:$S$24"),Données!$O$18,INDIRECT("'"&amp;Données!$A$4:$A$15&amp;"'!$Q$4:$Q$24"),A115))))</f>
        <v>0</v>
      </c>
      <c r="Z115" s="378">
        <f ca="1">SUMPRODUCT(COUNTIFS(INDIRECT("'"&amp;Données!$A$4:$A$15&amp;"'!$E$4:$E$24"),Données!$O$19,INDIRECT("'"&amp;Données!$A$4:$A$15&amp;"'!$C$4:$C$24"),A115)+(COUNTIFS(INDIRECT("'"&amp;Données!$A$4:$A$15&amp;"'!$L$4:$L$24"),Données!$O$19,INDIRECT("'"&amp;Données!$A$4:$A$15&amp;"'!$J$4:$J$24"),A115)+(COUNTIFS(INDIRECT("'"&amp;Données!$A$4:$A$15&amp;"'!$S$4:$S$24"),Données!$O$19,INDIRECT("'"&amp;Données!$A$4:$A$15&amp;"'!$Q$4:$Q$24"),A115))))</f>
        <v>0</v>
      </c>
      <c r="AA115" s="218"/>
      <c r="AB115" s="218"/>
      <c r="AC115" s="218"/>
      <c r="AD115" s="97"/>
      <c r="AE115" s="97"/>
      <c r="AF115" s="97"/>
      <c r="AG115" s="97"/>
      <c r="AH115" s="97"/>
      <c r="AI115" s="98"/>
      <c r="AJ115" s="96"/>
      <c r="AK115" s="96"/>
      <c r="AL115" s="96"/>
      <c r="AS115" s="89"/>
    </row>
    <row r="116" spans="1:45" s="63" customFormat="1" ht="12.75" x14ac:dyDescent="0.2">
      <c r="A116" s="375" t="s">
        <v>89</v>
      </c>
      <c r="B116" s="377">
        <f ca="1">SUMPRODUCT(COUNTIF(INDIRECT("'"&amp;Données!$A$4:$A$15&amp;"'!$B$3:$T$38"),A116))</f>
        <v>0</v>
      </c>
      <c r="C116" s="377">
        <f ca="1">SUMPRODUCT(SUMIF(INDIRECT("'"&amp;Données!$A$4:$A$15&amp;"'!$C$03:$C$23"),A116,INDIRECT("'"&amp;Données!$A$4:$A$15&amp;"'!$F$03:$F$23"))+(SUMIF(INDIRECT("'"&amp;Données!$A$4:$A$15&amp;"'!$J$03:$J$23"),A116,INDIRECT("'"&amp;Données!$A$4:$A$15&amp;"'!$M$03:$M$23")))+(SUMIF(INDIRECT("'"&amp;Données!$A$4:$A$15&amp;"'!$Q$03:$Q$23"),A116,INDIRECT("'"&amp;Données!$A$4:$A$15&amp;"'!$T$03:$T$23"))))</f>
        <v>0</v>
      </c>
      <c r="D116" s="377">
        <f ca="1">SUMPRODUCT(COUNTIF(INDIRECT("'"&amp;Données!$A$4:$A$15&amp;"'!$C$03:$C$23"),A116))</f>
        <v>0</v>
      </c>
      <c r="E116" s="377">
        <f ca="1">SUMPRODUCT(COUNTIF(INDIRECT("'"&amp;Données!$A$4:$A$15&amp;"'!$J$03:$J$23"),A116))</f>
        <v>0</v>
      </c>
      <c r="F116" s="377">
        <f ca="1">SUMPRODUCT(COUNTIF(INDIRECT("'"&amp;Données!$A$4:$A$15&amp;"'!$Q$03:$Q$23"),A116))</f>
        <v>0</v>
      </c>
      <c r="G116" s="386">
        <f>COUNTIFS('Michèle SCHUH'!$B$3:$B$42,Données!$T$4,'Michèle SCHUH'!$C$3:$C$42,A116)+COUNTIFS('Michèle SCHUH'!$I$3:$I$42,Données!$T$4,'Michèle SCHUH'!$J$3:$J$42,A116)+COUNTIFS('Michèle SCHUH'!$P$3:$P$42,Données!$T$4,'Michèle SCHUH'!$Q$3:$Q$42,A116)</f>
        <v>0</v>
      </c>
      <c r="H116" s="386">
        <f>COUNTIFS('Michèle SCHUH'!$B$3:$B$42,Données!$T$5,'Michèle SCHUH'!$C$3:$C$42,A116)+COUNTIFS('Michèle SCHUH'!$I$3:$I$42,Données!$T$5,'Michèle SCHUH'!$J$3:$J$42,A116)+COUNTIFS('Michèle SCHUH'!$P$3:$P$42,Données!$T$5,'Michèle SCHUH'!$Q$3:$Q$42,A116)</f>
        <v>0</v>
      </c>
      <c r="I116" s="386">
        <f>COUNTIFS('Michèle SCHUH'!$B$3:$B$42,Données!$T$6,'Michèle SCHUH'!$C$3:$C$42,A116)+COUNTIFS('Michèle SCHUH'!$I$3:$I$42,Données!$T$6,'Michèle SCHUH'!$J$3:$J$42,A116)+COUNTIFS('Michèle SCHUH'!$P$3:$P$42,Données!$T$6,'Michèle SCHUH'!$Q$3:$Q$42,A116)</f>
        <v>0</v>
      </c>
      <c r="J116" s="386">
        <f>COUNTIFS('Michèle SCHUH'!$B$3:$B$42,Données!$T$7,'Michèle SCHUH'!$C$3:$C$42,A116)+COUNTIFS('Michèle SCHUH'!$I$3:$I$42,Données!$T$7,'Michèle SCHUH'!$J$3:$J$42,A116)+COUNTIFS('Michèle SCHUH'!$P$3:$P$42,Données!$T$7,'Michèle SCHUH'!$Q$3:$Q$42,A116)</f>
        <v>0</v>
      </c>
      <c r="K116" s="378">
        <f ca="1">SUMPRODUCT(COUNTIFS(INDIRECT("'"&amp;Données!$A$4:$A$15&amp;"'!$E$4:$E$24"),Données!$O$4,INDIRECT("'"&amp;Données!$A$4:$A$15&amp;"'!$C$4:$C$24"),A116)+(COUNTIFS(INDIRECT("'"&amp;Données!$A$4:$A$15&amp;"'!$L$4:$L$24"),Données!$O$4,INDIRECT("'"&amp;Données!$A$4:$A$15&amp;"'!$J$4:$J$24"),A116)+(COUNTIFS(INDIRECT("'"&amp;Données!$A$4:$A$15&amp;"'!$S$4:$S$24"),Données!$O$4,INDIRECT("'"&amp;Données!$A$4:$A$15&amp;"'!$Q$4:$Q$24"),A116))))</f>
        <v>0</v>
      </c>
      <c r="L116" s="378">
        <f ca="1">SUMPRODUCT(COUNTIFS(INDIRECT("'"&amp;Données!$A$4:$A$15&amp;"'!$E$4:$E$24"),Données!$O$5,INDIRECT("'"&amp;Données!$A$4:$A$15&amp;"'!$C$4:$C$24"),A116)+(COUNTIFS(INDIRECT("'"&amp;Données!$A$4:$A$15&amp;"'!$L$4:$L$24"),Données!$O$5,INDIRECT("'"&amp;Données!$A$4:$A$15&amp;"'!$J$4:$J$24"),A116)+(COUNTIFS(INDIRECT("'"&amp;Données!$A$4:$A$15&amp;"'!$S$4:$S$24"),Données!$O$5,INDIRECT("'"&amp;Données!$A$4:$A$15&amp;"'!$Q$4:$Q$24"),A116))))</f>
        <v>0</v>
      </c>
      <c r="M116" s="378">
        <f ca="1">SUMPRODUCT(COUNTIFS(INDIRECT("'"&amp;Données!$A$4:$A$15&amp;"'!$E$4:$E$24"),Données!$O$6,INDIRECT("'"&amp;Données!$A$4:$A$15&amp;"'!$C$4:$C$24"),A116)+(COUNTIFS(INDIRECT("'"&amp;Données!$A$4:$A$15&amp;"'!$L$4:$L$24"),Données!$O$6,INDIRECT("'"&amp;Données!$A$4:$A$15&amp;"'!$J$4:$J$24"),A116)+(COUNTIFS(INDIRECT("'"&amp;Données!$A$4:$A$15&amp;"'!$S$4:$S$24"),Données!$O$6,INDIRECT("'"&amp;Données!$A$4:$A$15&amp;"'!$Q$4:$Q$24"),A116))))</f>
        <v>0</v>
      </c>
      <c r="N116" s="378">
        <f ca="1">SUMPRODUCT(COUNTIFS(INDIRECT("'"&amp;Données!$A$4:$A$15&amp;"'!$E$4:$E$24"),Données!$O$7,INDIRECT("'"&amp;Données!$A$4:$A$15&amp;"'!$C$4:$C$24"),A116)+(COUNTIFS(INDIRECT("'"&amp;Données!$A$4:$A$15&amp;"'!$L$4:$L$24"),Données!$O$7,INDIRECT("'"&amp;Données!$A$4:$A$15&amp;"'!$J$4:$J$24"),A116)+(COUNTIFS(INDIRECT("'"&amp;Données!$A$4:$A$15&amp;"'!$S$4:$S$24"),Données!$O$7,INDIRECT("'"&amp;Données!$A$4:$A$15&amp;"'!$Q$4:$Q$24"),A116))))</f>
        <v>0</v>
      </c>
      <c r="O116" s="378">
        <f ca="1">SUMPRODUCT(COUNTIFS(INDIRECT("'"&amp;Données!$A$4:$A$15&amp;"'!$E$4:$E$24"),Données!$O$8,INDIRECT("'"&amp;Données!$A$4:$A$15&amp;"'!$C$4:$C$24"),A116)+(COUNTIFS(INDIRECT("'"&amp;Données!$A$4:$A$15&amp;"'!$L$4:$L$24"),Données!$O$8,INDIRECT("'"&amp;Données!$A$4:$A$15&amp;"'!$J$4:$J$24"),A116)+(COUNTIFS(INDIRECT("'"&amp;Données!$A$4:$A$15&amp;"'!$S$4:$S$24"),Données!$O$8,INDIRECT("'"&amp;Données!$A$4:$A$15&amp;"'!$Q$4:$Q$24"),A116))))</f>
        <v>0</v>
      </c>
      <c r="P116" s="378">
        <f ca="1">SUMPRODUCT(COUNTIFS(INDIRECT("'"&amp;Données!$A$4:$A$15&amp;"'!$E$4:$E$24"),Données!$O$9,INDIRECT("'"&amp;Données!$A$4:$A$15&amp;"'!$C$4:$C$24"),A116)+(COUNTIFS(INDIRECT("'"&amp;Données!$A$4:$A$15&amp;"'!$L$4:$L$24"),Données!$O$9,INDIRECT("'"&amp;Données!$A$4:$A$15&amp;"'!$J$4:$J$24"),A116)+(COUNTIFS(INDIRECT("'"&amp;Données!$A$4:$A$15&amp;"'!$S$4:$S$24"),Données!$O$9,INDIRECT("'"&amp;Données!$A$4:$A$15&amp;"'!$Q$4:$Q$24"),A116))))</f>
        <v>0</v>
      </c>
      <c r="Q116" s="378">
        <f ca="1">SUMPRODUCT(COUNTIFS(INDIRECT("'"&amp;Données!$A$4:$A$15&amp;"'!$E$4:$E$24"),Données!$O$10,INDIRECT("'"&amp;Données!$A$4:$A$15&amp;"'!$C$4:$C$24"),A116)+(COUNTIFS(INDIRECT("'"&amp;Données!$A$4:$A$15&amp;"'!$L$4:$L$24"),Données!$O$10,INDIRECT("'"&amp;Données!$A$4:$A$15&amp;"'!$J$4:$J$24"),A116)+(COUNTIFS(INDIRECT("'"&amp;Données!$A$4:$A$15&amp;"'!$S$4:$S$24"),Données!$O$10,INDIRECT("'"&amp;Données!$A$4:$A$15&amp;"'!$Q$4:$Q$24"),A116))))</f>
        <v>0</v>
      </c>
      <c r="R116" s="378">
        <f ca="1">SUMPRODUCT(COUNTIFS(INDIRECT("'"&amp;Données!$A$4:$A$15&amp;"'!$E$4:$E$24"),Données!$O$11,INDIRECT("'"&amp;Données!$A$4:$A$15&amp;"'!$C$4:$C$24"),A116)+(COUNTIFS(INDIRECT("'"&amp;Données!$A$4:$A$15&amp;"'!$L$4:$L$24"),Données!$O$11,INDIRECT("'"&amp;Données!$A$4:$A$15&amp;"'!$J$4:$J$24"),A116)+(COUNTIFS(INDIRECT("'"&amp;Données!$A$4:$A$15&amp;"'!$S$4:$S$24"),Données!$O$11,INDIRECT("'"&amp;Données!$A$4:$A$15&amp;"'!$Q$4:$Q$24"),A116))))</f>
        <v>0</v>
      </c>
      <c r="S116" s="378">
        <f ca="1">SUMPRODUCT(COUNTIFS(INDIRECT("'"&amp;Données!$A$4:$A$15&amp;"'!$E$4:$E$24"),Données!$O$12,INDIRECT("'"&amp;Données!$A$4:$A$15&amp;"'!$C$4:$C$24"),A116)+(COUNTIFS(INDIRECT("'"&amp;Données!$A$4:$A$15&amp;"'!$L$4:$L$24"),Données!$O$12,INDIRECT("'"&amp;Données!$A$4:$A$15&amp;"'!$J$4:$J$24"),A116)+(COUNTIFS(INDIRECT("'"&amp;Données!$A$4:$A$15&amp;"'!$S$4:$S$24"),Données!$O$12,INDIRECT("'"&amp;Données!$A$4:$A$15&amp;"'!$Q$4:$Q$24"),A116))))</f>
        <v>0</v>
      </c>
      <c r="T116" s="378">
        <f ca="1">SUMPRODUCT(COUNTIFS(INDIRECT("'"&amp;Données!$A$4:$A$15&amp;"'!$E$4:$E$24"),Données!$O$13,INDIRECT("'"&amp;Données!$A$4:$A$15&amp;"'!$C$4:$C$24"),A116)+(COUNTIFS(INDIRECT("'"&amp;Données!$A$4:$A$15&amp;"'!$L$4:$L$24"),Données!$O$13,INDIRECT("'"&amp;Données!$A$4:$A$15&amp;"'!$J$4:$J$24"),A116)+(COUNTIFS(INDIRECT("'"&amp;Données!$A$4:$A$15&amp;"'!$S$4:$S$24"),Données!$O$13,INDIRECT("'"&amp;Données!$A$4:$A$15&amp;"'!$Q$4:$Q$24"),A116))))</f>
        <v>0</v>
      </c>
      <c r="U116" s="378">
        <f ca="1">SUMPRODUCT(COUNTIFS(INDIRECT("'"&amp;Données!$A$4:$A$15&amp;"'!$E$4:$E$24"),Données!$O$14,INDIRECT("'"&amp;Données!$A$4:$A$15&amp;"'!$C$4:$C$24"),A116)+(COUNTIFS(INDIRECT("'"&amp;Données!$A$4:$A$15&amp;"'!$L$4:$L$24"),Données!$O$14,INDIRECT("'"&amp;Données!$A$4:$A$15&amp;"'!$J$4:$J$24"),A116)+(COUNTIFS(INDIRECT("'"&amp;Données!$A$4:$A$15&amp;"'!$S$4:$S$24"),Données!$O$14,INDIRECT("'"&amp;Données!$A$4:$A$15&amp;"'!$Q$4:$Q$24"),A116))))</f>
        <v>0</v>
      </c>
      <c r="V116" s="378">
        <f ca="1">SUMPRODUCT(COUNTIFS(INDIRECT("'"&amp;Données!$A$4:$A$15&amp;"'!$E$4:$E$24"),Données!$O$15,INDIRECT("'"&amp;Données!$A$4:$A$15&amp;"'!$C$4:$C$24"),A116)+(COUNTIFS(INDIRECT("'"&amp;Données!$A$4:$A$15&amp;"'!$L$4:$L$24"),Données!$O$15,INDIRECT("'"&amp;Données!$A$4:$A$15&amp;"'!$J$4:$J$24"),A116)+(COUNTIFS(INDIRECT("'"&amp;Données!$A$4:$A$15&amp;"'!$S$4:$S$24"),Données!$O$15,INDIRECT("'"&amp;Données!$A$4:$A$15&amp;"'!$Q$4:$Q$24"),A116))))</f>
        <v>0</v>
      </c>
      <c r="W116" s="378">
        <f ca="1">SUMPRODUCT(COUNTIFS(INDIRECT("'"&amp;Données!$A$4:$A$15&amp;"'!$E$4:$E$24"),Données!$O$16,INDIRECT("'"&amp;Données!$A$4:$A$15&amp;"'!$C$4:$C$24"),A116)+(COUNTIFS(INDIRECT("'"&amp;Données!$A$4:$A$15&amp;"'!$L$4:$L$24"),Données!$O$16,INDIRECT("'"&amp;Données!$A$4:$A$15&amp;"'!$J$4:$J$24"),A116)+(COUNTIFS(INDIRECT("'"&amp;Données!$A$4:$A$15&amp;"'!$S$4:$S$24"),Données!$O$16,INDIRECT("'"&amp;Données!$A$4:$A$15&amp;"'!$Q$4:$Q$24"),A116))))</f>
        <v>0</v>
      </c>
      <c r="X116" s="378">
        <f ca="1">SUMPRODUCT(COUNTIFS(INDIRECT("'"&amp;Données!$A$4:$A$15&amp;"'!$E$4:$E$24"),Données!$O$17,INDIRECT("'"&amp;Données!$A$4:$A$15&amp;"'!$C$4:$C$24"),A116)+(COUNTIFS(INDIRECT("'"&amp;Données!$A$4:$A$15&amp;"'!$L$4:$L$24"),Données!$O$17,INDIRECT("'"&amp;Données!$A$4:$A$15&amp;"'!$J$4:$J$24"),A116)+(COUNTIFS(INDIRECT("'"&amp;Données!$A$4:$A$15&amp;"'!$S$4:$S$24"),Données!$O$17,INDIRECT("'"&amp;Données!$A$4:$A$15&amp;"'!$Q$4:$Q$24"),A116))))</f>
        <v>0</v>
      </c>
      <c r="Y116" s="378">
        <f ca="1">SUMPRODUCT(COUNTIFS(INDIRECT("'"&amp;Données!$A$4:$A$15&amp;"'!$E$4:$E$24"),Données!$O$18,INDIRECT("'"&amp;Données!$A$4:$A$15&amp;"'!$C$4:$C$24"),A116)+(COUNTIFS(INDIRECT("'"&amp;Données!$A$4:$A$15&amp;"'!$L$4:$L$24"),Données!$O$18,INDIRECT("'"&amp;Données!$A$4:$A$15&amp;"'!$J$4:$J$24"),A116)+(COUNTIFS(INDIRECT("'"&amp;Données!$A$4:$A$15&amp;"'!$S$4:$S$24"),Données!$O$18,INDIRECT("'"&amp;Données!$A$4:$A$15&amp;"'!$Q$4:$Q$24"),A116))))</f>
        <v>0</v>
      </c>
      <c r="Z116" s="378">
        <f ca="1">SUMPRODUCT(COUNTIFS(INDIRECT("'"&amp;Données!$A$4:$A$15&amp;"'!$E$4:$E$24"),Données!$O$19,INDIRECT("'"&amp;Données!$A$4:$A$15&amp;"'!$C$4:$C$24"),A116)+(COUNTIFS(INDIRECT("'"&amp;Données!$A$4:$A$15&amp;"'!$L$4:$L$24"),Données!$O$19,INDIRECT("'"&amp;Données!$A$4:$A$15&amp;"'!$J$4:$J$24"),A116)+(COUNTIFS(INDIRECT("'"&amp;Données!$A$4:$A$15&amp;"'!$S$4:$S$24"),Données!$O$19,INDIRECT("'"&amp;Données!$A$4:$A$15&amp;"'!$Q$4:$Q$24"),A116))))</f>
        <v>0</v>
      </c>
      <c r="AA116" s="218"/>
      <c r="AB116" s="218"/>
      <c r="AC116" s="218"/>
      <c r="AD116" s="97"/>
      <c r="AE116" s="97"/>
      <c r="AF116" s="97"/>
      <c r="AG116" s="97"/>
      <c r="AH116" s="97"/>
      <c r="AI116" s="98"/>
      <c r="AJ116" s="96"/>
      <c r="AK116" s="96"/>
      <c r="AL116" s="96"/>
      <c r="AS116" s="89"/>
    </row>
    <row r="117" spans="1:45" s="63" customFormat="1" ht="12.75" x14ac:dyDescent="0.2">
      <c r="A117" s="375" t="s">
        <v>101</v>
      </c>
      <c r="B117" s="377">
        <f ca="1">SUMPRODUCT(COUNTIF(INDIRECT("'"&amp;Données!$A$4:$A$15&amp;"'!$B$3:$T$38"),A117))</f>
        <v>0</v>
      </c>
      <c r="C117" s="377">
        <f ca="1">SUMPRODUCT(SUMIF(INDIRECT("'"&amp;Données!$A$4:$A$15&amp;"'!$C$03:$C$23"),A117,INDIRECT("'"&amp;Données!$A$4:$A$15&amp;"'!$F$03:$F$23"))+(SUMIF(INDIRECT("'"&amp;Données!$A$4:$A$15&amp;"'!$J$03:$J$23"),A117,INDIRECT("'"&amp;Données!$A$4:$A$15&amp;"'!$M$03:$M$23")))+(SUMIF(INDIRECT("'"&amp;Données!$A$4:$A$15&amp;"'!$Q$03:$Q$23"),A117,INDIRECT("'"&amp;Données!$A$4:$A$15&amp;"'!$T$03:$T$23"))))</f>
        <v>0</v>
      </c>
      <c r="D117" s="377">
        <f ca="1">SUMPRODUCT(COUNTIF(INDIRECT("'"&amp;Données!$A$4:$A$15&amp;"'!$C$03:$C$23"),A117))</f>
        <v>0</v>
      </c>
      <c r="E117" s="377">
        <f ca="1">SUMPRODUCT(COUNTIF(INDIRECT("'"&amp;Données!$A$4:$A$15&amp;"'!$J$03:$J$23"),A117))</f>
        <v>0</v>
      </c>
      <c r="F117" s="377">
        <f ca="1">SUMPRODUCT(COUNTIF(INDIRECT("'"&amp;Données!$A$4:$A$15&amp;"'!$Q$03:$Q$23"),A117))</f>
        <v>0</v>
      </c>
      <c r="G117" s="386">
        <f>COUNTIFS('Michèle SCHUH'!$B$3:$B$42,Données!$T$4,'Michèle SCHUH'!$C$3:$C$42,A117)+COUNTIFS('Michèle SCHUH'!$I$3:$I$42,Données!$T$4,'Michèle SCHUH'!$J$3:$J$42,A117)+COUNTIFS('Michèle SCHUH'!$P$3:$P$42,Données!$T$4,'Michèle SCHUH'!$Q$3:$Q$42,A117)</f>
        <v>0</v>
      </c>
      <c r="H117" s="386">
        <f>COUNTIFS('Michèle SCHUH'!$B$3:$B$42,Données!$T$5,'Michèle SCHUH'!$C$3:$C$42,A117)+COUNTIFS('Michèle SCHUH'!$I$3:$I$42,Données!$T$5,'Michèle SCHUH'!$J$3:$J$42,A117)+COUNTIFS('Michèle SCHUH'!$P$3:$P$42,Données!$T$5,'Michèle SCHUH'!$Q$3:$Q$42,A117)</f>
        <v>0</v>
      </c>
      <c r="I117" s="386">
        <f>COUNTIFS('Michèle SCHUH'!$B$3:$B$42,Données!$T$6,'Michèle SCHUH'!$C$3:$C$42,A117)+COUNTIFS('Michèle SCHUH'!$I$3:$I$42,Données!$T$6,'Michèle SCHUH'!$J$3:$J$42,A117)+COUNTIFS('Michèle SCHUH'!$P$3:$P$42,Données!$T$6,'Michèle SCHUH'!$Q$3:$Q$42,A117)</f>
        <v>0</v>
      </c>
      <c r="J117" s="386">
        <f>COUNTIFS('Michèle SCHUH'!$B$3:$B$42,Données!$T$7,'Michèle SCHUH'!$C$3:$C$42,A117)+COUNTIFS('Michèle SCHUH'!$I$3:$I$42,Données!$T$7,'Michèle SCHUH'!$J$3:$J$42,A117)+COUNTIFS('Michèle SCHUH'!$P$3:$P$42,Données!$T$7,'Michèle SCHUH'!$Q$3:$Q$42,A117)</f>
        <v>0</v>
      </c>
      <c r="K117" s="378">
        <f ca="1">SUMPRODUCT(COUNTIFS(INDIRECT("'"&amp;Données!$A$4:$A$15&amp;"'!$E$4:$E$24"),Données!$O$4,INDIRECT("'"&amp;Données!$A$4:$A$15&amp;"'!$C$4:$C$24"),A117)+(COUNTIFS(INDIRECT("'"&amp;Données!$A$4:$A$15&amp;"'!$L$4:$L$24"),Données!$O$4,INDIRECT("'"&amp;Données!$A$4:$A$15&amp;"'!$J$4:$J$24"),A117)+(COUNTIFS(INDIRECT("'"&amp;Données!$A$4:$A$15&amp;"'!$S$4:$S$24"),Données!$O$4,INDIRECT("'"&amp;Données!$A$4:$A$15&amp;"'!$Q$4:$Q$24"),A117))))</f>
        <v>0</v>
      </c>
      <c r="L117" s="378">
        <f ca="1">SUMPRODUCT(COUNTIFS(INDIRECT("'"&amp;Données!$A$4:$A$15&amp;"'!$E$4:$E$24"),Données!$O$5,INDIRECT("'"&amp;Données!$A$4:$A$15&amp;"'!$C$4:$C$24"),A117)+(COUNTIFS(INDIRECT("'"&amp;Données!$A$4:$A$15&amp;"'!$L$4:$L$24"),Données!$O$5,INDIRECT("'"&amp;Données!$A$4:$A$15&amp;"'!$J$4:$J$24"),A117)+(COUNTIFS(INDIRECT("'"&amp;Données!$A$4:$A$15&amp;"'!$S$4:$S$24"),Données!$O$5,INDIRECT("'"&amp;Données!$A$4:$A$15&amp;"'!$Q$4:$Q$24"),A117))))</f>
        <v>0</v>
      </c>
      <c r="M117" s="378">
        <f ca="1">SUMPRODUCT(COUNTIFS(INDIRECT("'"&amp;Données!$A$4:$A$15&amp;"'!$E$4:$E$24"),Données!$O$6,INDIRECT("'"&amp;Données!$A$4:$A$15&amp;"'!$C$4:$C$24"),A117)+(COUNTIFS(INDIRECT("'"&amp;Données!$A$4:$A$15&amp;"'!$L$4:$L$24"),Données!$O$6,INDIRECT("'"&amp;Données!$A$4:$A$15&amp;"'!$J$4:$J$24"),A117)+(COUNTIFS(INDIRECT("'"&amp;Données!$A$4:$A$15&amp;"'!$S$4:$S$24"),Données!$O$6,INDIRECT("'"&amp;Données!$A$4:$A$15&amp;"'!$Q$4:$Q$24"),A117))))</f>
        <v>0</v>
      </c>
      <c r="N117" s="378">
        <f ca="1">SUMPRODUCT(COUNTIFS(INDIRECT("'"&amp;Données!$A$4:$A$15&amp;"'!$E$4:$E$24"),Données!$O$7,INDIRECT("'"&amp;Données!$A$4:$A$15&amp;"'!$C$4:$C$24"),A117)+(COUNTIFS(INDIRECT("'"&amp;Données!$A$4:$A$15&amp;"'!$L$4:$L$24"),Données!$O$7,INDIRECT("'"&amp;Données!$A$4:$A$15&amp;"'!$J$4:$J$24"),A117)+(COUNTIFS(INDIRECT("'"&amp;Données!$A$4:$A$15&amp;"'!$S$4:$S$24"),Données!$O$7,INDIRECT("'"&amp;Données!$A$4:$A$15&amp;"'!$Q$4:$Q$24"),A117))))</f>
        <v>0</v>
      </c>
      <c r="O117" s="378">
        <f ca="1">SUMPRODUCT(COUNTIFS(INDIRECT("'"&amp;Données!$A$4:$A$15&amp;"'!$E$4:$E$24"),Données!$O$8,INDIRECT("'"&amp;Données!$A$4:$A$15&amp;"'!$C$4:$C$24"),A117)+(COUNTIFS(INDIRECT("'"&amp;Données!$A$4:$A$15&amp;"'!$L$4:$L$24"),Données!$O$8,INDIRECT("'"&amp;Données!$A$4:$A$15&amp;"'!$J$4:$J$24"),A117)+(COUNTIFS(INDIRECT("'"&amp;Données!$A$4:$A$15&amp;"'!$S$4:$S$24"),Données!$O$8,INDIRECT("'"&amp;Données!$A$4:$A$15&amp;"'!$Q$4:$Q$24"),A117))))</f>
        <v>0</v>
      </c>
      <c r="P117" s="378">
        <f ca="1">SUMPRODUCT(COUNTIFS(INDIRECT("'"&amp;Données!$A$4:$A$15&amp;"'!$E$4:$E$24"),Données!$O$9,INDIRECT("'"&amp;Données!$A$4:$A$15&amp;"'!$C$4:$C$24"),A117)+(COUNTIFS(INDIRECT("'"&amp;Données!$A$4:$A$15&amp;"'!$L$4:$L$24"),Données!$O$9,INDIRECT("'"&amp;Données!$A$4:$A$15&amp;"'!$J$4:$J$24"),A117)+(COUNTIFS(INDIRECT("'"&amp;Données!$A$4:$A$15&amp;"'!$S$4:$S$24"),Données!$O$9,INDIRECT("'"&amp;Données!$A$4:$A$15&amp;"'!$Q$4:$Q$24"),A117))))</f>
        <v>0</v>
      </c>
      <c r="Q117" s="378">
        <f ca="1">SUMPRODUCT(COUNTIFS(INDIRECT("'"&amp;Données!$A$4:$A$15&amp;"'!$E$4:$E$24"),Données!$O$10,INDIRECT("'"&amp;Données!$A$4:$A$15&amp;"'!$C$4:$C$24"),A117)+(COUNTIFS(INDIRECT("'"&amp;Données!$A$4:$A$15&amp;"'!$L$4:$L$24"),Données!$O$10,INDIRECT("'"&amp;Données!$A$4:$A$15&amp;"'!$J$4:$J$24"),A117)+(COUNTIFS(INDIRECT("'"&amp;Données!$A$4:$A$15&amp;"'!$S$4:$S$24"),Données!$O$10,INDIRECT("'"&amp;Données!$A$4:$A$15&amp;"'!$Q$4:$Q$24"),A117))))</f>
        <v>0</v>
      </c>
      <c r="R117" s="378">
        <f ca="1">SUMPRODUCT(COUNTIFS(INDIRECT("'"&amp;Données!$A$4:$A$15&amp;"'!$E$4:$E$24"),Données!$O$11,INDIRECT("'"&amp;Données!$A$4:$A$15&amp;"'!$C$4:$C$24"),A117)+(COUNTIFS(INDIRECT("'"&amp;Données!$A$4:$A$15&amp;"'!$L$4:$L$24"),Données!$O$11,INDIRECT("'"&amp;Données!$A$4:$A$15&amp;"'!$J$4:$J$24"),A117)+(COUNTIFS(INDIRECT("'"&amp;Données!$A$4:$A$15&amp;"'!$S$4:$S$24"),Données!$O$11,INDIRECT("'"&amp;Données!$A$4:$A$15&amp;"'!$Q$4:$Q$24"),A117))))</f>
        <v>0</v>
      </c>
      <c r="S117" s="378">
        <f ca="1">SUMPRODUCT(COUNTIFS(INDIRECT("'"&amp;Données!$A$4:$A$15&amp;"'!$E$4:$E$24"),Données!$O$12,INDIRECT("'"&amp;Données!$A$4:$A$15&amp;"'!$C$4:$C$24"),A117)+(COUNTIFS(INDIRECT("'"&amp;Données!$A$4:$A$15&amp;"'!$L$4:$L$24"),Données!$O$12,INDIRECT("'"&amp;Données!$A$4:$A$15&amp;"'!$J$4:$J$24"),A117)+(COUNTIFS(INDIRECT("'"&amp;Données!$A$4:$A$15&amp;"'!$S$4:$S$24"),Données!$O$12,INDIRECT("'"&amp;Données!$A$4:$A$15&amp;"'!$Q$4:$Q$24"),A117))))</f>
        <v>0</v>
      </c>
      <c r="T117" s="378">
        <f ca="1">SUMPRODUCT(COUNTIFS(INDIRECT("'"&amp;Données!$A$4:$A$15&amp;"'!$E$4:$E$24"),Données!$O$13,INDIRECT("'"&amp;Données!$A$4:$A$15&amp;"'!$C$4:$C$24"),A117)+(COUNTIFS(INDIRECT("'"&amp;Données!$A$4:$A$15&amp;"'!$L$4:$L$24"),Données!$O$13,INDIRECT("'"&amp;Données!$A$4:$A$15&amp;"'!$J$4:$J$24"),A117)+(COUNTIFS(INDIRECT("'"&amp;Données!$A$4:$A$15&amp;"'!$S$4:$S$24"),Données!$O$13,INDIRECT("'"&amp;Données!$A$4:$A$15&amp;"'!$Q$4:$Q$24"),A117))))</f>
        <v>0</v>
      </c>
      <c r="U117" s="378">
        <f ca="1">SUMPRODUCT(COUNTIFS(INDIRECT("'"&amp;Données!$A$4:$A$15&amp;"'!$E$4:$E$24"),Données!$O$14,INDIRECT("'"&amp;Données!$A$4:$A$15&amp;"'!$C$4:$C$24"),A117)+(COUNTIFS(INDIRECT("'"&amp;Données!$A$4:$A$15&amp;"'!$L$4:$L$24"),Données!$O$14,INDIRECT("'"&amp;Données!$A$4:$A$15&amp;"'!$J$4:$J$24"),A117)+(COUNTIFS(INDIRECT("'"&amp;Données!$A$4:$A$15&amp;"'!$S$4:$S$24"),Données!$O$14,INDIRECT("'"&amp;Données!$A$4:$A$15&amp;"'!$Q$4:$Q$24"),A117))))</f>
        <v>0</v>
      </c>
      <c r="V117" s="378">
        <f ca="1">SUMPRODUCT(COUNTIFS(INDIRECT("'"&amp;Données!$A$4:$A$15&amp;"'!$E$4:$E$24"),Données!$O$15,INDIRECT("'"&amp;Données!$A$4:$A$15&amp;"'!$C$4:$C$24"),A117)+(COUNTIFS(INDIRECT("'"&amp;Données!$A$4:$A$15&amp;"'!$L$4:$L$24"),Données!$O$15,INDIRECT("'"&amp;Données!$A$4:$A$15&amp;"'!$J$4:$J$24"),A117)+(COUNTIFS(INDIRECT("'"&amp;Données!$A$4:$A$15&amp;"'!$S$4:$S$24"),Données!$O$15,INDIRECT("'"&amp;Données!$A$4:$A$15&amp;"'!$Q$4:$Q$24"),A117))))</f>
        <v>0</v>
      </c>
      <c r="W117" s="378">
        <f ca="1">SUMPRODUCT(COUNTIFS(INDIRECT("'"&amp;Données!$A$4:$A$15&amp;"'!$E$4:$E$24"),Données!$O$16,INDIRECT("'"&amp;Données!$A$4:$A$15&amp;"'!$C$4:$C$24"),A117)+(COUNTIFS(INDIRECT("'"&amp;Données!$A$4:$A$15&amp;"'!$L$4:$L$24"),Données!$O$16,INDIRECT("'"&amp;Données!$A$4:$A$15&amp;"'!$J$4:$J$24"),A117)+(COUNTIFS(INDIRECT("'"&amp;Données!$A$4:$A$15&amp;"'!$S$4:$S$24"),Données!$O$16,INDIRECT("'"&amp;Données!$A$4:$A$15&amp;"'!$Q$4:$Q$24"),A117))))</f>
        <v>0</v>
      </c>
      <c r="X117" s="378">
        <f ca="1">SUMPRODUCT(COUNTIFS(INDIRECT("'"&amp;Données!$A$4:$A$15&amp;"'!$E$4:$E$24"),Données!$O$17,INDIRECT("'"&amp;Données!$A$4:$A$15&amp;"'!$C$4:$C$24"),A117)+(COUNTIFS(INDIRECT("'"&amp;Données!$A$4:$A$15&amp;"'!$L$4:$L$24"),Données!$O$17,INDIRECT("'"&amp;Données!$A$4:$A$15&amp;"'!$J$4:$J$24"),A117)+(COUNTIFS(INDIRECT("'"&amp;Données!$A$4:$A$15&amp;"'!$S$4:$S$24"),Données!$O$17,INDIRECT("'"&amp;Données!$A$4:$A$15&amp;"'!$Q$4:$Q$24"),A117))))</f>
        <v>0</v>
      </c>
      <c r="Y117" s="378">
        <f ca="1">SUMPRODUCT(COUNTIFS(INDIRECT("'"&amp;Données!$A$4:$A$15&amp;"'!$E$4:$E$24"),Données!$O$18,INDIRECT("'"&amp;Données!$A$4:$A$15&amp;"'!$C$4:$C$24"),A117)+(COUNTIFS(INDIRECT("'"&amp;Données!$A$4:$A$15&amp;"'!$L$4:$L$24"),Données!$O$18,INDIRECT("'"&amp;Données!$A$4:$A$15&amp;"'!$J$4:$J$24"),A117)+(COUNTIFS(INDIRECT("'"&amp;Données!$A$4:$A$15&amp;"'!$S$4:$S$24"),Données!$O$18,INDIRECT("'"&amp;Données!$A$4:$A$15&amp;"'!$Q$4:$Q$24"),A117))))</f>
        <v>0</v>
      </c>
      <c r="Z117" s="378">
        <f ca="1">SUMPRODUCT(COUNTIFS(INDIRECT("'"&amp;Données!$A$4:$A$15&amp;"'!$E$4:$E$24"),Données!$O$19,INDIRECT("'"&amp;Données!$A$4:$A$15&amp;"'!$C$4:$C$24"),A117)+(COUNTIFS(INDIRECT("'"&amp;Données!$A$4:$A$15&amp;"'!$L$4:$L$24"),Données!$O$19,INDIRECT("'"&amp;Données!$A$4:$A$15&amp;"'!$J$4:$J$24"),A117)+(COUNTIFS(INDIRECT("'"&amp;Données!$A$4:$A$15&amp;"'!$S$4:$S$24"),Données!$O$19,INDIRECT("'"&amp;Données!$A$4:$A$15&amp;"'!$Q$4:$Q$24"),A117))))</f>
        <v>0</v>
      </c>
      <c r="AA117" s="218"/>
      <c r="AB117" s="218"/>
      <c r="AC117" s="218"/>
      <c r="AD117" s="97"/>
      <c r="AE117" s="97"/>
      <c r="AF117" s="97"/>
      <c r="AG117" s="97"/>
      <c r="AH117" s="97"/>
      <c r="AI117" s="98"/>
      <c r="AJ117" s="96"/>
      <c r="AK117" s="96"/>
      <c r="AL117" s="96"/>
      <c r="AS117" s="89"/>
    </row>
    <row r="118" spans="1:45" s="63" customFormat="1" ht="12.75" x14ac:dyDescent="0.2">
      <c r="A118" s="375" t="s">
        <v>102</v>
      </c>
      <c r="B118" s="377">
        <f ca="1">SUMPRODUCT(COUNTIF(INDIRECT("'"&amp;Données!$A$4:$A$15&amp;"'!$B$3:$T$38"),A118))</f>
        <v>0</v>
      </c>
      <c r="C118" s="377">
        <f ca="1">SUMPRODUCT(SUMIF(INDIRECT("'"&amp;Données!$A$4:$A$15&amp;"'!$C$03:$C$23"),A118,INDIRECT("'"&amp;Données!$A$4:$A$15&amp;"'!$F$03:$F$23"))+(SUMIF(INDIRECT("'"&amp;Données!$A$4:$A$15&amp;"'!$J$03:$J$23"),A118,INDIRECT("'"&amp;Données!$A$4:$A$15&amp;"'!$M$03:$M$23")))+(SUMIF(INDIRECT("'"&amp;Données!$A$4:$A$15&amp;"'!$Q$03:$Q$23"),A118,INDIRECT("'"&amp;Données!$A$4:$A$15&amp;"'!$T$03:$T$23"))))</f>
        <v>0</v>
      </c>
      <c r="D118" s="377">
        <f ca="1">SUMPRODUCT(COUNTIF(INDIRECT("'"&amp;Données!$A$4:$A$15&amp;"'!$C$03:$C$23"),A118))</f>
        <v>0</v>
      </c>
      <c r="E118" s="377">
        <f ca="1">SUMPRODUCT(COUNTIF(INDIRECT("'"&amp;Données!$A$4:$A$15&amp;"'!$J$03:$J$23"),A118))</f>
        <v>0</v>
      </c>
      <c r="F118" s="377">
        <f ca="1">SUMPRODUCT(COUNTIF(INDIRECT("'"&amp;Données!$A$4:$A$15&amp;"'!$Q$03:$Q$23"),A118))</f>
        <v>0</v>
      </c>
      <c r="G118" s="386">
        <f>COUNTIFS('Michèle SCHUH'!$B$3:$B$42,Données!$T$4,'Michèle SCHUH'!$C$3:$C$42,A118)+COUNTIFS('Michèle SCHUH'!$I$3:$I$42,Données!$T$4,'Michèle SCHUH'!$J$3:$J$42,A118)+COUNTIFS('Michèle SCHUH'!$P$3:$P$42,Données!$T$4,'Michèle SCHUH'!$Q$3:$Q$42,A118)</f>
        <v>0</v>
      </c>
      <c r="H118" s="386">
        <f>COUNTIFS('Michèle SCHUH'!$B$3:$B$42,Données!$T$5,'Michèle SCHUH'!$C$3:$C$42,A118)+COUNTIFS('Michèle SCHUH'!$I$3:$I$42,Données!$T$5,'Michèle SCHUH'!$J$3:$J$42,A118)+COUNTIFS('Michèle SCHUH'!$P$3:$P$42,Données!$T$5,'Michèle SCHUH'!$Q$3:$Q$42,A118)</f>
        <v>0</v>
      </c>
      <c r="I118" s="386">
        <f>COUNTIFS('Michèle SCHUH'!$B$3:$B$42,Données!$T$6,'Michèle SCHUH'!$C$3:$C$42,A118)+COUNTIFS('Michèle SCHUH'!$I$3:$I$42,Données!$T$6,'Michèle SCHUH'!$J$3:$J$42,A118)+COUNTIFS('Michèle SCHUH'!$P$3:$P$42,Données!$T$6,'Michèle SCHUH'!$Q$3:$Q$42,A118)</f>
        <v>0</v>
      </c>
      <c r="J118" s="386">
        <f>COUNTIFS('Michèle SCHUH'!$B$3:$B$42,Données!$T$7,'Michèle SCHUH'!$C$3:$C$42,A118)+COUNTIFS('Michèle SCHUH'!$I$3:$I$42,Données!$T$7,'Michèle SCHUH'!$J$3:$J$42,A118)+COUNTIFS('Michèle SCHUH'!$P$3:$P$42,Données!$T$7,'Michèle SCHUH'!$Q$3:$Q$42,A118)</f>
        <v>0</v>
      </c>
      <c r="K118" s="378">
        <f ca="1">SUMPRODUCT(COUNTIFS(INDIRECT("'"&amp;Données!$A$4:$A$15&amp;"'!$E$4:$E$24"),Données!$O$4,INDIRECT("'"&amp;Données!$A$4:$A$15&amp;"'!$C$4:$C$24"),A118)+(COUNTIFS(INDIRECT("'"&amp;Données!$A$4:$A$15&amp;"'!$L$4:$L$24"),Données!$O$4,INDIRECT("'"&amp;Données!$A$4:$A$15&amp;"'!$J$4:$J$24"),A118)+(COUNTIFS(INDIRECT("'"&amp;Données!$A$4:$A$15&amp;"'!$S$4:$S$24"),Données!$O$4,INDIRECT("'"&amp;Données!$A$4:$A$15&amp;"'!$Q$4:$Q$24"),A118))))</f>
        <v>0</v>
      </c>
      <c r="L118" s="378">
        <f ca="1">SUMPRODUCT(COUNTIFS(INDIRECT("'"&amp;Données!$A$4:$A$15&amp;"'!$E$4:$E$24"),Données!$O$5,INDIRECT("'"&amp;Données!$A$4:$A$15&amp;"'!$C$4:$C$24"),A118)+(COUNTIFS(INDIRECT("'"&amp;Données!$A$4:$A$15&amp;"'!$L$4:$L$24"),Données!$O$5,INDIRECT("'"&amp;Données!$A$4:$A$15&amp;"'!$J$4:$J$24"),A118)+(COUNTIFS(INDIRECT("'"&amp;Données!$A$4:$A$15&amp;"'!$S$4:$S$24"),Données!$O$5,INDIRECT("'"&amp;Données!$A$4:$A$15&amp;"'!$Q$4:$Q$24"),A118))))</f>
        <v>0</v>
      </c>
      <c r="M118" s="378">
        <f ca="1">SUMPRODUCT(COUNTIFS(INDIRECT("'"&amp;Données!$A$4:$A$15&amp;"'!$E$4:$E$24"),Données!$O$6,INDIRECT("'"&amp;Données!$A$4:$A$15&amp;"'!$C$4:$C$24"),A118)+(COUNTIFS(INDIRECT("'"&amp;Données!$A$4:$A$15&amp;"'!$L$4:$L$24"),Données!$O$6,INDIRECT("'"&amp;Données!$A$4:$A$15&amp;"'!$J$4:$J$24"),A118)+(COUNTIFS(INDIRECT("'"&amp;Données!$A$4:$A$15&amp;"'!$S$4:$S$24"),Données!$O$6,INDIRECT("'"&amp;Données!$A$4:$A$15&amp;"'!$Q$4:$Q$24"),A118))))</f>
        <v>0</v>
      </c>
      <c r="N118" s="378">
        <f ca="1">SUMPRODUCT(COUNTIFS(INDIRECT("'"&amp;Données!$A$4:$A$15&amp;"'!$E$4:$E$24"),Données!$O$7,INDIRECT("'"&amp;Données!$A$4:$A$15&amp;"'!$C$4:$C$24"),A118)+(COUNTIFS(INDIRECT("'"&amp;Données!$A$4:$A$15&amp;"'!$L$4:$L$24"),Données!$O$7,INDIRECT("'"&amp;Données!$A$4:$A$15&amp;"'!$J$4:$J$24"),A118)+(COUNTIFS(INDIRECT("'"&amp;Données!$A$4:$A$15&amp;"'!$S$4:$S$24"),Données!$O$7,INDIRECT("'"&amp;Données!$A$4:$A$15&amp;"'!$Q$4:$Q$24"),A118))))</f>
        <v>0</v>
      </c>
      <c r="O118" s="378">
        <f ca="1">SUMPRODUCT(COUNTIFS(INDIRECT("'"&amp;Données!$A$4:$A$15&amp;"'!$E$4:$E$24"),Données!$O$8,INDIRECT("'"&amp;Données!$A$4:$A$15&amp;"'!$C$4:$C$24"),A118)+(COUNTIFS(INDIRECT("'"&amp;Données!$A$4:$A$15&amp;"'!$L$4:$L$24"),Données!$O$8,INDIRECT("'"&amp;Données!$A$4:$A$15&amp;"'!$J$4:$J$24"),A118)+(COUNTIFS(INDIRECT("'"&amp;Données!$A$4:$A$15&amp;"'!$S$4:$S$24"),Données!$O$8,INDIRECT("'"&amp;Données!$A$4:$A$15&amp;"'!$Q$4:$Q$24"),A118))))</f>
        <v>0</v>
      </c>
      <c r="P118" s="378">
        <f ca="1">SUMPRODUCT(COUNTIFS(INDIRECT("'"&amp;Données!$A$4:$A$15&amp;"'!$E$4:$E$24"),Données!$O$9,INDIRECT("'"&amp;Données!$A$4:$A$15&amp;"'!$C$4:$C$24"),A118)+(COUNTIFS(INDIRECT("'"&amp;Données!$A$4:$A$15&amp;"'!$L$4:$L$24"),Données!$O$9,INDIRECT("'"&amp;Données!$A$4:$A$15&amp;"'!$J$4:$J$24"),A118)+(COUNTIFS(INDIRECT("'"&amp;Données!$A$4:$A$15&amp;"'!$S$4:$S$24"),Données!$O$9,INDIRECT("'"&amp;Données!$A$4:$A$15&amp;"'!$Q$4:$Q$24"),A118))))</f>
        <v>0</v>
      </c>
      <c r="Q118" s="378">
        <f ca="1">SUMPRODUCT(COUNTIFS(INDIRECT("'"&amp;Données!$A$4:$A$15&amp;"'!$E$4:$E$24"),Données!$O$10,INDIRECT("'"&amp;Données!$A$4:$A$15&amp;"'!$C$4:$C$24"),A118)+(COUNTIFS(INDIRECT("'"&amp;Données!$A$4:$A$15&amp;"'!$L$4:$L$24"),Données!$O$10,INDIRECT("'"&amp;Données!$A$4:$A$15&amp;"'!$J$4:$J$24"),A118)+(COUNTIFS(INDIRECT("'"&amp;Données!$A$4:$A$15&amp;"'!$S$4:$S$24"),Données!$O$10,INDIRECT("'"&amp;Données!$A$4:$A$15&amp;"'!$Q$4:$Q$24"),A118))))</f>
        <v>0</v>
      </c>
      <c r="R118" s="378">
        <f ca="1">SUMPRODUCT(COUNTIFS(INDIRECT("'"&amp;Données!$A$4:$A$15&amp;"'!$E$4:$E$24"),Données!$O$11,INDIRECT("'"&amp;Données!$A$4:$A$15&amp;"'!$C$4:$C$24"),A118)+(COUNTIFS(INDIRECT("'"&amp;Données!$A$4:$A$15&amp;"'!$L$4:$L$24"),Données!$O$11,INDIRECT("'"&amp;Données!$A$4:$A$15&amp;"'!$J$4:$J$24"),A118)+(COUNTIFS(INDIRECT("'"&amp;Données!$A$4:$A$15&amp;"'!$S$4:$S$24"),Données!$O$11,INDIRECT("'"&amp;Données!$A$4:$A$15&amp;"'!$Q$4:$Q$24"),A118))))</f>
        <v>0</v>
      </c>
      <c r="S118" s="378">
        <f ca="1">SUMPRODUCT(COUNTIFS(INDIRECT("'"&amp;Données!$A$4:$A$15&amp;"'!$E$4:$E$24"),Données!$O$12,INDIRECT("'"&amp;Données!$A$4:$A$15&amp;"'!$C$4:$C$24"),A118)+(COUNTIFS(INDIRECT("'"&amp;Données!$A$4:$A$15&amp;"'!$L$4:$L$24"),Données!$O$12,INDIRECT("'"&amp;Données!$A$4:$A$15&amp;"'!$J$4:$J$24"),A118)+(COUNTIFS(INDIRECT("'"&amp;Données!$A$4:$A$15&amp;"'!$S$4:$S$24"),Données!$O$12,INDIRECT("'"&amp;Données!$A$4:$A$15&amp;"'!$Q$4:$Q$24"),A118))))</f>
        <v>0</v>
      </c>
      <c r="T118" s="378">
        <f ca="1">SUMPRODUCT(COUNTIFS(INDIRECT("'"&amp;Données!$A$4:$A$15&amp;"'!$E$4:$E$24"),Données!$O$13,INDIRECT("'"&amp;Données!$A$4:$A$15&amp;"'!$C$4:$C$24"),A118)+(COUNTIFS(INDIRECT("'"&amp;Données!$A$4:$A$15&amp;"'!$L$4:$L$24"),Données!$O$13,INDIRECT("'"&amp;Données!$A$4:$A$15&amp;"'!$J$4:$J$24"),A118)+(COUNTIFS(INDIRECT("'"&amp;Données!$A$4:$A$15&amp;"'!$S$4:$S$24"),Données!$O$13,INDIRECT("'"&amp;Données!$A$4:$A$15&amp;"'!$Q$4:$Q$24"),A118))))</f>
        <v>0</v>
      </c>
      <c r="U118" s="378">
        <f ca="1">SUMPRODUCT(COUNTIFS(INDIRECT("'"&amp;Données!$A$4:$A$15&amp;"'!$E$4:$E$24"),Données!$O$14,INDIRECT("'"&amp;Données!$A$4:$A$15&amp;"'!$C$4:$C$24"),A118)+(COUNTIFS(INDIRECT("'"&amp;Données!$A$4:$A$15&amp;"'!$L$4:$L$24"),Données!$O$14,INDIRECT("'"&amp;Données!$A$4:$A$15&amp;"'!$J$4:$J$24"),A118)+(COUNTIFS(INDIRECT("'"&amp;Données!$A$4:$A$15&amp;"'!$S$4:$S$24"),Données!$O$14,INDIRECT("'"&amp;Données!$A$4:$A$15&amp;"'!$Q$4:$Q$24"),A118))))</f>
        <v>0</v>
      </c>
      <c r="V118" s="378">
        <f ca="1">SUMPRODUCT(COUNTIFS(INDIRECT("'"&amp;Données!$A$4:$A$15&amp;"'!$E$4:$E$24"),Données!$O$15,INDIRECT("'"&amp;Données!$A$4:$A$15&amp;"'!$C$4:$C$24"),A118)+(COUNTIFS(INDIRECT("'"&amp;Données!$A$4:$A$15&amp;"'!$L$4:$L$24"),Données!$O$15,INDIRECT("'"&amp;Données!$A$4:$A$15&amp;"'!$J$4:$J$24"),A118)+(COUNTIFS(INDIRECT("'"&amp;Données!$A$4:$A$15&amp;"'!$S$4:$S$24"),Données!$O$15,INDIRECT("'"&amp;Données!$A$4:$A$15&amp;"'!$Q$4:$Q$24"),A118))))</f>
        <v>0</v>
      </c>
      <c r="W118" s="378">
        <f ca="1">SUMPRODUCT(COUNTIFS(INDIRECT("'"&amp;Données!$A$4:$A$15&amp;"'!$E$4:$E$24"),Données!$O$16,INDIRECT("'"&amp;Données!$A$4:$A$15&amp;"'!$C$4:$C$24"),A118)+(COUNTIFS(INDIRECT("'"&amp;Données!$A$4:$A$15&amp;"'!$L$4:$L$24"),Données!$O$16,INDIRECT("'"&amp;Données!$A$4:$A$15&amp;"'!$J$4:$J$24"),A118)+(COUNTIFS(INDIRECT("'"&amp;Données!$A$4:$A$15&amp;"'!$S$4:$S$24"),Données!$O$16,INDIRECT("'"&amp;Données!$A$4:$A$15&amp;"'!$Q$4:$Q$24"),A118))))</f>
        <v>0</v>
      </c>
      <c r="X118" s="378">
        <f ca="1">SUMPRODUCT(COUNTIFS(INDIRECT("'"&amp;Données!$A$4:$A$15&amp;"'!$E$4:$E$24"),Données!$O$17,INDIRECT("'"&amp;Données!$A$4:$A$15&amp;"'!$C$4:$C$24"),A118)+(COUNTIFS(INDIRECT("'"&amp;Données!$A$4:$A$15&amp;"'!$L$4:$L$24"),Données!$O$17,INDIRECT("'"&amp;Données!$A$4:$A$15&amp;"'!$J$4:$J$24"),A118)+(COUNTIFS(INDIRECT("'"&amp;Données!$A$4:$A$15&amp;"'!$S$4:$S$24"),Données!$O$17,INDIRECT("'"&amp;Données!$A$4:$A$15&amp;"'!$Q$4:$Q$24"),A118))))</f>
        <v>0</v>
      </c>
      <c r="Y118" s="378">
        <f ca="1">SUMPRODUCT(COUNTIFS(INDIRECT("'"&amp;Données!$A$4:$A$15&amp;"'!$E$4:$E$24"),Données!$O$18,INDIRECT("'"&amp;Données!$A$4:$A$15&amp;"'!$C$4:$C$24"),A118)+(COUNTIFS(INDIRECT("'"&amp;Données!$A$4:$A$15&amp;"'!$L$4:$L$24"),Données!$O$18,INDIRECT("'"&amp;Données!$A$4:$A$15&amp;"'!$J$4:$J$24"),A118)+(COUNTIFS(INDIRECT("'"&amp;Données!$A$4:$A$15&amp;"'!$S$4:$S$24"),Données!$O$18,INDIRECT("'"&amp;Données!$A$4:$A$15&amp;"'!$Q$4:$Q$24"),A118))))</f>
        <v>0</v>
      </c>
      <c r="Z118" s="378">
        <f ca="1">SUMPRODUCT(COUNTIFS(INDIRECT("'"&amp;Données!$A$4:$A$15&amp;"'!$E$4:$E$24"),Données!$O$19,INDIRECT("'"&amp;Données!$A$4:$A$15&amp;"'!$C$4:$C$24"),A118)+(COUNTIFS(INDIRECT("'"&amp;Données!$A$4:$A$15&amp;"'!$L$4:$L$24"),Données!$O$19,INDIRECT("'"&amp;Données!$A$4:$A$15&amp;"'!$J$4:$J$24"),A118)+(COUNTIFS(INDIRECT("'"&amp;Données!$A$4:$A$15&amp;"'!$S$4:$S$24"),Données!$O$19,INDIRECT("'"&amp;Données!$A$4:$A$15&amp;"'!$Q$4:$Q$24"),A118))))</f>
        <v>0</v>
      </c>
      <c r="AA118" s="218"/>
      <c r="AB118" s="218"/>
      <c r="AC118" s="218"/>
      <c r="AD118" s="97"/>
      <c r="AE118" s="97"/>
      <c r="AF118" s="97"/>
      <c r="AG118" s="97"/>
      <c r="AH118" s="97"/>
      <c r="AI118" s="98"/>
      <c r="AJ118" s="96"/>
      <c r="AK118" s="96"/>
      <c r="AL118" s="96"/>
      <c r="AS118" s="89"/>
    </row>
    <row r="119" spans="1:45" s="63" customFormat="1" ht="12.75" x14ac:dyDescent="0.2">
      <c r="A119" s="376" t="s">
        <v>90</v>
      </c>
      <c r="B119" s="377">
        <f ca="1">SUMPRODUCT(COUNTIF(INDIRECT("'"&amp;Données!$A$4:$A$15&amp;"'!$B$3:$T$38"),A119))</f>
        <v>0</v>
      </c>
      <c r="C119" s="377">
        <f ca="1">SUMPRODUCT(SUMIF(INDIRECT("'"&amp;Données!$A$4:$A$15&amp;"'!$C$03:$C$23"),A119,INDIRECT("'"&amp;Données!$A$4:$A$15&amp;"'!$F$03:$F$23"))+(SUMIF(INDIRECT("'"&amp;Données!$A$4:$A$15&amp;"'!$J$03:$J$23"),A119,INDIRECT("'"&amp;Données!$A$4:$A$15&amp;"'!$M$03:$M$23")))+(SUMIF(INDIRECT("'"&amp;Données!$A$4:$A$15&amp;"'!$Q$03:$Q$23"),A119,INDIRECT("'"&amp;Données!$A$4:$A$15&amp;"'!$T$03:$T$23"))))</f>
        <v>0</v>
      </c>
      <c r="D119" s="377">
        <f ca="1">SUMPRODUCT(COUNTIF(INDIRECT("'"&amp;Données!$A$4:$A$15&amp;"'!$C$03:$C$23"),A119))</f>
        <v>0</v>
      </c>
      <c r="E119" s="377">
        <f ca="1">SUMPRODUCT(COUNTIF(INDIRECT("'"&amp;Données!$A$4:$A$15&amp;"'!$J$03:$J$23"),A119))</f>
        <v>0</v>
      </c>
      <c r="F119" s="377">
        <f ca="1">SUMPRODUCT(COUNTIF(INDIRECT("'"&amp;Données!$A$4:$A$15&amp;"'!$Q$03:$Q$23"),A119))</f>
        <v>0</v>
      </c>
      <c r="G119" s="386">
        <f>COUNTIFS('Michèle SCHUH'!$B$3:$B$42,Données!$T$4,'Michèle SCHUH'!$C$3:$C$42,A119)+COUNTIFS('Michèle SCHUH'!$I$3:$I$42,Données!$T$4,'Michèle SCHUH'!$J$3:$J$42,A119)+COUNTIFS('Michèle SCHUH'!$P$3:$P$42,Données!$T$4,'Michèle SCHUH'!$Q$3:$Q$42,A119)</f>
        <v>0</v>
      </c>
      <c r="H119" s="386">
        <f>COUNTIFS('Michèle SCHUH'!$B$3:$B$42,Données!$T$5,'Michèle SCHUH'!$C$3:$C$42,A119)+COUNTIFS('Michèle SCHUH'!$I$3:$I$42,Données!$T$5,'Michèle SCHUH'!$J$3:$J$42,A119)+COUNTIFS('Michèle SCHUH'!$P$3:$P$42,Données!$T$5,'Michèle SCHUH'!$Q$3:$Q$42,A119)</f>
        <v>0</v>
      </c>
      <c r="I119" s="386">
        <f>COUNTIFS('Michèle SCHUH'!$B$3:$B$42,Données!$T$6,'Michèle SCHUH'!$C$3:$C$42,A119)+COUNTIFS('Michèle SCHUH'!$I$3:$I$42,Données!$T$6,'Michèle SCHUH'!$J$3:$J$42,A119)+COUNTIFS('Michèle SCHUH'!$P$3:$P$42,Données!$T$6,'Michèle SCHUH'!$Q$3:$Q$42,A119)</f>
        <v>0</v>
      </c>
      <c r="J119" s="386">
        <f>COUNTIFS('Michèle SCHUH'!$B$3:$B$42,Données!$T$7,'Michèle SCHUH'!$C$3:$C$42,A119)+COUNTIFS('Michèle SCHUH'!$I$3:$I$42,Données!$T$7,'Michèle SCHUH'!$J$3:$J$42,A119)+COUNTIFS('Michèle SCHUH'!$P$3:$P$42,Données!$T$7,'Michèle SCHUH'!$Q$3:$Q$42,A119)</f>
        <v>0</v>
      </c>
      <c r="K119" s="378">
        <f ca="1">SUMPRODUCT(COUNTIFS(INDIRECT("'"&amp;Données!$A$4:$A$15&amp;"'!$E$4:$E$24"),Données!$O$4,INDIRECT("'"&amp;Données!$A$4:$A$15&amp;"'!$C$4:$C$24"),A119)+(COUNTIFS(INDIRECT("'"&amp;Données!$A$4:$A$15&amp;"'!$L$4:$L$24"),Données!$O$4,INDIRECT("'"&amp;Données!$A$4:$A$15&amp;"'!$J$4:$J$24"),A119)+(COUNTIFS(INDIRECT("'"&amp;Données!$A$4:$A$15&amp;"'!$S$4:$S$24"),Données!$O$4,INDIRECT("'"&amp;Données!$A$4:$A$15&amp;"'!$Q$4:$Q$24"),A119))))</f>
        <v>0</v>
      </c>
      <c r="L119" s="378">
        <f ca="1">SUMPRODUCT(COUNTIFS(INDIRECT("'"&amp;Données!$A$4:$A$15&amp;"'!$E$4:$E$24"),Données!$O$5,INDIRECT("'"&amp;Données!$A$4:$A$15&amp;"'!$C$4:$C$24"),A119)+(COUNTIFS(INDIRECT("'"&amp;Données!$A$4:$A$15&amp;"'!$L$4:$L$24"),Données!$O$5,INDIRECT("'"&amp;Données!$A$4:$A$15&amp;"'!$J$4:$J$24"),A119)+(COUNTIFS(INDIRECT("'"&amp;Données!$A$4:$A$15&amp;"'!$S$4:$S$24"),Données!$O$5,INDIRECT("'"&amp;Données!$A$4:$A$15&amp;"'!$Q$4:$Q$24"),A119))))</f>
        <v>0</v>
      </c>
      <c r="M119" s="378">
        <f ca="1">SUMPRODUCT(COUNTIFS(INDIRECT("'"&amp;Données!$A$4:$A$15&amp;"'!$E$4:$E$24"),Données!$O$6,INDIRECT("'"&amp;Données!$A$4:$A$15&amp;"'!$C$4:$C$24"),A119)+(COUNTIFS(INDIRECT("'"&amp;Données!$A$4:$A$15&amp;"'!$L$4:$L$24"),Données!$O$6,INDIRECT("'"&amp;Données!$A$4:$A$15&amp;"'!$J$4:$J$24"),A119)+(COUNTIFS(INDIRECT("'"&amp;Données!$A$4:$A$15&amp;"'!$S$4:$S$24"),Données!$O$6,INDIRECT("'"&amp;Données!$A$4:$A$15&amp;"'!$Q$4:$Q$24"),A119))))</f>
        <v>0</v>
      </c>
      <c r="N119" s="378">
        <f ca="1">SUMPRODUCT(COUNTIFS(INDIRECT("'"&amp;Données!$A$4:$A$15&amp;"'!$E$4:$E$24"),Données!$O$7,INDIRECT("'"&amp;Données!$A$4:$A$15&amp;"'!$C$4:$C$24"),A119)+(COUNTIFS(INDIRECT("'"&amp;Données!$A$4:$A$15&amp;"'!$L$4:$L$24"),Données!$O$7,INDIRECT("'"&amp;Données!$A$4:$A$15&amp;"'!$J$4:$J$24"),A119)+(COUNTIFS(INDIRECT("'"&amp;Données!$A$4:$A$15&amp;"'!$S$4:$S$24"),Données!$O$7,INDIRECT("'"&amp;Données!$A$4:$A$15&amp;"'!$Q$4:$Q$24"),A119))))</f>
        <v>0</v>
      </c>
      <c r="O119" s="378">
        <f ca="1">SUMPRODUCT(COUNTIFS(INDIRECT("'"&amp;Données!$A$4:$A$15&amp;"'!$E$4:$E$24"),Données!$O$8,INDIRECT("'"&amp;Données!$A$4:$A$15&amp;"'!$C$4:$C$24"),A119)+(COUNTIFS(INDIRECT("'"&amp;Données!$A$4:$A$15&amp;"'!$L$4:$L$24"),Données!$O$8,INDIRECT("'"&amp;Données!$A$4:$A$15&amp;"'!$J$4:$J$24"),A119)+(COUNTIFS(INDIRECT("'"&amp;Données!$A$4:$A$15&amp;"'!$S$4:$S$24"),Données!$O$8,INDIRECT("'"&amp;Données!$A$4:$A$15&amp;"'!$Q$4:$Q$24"),A119))))</f>
        <v>0</v>
      </c>
      <c r="P119" s="378">
        <f ca="1">SUMPRODUCT(COUNTIFS(INDIRECT("'"&amp;Données!$A$4:$A$15&amp;"'!$E$4:$E$24"),Données!$O$9,INDIRECT("'"&amp;Données!$A$4:$A$15&amp;"'!$C$4:$C$24"),A119)+(COUNTIFS(INDIRECT("'"&amp;Données!$A$4:$A$15&amp;"'!$L$4:$L$24"),Données!$O$9,INDIRECT("'"&amp;Données!$A$4:$A$15&amp;"'!$J$4:$J$24"),A119)+(COUNTIFS(INDIRECT("'"&amp;Données!$A$4:$A$15&amp;"'!$S$4:$S$24"),Données!$O$9,INDIRECT("'"&amp;Données!$A$4:$A$15&amp;"'!$Q$4:$Q$24"),A119))))</f>
        <v>0</v>
      </c>
      <c r="Q119" s="378">
        <f ca="1">SUMPRODUCT(COUNTIFS(INDIRECT("'"&amp;Données!$A$4:$A$15&amp;"'!$E$4:$E$24"),Données!$O$10,INDIRECT("'"&amp;Données!$A$4:$A$15&amp;"'!$C$4:$C$24"),A119)+(COUNTIFS(INDIRECT("'"&amp;Données!$A$4:$A$15&amp;"'!$L$4:$L$24"),Données!$O$10,INDIRECT("'"&amp;Données!$A$4:$A$15&amp;"'!$J$4:$J$24"),A119)+(COUNTIFS(INDIRECT("'"&amp;Données!$A$4:$A$15&amp;"'!$S$4:$S$24"),Données!$O$10,INDIRECT("'"&amp;Données!$A$4:$A$15&amp;"'!$Q$4:$Q$24"),A119))))</f>
        <v>0</v>
      </c>
      <c r="R119" s="378">
        <f ca="1">SUMPRODUCT(COUNTIFS(INDIRECT("'"&amp;Données!$A$4:$A$15&amp;"'!$E$4:$E$24"),Données!$O$11,INDIRECT("'"&amp;Données!$A$4:$A$15&amp;"'!$C$4:$C$24"),A119)+(COUNTIFS(INDIRECT("'"&amp;Données!$A$4:$A$15&amp;"'!$L$4:$L$24"),Données!$O$11,INDIRECT("'"&amp;Données!$A$4:$A$15&amp;"'!$J$4:$J$24"),A119)+(COUNTIFS(INDIRECT("'"&amp;Données!$A$4:$A$15&amp;"'!$S$4:$S$24"),Données!$O$11,INDIRECT("'"&amp;Données!$A$4:$A$15&amp;"'!$Q$4:$Q$24"),A119))))</f>
        <v>0</v>
      </c>
      <c r="S119" s="378">
        <f ca="1">SUMPRODUCT(COUNTIFS(INDIRECT("'"&amp;Données!$A$4:$A$15&amp;"'!$E$4:$E$24"),Données!$O$12,INDIRECT("'"&amp;Données!$A$4:$A$15&amp;"'!$C$4:$C$24"),A119)+(COUNTIFS(INDIRECT("'"&amp;Données!$A$4:$A$15&amp;"'!$L$4:$L$24"),Données!$O$12,INDIRECT("'"&amp;Données!$A$4:$A$15&amp;"'!$J$4:$J$24"),A119)+(COUNTIFS(INDIRECT("'"&amp;Données!$A$4:$A$15&amp;"'!$S$4:$S$24"),Données!$O$12,INDIRECT("'"&amp;Données!$A$4:$A$15&amp;"'!$Q$4:$Q$24"),A119))))</f>
        <v>0</v>
      </c>
      <c r="T119" s="378">
        <f ca="1">SUMPRODUCT(COUNTIFS(INDIRECT("'"&amp;Données!$A$4:$A$15&amp;"'!$E$4:$E$24"),Données!$O$13,INDIRECT("'"&amp;Données!$A$4:$A$15&amp;"'!$C$4:$C$24"),A119)+(COUNTIFS(INDIRECT("'"&amp;Données!$A$4:$A$15&amp;"'!$L$4:$L$24"),Données!$O$13,INDIRECT("'"&amp;Données!$A$4:$A$15&amp;"'!$J$4:$J$24"),A119)+(COUNTIFS(INDIRECT("'"&amp;Données!$A$4:$A$15&amp;"'!$S$4:$S$24"),Données!$O$13,INDIRECT("'"&amp;Données!$A$4:$A$15&amp;"'!$Q$4:$Q$24"),A119))))</f>
        <v>0</v>
      </c>
      <c r="U119" s="378">
        <f ca="1">SUMPRODUCT(COUNTIFS(INDIRECT("'"&amp;Données!$A$4:$A$15&amp;"'!$E$4:$E$24"),Données!$O$14,INDIRECT("'"&amp;Données!$A$4:$A$15&amp;"'!$C$4:$C$24"),A119)+(COUNTIFS(INDIRECT("'"&amp;Données!$A$4:$A$15&amp;"'!$L$4:$L$24"),Données!$O$14,INDIRECT("'"&amp;Données!$A$4:$A$15&amp;"'!$J$4:$J$24"),A119)+(COUNTIFS(INDIRECT("'"&amp;Données!$A$4:$A$15&amp;"'!$S$4:$S$24"),Données!$O$14,INDIRECT("'"&amp;Données!$A$4:$A$15&amp;"'!$Q$4:$Q$24"),A119))))</f>
        <v>0</v>
      </c>
      <c r="V119" s="378">
        <f ca="1">SUMPRODUCT(COUNTIFS(INDIRECT("'"&amp;Données!$A$4:$A$15&amp;"'!$E$4:$E$24"),Données!$O$15,INDIRECT("'"&amp;Données!$A$4:$A$15&amp;"'!$C$4:$C$24"),A119)+(COUNTIFS(INDIRECT("'"&amp;Données!$A$4:$A$15&amp;"'!$L$4:$L$24"),Données!$O$15,INDIRECT("'"&amp;Données!$A$4:$A$15&amp;"'!$J$4:$J$24"),A119)+(COUNTIFS(INDIRECT("'"&amp;Données!$A$4:$A$15&amp;"'!$S$4:$S$24"),Données!$O$15,INDIRECT("'"&amp;Données!$A$4:$A$15&amp;"'!$Q$4:$Q$24"),A119))))</f>
        <v>0</v>
      </c>
      <c r="W119" s="378">
        <f ca="1">SUMPRODUCT(COUNTIFS(INDIRECT("'"&amp;Données!$A$4:$A$15&amp;"'!$E$4:$E$24"),Données!$O$16,INDIRECT("'"&amp;Données!$A$4:$A$15&amp;"'!$C$4:$C$24"),A119)+(COUNTIFS(INDIRECT("'"&amp;Données!$A$4:$A$15&amp;"'!$L$4:$L$24"),Données!$O$16,INDIRECT("'"&amp;Données!$A$4:$A$15&amp;"'!$J$4:$J$24"),A119)+(COUNTIFS(INDIRECT("'"&amp;Données!$A$4:$A$15&amp;"'!$S$4:$S$24"),Données!$O$16,INDIRECT("'"&amp;Données!$A$4:$A$15&amp;"'!$Q$4:$Q$24"),A119))))</f>
        <v>0</v>
      </c>
      <c r="X119" s="378">
        <f ca="1">SUMPRODUCT(COUNTIFS(INDIRECT("'"&amp;Données!$A$4:$A$15&amp;"'!$E$4:$E$24"),Données!$O$17,INDIRECT("'"&amp;Données!$A$4:$A$15&amp;"'!$C$4:$C$24"),A119)+(COUNTIFS(INDIRECT("'"&amp;Données!$A$4:$A$15&amp;"'!$L$4:$L$24"),Données!$O$17,INDIRECT("'"&amp;Données!$A$4:$A$15&amp;"'!$J$4:$J$24"),A119)+(COUNTIFS(INDIRECT("'"&amp;Données!$A$4:$A$15&amp;"'!$S$4:$S$24"),Données!$O$17,INDIRECT("'"&amp;Données!$A$4:$A$15&amp;"'!$Q$4:$Q$24"),A119))))</f>
        <v>0</v>
      </c>
      <c r="Y119" s="378">
        <f ca="1">SUMPRODUCT(COUNTIFS(INDIRECT("'"&amp;Données!$A$4:$A$15&amp;"'!$E$4:$E$24"),Données!$O$18,INDIRECT("'"&amp;Données!$A$4:$A$15&amp;"'!$C$4:$C$24"),A119)+(COUNTIFS(INDIRECT("'"&amp;Données!$A$4:$A$15&amp;"'!$L$4:$L$24"),Données!$O$18,INDIRECT("'"&amp;Données!$A$4:$A$15&amp;"'!$J$4:$J$24"),A119)+(COUNTIFS(INDIRECT("'"&amp;Données!$A$4:$A$15&amp;"'!$S$4:$S$24"),Données!$O$18,INDIRECT("'"&amp;Données!$A$4:$A$15&amp;"'!$Q$4:$Q$24"),A119))))</f>
        <v>0</v>
      </c>
      <c r="Z119" s="378">
        <f ca="1">SUMPRODUCT(COUNTIFS(INDIRECT("'"&amp;Données!$A$4:$A$15&amp;"'!$E$4:$E$24"),Données!$O$19,INDIRECT("'"&amp;Données!$A$4:$A$15&amp;"'!$C$4:$C$24"),A119)+(COUNTIFS(INDIRECT("'"&amp;Données!$A$4:$A$15&amp;"'!$L$4:$L$24"),Données!$O$19,INDIRECT("'"&amp;Données!$A$4:$A$15&amp;"'!$J$4:$J$24"),A119)+(COUNTIFS(INDIRECT("'"&amp;Données!$A$4:$A$15&amp;"'!$S$4:$S$24"),Données!$O$19,INDIRECT("'"&amp;Données!$A$4:$A$15&amp;"'!$Q$4:$Q$24"),A119))))</f>
        <v>0</v>
      </c>
      <c r="AA119" s="218"/>
      <c r="AB119" s="218"/>
      <c r="AC119" s="218"/>
      <c r="AD119" s="97"/>
      <c r="AE119" s="97"/>
      <c r="AF119" s="97"/>
      <c r="AG119" s="97"/>
      <c r="AH119" s="97"/>
      <c r="AI119" s="98"/>
      <c r="AJ119" s="96"/>
      <c r="AK119" s="96"/>
      <c r="AL119" s="96"/>
      <c r="AS119" s="89"/>
    </row>
    <row r="120" spans="1:45" s="63" customFormat="1" ht="12.75" x14ac:dyDescent="0.2">
      <c r="A120" s="375" t="s">
        <v>127</v>
      </c>
      <c r="B120" s="377">
        <f ca="1">SUMPRODUCT(COUNTIF(INDIRECT("'"&amp;Données!$A$4:$A$15&amp;"'!$B$3:$T$38"),A120))</f>
        <v>0</v>
      </c>
      <c r="C120" s="377">
        <f ca="1">SUMPRODUCT(SUMIF(INDIRECT("'"&amp;Données!$A$4:$A$15&amp;"'!$C$03:$C$23"),A120,INDIRECT("'"&amp;Données!$A$4:$A$15&amp;"'!$F$03:$F$23"))+(SUMIF(INDIRECT("'"&amp;Données!$A$4:$A$15&amp;"'!$J$03:$J$23"),A120,INDIRECT("'"&amp;Données!$A$4:$A$15&amp;"'!$M$03:$M$23")))+(SUMIF(INDIRECT("'"&amp;Données!$A$4:$A$15&amp;"'!$Q$03:$Q$23"),A120,INDIRECT("'"&amp;Données!$A$4:$A$15&amp;"'!$T$03:$T$23"))))</f>
        <v>0</v>
      </c>
      <c r="D120" s="377">
        <f ca="1">SUMPRODUCT(COUNTIF(INDIRECT("'"&amp;Données!$A$4:$A$15&amp;"'!$C$03:$C$23"),A120))</f>
        <v>0</v>
      </c>
      <c r="E120" s="377">
        <f ca="1">SUMPRODUCT(COUNTIF(INDIRECT("'"&amp;Données!$A$4:$A$15&amp;"'!$J$03:$J$23"),A120))</f>
        <v>0</v>
      </c>
      <c r="F120" s="377">
        <f ca="1">SUMPRODUCT(COUNTIF(INDIRECT("'"&amp;Données!$A$4:$A$15&amp;"'!$Q$03:$Q$23"),A120))</f>
        <v>0</v>
      </c>
      <c r="G120" s="386">
        <f>COUNTIFS('Michèle SCHUH'!$B$3:$B$42,Données!$T$4,'Michèle SCHUH'!$C$3:$C$42,A120)+COUNTIFS('Michèle SCHUH'!$I$3:$I$42,Données!$T$4,'Michèle SCHUH'!$J$3:$J$42,A120)+COUNTIFS('Michèle SCHUH'!$P$3:$P$42,Données!$T$4,'Michèle SCHUH'!$Q$3:$Q$42,A120)</f>
        <v>0</v>
      </c>
      <c r="H120" s="386">
        <f>COUNTIFS('Michèle SCHUH'!$B$3:$B$42,Données!$T$5,'Michèle SCHUH'!$C$3:$C$42,A120)+COUNTIFS('Michèle SCHUH'!$I$3:$I$42,Données!$T$5,'Michèle SCHUH'!$J$3:$J$42,A120)+COUNTIFS('Michèle SCHUH'!$P$3:$P$42,Données!$T$5,'Michèle SCHUH'!$Q$3:$Q$42,A120)</f>
        <v>0</v>
      </c>
      <c r="I120" s="386">
        <f>COUNTIFS('Michèle SCHUH'!$B$3:$B$42,Données!$T$6,'Michèle SCHUH'!$C$3:$C$42,A120)+COUNTIFS('Michèle SCHUH'!$I$3:$I$42,Données!$T$6,'Michèle SCHUH'!$J$3:$J$42,A120)+COUNTIFS('Michèle SCHUH'!$P$3:$P$42,Données!$T$6,'Michèle SCHUH'!$Q$3:$Q$42,A120)</f>
        <v>0</v>
      </c>
      <c r="J120" s="386">
        <f>COUNTIFS('Michèle SCHUH'!$B$3:$B$42,Données!$T$7,'Michèle SCHUH'!$C$3:$C$42,A120)+COUNTIFS('Michèle SCHUH'!$I$3:$I$42,Données!$T$7,'Michèle SCHUH'!$J$3:$J$42,A120)+COUNTIFS('Michèle SCHUH'!$P$3:$P$42,Données!$T$7,'Michèle SCHUH'!$Q$3:$Q$42,A120)</f>
        <v>0</v>
      </c>
      <c r="K120" s="378">
        <f ca="1">SUMPRODUCT(COUNTIFS(INDIRECT("'"&amp;Données!$A$4:$A$15&amp;"'!$E$4:$E$24"),Données!$O$4,INDIRECT("'"&amp;Données!$A$4:$A$15&amp;"'!$C$4:$C$24"),A120)+(COUNTIFS(INDIRECT("'"&amp;Données!$A$4:$A$15&amp;"'!$L$4:$L$24"),Données!$O$4,INDIRECT("'"&amp;Données!$A$4:$A$15&amp;"'!$J$4:$J$24"),A120)+(COUNTIFS(INDIRECT("'"&amp;Données!$A$4:$A$15&amp;"'!$S$4:$S$24"),Données!$O$4,INDIRECT("'"&amp;Données!$A$4:$A$15&amp;"'!$Q$4:$Q$24"),A120))))</f>
        <v>0</v>
      </c>
      <c r="L120" s="378">
        <f ca="1">SUMPRODUCT(COUNTIFS(INDIRECT("'"&amp;Données!$A$4:$A$15&amp;"'!$E$4:$E$24"),Données!$O$5,INDIRECT("'"&amp;Données!$A$4:$A$15&amp;"'!$C$4:$C$24"),A120)+(COUNTIFS(INDIRECT("'"&amp;Données!$A$4:$A$15&amp;"'!$L$4:$L$24"),Données!$O$5,INDIRECT("'"&amp;Données!$A$4:$A$15&amp;"'!$J$4:$J$24"),A120)+(COUNTIFS(INDIRECT("'"&amp;Données!$A$4:$A$15&amp;"'!$S$4:$S$24"),Données!$O$5,INDIRECT("'"&amp;Données!$A$4:$A$15&amp;"'!$Q$4:$Q$24"),A120))))</f>
        <v>0</v>
      </c>
      <c r="M120" s="378">
        <f ca="1">SUMPRODUCT(COUNTIFS(INDIRECT("'"&amp;Données!$A$4:$A$15&amp;"'!$E$4:$E$24"),Données!$O$6,INDIRECT("'"&amp;Données!$A$4:$A$15&amp;"'!$C$4:$C$24"),A120)+(COUNTIFS(INDIRECT("'"&amp;Données!$A$4:$A$15&amp;"'!$L$4:$L$24"),Données!$O$6,INDIRECT("'"&amp;Données!$A$4:$A$15&amp;"'!$J$4:$J$24"),A120)+(COUNTIFS(INDIRECT("'"&amp;Données!$A$4:$A$15&amp;"'!$S$4:$S$24"),Données!$O$6,INDIRECT("'"&amp;Données!$A$4:$A$15&amp;"'!$Q$4:$Q$24"),A120))))</f>
        <v>0</v>
      </c>
      <c r="N120" s="378">
        <f ca="1">SUMPRODUCT(COUNTIFS(INDIRECT("'"&amp;Données!$A$4:$A$15&amp;"'!$E$4:$E$24"),Données!$O$7,INDIRECT("'"&amp;Données!$A$4:$A$15&amp;"'!$C$4:$C$24"),A120)+(COUNTIFS(INDIRECT("'"&amp;Données!$A$4:$A$15&amp;"'!$L$4:$L$24"),Données!$O$7,INDIRECT("'"&amp;Données!$A$4:$A$15&amp;"'!$J$4:$J$24"),A120)+(COUNTIFS(INDIRECT("'"&amp;Données!$A$4:$A$15&amp;"'!$S$4:$S$24"),Données!$O$7,INDIRECT("'"&amp;Données!$A$4:$A$15&amp;"'!$Q$4:$Q$24"),A120))))</f>
        <v>0</v>
      </c>
      <c r="O120" s="378">
        <f ca="1">SUMPRODUCT(COUNTIFS(INDIRECT("'"&amp;Données!$A$4:$A$15&amp;"'!$E$4:$E$24"),Données!$O$8,INDIRECT("'"&amp;Données!$A$4:$A$15&amp;"'!$C$4:$C$24"),A120)+(COUNTIFS(INDIRECT("'"&amp;Données!$A$4:$A$15&amp;"'!$L$4:$L$24"),Données!$O$8,INDIRECT("'"&amp;Données!$A$4:$A$15&amp;"'!$J$4:$J$24"),A120)+(COUNTIFS(INDIRECT("'"&amp;Données!$A$4:$A$15&amp;"'!$S$4:$S$24"),Données!$O$8,INDIRECT("'"&amp;Données!$A$4:$A$15&amp;"'!$Q$4:$Q$24"),A120))))</f>
        <v>0</v>
      </c>
      <c r="P120" s="378">
        <f ca="1">SUMPRODUCT(COUNTIFS(INDIRECT("'"&amp;Données!$A$4:$A$15&amp;"'!$E$4:$E$24"),Données!$O$9,INDIRECT("'"&amp;Données!$A$4:$A$15&amp;"'!$C$4:$C$24"),A120)+(COUNTIFS(INDIRECT("'"&amp;Données!$A$4:$A$15&amp;"'!$L$4:$L$24"),Données!$O$9,INDIRECT("'"&amp;Données!$A$4:$A$15&amp;"'!$J$4:$J$24"),A120)+(COUNTIFS(INDIRECT("'"&amp;Données!$A$4:$A$15&amp;"'!$S$4:$S$24"),Données!$O$9,INDIRECT("'"&amp;Données!$A$4:$A$15&amp;"'!$Q$4:$Q$24"),A120))))</f>
        <v>0</v>
      </c>
      <c r="Q120" s="378">
        <f ca="1">SUMPRODUCT(COUNTIFS(INDIRECT("'"&amp;Données!$A$4:$A$15&amp;"'!$E$4:$E$24"),Données!$O$10,INDIRECT("'"&amp;Données!$A$4:$A$15&amp;"'!$C$4:$C$24"),A120)+(COUNTIFS(INDIRECT("'"&amp;Données!$A$4:$A$15&amp;"'!$L$4:$L$24"),Données!$O$10,INDIRECT("'"&amp;Données!$A$4:$A$15&amp;"'!$J$4:$J$24"),A120)+(COUNTIFS(INDIRECT("'"&amp;Données!$A$4:$A$15&amp;"'!$S$4:$S$24"),Données!$O$10,INDIRECT("'"&amp;Données!$A$4:$A$15&amp;"'!$Q$4:$Q$24"),A120))))</f>
        <v>0</v>
      </c>
      <c r="R120" s="378">
        <f ca="1">SUMPRODUCT(COUNTIFS(INDIRECT("'"&amp;Données!$A$4:$A$15&amp;"'!$E$4:$E$24"),Données!$O$11,INDIRECT("'"&amp;Données!$A$4:$A$15&amp;"'!$C$4:$C$24"),A120)+(COUNTIFS(INDIRECT("'"&amp;Données!$A$4:$A$15&amp;"'!$L$4:$L$24"),Données!$O$11,INDIRECT("'"&amp;Données!$A$4:$A$15&amp;"'!$J$4:$J$24"),A120)+(COUNTIFS(INDIRECT("'"&amp;Données!$A$4:$A$15&amp;"'!$S$4:$S$24"),Données!$O$11,INDIRECT("'"&amp;Données!$A$4:$A$15&amp;"'!$Q$4:$Q$24"),A120))))</f>
        <v>0</v>
      </c>
      <c r="S120" s="378">
        <f ca="1">SUMPRODUCT(COUNTIFS(INDIRECT("'"&amp;Données!$A$4:$A$15&amp;"'!$E$4:$E$24"),Données!$O$12,INDIRECT("'"&amp;Données!$A$4:$A$15&amp;"'!$C$4:$C$24"),A120)+(COUNTIFS(INDIRECT("'"&amp;Données!$A$4:$A$15&amp;"'!$L$4:$L$24"),Données!$O$12,INDIRECT("'"&amp;Données!$A$4:$A$15&amp;"'!$J$4:$J$24"),A120)+(COUNTIFS(INDIRECT("'"&amp;Données!$A$4:$A$15&amp;"'!$S$4:$S$24"),Données!$O$12,INDIRECT("'"&amp;Données!$A$4:$A$15&amp;"'!$Q$4:$Q$24"),A120))))</f>
        <v>0</v>
      </c>
      <c r="T120" s="378">
        <f ca="1">SUMPRODUCT(COUNTIFS(INDIRECT("'"&amp;Données!$A$4:$A$15&amp;"'!$E$4:$E$24"),Données!$O$13,INDIRECT("'"&amp;Données!$A$4:$A$15&amp;"'!$C$4:$C$24"),A120)+(COUNTIFS(INDIRECT("'"&amp;Données!$A$4:$A$15&amp;"'!$L$4:$L$24"),Données!$O$13,INDIRECT("'"&amp;Données!$A$4:$A$15&amp;"'!$J$4:$J$24"),A120)+(COUNTIFS(INDIRECT("'"&amp;Données!$A$4:$A$15&amp;"'!$S$4:$S$24"),Données!$O$13,INDIRECT("'"&amp;Données!$A$4:$A$15&amp;"'!$Q$4:$Q$24"),A120))))</f>
        <v>0</v>
      </c>
      <c r="U120" s="378">
        <f ca="1">SUMPRODUCT(COUNTIFS(INDIRECT("'"&amp;Données!$A$4:$A$15&amp;"'!$E$4:$E$24"),Données!$O$14,INDIRECT("'"&amp;Données!$A$4:$A$15&amp;"'!$C$4:$C$24"),A120)+(COUNTIFS(INDIRECT("'"&amp;Données!$A$4:$A$15&amp;"'!$L$4:$L$24"),Données!$O$14,INDIRECT("'"&amp;Données!$A$4:$A$15&amp;"'!$J$4:$J$24"),A120)+(COUNTIFS(INDIRECT("'"&amp;Données!$A$4:$A$15&amp;"'!$S$4:$S$24"),Données!$O$14,INDIRECT("'"&amp;Données!$A$4:$A$15&amp;"'!$Q$4:$Q$24"),A120))))</f>
        <v>0</v>
      </c>
      <c r="V120" s="378">
        <f ca="1">SUMPRODUCT(COUNTIFS(INDIRECT("'"&amp;Données!$A$4:$A$15&amp;"'!$E$4:$E$24"),Données!$O$15,INDIRECT("'"&amp;Données!$A$4:$A$15&amp;"'!$C$4:$C$24"),A120)+(COUNTIFS(INDIRECT("'"&amp;Données!$A$4:$A$15&amp;"'!$L$4:$L$24"),Données!$O$15,INDIRECT("'"&amp;Données!$A$4:$A$15&amp;"'!$J$4:$J$24"),A120)+(COUNTIFS(INDIRECT("'"&amp;Données!$A$4:$A$15&amp;"'!$S$4:$S$24"),Données!$O$15,INDIRECT("'"&amp;Données!$A$4:$A$15&amp;"'!$Q$4:$Q$24"),A120))))</f>
        <v>0</v>
      </c>
      <c r="W120" s="378">
        <f ca="1">SUMPRODUCT(COUNTIFS(INDIRECT("'"&amp;Données!$A$4:$A$15&amp;"'!$E$4:$E$24"),Données!$O$16,INDIRECT("'"&amp;Données!$A$4:$A$15&amp;"'!$C$4:$C$24"),A120)+(COUNTIFS(INDIRECT("'"&amp;Données!$A$4:$A$15&amp;"'!$L$4:$L$24"),Données!$O$16,INDIRECT("'"&amp;Données!$A$4:$A$15&amp;"'!$J$4:$J$24"),A120)+(COUNTIFS(INDIRECT("'"&amp;Données!$A$4:$A$15&amp;"'!$S$4:$S$24"),Données!$O$16,INDIRECT("'"&amp;Données!$A$4:$A$15&amp;"'!$Q$4:$Q$24"),A120))))</f>
        <v>0</v>
      </c>
      <c r="X120" s="378">
        <f ca="1">SUMPRODUCT(COUNTIFS(INDIRECT("'"&amp;Données!$A$4:$A$15&amp;"'!$E$4:$E$24"),Données!$O$17,INDIRECT("'"&amp;Données!$A$4:$A$15&amp;"'!$C$4:$C$24"),A120)+(COUNTIFS(INDIRECT("'"&amp;Données!$A$4:$A$15&amp;"'!$L$4:$L$24"),Données!$O$17,INDIRECT("'"&amp;Données!$A$4:$A$15&amp;"'!$J$4:$J$24"),A120)+(COUNTIFS(INDIRECT("'"&amp;Données!$A$4:$A$15&amp;"'!$S$4:$S$24"),Données!$O$17,INDIRECT("'"&amp;Données!$A$4:$A$15&amp;"'!$Q$4:$Q$24"),A120))))</f>
        <v>0</v>
      </c>
      <c r="Y120" s="378">
        <f ca="1">SUMPRODUCT(COUNTIFS(INDIRECT("'"&amp;Données!$A$4:$A$15&amp;"'!$E$4:$E$24"),Données!$O$18,INDIRECT("'"&amp;Données!$A$4:$A$15&amp;"'!$C$4:$C$24"),A120)+(COUNTIFS(INDIRECT("'"&amp;Données!$A$4:$A$15&amp;"'!$L$4:$L$24"),Données!$O$18,INDIRECT("'"&amp;Données!$A$4:$A$15&amp;"'!$J$4:$J$24"),A120)+(COUNTIFS(INDIRECT("'"&amp;Données!$A$4:$A$15&amp;"'!$S$4:$S$24"),Données!$O$18,INDIRECT("'"&amp;Données!$A$4:$A$15&amp;"'!$Q$4:$Q$24"),A120))))</f>
        <v>0</v>
      </c>
      <c r="Z120" s="378">
        <f ca="1">SUMPRODUCT(COUNTIFS(INDIRECT("'"&amp;Données!$A$4:$A$15&amp;"'!$E$4:$E$24"),Données!$O$19,INDIRECT("'"&amp;Données!$A$4:$A$15&amp;"'!$C$4:$C$24"),A120)+(COUNTIFS(INDIRECT("'"&amp;Données!$A$4:$A$15&amp;"'!$L$4:$L$24"),Données!$O$19,INDIRECT("'"&amp;Données!$A$4:$A$15&amp;"'!$J$4:$J$24"),A120)+(COUNTIFS(INDIRECT("'"&amp;Données!$A$4:$A$15&amp;"'!$S$4:$S$24"),Données!$O$19,INDIRECT("'"&amp;Données!$A$4:$A$15&amp;"'!$Q$4:$Q$24"),A120))))</f>
        <v>0</v>
      </c>
      <c r="AA120" s="218"/>
      <c r="AB120" s="218"/>
      <c r="AC120" s="218"/>
      <c r="AD120" s="97"/>
      <c r="AE120" s="97"/>
      <c r="AF120" s="97"/>
      <c r="AG120" s="97"/>
      <c r="AH120" s="97"/>
      <c r="AI120" s="98"/>
      <c r="AJ120" s="96"/>
      <c r="AK120" s="96"/>
      <c r="AL120" s="96"/>
      <c r="AS120" s="89"/>
    </row>
    <row r="121" spans="1:45" s="63" customFormat="1" ht="12.75" x14ac:dyDescent="0.2">
      <c r="A121" s="375" t="s">
        <v>91</v>
      </c>
      <c r="B121" s="377">
        <f ca="1">SUMPRODUCT(COUNTIF(INDIRECT("'"&amp;Données!$A$4:$A$15&amp;"'!$B$3:$T$38"),A121))</f>
        <v>0</v>
      </c>
      <c r="C121" s="377">
        <f ca="1">SUMPRODUCT(SUMIF(INDIRECT("'"&amp;Données!$A$4:$A$15&amp;"'!$C$03:$C$23"),A121,INDIRECT("'"&amp;Données!$A$4:$A$15&amp;"'!$F$03:$F$23"))+(SUMIF(INDIRECT("'"&amp;Données!$A$4:$A$15&amp;"'!$J$03:$J$23"),A121,INDIRECT("'"&amp;Données!$A$4:$A$15&amp;"'!$M$03:$M$23")))+(SUMIF(INDIRECT("'"&amp;Données!$A$4:$A$15&amp;"'!$Q$03:$Q$23"),A121,INDIRECT("'"&amp;Données!$A$4:$A$15&amp;"'!$T$03:$T$23"))))</f>
        <v>0</v>
      </c>
      <c r="D121" s="377">
        <f ca="1">SUMPRODUCT(COUNTIF(INDIRECT("'"&amp;Données!$A$4:$A$15&amp;"'!$C$03:$C$23"),A121))</f>
        <v>0</v>
      </c>
      <c r="E121" s="377">
        <f ca="1">SUMPRODUCT(COUNTIF(INDIRECT("'"&amp;Données!$A$4:$A$15&amp;"'!$J$03:$J$23"),A121))</f>
        <v>0</v>
      </c>
      <c r="F121" s="377">
        <f ca="1">SUMPRODUCT(COUNTIF(INDIRECT("'"&amp;Données!$A$4:$A$15&amp;"'!$Q$03:$Q$23"),A121))</f>
        <v>0</v>
      </c>
      <c r="G121" s="386">
        <f>COUNTIFS('Michèle SCHUH'!$B$3:$B$42,Données!$T$4,'Michèle SCHUH'!$C$3:$C$42,A121)+COUNTIFS('Michèle SCHUH'!$I$3:$I$42,Données!$T$4,'Michèle SCHUH'!$J$3:$J$42,A121)+COUNTIFS('Michèle SCHUH'!$P$3:$P$42,Données!$T$4,'Michèle SCHUH'!$Q$3:$Q$42,A121)</f>
        <v>0</v>
      </c>
      <c r="H121" s="386">
        <f>COUNTIFS('Michèle SCHUH'!$B$3:$B$42,Données!$T$5,'Michèle SCHUH'!$C$3:$C$42,A121)+COUNTIFS('Michèle SCHUH'!$I$3:$I$42,Données!$T$5,'Michèle SCHUH'!$J$3:$J$42,A121)+COUNTIFS('Michèle SCHUH'!$P$3:$P$42,Données!$T$5,'Michèle SCHUH'!$Q$3:$Q$42,A121)</f>
        <v>0</v>
      </c>
      <c r="I121" s="386">
        <f>COUNTIFS('Michèle SCHUH'!$B$3:$B$42,Données!$T$6,'Michèle SCHUH'!$C$3:$C$42,A121)+COUNTIFS('Michèle SCHUH'!$I$3:$I$42,Données!$T$6,'Michèle SCHUH'!$J$3:$J$42,A121)+COUNTIFS('Michèle SCHUH'!$P$3:$P$42,Données!$T$6,'Michèle SCHUH'!$Q$3:$Q$42,A121)</f>
        <v>0</v>
      </c>
      <c r="J121" s="386">
        <f>COUNTIFS('Michèle SCHUH'!$B$3:$B$42,Données!$T$7,'Michèle SCHUH'!$C$3:$C$42,A121)+COUNTIFS('Michèle SCHUH'!$I$3:$I$42,Données!$T$7,'Michèle SCHUH'!$J$3:$J$42,A121)+COUNTIFS('Michèle SCHUH'!$P$3:$P$42,Données!$T$7,'Michèle SCHUH'!$Q$3:$Q$42,A121)</f>
        <v>0</v>
      </c>
      <c r="K121" s="378">
        <f ca="1">SUMPRODUCT(COUNTIFS(INDIRECT("'"&amp;Données!$A$4:$A$15&amp;"'!$E$4:$E$24"),Données!$O$4,INDIRECT("'"&amp;Données!$A$4:$A$15&amp;"'!$C$4:$C$24"),A121)+(COUNTIFS(INDIRECT("'"&amp;Données!$A$4:$A$15&amp;"'!$L$4:$L$24"),Données!$O$4,INDIRECT("'"&amp;Données!$A$4:$A$15&amp;"'!$J$4:$J$24"),A121)+(COUNTIFS(INDIRECT("'"&amp;Données!$A$4:$A$15&amp;"'!$S$4:$S$24"),Données!$O$4,INDIRECT("'"&amp;Données!$A$4:$A$15&amp;"'!$Q$4:$Q$24"),A121))))</f>
        <v>0</v>
      </c>
      <c r="L121" s="378">
        <f ca="1">SUMPRODUCT(COUNTIFS(INDIRECT("'"&amp;Données!$A$4:$A$15&amp;"'!$E$4:$E$24"),Données!$O$5,INDIRECT("'"&amp;Données!$A$4:$A$15&amp;"'!$C$4:$C$24"),A121)+(COUNTIFS(INDIRECT("'"&amp;Données!$A$4:$A$15&amp;"'!$L$4:$L$24"),Données!$O$5,INDIRECT("'"&amp;Données!$A$4:$A$15&amp;"'!$J$4:$J$24"),A121)+(COUNTIFS(INDIRECT("'"&amp;Données!$A$4:$A$15&amp;"'!$S$4:$S$24"),Données!$O$5,INDIRECT("'"&amp;Données!$A$4:$A$15&amp;"'!$Q$4:$Q$24"),A121))))</f>
        <v>0</v>
      </c>
      <c r="M121" s="378">
        <f ca="1">SUMPRODUCT(COUNTIFS(INDIRECT("'"&amp;Données!$A$4:$A$15&amp;"'!$E$4:$E$24"),Données!$O$6,INDIRECT("'"&amp;Données!$A$4:$A$15&amp;"'!$C$4:$C$24"),A121)+(COUNTIFS(INDIRECT("'"&amp;Données!$A$4:$A$15&amp;"'!$L$4:$L$24"),Données!$O$6,INDIRECT("'"&amp;Données!$A$4:$A$15&amp;"'!$J$4:$J$24"),A121)+(COUNTIFS(INDIRECT("'"&amp;Données!$A$4:$A$15&amp;"'!$S$4:$S$24"),Données!$O$6,INDIRECT("'"&amp;Données!$A$4:$A$15&amp;"'!$Q$4:$Q$24"),A121))))</f>
        <v>0</v>
      </c>
      <c r="N121" s="378">
        <f ca="1">SUMPRODUCT(COUNTIFS(INDIRECT("'"&amp;Données!$A$4:$A$15&amp;"'!$E$4:$E$24"),Données!$O$7,INDIRECT("'"&amp;Données!$A$4:$A$15&amp;"'!$C$4:$C$24"),A121)+(COUNTIFS(INDIRECT("'"&amp;Données!$A$4:$A$15&amp;"'!$L$4:$L$24"),Données!$O$7,INDIRECT("'"&amp;Données!$A$4:$A$15&amp;"'!$J$4:$J$24"),A121)+(COUNTIFS(INDIRECT("'"&amp;Données!$A$4:$A$15&amp;"'!$S$4:$S$24"),Données!$O$7,INDIRECT("'"&amp;Données!$A$4:$A$15&amp;"'!$Q$4:$Q$24"),A121))))</f>
        <v>0</v>
      </c>
      <c r="O121" s="378">
        <f ca="1">SUMPRODUCT(COUNTIFS(INDIRECT("'"&amp;Données!$A$4:$A$15&amp;"'!$E$4:$E$24"),Données!$O$8,INDIRECT("'"&amp;Données!$A$4:$A$15&amp;"'!$C$4:$C$24"),A121)+(COUNTIFS(INDIRECT("'"&amp;Données!$A$4:$A$15&amp;"'!$L$4:$L$24"),Données!$O$8,INDIRECT("'"&amp;Données!$A$4:$A$15&amp;"'!$J$4:$J$24"),A121)+(COUNTIFS(INDIRECT("'"&amp;Données!$A$4:$A$15&amp;"'!$S$4:$S$24"),Données!$O$8,INDIRECT("'"&amp;Données!$A$4:$A$15&amp;"'!$Q$4:$Q$24"),A121))))</f>
        <v>0</v>
      </c>
      <c r="P121" s="378">
        <f ca="1">SUMPRODUCT(COUNTIFS(INDIRECT("'"&amp;Données!$A$4:$A$15&amp;"'!$E$4:$E$24"),Données!$O$9,INDIRECT("'"&amp;Données!$A$4:$A$15&amp;"'!$C$4:$C$24"),A121)+(COUNTIFS(INDIRECT("'"&amp;Données!$A$4:$A$15&amp;"'!$L$4:$L$24"),Données!$O$9,INDIRECT("'"&amp;Données!$A$4:$A$15&amp;"'!$J$4:$J$24"),A121)+(COUNTIFS(INDIRECT("'"&amp;Données!$A$4:$A$15&amp;"'!$S$4:$S$24"),Données!$O$9,INDIRECT("'"&amp;Données!$A$4:$A$15&amp;"'!$Q$4:$Q$24"),A121))))</f>
        <v>0</v>
      </c>
      <c r="Q121" s="378">
        <f ca="1">SUMPRODUCT(COUNTIFS(INDIRECT("'"&amp;Données!$A$4:$A$15&amp;"'!$E$4:$E$24"),Données!$O$10,INDIRECT("'"&amp;Données!$A$4:$A$15&amp;"'!$C$4:$C$24"),A121)+(COUNTIFS(INDIRECT("'"&amp;Données!$A$4:$A$15&amp;"'!$L$4:$L$24"),Données!$O$10,INDIRECT("'"&amp;Données!$A$4:$A$15&amp;"'!$J$4:$J$24"),A121)+(COUNTIFS(INDIRECT("'"&amp;Données!$A$4:$A$15&amp;"'!$S$4:$S$24"),Données!$O$10,INDIRECT("'"&amp;Données!$A$4:$A$15&amp;"'!$Q$4:$Q$24"),A121))))</f>
        <v>0</v>
      </c>
      <c r="R121" s="378">
        <f ca="1">SUMPRODUCT(COUNTIFS(INDIRECT("'"&amp;Données!$A$4:$A$15&amp;"'!$E$4:$E$24"),Données!$O$11,INDIRECT("'"&amp;Données!$A$4:$A$15&amp;"'!$C$4:$C$24"),A121)+(COUNTIFS(INDIRECT("'"&amp;Données!$A$4:$A$15&amp;"'!$L$4:$L$24"),Données!$O$11,INDIRECT("'"&amp;Données!$A$4:$A$15&amp;"'!$J$4:$J$24"),A121)+(COUNTIFS(INDIRECT("'"&amp;Données!$A$4:$A$15&amp;"'!$S$4:$S$24"),Données!$O$11,INDIRECT("'"&amp;Données!$A$4:$A$15&amp;"'!$Q$4:$Q$24"),A121))))</f>
        <v>0</v>
      </c>
      <c r="S121" s="378">
        <f ca="1">SUMPRODUCT(COUNTIFS(INDIRECT("'"&amp;Données!$A$4:$A$15&amp;"'!$E$4:$E$24"),Données!$O$12,INDIRECT("'"&amp;Données!$A$4:$A$15&amp;"'!$C$4:$C$24"),A121)+(COUNTIFS(INDIRECT("'"&amp;Données!$A$4:$A$15&amp;"'!$L$4:$L$24"),Données!$O$12,INDIRECT("'"&amp;Données!$A$4:$A$15&amp;"'!$J$4:$J$24"),A121)+(COUNTIFS(INDIRECT("'"&amp;Données!$A$4:$A$15&amp;"'!$S$4:$S$24"),Données!$O$12,INDIRECT("'"&amp;Données!$A$4:$A$15&amp;"'!$Q$4:$Q$24"),A121))))</f>
        <v>0</v>
      </c>
      <c r="T121" s="378">
        <f ca="1">SUMPRODUCT(COUNTIFS(INDIRECT("'"&amp;Données!$A$4:$A$15&amp;"'!$E$4:$E$24"),Données!$O$13,INDIRECT("'"&amp;Données!$A$4:$A$15&amp;"'!$C$4:$C$24"),A121)+(COUNTIFS(INDIRECT("'"&amp;Données!$A$4:$A$15&amp;"'!$L$4:$L$24"),Données!$O$13,INDIRECT("'"&amp;Données!$A$4:$A$15&amp;"'!$J$4:$J$24"),A121)+(COUNTIFS(INDIRECT("'"&amp;Données!$A$4:$A$15&amp;"'!$S$4:$S$24"),Données!$O$13,INDIRECT("'"&amp;Données!$A$4:$A$15&amp;"'!$Q$4:$Q$24"),A121))))</f>
        <v>0</v>
      </c>
      <c r="U121" s="378">
        <f ca="1">SUMPRODUCT(COUNTIFS(INDIRECT("'"&amp;Données!$A$4:$A$15&amp;"'!$E$4:$E$24"),Données!$O$14,INDIRECT("'"&amp;Données!$A$4:$A$15&amp;"'!$C$4:$C$24"),A121)+(COUNTIFS(INDIRECT("'"&amp;Données!$A$4:$A$15&amp;"'!$L$4:$L$24"),Données!$O$14,INDIRECT("'"&amp;Données!$A$4:$A$15&amp;"'!$J$4:$J$24"),A121)+(COUNTIFS(INDIRECT("'"&amp;Données!$A$4:$A$15&amp;"'!$S$4:$S$24"),Données!$O$14,INDIRECT("'"&amp;Données!$A$4:$A$15&amp;"'!$Q$4:$Q$24"),A121))))</f>
        <v>0</v>
      </c>
      <c r="V121" s="378">
        <f ca="1">SUMPRODUCT(COUNTIFS(INDIRECT("'"&amp;Données!$A$4:$A$15&amp;"'!$E$4:$E$24"),Données!$O$15,INDIRECT("'"&amp;Données!$A$4:$A$15&amp;"'!$C$4:$C$24"),A121)+(COUNTIFS(INDIRECT("'"&amp;Données!$A$4:$A$15&amp;"'!$L$4:$L$24"),Données!$O$15,INDIRECT("'"&amp;Données!$A$4:$A$15&amp;"'!$J$4:$J$24"),A121)+(COUNTIFS(INDIRECT("'"&amp;Données!$A$4:$A$15&amp;"'!$S$4:$S$24"),Données!$O$15,INDIRECT("'"&amp;Données!$A$4:$A$15&amp;"'!$Q$4:$Q$24"),A121))))</f>
        <v>0</v>
      </c>
      <c r="W121" s="378">
        <f ca="1">SUMPRODUCT(COUNTIFS(INDIRECT("'"&amp;Données!$A$4:$A$15&amp;"'!$E$4:$E$24"),Données!$O$16,INDIRECT("'"&amp;Données!$A$4:$A$15&amp;"'!$C$4:$C$24"),A121)+(COUNTIFS(INDIRECT("'"&amp;Données!$A$4:$A$15&amp;"'!$L$4:$L$24"),Données!$O$16,INDIRECT("'"&amp;Données!$A$4:$A$15&amp;"'!$J$4:$J$24"),A121)+(COUNTIFS(INDIRECT("'"&amp;Données!$A$4:$A$15&amp;"'!$S$4:$S$24"),Données!$O$16,INDIRECT("'"&amp;Données!$A$4:$A$15&amp;"'!$Q$4:$Q$24"),A121))))</f>
        <v>0</v>
      </c>
      <c r="X121" s="378">
        <f ca="1">SUMPRODUCT(COUNTIFS(INDIRECT("'"&amp;Données!$A$4:$A$15&amp;"'!$E$4:$E$24"),Données!$O$17,INDIRECT("'"&amp;Données!$A$4:$A$15&amp;"'!$C$4:$C$24"),A121)+(COUNTIFS(INDIRECT("'"&amp;Données!$A$4:$A$15&amp;"'!$L$4:$L$24"),Données!$O$17,INDIRECT("'"&amp;Données!$A$4:$A$15&amp;"'!$J$4:$J$24"),A121)+(COUNTIFS(INDIRECT("'"&amp;Données!$A$4:$A$15&amp;"'!$S$4:$S$24"),Données!$O$17,INDIRECT("'"&amp;Données!$A$4:$A$15&amp;"'!$Q$4:$Q$24"),A121))))</f>
        <v>0</v>
      </c>
      <c r="Y121" s="378">
        <f ca="1">SUMPRODUCT(COUNTIFS(INDIRECT("'"&amp;Données!$A$4:$A$15&amp;"'!$E$4:$E$24"),Données!$O$18,INDIRECT("'"&amp;Données!$A$4:$A$15&amp;"'!$C$4:$C$24"),A121)+(COUNTIFS(INDIRECT("'"&amp;Données!$A$4:$A$15&amp;"'!$L$4:$L$24"),Données!$O$18,INDIRECT("'"&amp;Données!$A$4:$A$15&amp;"'!$J$4:$J$24"),A121)+(COUNTIFS(INDIRECT("'"&amp;Données!$A$4:$A$15&amp;"'!$S$4:$S$24"),Données!$O$18,INDIRECT("'"&amp;Données!$A$4:$A$15&amp;"'!$Q$4:$Q$24"),A121))))</f>
        <v>0</v>
      </c>
      <c r="Z121" s="378">
        <f ca="1">SUMPRODUCT(COUNTIFS(INDIRECT("'"&amp;Données!$A$4:$A$15&amp;"'!$E$4:$E$24"),Données!$O$19,INDIRECT("'"&amp;Données!$A$4:$A$15&amp;"'!$C$4:$C$24"),A121)+(COUNTIFS(INDIRECT("'"&amp;Données!$A$4:$A$15&amp;"'!$L$4:$L$24"),Données!$O$19,INDIRECT("'"&amp;Données!$A$4:$A$15&amp;"'!$J$4:$J$24"),A121)+(COUNTIFS(INDIRECT("'"&amp;Données!$A$4:$A$15&amp;"'!$S$4:$S$24"),Données!$O$19,INDIRECT("'"&amp;Données!$A$4:$A$15&amp;"'!$Q$4:$Q$24"),A121))))</f>
        <v>0</v>
      </c>
      <c r="AA121" s="218"/>
      <c r="AB121" s="218"/>
      <c r="AC121" s="218"/>
      <c r="AD121" s="97"/>
      <c r="AE121" s="97"/>
      <c r="AF121" s="97"/>
      <c r="AG121" s="97"/>
      <c r="AH121" s="97"/>
      <c r="AI121" s="98"/>
      <c r="AJ121" s="96"/>
      <c r="AK121" s="96"/>
      <c r="AL121" s="96"/>
      <c r="AS121" s="89"/>
    </row>
    <row r="122" spans="1:45" s="63" customFormat="1" ht="12.75" x14ac:dyDescent="0.2">
      <c r="A122" s="375" t="s">
        <v>92</v>
      </c>
      <c r="B122" s="377">
        <f ca="1">SUMPRODUCT(COUNTIF(INDIRECT("'"&amp;Données!$A$4:$A$15&amp;"'!$B$3:$T$38"),A122))</f>
        <v>0</v>
      </c>
      <c r="C122" s="377">
        <f ca="1">SUMPRODUCT(SUMIF(INDIRECT("'"&amp;Données!$A$4:$A$15&amp;"'!$C$03:$C$23"),A122,INDIRECT("'"&amp;Données!$A$4:$A$15&amp;"'!$F$03:$F$23"))+(SUMIF(INDIRECT("'"&amp;Données!$A$4:$A$15&amp;"'!$J$03:$J$23"),A122,INDIRECT("'"&amp;Données!$A$4:$A$15&amp;"'!$M$03:$M$23")))+(SUMIF(INDIRECT("'"&amp;Données!$A$4:$A$15&amp;"'!$Q$03:$Q$23"),A122,INDIRECT("'"&amp;Données!$A$4:$A$15&amp;"'!$T$03:$T$23"))))</f>
        <v>0</v>
      </c>
      <c r="D122" s="377">
        <f ca="1">SUMPRODUCT(COUNTIF(INDIRECT("'"&amp;Données!$A$4:$A$15&amp;"'!$C$03:$C$23"),A122))</f>
        <v>0</v>
      </c>
      <c r="E122" s="377">
        <f ca="1">SUMPRODUCT(COUNTIF(INDIRECT("'"&amp;Données!$A$4:$A$15&amp;"'!$J$03:$J$23"),A122))</f>
        <v>0</v>
      </c>
      <c r="F122" s="377">
        <f ca="1">SUMPRODUCT(COUNTIF(INDIRECT("'"&amp;Données!$A$4:$A$15&amp;"'!$Q$03:$Q$23"),A122))</f>
        <v>0</v>
      </c>
      <c r="G122" s="386">
        <f>COUNTIFS('Michèle SCHUH'!$B$3:$B$42,Données!$T$4,'Michèle SCHUH'!$C$3:$C$42,A122)+COUNTIFS('Michèle SCHUH'!$I$3:$I$42,Données!$T$4,'Michèle SCHUH'!$J$3:$J$42,A122)+COUNTIFS('Michèle SCHUH'!$P$3:$P$42,Données!$T$4,'Michèle SCHUH'!$Q$3:$Q$42,A122)</f>
        <v>0</v>
      </c>
      <c r="H122" s="386">
        <f>COUNTIFS('Michèle SCHUH'!$B$3:$B$42,Données!$T$5,'Michèle SCHUH'!$C$3:$C$42,A122)+COUNTIFS('Michèle SCHUH'!$I$3:$I$42,Données!$T$5,'Michèle SCHUH'!$J$3:$J$42,A122)+COUNTIFS('Michèle SCHUH'!$P$3:$P$42,Données!$T$5,'Michèle SCHUH'!$Q$3:$Q$42,A122)</f>
        <v>0</v>
      </c>
      <c r="I122" s="386">
        <f>COUNTIFS('Michèle SCHUH'!$B$3:$B$42,Données!$T$6,'Michèle SCHUH'!$C$3:$C$42,A122)+COUNTIFS('Michèle SCHUH'!$I$3:$I$42,Données!$T$6,'Michèle SCHUH'!$J$3:$J$42,A122)+COUNTIFS('Michèle SCHUH'!$P$3:$P$42,Données!$T$6,'Michèle SCHUH'!$Q$3:$Q$42,A122)</f>
        <v>0</v>
      </c>
      <c r="J122" s="386">
        <f>COUNTIFS('Michèle SCHUH'!$B$3:$B$42,Données!$T$7,'Michèle SCHUH'!$C$3:$C$42,A122)+COUNTIFS('Michèle SCHUH'!$I$3:$I$42,Données!$T$7,'Michèle SCHUH'!$J$3:$J$42,A122)+COUNTIFS('Michèle SCHUH'!$P$3:$P$42,Données!$T$7,'Michèle SCHUH'!$Q$3:$Q$42,A122)</f>
        <v>0</v>
      </c>
      <c r="K122" s="378">
        <f ca="1">SUMPRODUCT(COUNTIFS(INDIRECT("'"&amp;Données!$A$4:$A$15&amp;"'!$E$4:$E$24"),Données!$O$4,INDIRECT("'"&amp;Données!$A$4:$A$15&amp;"'!$C$4:$C$24"),A122)+(COUNTIFS(INDIRECT("'"&amp;Données!$A$4:$A$15&amp;"'!$L$4:$L$24"),Données!$O$4,INDIRECT("'"&amp;Données!$A$4:$A$15&amp;"'!$J$4:$J$24"),A122)+(COUNTIFS(INDIRECT("'"&amp;Données!$A$4:$A$15&amp;"'!$S$4:$S$24"),Données!$O$4,INDIRECT("'"&amp;Données!$A$4:$A$15&amp;"'!$Q$4:$Q$24"),A122))))</f>
        <v>0</v>
      </c>
      <c r="L122" s="378">
        <f ca="1">SUMPRODUCT(COUNTIFS(INDIRECT("'"&amp;Données!$A$4:$A$15&amp;"'!$E$4:$E$24"),Données!$O$5,INDIRECT("'"&amp;Données!$A$4:$A$15&amp;"'!$C$4:$C$24"),A122)+(COUNTIFS(INDIRECT("'"&amp;Données!$A$4:$A$15&amp;"'!$L$4:$L$24"),Données!$O$5,INDIRECT("'"&amp;Données!$A$4:$A$15&amp;"'!$J$4:$J$24"),A122)+(COUNTIFS(INDIRECT("'"&amp;Données!$A$4:$A$15&amp;"'!$S$4:$S$24"),Données!$O$5,INDIRECT("'"&amp;Données!$A$4:$A$15&amp;"'!$Q$4:$Q$24"),A122))))</f>
        <v>0</v>
      </c>
      <c r="M122" s="378">
        <f ca="1">SUMPRODUCT(COUNTIFS(INDIRECT("'"&amp;Données!$A$4:$A$15&amp;"'!$E$4:$E$24"),Données!$O$6,INDIRECT("'"&amp;Données!$A$4:$A$15&amp;"'!$C$4:$C$24"),A122)+(COUNTIFS(INDIRECT("'"&amp;Données!$A$4:$A$15&amp;"'!$L$4:$L$24"),Données!$O$6,INDIRECT("'"&amp;Données!$A$4:$A$15&amp;"'!$J$4:$J$24"),A122)+(COUNTIFS(INDIRECT("'"&amp;Données!$A$4:$A$15&amp;"'!$S$4:$S$24"),Données!$O$6,INDIRECT("'"&amp;Données!$A$4:$A$15&amp;"'!$Q$4:$Q$24"),A122))))</f>
        <v>0</v>
      </c>
      <c r="N122" s="378">
        <f ca="1">SUMPRODUCT(COUNTIFS(INDIRECT("'"&amp;Données!$A$4:$A$15&amp;"'!$E$4:$E$24"),Données!$O$7,INDIRECT("'"&amp;Données!$A$4:$A$15&amp;"'!$C$4:$C$24"),A122)+(COUNTIFS(INDIRECT("'"&amp;Données!$A$4:$A$15&amp;"'!$L$4:$L$24"),Données!$O$7,INDIRECT("'"&amp;Données!$A$4:$A$15&amp;"'!$J$4:$J$24"),A122)+(COUNTIFS(INDIRECT("'"&amp;Données!$A$4:$A$15&amp;"'!$S$4:$S$24"),Données!$O$7,INDIRECT("'"&amp;Données!$A$4:$A$15&amp;"'!$Q$4:$Q$24"),A122))))</f>
        <v>0</v>
      </c>
      <c r="O122" s="378">
        <f ca="1">SUMPRODUCT(COUNTIFS(INDIRECT("'"&amp;Données!$A$4:$A$15&amp;"'!$E$4:$E$24"),Données!$O$8,INDIRECT("'"&amp;Données!$A$4:$A$15&amp;"'!$C$4:$C$24"),A122)+(COUNTIFS(INDIRECT("'"&amp;Données!$A$4:$A$15&amp;"'!$L$4:$L$24"),Données!$O$8,INDIRECT("'"&amp;Données!$A$4:$A$15&amp;"'!$J$4:$J$24"),A122)+(COUNTIFS(INDIRECT("'"&amp;Données!$A$4:$A$15&amp;"'!$S$4:$S$24"),Données!$O$8,INDIRECT("'"&amp;Données!$A$4:$A$15&amp;"'!$Q$4:$Q$24"),A122))))</f>
        <v>0</v>
      </c>
      <c r="P122" s="378">
        <f ca="1">SUMPRODUCT(COUNTIFS(INDIRECT("'"&amp;Données!$A$4:$A$15&amp;"'!$E$4:$E$24"),Données!$O$9,INDIRECT("'"&amp;Données!$A$4:$A$15&amp;"'!$C$4:$C$24"),A122)+(COUNTIFS(INDIRECT("'"&amp;Données!$A$4:$A$15&amp;"'!$L$4:$L$24"),Données!$O$9,INDIRECT("'"&amp;Données!$A$4:$A$15&amp;"'!$J$4:$J$24"),A122)+(COUNTIFS(INDIRECT("'"&amp;Données!$A$4:$A$15&amp;"'!$S$4:$S$24"),Données!$O$9,INDIRECT("'"&amp;Données!$A$4:$A$15&amp;"'!$Q$4:$Q$24"),A122))))</f>
        <v>0</v>
      </c>
      <c r="Q122" s="378">
        <f ca="1">SUMPRODUCT(COUNTIFS(INDIRECT("'"&amp;Données!$A$4:$A$15&amp;"'!$E$4:$E$24"),Données!$O$10,INDIRECT("'"&amp;Données!$A$4:$A$15&amp;"'!$C$4:$C$24"),A122)+(COUNTIFS(INDIRECT("'"&amp;Données!$A$4:$A$15&amp;"'!$L$4:$L$24"),Données!$O$10,INDIRECT("'"&amp;Données!$A$4:$A$15&amp;"'!$J$4:$J$24"),A122)+(COUNTIFS(INDIRECT("'"&amp;Données!$A$4:$A$15&amp;"'!$S$4:$S$24"),Données!$O$10,INDIRECT("'"&amp;Données!$A$4:$A$15&amp;"'!$Q$4:$Q$24"),A122))))</f>
        <v>0</v>
      </c>
      <c r="R122" s="378">
        <f ca="1">SUMPRODUCT(COUNTIFS(INDIRECT("'"&amp;Données!$A$4:$A$15&amp;"'!$E$4:$E$24"),Données!$O$11,INDIRECT("'"&amp;Données!$A$4:$A$15&amp;"'!$C$4:$C$24"),A122)+(COUNTIFS(INDIRECT("'"&amp;Données!$A$4:$A$15&amp;"'!$L$4:$L$24"),Données!$O$11,INDIRECT("'"&amp;Données!$A$4:$A$15&amp;"'!$J$4:$J$24"),A122)+(COUNTIFS(INDIRECT("'"&amp;Données!$A$4:$A$15&amp;"'!$S$4:$S$24"),Données!$O$11,INDIRECT("'"&amp;Données!$A$4:$A$15&amp;"'!$Q$4:$Q$24"),A122))))</f>
        <v>0</v>
      </c>
      <c r="S122" s="378">
        <f ca="1">SUMPRODUCT(COUNTIFS(INDIRECT("'"&amp;Données!$A$4:$A$15&amp;"'!$E$4:$E$24"),Données!$O$12,INDIRECT("'"&amp;Données!$A$4:$A$15&amp;"'!$C$4:$C$24"),A122)+(COUNTIFS(INDIRECT("'"&amp;Données!$A$4:$A$15&amp;"'!$L$4:$L$24"),Données!$O$12,INDIRECT("'"&amp;Données!$A$4:$A$15&amp;"'!$J$4:$J$24"),A122)+(COUNTIFS(INDIRECT("'"&amp;Données!$A$4:$A$15&amp;"'!$S$4:$S$24"),Données!$O$12,INDIRECT("'"&amp;Données!$A$4:$A$15&amp;"'!$Q$4:$Q$24"),A122))))</f>
        <v>0</v>
      </c>
      <c r="T122" s="378">
        <f ca="1">SUMPRODUCT(COUNTIFS(INDIRECT("'"&amp;Données!$A$4:$A$15&amp;"'!$E$4:$E$24"),Données!$O$13,INDIRECT("'"&amp;Données!$A$4:$A$15&amp;"'!$C$4:$C$24"),A122)+(COUNTIFS(INDIRECT("'"&amp;Données!$A$4:$A$15&amp;"'!$L$4:$L$24"),Données!$O$13,INDIRECT("'"&amp;Données!$A$4:$A$15&amp;"'!$J$4:$J$24"),A122)+(COUNTIFS(INDIRECT("'"&amp;Données!$A$4:$A$15&amp;"'!$S$4:$S$24"),Données!$O$13,INDIRECT("'"&amp;Données!$A$4:$A$15&amp;"'!$Q$4:$Q$24"),A122))))</f>
        <v>0</v>
      </c>
      <c r="U122" s="378">
        <f ca="1">SUMPRODUCT(COUNTIFS(INDIRECT("'"&amp;Données!$A$4:$A$15&amp;"'!$E$4:$E$24"),Données!$O$14,INDIRECT("'"&amp;Données!$A$4:$A$15&amp;"'!$C$4:$C$24"),A122)+(COUNTIFS(INDIRECT("'"&amp;Données!$A$4:$A$15&amp;"'!$L$4:$L$24"),Données!$O$14,INDIRECT("'"&amp;Données!$A$4:$A$15&amp;"'!$J$4:$J$24"),A122)+(COUNTIFS(INDIRECT("'"&amp;Données!$A$4:$A$15&amp;"'!$S$4:$S$24"),Données!$O$14,INDIRECT("'"&amp;Données!$A$4:$A$15&amp;"'!$Q$4:$Q$24"),A122))))</f>
        <v>0</v>
      </c>
      <c r="V122" s="378">
        <f ca="1">SUMPRODUCT(COUNTIFS(INDIRECT("'"&amp;Données!$A$4:$A$15&amp;"'!$E$4:$E$24"),Données!$O$15,INDIRECT("'"&amp;Données!$A$4:$A$15&amp;"'!$C$4:$C$24"),A122)+(COUNTIFS(INDIRECT("'"&amp;Données!$A$4:$A$15&amp;"'!$L$4:$L$24"),Données!$O$15,INDIRECT("'"&amp;Données!$A$4:$A$15&amp;"'!$J$4:$J$24"),A122)+(COUNTIFS(INDIRECT("'"&amp;Données!$A$4:$A$15&amp;"'!$S$4:$S$24"),Données!$O$15,INDIRECT("'"&amp;Données!$A$4:$A$15&amp;"'!$Q$4:$Q$24"),A122))))</f>
        <v>0</v>
      </c>
      <c r="W122" s="378">
        <f ca="1">SUMPRODUCT(COUNTIFS(INDIRECT("'"&amp;Données!$A$4:$A$15&amp;"'!$E$4:$E$24"),Données!$O$16,INDIRECT("'"&amp;Données!$A$4:$A$15&amp;"'!$C$4:$C$24"),A122)+(COUNTIFS(INDIRECT("'"&amp;Données!$A$4:$A$15&amp;"'!$L$4:$L$24"),Données!$O$16,INDIRECT("'"&amp;Données!$A$4:$A$15&amp;"'!$J$4:$J$24"),A122)+(COUNTIFS(INDIRECT("'"&amp;Données!$A$4:$A$15&amp;"'!$S$4:$S$24"),Données!$O$16,INDIRECT("'"&amp;Données!$A$4:$A$15&amp;"'!$Q$4:$Q$24"),A122))))</f>
        <v>0</v>
      </c>
      <c r="X122" s="378">
        <f ca="1">SUMPRODUCT(COUNTIFS(INDIRECT("'"&amp;Données!$A$4:$A$15&amp;"'!$E$4:$E$24"),Données!$O$17,INDIRECT("'"&amp;Données!$A$4:$A$15&amp;"'!$C$4:$C$24"),A122)+(COUNTIFS(INDIRECT("'"&amp;Données!$A$4:$A$15&amp;"'!$L$4:$L$24"),Données!$O$17,INDIRECT("'"&amp;Données!$A$4:$A$15&amp;"'!$J$4:$J$24"),A122)+(COUNTIFS(INDIRECT("'"&amp;Données!$A$4:$A$15&amp;"'!$S$4:$S$24"),Données!$O$17,INDIRECT("'"&amp;Données!$A$4:$A$15&amp;"'!$Q$4:$Q$24"),A122))))</f>
        <v>0</v>
      </c>
      <c r="Y122" s="378">
        <f ca="1">SUMPRODUCT(COUNTIFS(INDIRECT("'"&amp;Données!$A$4:$A$15&amp;"'!$E$4:$E$24"),Données!$O$18,INDIRECT("'"&amp;Données!$A$4:$A$15&amp;"'!$C$4:$C$24"),A122)+(COUNTIFS(INDIRECT("'"&amp;Données!$A$4:$A$15&amp;"'!$L$4:$L$24"),Données!$O$18,INDIRECT("'"&amp;Données!$A$4:$A$15&amp;"'!$J$4:$J$24"),A122)+(COUNTIFS(INDIRECT("'"&amp;Données!$A$4:$A$15&amp;"'!$S$4:$S$24"),Données!$O$18,INDIRECT("'"&amp;Données!$A$4:$A$15&amp;"'!$Q$4:$Q$24"),A122))))</f>
        <v>0</v>
      </c>
      <c r="Z122" s="378">
        <f ca="1">SUMPRODUCT(COUNTIFS(INDIRECT("'"&amp;Données!$A$4:$A$15&amp;"'!$E$4:$E$24"),Données!$O$19,INDIRECT("'"&amp;Données!$A$4:$A$15&amp;"'!$C$4:$C$24"),A122)+(COUNTIFS(INDIRECT("'"&amp;Données!$A$4:$A$15&amp;"'!$L$4:$L$24"),Données!$O$19,INDIRECT("'"&amp;Données!$A$4:$A$15&amp;"'!$J$4:$J$24"),A122)+(COUNTIFS(INDIRECT("'"&amp;Données!$A$4:$A$15&amp;"'!$S$4:$S$24"),Données!$O$19,INDIRECT("'"&amp;Données!$A$4:$A$15&amp;"'!$Q$4:$Q$24"),A122))))</f>
        <v>0</v>
      </c>
      <c r="AA122" s="218"/>
      <c r="AB122" s="218"/>
      <c r="AC122" s="218"/>
      <c r="AD122" s="97"/>
      <c r="AE122" s="97"/>
      <c r="AF122" s="97"/>
      <c r="AG122" s="97"/>
      <c r="AH122" s="97"/>
      <c r="AI122" s="98"/>
      <c r="AJ122" s="96"/>
      <c r="AK122" s="96"/>
      <c r="AL122" s="96"/>
      <c r="AS122" s="89"/>
    </row>
    <row r="123" spans="1:45" s="63" customFormat="1" ht="12.75" x14ac:dyDescent="0.2">
      <c r="A123" s="375" t="s">
        <v>93</v>
      </c>
      <c r="B123" s="377">
        <f ca="1">SUMPRODUCT(COUNTIF(INDIRECT("'"&amp;Données!$A$4:$A$15&amp;"'!$B$3:$T$38"),A123))</f>
        <v>0</v>
      </c>
      <c r="C123" s="377">
        <f ca="1">SUMPRODUCT(SUMIF(INDIRECT("'"&amp;Données!$A$4:$A$15&amp;"'!$C$03:$C$23"),A123,INDIRECT("'"&amp;Données!$A$4:$A$15&amp;"'!$F$03:$F$23"))+(SUMIF(INDIRECT("'"&amp;Données!$A$4:$A$15&amp;"'!$J$03:$J$23"),A123,INDIRECT("'"&amp;Données!$A$4:$A$15&amp;"'!$M$03:$M$23")))+(SUMIF(INDIRECT("'"&amp;Données!$A$4:$A$15&amp;"'!$Q$03:$Q$23"),A123,INDIRECT("'"&amp;Données!$A$4:$A$15&amp;"'!$T$03:$T$23"))))</f>
        <v>0</v>
      </c>
      <c r="D123" s="377">
        <f ca="1">SUMPRODUCT(COUNTIF(INDIRECT("'"&amp;Données!$A$4:$A$15&amp;"'!$C$03:$C$23"),A123))</f>
        <v>0</v>
      </c>
      <c r="E123" s="377">
        <f ca="1">SUMPRODUCT(COUNTIF(INDIRECT("'"&amp;Données!$A$4:$A$15&amp;"'!$J$03:$J$23"),A123))</f>
        <v>0</v>
      </c>
      <c r="F123" s="377">
        <f ca="1">SUMPRODUCT(COUNTIF(INDIRECT("'"&amp;Données!$A$4:$A$15&amp;"'!$Q$03:$Q$23"),A123))</f>
        <v>0</v>
      </c>
      <c r="G123" s="386">
        <f>COUNTIFS('Michèle SCHUH'!$B$3:$B$42,Données!$T$4,'Michèle SCHUH'!$C$3:$C$42,A123)+COUNTIFS('Michèle SCHUH'!$I$3:$I$42,Données!$T$4,'Michèle SCHUH'!$J$3:$J$42,A123)+COUNTIFS('Michèle SCHUH'!$P$3:$P$42,Données!$T$4,'Michèle SCHUH'!$Q$3:$Q$42,A123)</f>
        <v>0</v>
      </c>
      <c r="H123" s="386">
        <f>COUNTIFS('Michèle SCHUH'!$B$3:$B$42,Données!$T$5,'Michèle SCHUH'!$C$3:$C$42,A123)+COUNTIFS('Michèle SCHUH'!$I$3:$I$42,Données!$T$5,'Michèle SCHUH'!$J$3:$J$42,A123)+COUNTIFS('Michèle SCHUH'!$P$3:$P$42,Données!$T$5,'Michèle SCHUH'!$Q$3:$Q$42,A123)</f>
        <v>0</v>
      </c>
      <c r="I123" s="386">
        <f>COUNTIFS('Michèle SCHUH'!$B$3:$B$42,Données!$T$6,'Michèle SCHUH'!$C$3:$C$42,A123)+COUNTIFS('Michèle SCHUH'!$I$3:$I$42,Données!$T$6,'Michèle SCHUH'!$J$3:$J$42,A123)+COUNTIFS('Michèle SCHUH'!$P$3:$P$42,Données!$T$6,'Michèle SCHUH'!$Q$3:$Q$42,A123)</f>
        <v>0</v>
      </c>
      <c r="J123" s="386">
        <f>COUNTIFS('Michèle SCHUH'!$B$3:$B$42,Données!$T$7,'Michèle SCHUH'!$C$3:$C$42,A123)+COUNTIFS('Michèle SCHUH'!$I$3:$I$42,Données!$T$7,'Michèle SCHUH'!$J$3:$J$42,A123)+COUNTIFS('Michèle SCHUH'!$P$3:$P$42,Données!$T$7,'Michèle SCHUH'!$Q$3:$Q$42,A123)</f>
        <v>0</v>
      </c>
      <c r="K123" s="378">
        <f ca="1">SUMPRODUCT(COUNTIFS(INDIRECT("'"&amp;Données!$A$4:$A$15&amp;"'!$E$4:$E$24"),Données!$O$4,INDIRECT("'"&amp;Données!$A$4:$A$15&amp;"'!$C$4:$C$24"),A123)+(COUNTIFS(INDIRECT("'"&amp;Données!$A$4:$A$15&amp;"'!$L$4:$L$24"),Données!$O$4,INDIRECT("'"&amp;Données!$A$4:$A$15&amp;"'!$J$4:$J$24"),A123)+(COUNTIFS(INDIRECT("'"&amp;Données!$A$4:$A$15&amp;"'!$S$4:$S$24"),Données!$O$4,INDIRECT("'"&amp;Données!$A$4:$A$15&amp;"'!$Q$4:$Q$24"),A123))))</f>
        <v>0</v>
      </c>
      <c r="L123" s="378">
        <f ca="1">SUMPRODUCT(COUNTIFS(INDIRECT("'"&amp;Données!$A$4:$A$15&amp;"'!$E$4:$E$24"),Données!$O$5,INDIRECT("'"&amp;Données!$A$4:$A$15&amp;"'!$C$4:$C$24"),A123)+(COUNTIFS(INDIRECT("'"&amp;Données!$A$4:$A$15&amp;"'!$L$4:$L$24"),Données!$O$5,INDIRECT("'"&amp;Données!$A$4:$A$15&amp;"'!$J$4:$J$24"),A123)+(COUNTIFS(INDIRECT("'"&amp;Données!$A$4:$A$15&amp;"'!$S$4:$S$24"),Données!$O$5,INDIRECT("'"&amp;Données!$A$4:$A$15&amp;"'!$Q$4:$Q$24"),A123))))</f>
        <v>0</v>
      </c>
      <c r="M123" s="378">
        <f ca="1">SUMPRODUCT(COUNTIFS(INDIRECT("'"&amp;Données!$A$4:$A$15&amp;"'!$E$4:$E$24"),Données!$O$6,INDIRECT("'"&amp;Données!$A$4:$A$15&amp;"'!$C$4:$C$24"),A123)+(COUNTIFS(INDIRECT("'"&amp;Données!$A$4:$A$15&amp;"'!$L$4:$L$24"),Données!$O$6,INDIRECT("'"&amp;Données!$A$4:$A$15&amp;"'!$J$4:$J$24"),A123)+(COUNTIFS(INDIRECT("'"&amp;Données!$A$4:$A$15&amp;"'!$S$4:$S$24"),Données!$O$6,INDIRECT("'"&amp;Données!$A$4:$A$15&amp;"'!$Q$4:$Q$24"),A123))))</f>
        <v>0</v>
      </c>
      <c r="N123" s="378">
        <f ca="1">SUMPRODUCT(COUNTIFS(INDIRECT("'"&amp;Données!$A$4:$A$15&amp;"'!$E$4:$E$24"),Données!$O$7,INDIRECT("'"&amp;Données!$A$4:$A$15&amp;"'!$C$4:$C$24"),A123)+(COUNTIFS(INDIRECT("'"&amp;Données!$A$4:$A$15&amp;"'!$L$4:$L$24"),Données!$O$7,INDIRECT("'"&amp;Données!$A$4:$A$15&amp;"'!$J$4:$J$24"),A123)+(COUNTIFS(INDIRECT("'"&amp;Données!$A$4:$A$15&amp;"'!$S$4:$S$24"),Données!$O$7,INDIRECT("'"&amp;Données!$A$4:$A$15&amp;"'!$Q$4:$Q$24"),A123))))</f>
        <v>0</v>
      </c>
      <c r="O123" s="378">
        <f ca="1">SUMPRODUCT(COUNTIFS(INDIRECT("'"&amp;Données!$A$4:$A$15&amp;"'!$E$4:$E$24"),Données!$O$8,INDIRECT("'"&amp;Données!$A$4:$A$15&amp;"'!$C$4:$C$24"),A123)+(COUNTIFS(INDIRECT("'"&amp;Données!$A$4:$A$15&amp;"'!$L$4:$L$24"),Données!$O$8,INDIRECT("'"&amp;Données!$A$4:$A$15&amp;"'!$J$4:$J$24"),A123)+(COUNTIFS(INDIRECT("'"&amp;Données!$A$4:$A$15&amp;"'!$S$4:$S$24"),Données!$O$8,INDIRECT("'"&amp;Données!$A$4:$A$15&amp;"'!$Q$4:$Q$24"),A123))))</f>
        <v>0</v>
      </c>
      <c r="P123" s="378">
        <f ca="1">SUMPRODUCT(COUNTIFS(INDIRECT("'"&amp;Données!$A$4:$A$15&amp;"'!$E$4:$E$24"),Données!$O$9,INDIRECT("'"&amp;Données!$A$4:$A$15&amp;"'!$C$4:$C$24"),A123)+(COUNTIFS(INDIRECT("'"&amp;Données!$A$4:$A$15&amp;"'!$L$4:$L$24"),Données!$O$9,INDIRECT("'"&amp;Données!$A$4:$A$15&amp;"'!$J$4:$J$24"),A123)+(COUNTIFS(INDIRECT("'"&amp;Données!$A$4:$A$15&amp;"'!$S$4:$S$24"),Données!$O$9,INDIRECT("'"&amp;Données!$A$4:$A$15&amp;"'!$Q$4:$Q$24"),A123))))</f>
        <v>0</v>
      </c>
      <c r="Q123" s="378">
        <f ca="1">SUMPRODUCT(COUNTIFS(INDIRECT("'"&amp;Données!$A$4:$A$15&amp;"'!$E$4:$E$24"),Données!$O$10,INDIRECT("'"&amp;Données!$A$4:$A$15&amp;"'!$C$4:$C$24"),A123)+(COUNTIFS(INDIRECT("'"&amp;Données!$A$4:$A$15&amp;"'!$L$4:$L$24"),Données!$O$10,INDIRECT("'"&amp;Données!$A$4:$A$15&amp;"'!$J$4:$J$24"),A123)+(COUNTIFS(INDIRECT("'"&amp;Données!$A$4:$A$15&amp;"'!$S$4:$S$24"),Données!$O$10,INDIRECT("'"&amp;Données!$A$4:$A$15&amp;"'!$Q$4:$Q$24"),A123))))</f>
        <v>0</v>
      </c>
      <c r="R123" s="378">
        <f ca="1">SUMPRODUCT(COUNTIFS(INDIRECT("'"&amp;Données!$A$4:$A$15&amp;"'!$E$4:$E$24"),Données!$O$11,INDIRECT("'"&amp;Données!$A$4:$A$15&amp;"'!$C$4:$C$24"),A123)+(COUNTIFS(INDIRECT("'"&amp;Données!$A$4:$A$15&amp;"'!$L$4:$L$24"),Données!$O$11,INDIRECT("'"&amp;Données!$A$4:$A$15&amp;"'!$J$4:$J$24"),A123)+(COUNTIFS(INDIRECT("'"&amp;Données!$A$4:$A$15&amp;"'!$S$4:$S$24"),Données!$O$11,INDIRECT("'"&amp;Données!$A$4:$A$15&amp;"'!$Q$4:$Q$24"),A123))))</f>
        <v>0</v>
      </c>
      <c r="S123" s="378">
        <f ca="1">SUMPRODUCT(COUNTIFS(INDIRECT("'"&amp;Données!$A$4:$A$15&amp;"'!$E$4:$E$24"),Données!$O$12,INDIRECT("'"&amp;Données!$A$4:$A$15&amp;"'!$C$4:$C$24"),A123)+(COUNTIFS(INDIRECT("'"&amp;Données!$A$4:$A$15&amp;"'!$L$4:$L$24"),Données!$O$12,INDIRECT("'"&amp;Données!$A$4:$A$15&amp;"'!$J$4:$J$24"),A123)+(COUNTIFS(INDIRECT("'"&amp;Données!$A$4:$A$15&amp;"'!$S$4:$S$24"),Données!$O$12,INDIRECT("'"&amp;Données!$A$4:$A$15&amp;"'!$Q$4:$Q$24"),A123))))</f>
        <v>0</v>
      </c>
      <c r="T123" s="378">
        <f ca="1">SUMPRODUCT(COUNTIFS(INDIRECT("'"&amp;Données!$A$4:$A$15&amp;"'!$E$4:$E$24"),Données!$O$13,INDIRECT("'"&amp;Données!$A$4:$A$15&amp;"'!$C$4:$C$24"),A123)+(COUNTIFS(INDIRECT("'"&amp;Données!$A$4:$A$15&amp;"'!$L$4:$L$24"),Données!$O$13,INDIRECT("'"&amp;Données!$A$4:$A$15&amp;"'!$J$4:$J$24"),A123)+(COUNTIFS(INDIRECT("'"&amp;Données!$A$4:$A$15&amp;"'!$S$4:$S$24"),Données!$O$13,INDIRECT("'"&amp;Données!$A$4:$A$15&amp;"'!$Q$4:$Q$24"),A123))))</f>
        <v>0</v>
      </c>
      <c r="U123" s="378">
        <f ca="1">SUMPRODUCT(COUNTIFS(INDIRECT("'"&amp;Données!$A$4:$A$15&amp;"'!$E$4:$E$24"),Données!$O$14,INDIRECT("'"&amp;Données!$A$4:$A$15&amp;"'!$C$4:$C$24"),A123)+(COUNTIFS(INDIRECT("'"&amp;Données!$A$4:$A$15&amp;"'!$L$4:$L$24"),Données!$O$14,INDIRECT("'"&amp;Données!$A$4:$A$15&amp;"'!$J$4:$J$24"),A123)+(COUNTIFS(INDIRECT("'"&amp;Données!$A$4:$A$15&amp;"'!$S$4:$S$24"),Données!$O$14,INDIRECT("'"&amp;Données!$A$4:$A$15&amp;"'!$Q$4:$Q$24"),A123))))</f>
        <v>0</v>
      </c>
      <c r="V123" s="378">
        <f ca="1">SUMPRODUCT(COUNTIFS(INDIRECT("'"&amp;Données!$A$4:$A$15&amp;"'!$E$4:$E$24"),Données!$O$15,INDIRECT("'"&amp;Données!$A$4:$A$15&amp;"'!$C$4:$C$24"),A123)+(COUNTIFS(INDIRECT("'"&amp;Données!$A$4:$A$15&amp;"'!$L$4:$L$24"),Données!$O$15,INDIRECT("'"&amp;Données!$A$4:$A$15&amp;"'!$J$4:$J$24"),A123)+(COUNTIFS(INDIRECT("'"&amp;Données!$A$4:$A$15&amp;"'!$S$4:$S$24"),Données!$O$15,INDIRECT("'"&amp;Données!$A$4:$A$15&amp;"'!$Q$4:$Q$24"),A123))))</f>
        <v>0</v>
      </c>
      <c r="W123" s="378">
        <f ca="1">SUMPRODUCT(COUNTIFS(INDIRECT("'"&amp;Données!$A$4:$A$15&amp;"'!$E$4:$E$24"),Données!$O$16,INDIRECT("'"&amp;Données!$A$4:$A$15&amp;"'!$C$4:$C$24"),A123)+(COUNTIFS(INDIRECT("'"&amp;Données!$A$4:$A$15&amp;"'!$L$4:$L$24"),Données!$O$16,INDIRECT("'"&amp;Données!$A$4:$A$15&amp;"'!$J$4:$J$24"),A123)+(COUNTIFS(INDIRECT("'"&amp;Données!$A$4:$A$15&amp;"'!$S$4:$S$24"),Données!$O$16,INDIRECT("'"&amp;Données!$A$4:$A$15&amp;"'!$Q$4:$Q$24"),A123))))</f>
        <v>0</v>
      </c>
      <c r="X123" s="378">
        <f ca="1">SUMPRODUCT(COUNTIFS(INDIRECT("'"&amp;Données!$A$4:$A$15&amp;"'!$E$4:$E$24"),Données!$O$17,INDIRECT("'"&amp;Données!$A$4:$A$15&amp;"'!$C$4:$C$24"),A123)+(COUNTIFS(INDIRECT("'"&amp;Données!$A$4:$A$15&amp;"'!$L$4:$L$24"),Données!$O$17,INDIRECT("'"&amp;Données!$A$4:$A$15&amp;"'!$J$4:$J$24"),A123)+(COUNTIFS(INDIRECT("'"&amp;Données!$A$4:$A$15&amp;"'!$S$4:$S$24"),Données!$O$17,INDIRECT("'"&amp;Données!$A$4:$A$15&amp;"'!$Q$4:$Q$24"),A123))))</f>
        <v>0</v>
      </c>
      <c r="Y123" s="378">
        <f ca="1">SUMPRODUCT(COUNTIFS(INDIRECT("'"&amp;Données!$A$4:$A$15&amp;"'!$E$4:$E$24"),Données!$O$18,INDIRECT("'"&amp;Données!$A$4:$A$15&amp;"'!$C$4:$C$24"),A123)+(COUNTIFS(INDIRECT("'"&amp;Données!$A$4:$A$15&amp;"'!$L$4:$L$24"),Données!$O$18,INDIRECT("'"&amp;Données!$A$4:$A$15&amp;"'!$J$4:$J$24"),A123)+(COUNTIFS(INDIRECT("'"&amp;Données!$A$4:$A$15&amp;"'!$S$4:$S$24"),Données!$O$18,INDIRECT("'"&amp;Données!$A$4:$A$15&amp;"'!$Q$4:$Q$24"),A123))))</f>
        <v>0</v>
      </c>
      <c r="Z123" s="378">
        <f ca="1">SUMPRODUCT(COUNTIFS(INDIRECT("'"&amp;Données!$A$4:$A$15&amp;"'!$E$4:$E$24"),Données!$O$19,INDIRECT("'"&amp;Données!$A$4:$A$15&amp;"'!$C$4:$C$24"),A123)+(COUNTIFS(INDIRECT("'"&amp;Données!$A$4:$A$15&amp;"'!$L$4:$L$24"),Données!$O$19,INDIRECT("'"&amp;Données!$A$4:$A$15&amp;"'!$J$4:$J$24"),A123)+(COUNTIFS(INDIRECT("'"&amp;Données!$A$4:$A$15&amp;"'!$S$4:$S$24"),Données!$O$19,INDIRECT("'"&amp;Données!$A$4:$A$15&amp;"'!$Q$4:$Q$24"),A123))))</f>
        <v>0</v>
      </c>
      <c r="AA123" s="218"/>
      <c r="AB123" s="218"/>
      <c r="AC123" s="218"/>
      <c r="AD123" s="97"/>
      <c r="AE123" s="97"/>
      <c r="AF123" s="97"/>
      <c r="AG123" s="97"/>
      <c r="AH123" s="97"/>
      <c r="AI123" s="98"/>
      <c r="AJ123" s="96"/>
      <c r="AK123" s="96"/>
      <c r="AL123" s="96"/>
      <c r="AS123" s="89"/>
    </row>
    <row r="124" spans="1:45" s="63" customFormat="1" ht="12.75" x14ac:dyDescent="0.2">
      <c r="A124" s="375" t="s">
        <v>114</v>
      </c>
      <c r="B124" s="377">
        <f ca="1">SUMPRODUCT(COUNTIF(INDIRECT("'"&amp;Données!$A$4:$A$15&amp;"'!$B$3:$T$38"),A124))</f>
        <v>0</v>
      </c>
      <c r="C124" s="377">
        <f ca="1">SUMPRODUCT(SUMIF(INDIRECT("'"&amp;Données!$A$4:$A$15&amp;"'!$C$03:$C$23"),A124,INDIRECT("'"&amp;Données!$A$4:$A$15&amp;"'!$F$03:$F$23"))+(SUMIF(INDIRECT("'"&amp;Données!$A$4:$A$15&amp;"'!$J$03:$J$23"),A124,INDIRECT("'"&amp;Données!$A$4:$A$15&amp;"'!$M$03:$M$23")))+(SUMIF(INDIRECT("'"&amp;Données!$A$4:$A$15&amp;"'!$Q$03:$Q$23"),A124,INDIRECT("'"&amp;Données!$A$4:$A$15&amp;"'!$T$03:$T$23"))))</f>
        <v>0</v>
      </c>
      <c r="D124" s="377">
        <f ca="1">SUMPRODUCT(COUNTIF(INDIRECT("'"&amp;Données!$A$4:$A$15&amp;"'!$C$03:$C$23"),A124))</f>
        <v>0</v>
      </c>
      <c r="E124" s="377">
        <f ca="1">SUMPRODUCT(COUNTIF(INDIRECT("'"&amp;Données!$A$4:$A$15&amp;"'!$J$03:$J$23"),A124))</f>
        <v>0</v>
      </c>
      <c r="F124" s="377">
        <f ca="1">SUMPRODUCT(COUNTIF(INDIRECT("'"&amp;Données!$A$4:$A$15&amp;"'!$Q$03:$Q$23"),A124))</f>
        <v>0</v>
      </c>
      <c r="G124" s="386">
        <f>COUNTIFS('Michèle SCHUH'!$B$3:$B$42,Données!$T$4,'Michèle SCHUH'!$C$3:$C$42,A124)+COUNTIFS('Michèle SCHUH'!$I$3:$I$42,Données!$T$4,'Michèle SCHUH'!$J$3:$J$42,A124)+COUNTIFS('Michèle SCHUH'!$P$3:$P$42,Données!$T$4,'Michèle SCHUH'!$Q$3:$Q$42,A124)</f>
        <v>0</v>
      </c>
      <c r="H124" s="386">
        <f>COUNTIFS('Michèle SCHUH'!$B$3:$B$42,Données!$T$5,'Michèle SCHUH'!$C$3:$C$42,A124)+COUNTIFS('Michèle SCHUH'!$I$3:$I$42,Données!$T$5,'Michèle SCHUH'!$J$3:$J$42,A124)+COUNTIFS('Michèle SCHUH'!$P$3:$P$42,Données!$T$5,'Michèle SCHUH'!$Q$3:$Q$42,A124)</f>
        <v>0</v>
      </c>
      <c r="I124" s="386">
        <f>COUNTIFS('Michèle SCHUH'!$B$3:$B$42,Données!$T$6,'Michèle SCHUH'!$C$3:$C$42,A124)+COUNTIFS('Michèle SCHUH'!$I$3:$I$42,Données!$T$6,'Michèle SCHUH'!$J$3:$J$42,A124)+COUNTIFS('Michèle SCHUH'!$P$3:$P$42,Données!$T$6,'Michèle SCHUH'!$Q$3:$Q$42,A124)</f>
        <v>0</v>
      </c>
      <c r="J124" s="386">
        <f>COUNTIFS('Michèle SCHUH'!$B$3:$B$42,Données!$T$7,'Michèle SCHUH'!$C$3:$C$42,A124)+COUNTIFS('Michèle SCHUH'!$I$3:$I$42,Données!$T$7,'Michèle SCHUH'!$J$3:$J$42,A124)+COUNTIFS('Michèle SCHUH'!$P$3:$P$42,Données!$T$7,'Michèle SCHUH'!$Q$3:$Q$42,A124)</f>
        <v>0</v>
      </c>
      <c r="K124" s="378">
        <f ca="1">SUMPRODUCT(COUNTIFS(INDIRECT("'"&amp;Données!$A$4:$A$15&amp;"'!$E$4:$E$24"),Données!$O$4,INDIRECT("'"&amp;Données!$A$4:$A$15&amp;"'!$C$4:$C$24"),A124)+(COUNTIFS(INDIRECT("'"&amp;Données!$A$4:$A$15&amp;"'!$L$4:$L$24"),Données!$O$4,INDIRECT("'"&amp;Données!$A$4:$A$15&amp;"'!$J$4:$J$24"),A124)+(COUNTIFS(INDIRECT("'"&amp;Données!$A$4:$A$15&amp;"'!$S$4:$S$24"),Données!$O$4,INDIRECT("'"&amp;Données!$A$4:$A$15&amp;"'!$Q$4:$Q$24"),A124))))</f>
        <v>0</v>
      </c>
      <c r="L124" s="378">
        <f ca="1">SUMPRODUCT(COUNTIFS(INDIRECT("'"&amp;Données!$A$4:$A$15&amp;"'!$E$4:$E$24"),Données!$O$5,INDIRECT("'"&amp;Données!$A$4:$A$15&amp;"'!$C$4:$C$24"),A124)+(COUNTIFS(INDIRECT("'"&amp;Données!$A$4:$A$15&amp;"'!$L$4:$L$24"),Données!$O$5,INDIRECT("'"&amp;Données!$A$4:$A$15&amp;"'!$J$4:$J$24"),A124)+(COUNTIFS(INDIRECT("'"&amp;Données!$A$4:$A$15&amp;"'!$S$4:$S$24"),Données!$O$5,INDIRECT("'"&amp;Données!$A$4:$A$15&amp;"'!$Q$4:$Q$24"),A124))))</f>
        <v>0</v>
      </c>
      <c r="M124" s="378">
        <f ca="1">SUMPRODUCT(COUNTIFS(INDIRECT("'"&amp;Données!$A$4:$A$15&amp;"'!$E$4:$E$24"),Données!$O$6,INDIRECT("'"&amp;Données!$A$4:$A$15&amp;"'!$C$4:$C$24"),A124)+(COUNTIFS(INDIRECT("'"&amp;Données!$A$4:$A$15&amp;"'!$L$4:$L$24"),Données!$O$6,INDIRECT("'"&amp;Données!$A$4:$A$15&amp;"'!$J$4:$J$24"),A124)+(COUNTIFS(INDIRECT("'"&amp;Données!$A$4:$A$15&amp;"'!$S$4:$S$24"),Données!$O$6,INDIRECT("'"&amp;Données!$A$4:$A$15&amp;"'!$Q$4:$Q$24"),A124))))</f>
        <v>0</v>
      </c>
      <c r="N124" s="378">
        <f ca="1">SUMPRODUCT(COUNTIFS(INDIRECT("'"&amp;Données!$A$4:$A$15&amp;"'!$E$4:$E$24"),Données!$O$7,INDIRECT("'"&amp;Données!$A$4:$A$15&amp;"'!$C$4:$C$24"),A124)+(COUNTIFS(INDIRECT("'"&amp;Données!$A$4:$A$15&amp;"'!$L$4:$L$24"),Données!$O$7,INDIRECT("'"&amp;Données!$A$4:$A$15&amp;"'!$J$4:$J$24"),A124)+(COUNTIFS(INDIRECT("'"&amp;Données!$A$4:$A$15&amp;"'!$S$4:$S$24"),Données!$O$7,INDIRECT("'"&amp;Données!$A$4:$A$15&amp;"'!$Q$4:$Q$24"),A124))))</f>
        <v>0</v>
      </c>
      <c r="O124" s="378">
        <f ca="1">SUMPRODUCT(COUNTIFS(INDIRECT("'"&amp;Données!$A$4:$A$15&amp;"'!$E$4:$E$24"),Données!$O$8,INDIRECT("'"&amp;Données!$A$4:$A$15&amp;"'!$C$4:$C$24"),A124)+(COUNTIFS(INDIRECT("'"&amp;Données!$A$4:$A$15&amp;"'!$L$4:$L$24"),Données!$O$8,INDIRECT("'"&amp;Données!$A$4:$A$15&amp;"'!$J$4:$J$24"),A124)+(COUNTIFS(INDIRECT("'"&amp;Données!$A$4:$A$15&amp;"'!$S$4:$S$24"),Données!$O$8,INDIRECT("'"&amp;Données!$A$4:$A$15&amp;"'!$Q$4:$Q$24"),A124))))</f>
        <v>0</v>
      </c>
      <c r="P124" s="378">
        <f ca="1">SUMPRODUCT(COUNTIFS(INDIRECT("'"&amp;Données!$A$4:$A$15&amp;"'!$E$4:$E$24"),Données!$O$9,INDIRECT("'"&amp;Données!$A$4:$A$15&amp;"'!$C$4:$C$24"),A124)+(COUNTIFS(INDIRECT("'"&amp;Données!$A$4:$A$15&amp;"'!$L$4:$L$24"),Données!$O$9,INDIRECT("'"&amp;Données!$A$4:$A$15&amp;"'!$J$4:$J$24"),A124)+(COUNTIFS(INDIRECT("'"&amp;Données!$A$4:$A$15&amp;"'!$S$4:$S$24"),Données!$O$9,INDIRECT("'"&amp;Données!$A$4:$A$15&amp;"'!$Q$4:$Q$24"),A124))))</f>
        <v>0</v>
      </c>
      <c r="Q124" s="378">
        <f ca="1">SUMPRODUCT(COUNTIFS(INDIRECT("'"&amp;Données!$A$4:$A$15&amp;"'!$E$4:$E$24"),Données!$O$10,INDIRECT("'"&amp;Données!$A$4:$A$15&amp;"'!$C$4:$C$24"),A124)+(COUNTIFS(INDIRECT("'"&amp;Données!$A$4:$A$15&amp;"'!$L$4:$L$24"),Données!$O$10,INDIRECT("'"&amp;Données!$A$4:$A$15&amp;"'!$J$4:$J$24"),A124)+(COUNTIFS(INDIRECT("'"&amp;Données!$A$4:$A$15&amp;"'!$S$4:$S$24"),Données!$O$10,INDIRECT("'"&amp;Données!$A$4:$A$15&amp;"'!$Q$4:$Q$24"),A124))))</f>
        <v>0</v>
      </c>
      <c r="R124" s="378">
        <f ca="1">SUMPRODUCT(COUNTIFS(INDIRECT("'"&amp;Données!$A$4:$A$15&amp;"'!$E$4:$E$24"),Données!$O$11,INDIRECT("'"&amp;Données!$A$4:$A$15&amp;"'!$C$4:$C$24"),A124)+(COUNTIFS(INDIRECT("'"&amp;Données!$A$4:$A$15&amp;"'!$L$4:$L$24"),Données!$O$11,INDIRECT("'"&amp;Données!$A$4:$A$15&amp;"'!$J$4:$J$24"),A124)+(COUNTIFS(INDIRECT("'"&amp;Données!$A$4:$A$15&amp;"'!$S$4:$S$24"),Données!$O$11,INDIRECT("'"&amp;Données!$A$4:$A$15&amp;"'!$Q$4:$Q$24"),A124))))</f>
        <v>0</v>
      </c>
      <c r="S124" s="378">
        <f ca="1">SUMPRODUCT(COUNTIFS(INDIRECT("'"&amp;Données!$A$4:$A$15&amp;"'!$E$4:$E$24"),Données!$O$12,INDIRECT("'"&amp;Données!$A$4:$A$15&amp;"'!$C$4:$C$24"),A124)+(COUNTIFS(INDIRECT("'"&amp;Données!$A$4:$A$15&amp;"'!$L$4:$L$24"),Données!$O$12,INDIRECT("'"&amp;Données!$A$4:$A$15&amp;"'!$J$4:$J$24"),A124)+(COUNTIFS(INDIRECT("'"&amp;Données!$A$4:$A$15&amp;"'!$S$4:$S$24"),Données!$O$12,INDIRECT("'"&amp;Données!$A$4:$A$15&amp;"'!$Q$4:$Q$24"),A124))))</f>
        <v>0</v>
      </c>
      <c r="T124" s="378">
        <f ca="1">SUMPRODUCT(COUNTIFS(INDIRECT("'"&amp;Données!$A$4:$A$15&amp;"'!$E$4:$E$24"),Données!$O$13,INDIRECT("'"&amp;Données!$A$4:$A$15&amp;"'!$C$4:$C$24"),A124)+(COUNTIFS(INDIRECT("'"&amp;Données!$A$4:$A$15&amp;"'!$L$4:$L$24"),Données!$O$13,INDIRECT("'"&amp;Données!$A$4:$A$15&amp;"'!$J$4:$J$24"),A124)+(COUNTIFS(INDIRECT("'"&amp;Données!$A$4:$A$15&amp;"'!$S$4:$S$24"),Données!$O$13,INDIRECT("'"&amp;Données!$A$4:$A$15&amp;"'!$Q$4:$Q$24"),A124))))</f>
        <v>0</v>
      </c>
      <c r="U124" s="378">
        <f ca="1">SUMPRODUCT(COUNTIFS(INDIRECT("'"&amp;Données!$A$4:$A$15&amp;"'!$E$4:$E$24"),Données!$O$14,INDIRECT("'"&amp;Données!$A$4:$A$15&amp;"'!$C$4:$C$24"),A124)+(COUNTIFS(INDIRECT("'"&amp;Données!$A$4:$A$15&amp;"'!$L$4:$L$24"),Données!$O$14,INDIRECT("'"&amp;Données!$A$4:$A$15&amp;"'!$J$4:$J$24"),A124)+(COUNTIFS(INDIRECT("'"&amp;Données!$A$4:$A$15&amp;"'!$S$4:$S$24"),Données!$O$14,INDIRECT("'"&amp;Données!$A$4:$A$15&amp;"'!$Q$4:$Q$24"),A124))))</f>
        <v>0</v>
      </c>
      <c r="V124" s="378">
        <f ca="1">SUMPRODUCT(COUNTIFS(INDIRECT("'"&amp;Données!$A$4:$A$15&amp;"'!$E$4:$E$24"),Données!$O$15,INDIRECT("'"&amp;Données!$A$4:$A$15&amp;"'!$C$4:$C$24"),A124)+(COUNTIFS(INDIRECT("'"&amp;Données!$A$4:$A$15&amp;"'!$L$4:$L$24"),Données!$O$15,INDIRECT("'"&amp;Données!$A$4:$A$15&amp;"'!$J$4:$J$24"),A124)+(COUNTIFS(INDIRECT("'"&amp;Données!$A$4:$A$15&amp;"'!$S$4:$S$24"),Données!$O$15,INDIRECT("'"&amp;Données!$A$4:$A$15&amp;"'!$Q$4:$Q$24"),A124))))</f>
        <v>0</v>
      </c>
      <c r="W124" s="378">
        <f ca="1">SUMPRODUCT(COUNTIFS(INDIRECT("'"&amp;Données!$A$4:$A$15&amp;"'!$E$4:$E$24"),Données!$O$16,INDIRECT("'"&amp;Données!$A$4:$A$15&amp;"'!$C$4:$C$24"),A124)+(COUNTIFS(INDIRECT("'"&amp;Données!$A$4:$A$15&amp;"'!$L$4:$L$24"),Données!$O$16,INDIRECT("'"&amp;Données!$A$4:$A$15&amp;"'!$J$4:$J$24"),A124)+(COUNTIFS(INDIRECT("'"&amp;Données!$A$4:$A$15&amp;"'!$S$4:$S$24"),Données!$O$16,INDIRECT("'"&amp;Données!$A$4:$A$15&amp;"'!$Q$4:$Q$24"),A124))))</f>
        <v>0</v>
      </c>
      <c r="X124" s="378">
        <f ca="1">SUMPRODUCT(COUNTIFS(INDIRECT("'"&amp;Données!$A$4:$A$15&amp;"'!$E$4:$E$24"),Données!$O$17,INDIRECT("'"&amp;Données!$A$4:$A$15&amp;"'!$C$4:$C$24"),A124)+(COUNTIFS(INDIRECT("'"&amp;Données!$A$4:$A$15&amp;"'!$L$4:$L$24"),Données!$O$17,INDIRECT("'"&amp;Données!$A$4:$A$15&amp;"'!$J$4:$J$24"),A124)+(COUNTIFS(INDIRECT("'"&amp;Données!$A$4:$A$15&amp;"'!$S$4:$S$24"),Données!$O$17,INDIRECT("'"&amp;Données!$A$4:$A$15&amp;"'!$Q$4:$Q$24"),A124))))</f>
        <v>0</v>
      </c>
      <c r="Y124" s="378">
        <f ca="1">SUMPRODUCT(COUNTIFS(INDIRECT("'"&amp;Données!$A$4:$A$15&amp;"'!$E$4:$E$24"),Données!$O$18,INDIRECT("'"&amp;Données!$A$4:$A$15&amp;"'!$C$4:$C$24"),A124)+(COUNTIFS(INDIRECT("'"&amp;Données!$A$4:$A$15&amp;"'!$L$4:$L$24"),Données!$O$18,INDIRECT("'"&amp;Données!$A$4:$A$15&amp;"'!$J$4:$J$24"),A124)+(COUNTIFS(INDIRECT("'"&amp;Données!$A$4:$A$15&amp;"'!$S$4:$S$24"),Données!$O$18,INDIRECT("'"&amp;Données!$A$4:$A$15&amp;"'!$Q$4:$Q$24"),A124))))</f>
        <v>0</v>
      </c>
      <c r="Z124" s="378">
        <f ca="1">SUMPRODUCT(COUNTIFS(INDIRECT("'"&amp;Données!$A$4:$A$15&amp;"'!$E$4:$E$24"),Données!$O$19,INDIRECT("'"&amp;Données!$A$4:$A$15&amp;"'!$C$4:$C$24"),A124)+(COUNTIFS(INDIRECT("'"&amp;Données!$A$4:$A$15&amp;"'!$L$4:$L$24"),Données!$O$19,INDIRECT("'"&amp;Données!$A$4:$A$15&amp;"'!$J$4:$J$24"),A124)+(COUNTIFS(INDIRECT("'"&amp;Données!$A$4:$A$15&amp;"'!$S$4:$S$24"),Données!$O$19,INDIRECT("'"&amp;Données!$A$4:$A$15&amp;"'!$Q$4:$Q$24"),A124))))</f>
        <v>0</v>
      </c>
      <c r="AA124" s="218"/>
      <c r="AB124" s="218"/>
      <c r="AC124" s="218"/>
      <c r="AD124" s="97"/>
      <c r="AE124" s="97"/>
      <c r="AF124" s="97"/>
      <c r="AG124" s="97"/>
      <c r="AH124" s="97"/>
      <c r="AI124" s="98"/>
      <c r="AJ124" s="96"/>
      <c r="AK124" s="96"/>
      <c r="AL124" s="96"/>
      <c r="AS124" s="89"/>
    </row>
    <row r="125" spans="1:45" s="63" customFormat="1" ht="12.75" x14ac:dyDescent="0.2">
      <c r="A125" s="375" t="s">
        <v>103</v>
      </c>
      <c r="B125" s="377">
        <f ca="1">SUMPRODUCT(COUNTIF(INDIRECT("'"&amp;Données!$A$4:$A$15&amp;"'!$B$3:$T$38"),A125))</f>
        <v>0</v>
      </c>
      <c r="C125" s="377">
        <f ca="1">SUMPRODUCT(SUMIF(INDIRECT("'"&amp;Données!$A$4:$A$15&amp;"'!$C$03:$C$23"),A125,INDIRECT("'"&amp;Données!$A$4:$A$15&amp;"'!$F$03:$F$23"))+(SUMIF(INDIRECT("'"&amp;Données!$A$4:$A$15&amp;"'!$J$03:$J$23"),A125,INDIRECT("'"&amp;Données!$A$4:$A$15&amp;"'!$M$03:$M$23")))+(SUMIF(INDIRECT("'"&amp;Données!$A$4:$A$15&amp;"'!$Q$03:$Q$23"),A125,INDIRECT("'"&amp;Données!$A$4:$A$15&amp;"'!$T$03:$T$23"))))</f>
        <v>0</v>
      </c>
      <c r="D125" s="377">
        <f ca="1">SUMPRODUCT(COUNTIF(INDIRECT("'"&amp;Données!$A$4:$A$15&amp;"'!$C$03:$C$23"),A125))</f>
        <v>0</v>
      </c>
      <c r="E125" s="377">
        <f ca="1">SUMPRODUCT(COUNTIF(INDIRECT("'"&amp;Données!$A$4:$A$15&amp;"'!$J$03:$J$23"),A125))</f>
        <v>0</v>
      </c>
      <c r="F125" s="377">
        <f ca="1">SUMPRODUCT(COUNTIF(INDIRECT("'"&amp;Données!$A$4:$A$15&amp;"'!$Q$03:$Q$23"),A125))</f>
        <v>0</v>
      </c>
      <c r="G125" s="386">
        <f>COUNTIFS('Michèle SCHUH'!$B$3:$B$42,Données!$T$4,'Michèle SCHUH'!$C$3:$C$42,A125)+COUNTIFS('Michèle SCHUH'!$I$3:$I$42,Données!$T$4,'Michèle SCHUH'!$J$3:$J$42,A125)+COUNTIFS('Michèle SCHUH'!$P$3:$P$42,Données!$T$4,'Michèle SCHUH'!$Q$3:$Q$42,A125)</f>
        <v>0</v>
      </c>
      <c r="H125" s="386">
        <f>COUNTIFS('Michèle SCHUH'!$B$3:$B$42,Données!$T$5,'Michèle SCHUH'!$C$3:$C$42,A125)+COUNTIFS('Michèle SCHUH'!$I$3:$I$42,Données!$T$5,'Michèle SCHUH'!$J$3:$J$42,A125)+COUNTIFS('Michèle SCHUH'!$P$3:$P$42,Données!$T$5,'Michèle SCHUH'!$Q$3:$Q$42,A125)</f>
        <v>0</v>
      </c>
      <c r="I125" s="386">
        <f>COUNTIFS('Michèle SCHUH'!$B$3:$B$42,Données!$T$6,'Michèle SCHUH'!$C$3:$C$42,A125)+COUNTIFS('Michèle SCHUH'!$I$3:$I$42,Données!$T$6,'Michèle SCHUH'!$J$3:$J$42,A125)+COUNTIFS('Michèle SCHUH'!$P$3:$P$42,Données!$T$6,'Michèle SCHUH'!$Q$3:$Q$42,A125)</f>
        <v>0</v>
      </c>
      <c r="J125" s="386">
        <f>COUNTIFS('Michèle SCHUH'!$B$3:$B$42,Données!$T$7,'Michèle SCHUH'!$C$3:$C$42,A125)+COUNTIFS('Michèle SCHUH'!$I$3:$I$42,Données!$T$7,'Michèle SCHUH'!$J$3:$J$42,A125)+COUNTIFS('Michèle SCHUH'!$P$3:$P$42,Données!$T$7,'Michèle SCHUH'!$Q$3:$Q$42,A125)</f>
        <v>0</v>
      </c>
      <c r="K125" s="378">
        <f ca="1">SUMPRODUCT(COUNTIFS(INDIRECT("'"&amp;Données!$A$4:$A$15&amp;"'!$E$4:$E$24"),Données!$O$4,INDIRECT("'"&amp;Données!$A$4:$A$15&amp;"'!$C$4:$C$24"),A125)+(COUNTIFS(INDIRECT("'"&amp;Données!$A$4:$A$15&amp;"'!$L$4:$L$24"),Données!$O$4,INDIRECT("'"&amp;Données!$A$4:$A$15&amp;"'!$J$4:$J$24"),A125)+(COUNTIFS(INDIRECT("'"&amp;Données!$A$4:$A$15&amp;"'!$S$4:$S$24"),Données!$O$4,INDIRECT("'"&amp;Données!$A$4:$A$15&amp;"'!$Q$4:$Q$24"),A125))))</f>
        <v>0</v>
      </c>
      <c r="L125" s="378">
        <f ca="1">SUMPRODUCT(COUNTIFS(INDIRECT("'"&amp;Données!$A$4:$A$15&amp;"'!$E$4:$E$24"),Données!$O$5,INDIRECT("'"&amp;Données!$A$4:$A$15&amp;"'!$C$4:$C$24"),A125)+(COUNTIFS(INDIRECT("'"&amp;Données!$A$4:$A$15&amp;"'!$L$4:$L$24"),Données!$O$5,INDIRECT("'"&amp;Données!$A$4:$A$15&amp;"'!$J$4:$J$24"),A125)+(COUNTIFS(INDIRECT("'"&amp;Données!$A$4:$A$15&amp;"'!$S$4:$S$24"),Données!$O$5,INDIRECT("'"&amp;Données!$A$4:$A$15&amp;"'!$Q$4:$Q$24"),A125))))</f>
        <v>0</v>
      </c>
      <c r="M125" s="378">
        <f ca="1">SUMPRODUCT(COUNTIFS(INDIRECT("'"&amp;Données!$A$4:$A$15&amp;"'!$E$4:$E$24"),Données!$O$6,INDIRECT("'"&amp;Données!$A$4:$A$15&amp;"'!$C$4:$C$24"),A125)+(COUNTIFS(INDIRECT("'"&amp;Données!$A$4:$A$15&amp;"'!$L$4:$L$24"),Données!$O$6,INDIRECT("'"&amp;Données!$A$4:$A$15&amp;"'!$J$4:$J$24"),A125)+(COUNTIFS(INDIRECT("'"&amp;Données!$A$4:$A$15&amp;"'!$S$4:$S$24"),Données!$O$6,INDIRECT("'"&amp;Données!$A$4:$A$15&amp;"'!$Q$4:$Q$24"),A125))))</f>
        <v>0</v>
      </c>
      <c r="N125" s="378">
        <f ca="1">SUMPRODUCT(COUNTIFS(INDIRECT("'"&amp;Données!$A$4:$A$15&amp;"'!$E$4:$E$24"),Données!$O$7,INDIRECT("'"&amp;Données!$A$4:$A$15&amp;"'!$C$4:$C$24"),A125)+(COUNTIFS(INDIRECT("'"&amp;Données!$A$4:$A$15&amp;"'!$L$4:$L$24"),Données!$O$7,INDIRECT("'"&amp;Données!$A$4:$A$15&amp;"'!$J$4:$J$24"),A125)+(COUNTIFS(INDIRECT("'"&amp;Données!$A$4:$A$15&amp;"'!$S$4:$S$24"),Données!$O$7,INDIRECT("'"&amp;Données!$A$4:$A$15&amp;"'!$Q$4:$Q$24"),A125))))</f>
        <v>0</v>
      </c>
      <c r="O125" s="378">
        <f ca="1">SUMPRODUCT(COUNTIFS(INDIRECT("'"&amp;Données!$A$4:$A$15&amp;"'!$E$4:$E$24"),Données!$O$8,INDIRECT("'"&amp;Données!$A$4:$A$15&amp;"'!$C$4:$C$24"),A125)+(COUNTIFS(INDIRECT("'"&amp;Données!$A$4:$A$15&amp;"'!$L$4:$L$24"),Données!$O$8,INDIRECT("'"&amp;Données!$A$4:$A$15&amp;"'!$J$4:$J$24"),A125)+(COUNTIFS(INDIRECT("'"&amp;Données!$A$4:$A$15&amp;"'!$S$4:$S$24"),Données!$O$8,INDIRECT("'"&amp;Données!$A$4:$A$15&amp;"'!$Q$4:$Q$24"),A125))))</f>
        <v>0</v>
      </c>
      <c r="P125" s="378">
        <f ca="1">SUMPRODUCT(COUNTIFS(INDIRECT("'"&amp;Données!$A$4:$A$15&amp;"'!$E$4:$E$24"),Données!$O$9,INDIRECT("'"&amp;Données!$A$4:$A$15&amp;"'!$C$4:$C$24"),A125)+(COUNTIFS(INDIRECT("'"&amp;Données!$A$4:$A$15&amp;"'!$L$4:$L$24"),Données!$O$9,INDIRECT("'"&amp;Données!$A$4:$A$15&amp;"'!$J$4:$J$24"),A125)+(COUNTIFS(INDIRECT("'"&amp;Données!$A$4:$A$15&amp;"'!$S$4:$S$24"),Données!$O$9,INDIRECT("'"&amp;Données!$A$4:$A$15&amp;"'!$Q$4:$Q$24"),A125))))</f>
        <v>0</v>
      </c>
      <c r="Q125" s="378">
        <f ca="1">SUMPRODUCT(COUNTIFS(INDIRECT("'"&amp;Données!$A$4:$A$15&amp;"'!$E$4:$E$24"),Données!$O$10,INDIRECT("'"&amp;Données!$A$4:$A$15&amp;"'!$C$4:$C$24"),A125)+(COUNTIFS(INDIRECT("'"&amp;Données!$A$4:$A$15&amp;"'!$L$4:$L$24"),Données!$O$10,INDIRECT("'"&amp;Données!$A$4:$A$15&amp;"'!$J$4:$J$24"),A125)+(COUNTIFS(INDIRECT("'"&amp;Données!$A$4:$A$15&amp;"'!$S$4:$S$24"),Données!$O$10,INDIRECT("'"&amp;Données!$A$4:$A$15&amp;"'!$Q$4:$Q$24"),A125))))</f>
        <v>0</v>
      </c>
      <c r="R125" s="378">
        <f ca="1">SUMPRODUCT(COUNTIFS(INDIRECT("'"&amp;Données!$A$4:$A$15&amp;"'!$E$4:$E$24"),Données!$O$11,INDIRECT("'"&amp;Données!$A$4:$A$15&amp;"'!$C$4:$C$24"),A125)+(COUNTIFS(INDIRECT("'"&amp;Données!$A$4:$A$15&amp;"'!$L$4:$L$24"),Données!$O$11,INDIRECT("'"&amp;Données!$A$4:$A$15&amp;"'!$J$4:$J$24"),A125)+(COUNTIFS(INDIRECT("'"&amp;Données!$A$4:$A$15&amp;"'!$S$4:$S$24"),Données!$O$11,INDIRECT("'"&amp;Données!$A$4:$A$15&amp;"'!$Q$4:$Q$24"),A125))))</f>
        <v>0</v>
      </c>
      <c r="S125" s="378">
        <f ca="1">SUMPRODUCT(COUNTIFS(INDIRECT("'"&amp;Données!$A$4:$A$15&amp;"'!$E$4:$E$24"),Données!$O$12,INDIRECT("'"&amp;Données!$A$4:$A$15&amp;"'!$C$4:$C$24"),A125)+(COUNTIFS(INDIRECT("'"&amp;Données!$A$4:$A$15&amp;"'!$L$4:$L$24"),Données!$O$12,INDIRECT("'"&amp;Données!$A$4:$A$15&amp;"'!$J$4:$J$24"),A125)+(COUNTIFS(INDIRECT("'"&amp;Données!$A$4:$A$15&amp;"'!$S$4:$S$24"),Données!$O$12,INDIRECT("'"&amp;Données!$A$4:$A$15&amp;"'!$Q$4:$Q$24"),A125))))</f>
        <v>0</v>
      </c>
      <c r="T125" s="378">
        <f ca="1">SUMPRODUCT(COUNTIFS(INDIRECT("'"&amp;Données!$A$4:$A$15&amp;"'!$E$4:$E$24"),Données!$O$13,INDIRECT("'"&amp;Données!$A$4:$A$15&amp;"'!$C$4:$C$24"),A125)+(COUNTIFS(INDIRECT("'"&amp;Données!$A$4:$A$15&amp;"'!$L$4:$L$24"),Données!$O$13,INDIRECT("'"&amp;Données!$A$4:$A$15&amp;"'!$J$4:$J$24"),A125)+(COUNTIFS(INDIRECT("'"&amp;Données!$A$4:$A$15&amp;"'!$S$4:$S$24"),Données!$O$13,INDIRECT("'"&amp;Données!$A$4:$A$15&amp;"'!$Q$4:$Q$24"),A125))))</f>
        <v>0</v>
      </c>
      <c r="U125" s="378">
        <f ca="1">SUMPRODUCT(COUNTIFS(INDIRECT("'"&amp;Données!$A$4:$A$15&amp;"'!$E$4:$E$24"),Données!$O$14,INDIRECT("'"&amp;Données!$A$4:$A$15&amp;"'!$C$4:$C$24"),A125)+(COUNTIFS(INDIRECT("'"&amp;Données!$A$4:$A$15&amp;"'!$L$4:$L$24"),Données!$O$14,INDIRECT("'"&amp;Données!$A$4:$A$15&amp;"'!$J$4:$J$24"),A125)+(COUNTIFS(INDIRECT("'"&amp;Données!$A$4:$A$15&amp;"'!$S$4:$S$24"),Données!$O$14,INDIRECT("'"&amp;Données!$A$4:$A$15&amp;"'!$Q$4:$Q$24"),A125))))</f>
        <v>0</v>
      </c>
      <c r="V125" s="378">
        <f ca="1">SUMPRODUCT(COUNTIFS(INDIRECT("'"&amp;Données!$A$4:$A$15&amp;"'!$E$4:$E$24"),Données!$O$15,INDIRECT("'"&amp;Données!$A$4:$A$15&amp;"'!$C$4:$C$24"),A125)+(COUNTIFS(INDIRECT("'"&amp;Données!$A$4:$A$15&amp;"'!$L$4:$L$24"),Données!$O$15,INDIRECT("'"&amp;Données!$A$4:$A$15&amp;"'!$J$4:$J$24"),A125)+(COUNTIFS(INDIRECT("'"&amp;Données!$A$4:$A$15&amp;"'!$S$4:$S$24"),Données!$O$15,INDIRECT("'"&amp;Données!$A$4:$A$15&amp;"'!$Q$4:$Q$24"),A125))))</f>
        <v>0</v>
      </c>
      <c r="W125" s="378">
        <f ca="1">SUMPRODUCT(COUNTIFS(INDIRECT("'"&amp;Données!$A$4:$A$15&amp;"'!$E$4:$E$24"),Données!$O$16,INDIRECT("'"&amp;Données!$A$4:$A$15&amp;"'!$C$4:$C$24"),A125)+(COUNTIFS(INDIRECT("'"&amp;Données!$A$4:$A$15&amp;"'!$L$4:$L$24"),Données!$O$16,INDIRECT("'"&amp;Données!$A$4:$A$15&amp;"'!$J$4:$J$24"),A125)+(COUNTIFS(INDIRECT("'"&amp;Données!$A$4:$A$15&amp;"'!$S$4:$S$24"),Données!$O$16,INDIRECT("'"&amp;Données!$A$4:$A$15&amp;"'!$Q$4:$Q$24"),A125))))</f>
        <v>0</v>
      </c>
      <c r="X125" s="378">
        <f ca="1">SUMPRODUCT(COUNTIFS(INDIRECT("'"&amp;Données!$A$4:$A$15&amp;"'!$E$4:$E$24"),Données!$O$17,INDIRECT("'"&amp;Données!$A$4:$A$15&amp;"'!$C$4:$C$24"),A125)+(COUNTIFS(INDIRECT("'"&amp;Données!$A$4:$A$15&amp;"'!$L$4:$L$24"),Données!$O$17,INDIRECT("'"&amp;Données!$A$4:$A$15&amp;"'!$J$4:$J$24"),A125)+(COUNTIFS(INDIRECT("'"&amp;Données!$A$4:$A$15&amp;"'!$S$4:$S$24"),Données!$O$17,INDIRECT("'"&amp;Données!$A$4:$A$15&amp;"'!$Q$4:$Q$24"),A125))))</f>
        <v>0</v>
      </c>
      <c r="Y125" s="378">
        <f ca="1">SUMPRODUCT(COUNTIFS(INDIRECT("'"&amp;Données!$A$4:$A$15&amp;"'!$E$4:$E$24"),Données!$O$18,INDIRECT("'"&amp;Données!$A$4:$A$15&amp;"'!$C$4:$C$24"),A125)+(COUNTIFS(INDIRECT("'"&amp;Données!$A$4:$A$15&amp;"'!$L$4:$L$24"),Données!$O$18,INDIRECT("'"&amp;Données!$A$4:$A$15&amp;"'!$J$4:$J$24"),A125)+(COUNTIFS(INDIRECT("'"&amp;Données!$A$4:$A$15&amp;"'!$S$4:$S$24"),Données!$O$18,INDIRECT("'"&amp;Données!$A$4:$A$15&amp;"'!$Q$4:$Q$24"),A125))))</f>
        <v>0</v>
      </c>
      <c r="Z125" s="378">
        <f ca="1">SUMPRODUCT(COUNTIFS(INDIRECT("'"&amp;Données!$A$4:$A$15&amp;"'!$E$4:$E$24"),Données!$O$19,INDIRECT("'"&amp;Données!$A$4:$A$15&amp;"'!$C$4:$C$24"),A125)+(COUNTIFS(INDIRECT("'"&amp;Données!$A$4:$A$15&amp;"'!$L$4:$L$24"),Données!$O$19,INDIRECT("'"&amp;Données!$A$4:$A$15&amp;"'!$J$4:$J$24"),A125)+(COUNTIFS(INDIRECT("'"&amp;Données!$A$4:$A$15&amp;"'!$S$4:$S$24"),Données!$O$19,INDIRECT("'"&amp;Données!$A$4:$A$15&amp;"'!$Q$4:$Q$24"),A125))))</f>
        <v>0</v>
      </c>
      <c r="AA125" s="218"/>
      <c r="AB125" s="218"/>
      <c r="AC125" s="218"/>
      <c r="AD125" s="97"/>
      <c r="AE125" s="97"/>
      <c r="AF125" s="97"/>
      <c r="AG125" s="97"/>
      <c r="AH125" s="97"/>
      <c r="AI125" s="98"/>
      <c r="AJ125" s="96"/>
      <c r="AK125" s="96"/>
      <c r="AL125" s="96"/>
      <c r="AS125" s="89"/>
    </row>
    <row r="126" spans="1:45" s="63" customFormat="1" ht="12.75" x14ac:dyDescent="0.2">
      <c r="A126" s="375" t="s">
        <v>94</v>
      </c>
      <c r="B126" s="377">
        <f ca="1">SUMPRODUCT(COUNTIF(INDIRECT("'"&amp;Données!$A$4:$A$15&amp;"'!$B$3:$T$38"),A126))</f>
        <v>0</v>
      </c>
      <c r="C126" s="377">
        <f ca="1">SUMPRODUCT(SUMIF(INDIRECT("'"&amp;Données!$A$4:$A$15&amp;"'!$C$03:$C$23"),A126,INDIRECT("'"&amp;Données!$A$4:$A$15&amp;"'!$F$03:$F$23"))+(SUMIF(INDIRECT("'"&amp;Données!$A$4:$A$15&amp;"'!$J$03:$J$23"),A126,INDIRECT("'"&amp;Données!$A$4:$A$15&amp;"'!$M$03:$M$23")))+(SUMIF(INDIRECT("'"&amp;Données!$A$4:$A$15&amp;"'!$Q$03:$Q$23"),A126,INDIRECT("'"&amp;Données!$A$4:$A$15&amp;"'!$T$03:$T$23"))))</f>
        <v>0</v>
      </c>
      <c r="D126" s="377">
        <f ca="1">SUMPRODUCT(COUNTIF(INDIRECT("'"&amp;Données!$A$4:$A$15&amp;"'!$C$03:$C$23"),A126))</f>
        <v>0</v>
      </c>
      <c r="E126" s="377">
        <f ca="1">SUMPRODUCT(COUNTIF(INDIRECT("'"&amp;Données!$A$4:$A$15&amp;"'!$J$03:$J$23"),A126))</f>
        <v>0</v>
      </c>
      <c r="F126" s="377">
        <f ca="1">SUMPRODUCT(COUNTIF(INDIRECT("'"&amp;Données!$A$4:$A$15&amp;"'!$Q$03:$Q$23"),A126))</f>
        <v>0</v>
      </c>
      <c r="G126" s="386">
        <f>COUNTIFS('Michèle SCHUH'!$B$3:$B$42,Données!$T$4,'Michèle SCHUH'!$C$3:$C$42,A126)+COUNTIFS('Michèle SCHUH'!$I$3:$I$42,Données!$T$4,'Michèle SCHUH'!$J$3:$J$42,A126)+COUNTIFS('Michèle SCHUH'!$P$3:$P$42,Données!$T$4,'Michèle SCHUH'!$Q$3:$Q$42,A126)</f>
        <v>0</v>
      </c>
      <c r="H126" s="386">
        <f>COUNTIFS('Michèle SCHUH'!$B$3:$B$42,Données!$T$5,'Michèle SCHUH'!$C$3:$C$42,A126)+COUNTIFS('Michèle SCHUH'!$I$3:$I$42,Données!$T$5,'Michèle SCHUH'!$J$3:$J$42,A126)+COUNTIFS('Michèle SCHUH'!$P$3:$P$42,Données!$T$5,'Michèle SCHUH'!$Q$3:$Q$42,A126)</f>
        <v>0</v>
      </c>
      <c r="I126" s="386">
        <f>COUNTIFS('Michèle SCHUH'!$B$3:$B$42,Données!$T$6,'Michèle SCHUH'!$C$3:$C$42,A126)+COUNTIFS('Michèle SCHUH'!$I$3:$I$42,Données!$T$6,'Michèle SCHUH'!$J$3:$J$42,A126)+COUNTIFS('Michèle SCHUH'!$P$3:$P$42,Données!$T$6,'Michèle SCHUH'!$Q$3:$Q$42,A126)</f>
        <v>0</v>
      </c>
      <c r="J126" s="386">
        <f>COUNTIFS('Michèle SCHUH'!$B$3:$B$42,Données!$T$7,'Michèle SCHUH'!$C$3:$C$42,A126)+COUNTIFS('Michèle SCHUH'!$I$3:$I$42,Données!$T$7,'Michèle SCHUH'!$J$3:$J$42,A126)+COUNTIFS('Michèle SCHUH'!$P$3:$P$42,Données!$T$7,'Michèle SCHUH'!$Q$3:$Q$42,A126)</f>
        <v>0</v>
      </c>
      <c r="K126" s="378">
        <f ca="1">SUMPRODUCT(COUNTIFS(INDIRECT("'"&amp;Données!$A$4:$A$15&amp;"'!$E$4:$E$24"),Données!$O$4,INDIRECT("'"&amp;Données!$A$4:$A$15&amp;"'!$C$4:$C$24"),A126)+(COUNTIFS(INDIRECT("'"&amp;Données!$A$4:$A$15&amp;"'!$L$4:$L$24"),Données!$O$4,INDIRECT("'"&amp;Données!$A$4:$A$15&amp;"'!$J$4:$J$24"),A126)+(COUNTIFS(INDIRECT("'"&amp;Données!$A$4:$A$15&amp;"'!$S$4:$S$24"),Données!$O$4,INDIRECT("'"&amp;Données!$A$4:$A$15&amp;"'!$Q$4:$Q$24"),A126))))</f>
        <v>0</v>
      </c>
      <c r="L126" s="378">
        <f ca="1">SUMPRODUCT(COUNTIFS(INDIRECT("'"&amp;Données!$A$4:$A$15&amp;"'!$E$4:$E$24"),Données!$O$5,INDIRECT("'"&amp;Données!$A$4:$A$15&amp;"'!$C$4:$C$24"),A126)+(COUNTIFS(INDIRECT("'"&amp;Données!$A$4:$A$15&amp;"'!$L$4:$L$24"),Données!$O$5,INDIRECT("'"&amp;Données!$A$4:$A$15&amp;"'!$J$4:$J$24"),A126)+(COUNTIFS(INDIRECT("'"&amp;Données!$A$4:$A$15&amp;"'!$S$4:$S$24"),Données!$O$5,INDIRECT("'"&amp;Données!$A$4:$A$15&amp;"'!$Q$4:$Q$24"),A126))))</f>
        <v>0</v>
      </c>
      <c r="M126" s="378">
        <f ca="1">SUMPRODUCT(COUNTIFS(INDIRECT("'"&amp;Données!$A$4:$A$15&amp;"'!$E$4:$E$24"),Données!$O$6,INDIRECT("'"&amp;Données!$A$4:$A$15&amp;"'!$C$4:$C$24"),A126)+(COUNTIFS(INDIRECT("'"&amp;Données!$A$4:$A$15&amp;"'!$L$4:$L$24"),Données!$O$6,INDIRECT("'"&amp;Données!$A$4:$A$15&amp;"'!$J$4:$J$24"),A126)+(COUNTIFS(INDIRECT("'"&amp;Données!$A$4:$A$15&amp;"'!$S$4:$S$24"),Données!$O$6,INDIRECT("'"&amp;Données!$A$4:$A$15&amp;"'!$Q$4:$Q$24"),A126))))</f>
        <v>0</v>
      </c>
      <c r="N126" s="378">
        <f ca="1">SUMPRODUCT(COUNTIFS(INDIRECT("'"&amp;Données!$A$4:$A$15&amp;"'!$E$4:$E$24"),Données!$O$7,INDIRECT("'"&amp;Données!$A$4:$A$15&amp;"'!$C$4:$C$24"),A126)+(COUNTIFS(INDIRECT("'"&amp;Données!$A$4:$A$15&amp;"'!$L$4:$L$24"),Données!$O$7,INDIRECT("'"&amp;Données!$A$4:$A$15&amp;"'!$J$4:$J$24"),A126)+(COUNTIFS(INDIRECT("'"&amp;Données!$A$4:$A$15&amp;"'!$S$4:$S$24"),Données!$O$7,INDIRECT("'"&amp;Données!$A$4:$A$15&amp;"'!$Q$4:$Q$24"),A126))))</f>
        <v>0</v>
      </c>
      <c r="O126" s="378">
        <f ca="1">SUMPRODUCT(COUNTIFS(INDIRECT("'"&amp;Données!$A$4:$A$15&amp;"'!$E$4:$E$24"),Données!$O$8,INDIRECT("'"&amp;Données!$A$4:$A$15&amp;"'!$C$4:$C$24"),A126)+(COUNTIFS(INDIRECT("'"&amp;Données!$A$4:$A$15&amp;"'!$L$4:$L$24"),Données!$O$8,INDIRECT("'"&amp;Données!$A$4:$A$15&amp;"'!$J$4:$J$24"),A126)+(COUNTIFS(INDIRECT("'"&amp;Données!$A$4:$A$15&amp;"'!$S$4:$S$24"),Données!$O$8,INDIRECT("'"&amp;Données!$A$4:$A$15&amp;"'!$Q$4:$Q$24"),A126))))</f>
        <v>0</v>
      </c>
      <c r="P126" s="378">
        <f ca="1">SUMPRODUCT(COUNTIFS(INDIRECT("'"&amp;Données!$A$4:$A$15&amp;"'!$E$4:$E$24"),Données!$O$9,INDIRECT("'"&amp;Données!$A$4:$A$15&amp;"'!$C$4:$C$24"),A126)+(COUNTIFS(INDIRECT("'"&amp;Données!$A$4:$A$15&amp;"'!$L$4:$L$24"),Données!$O$9,INDIRECT("'"&amp;Données!$A$4:$A$15&amp;"'!$J$4:$J$24"),A126)+(COUNTIFS(INDIRECT("'"&amp;Données!$A$4:$A$15&amp;"'!$S$4:$S$24"),Données!$O$9,INDIRECT("'"&amp;Données!$A$4:$A$15&amp;"'!$Q$4:$Q$24"),A126))))</f>
        <v>0</v>
      </c>
      <c r="Q126" s="378">
        <f ca="1">SUMPRODUCT(COUNTIFS(INDIRECT("'"&amp;Données!$A$4:$A$15&amp;"'!$E$4:$E$24"),Données!$O$10,INDIRECT("'"&amp;Données!$A$4:$A$15&amp;"'!$C$4:$C$24"),A126)+(COUNTIFS(INDIRECT("'"&amp;Données!$A$4:$A$15&amp;"'!$L$4:$L$24"),Données!$O$10,INDIRECT("'"&amp;Données!$A$4:$A$15&amp;"'!$J$4:$J$24"),A126)+(COUNTIFS(INDIRECT("'"&amp;Données!$A$4:$A$15&amp;"'!$S$4:$S$24"),Données!$O$10,INDIRECT("'"&amp;Données!$A$4:$A$15&amp;"'!$Q$4:$Q$24"),A126))))</f>
        <v>0</v>
      </c>
      <c r="R126" s="378">
        <f ca="1">SUMPRODUCT(COUNTIFS(INDIRECT("'"&amp;Données!$A$4:$A$15&amp;"'!$E$4:$E$24"),Données!$O$11,INDIRECT("'"&amp;Données!$A$4:$A$15&amp;"'!$C$4:$C$24"),A126)+(COUNTIFS(INDIRECT("'"&amp;Données!$A$4:$A$15&amp;"'!$L$4:$L$24"),Données!$O$11,INDIRECT("'"&amp;Données!$A$4:$A$15&amp;"'!$J$4:$J$24"),A126)+(COUNTIFS(INDIRECT("'"&amp;Données!$A$4:$A$15&amp;"'!$S$4:$S$24"),Données!$O$11,INDIRECT("'"&amp;Données!$A$4:$A$15&amp;"'!$Q$4:$Q$24"),A126))))</f>
        <v>0</v>
      </c>
      <c r="S126" s="378">
        <f ca="1">SUMPRODUCT(COUNTIFS(INDIRECT("'"&amp;Données!$A$4:$A$15&amp;"'!$E$4:$E$24"),Données!$O$12,INDIRECT("'"&amp;Données!$A$4:$A$15&amp;"'!$C$4:$C$24"),A126)+(COUNTIFS(INDIRECT("'"&amp;Données!$A$4:$A$15&amp;"'!$L$4:$L$24"),Données!$O$12,INDIRECT("'"&amp;Données!$A$4:$A$15&amp;"'!$J$4:$J$24"),A126)+(COUNTIFS(INDIRECT("'"&amp;Données!$A$4:$A$15&amp;"'!$S$4:$S$24"),Données!$O$12,INDIRECT("'"&amp;Données!$A$4:$A$15&amp;"'!$Q$4:$Q$24"),A126))))</f>
        <v>0</v>
      </c>
      <c r="T126" s="378">
        <f ca="1">SUMPRODUCT(COUNTIFS(INDIRECT("'"&amp;Données!$A$4:$A$15&amp;"'!$E$4:$E$24"),Données!$O$13,INDIRECT("'"&amp;Données!$A$4:$A$15&amp;"'!$C$4:$C$24"),A126)+(COUNTIFS(INDIRECT("'"&amp;Données!$A$4:$A$15&amp;"'!$L$4:$L$24"),Données!$O$13,INDIRECT("'"&amp;Données!$A$4:$A$15&amp;"'!$J$4:$J$24"),A126)+(COUNTIFS(INDIRECT("'"&amp;Données!$A$4:$A$15&amp;"'!$S$4:$S$24"),Données!$O$13,INDIRECT("'"&amp;Données!$A$4:$A$15&amp;"'!$Q$4:$Q$24"),A126))))</f>
        <v>0</v>
      </c>
      <c r="U126" s="378">
        <f ca="1">SUMPRODUCT(COUNTIFS(INDIRECT("'"&amp;Données!$A$4:$A$15&amp;"'!$E$4:$E$24"),Données!$O$14,INDIRECT("'"&amp;Données!$A$4:$A$15&amp;"'!$C$4:$C$24"),A126)+(COUNTIFS(INDIRECT("'"&amp;Données!$A$4:$A$15&amp;"'!$L$4:$L$24"),Données!$O$14,INDIRECT("'"&amp;Données!$A$4:$A$15&amp;"'!$J$4:$J$24"),A126)+(COUNTIFS(INDIRECT("'"&amp;Données!$A$4:$A$15&amp;"'!$S$4:$S$24"),Données!$O$14,INDIRECT("'"&amp;Données!$A$4:$A$15&amp;"'!$Q$4:$Q$24"),A126))))</f>
        <v>0</v>
      </c>
      <c r="V126" s="378">
        <f ca="1">SUMPRODUCT(COUNTIFS(INDIRECT("'"&amp;Données!$A$4:$A$15&amp;"'!$E$4:$E$24"),Données!$O$15,INDIRECT("'"&amp;Données!$A$4:$A$15&amp;"'!$C$4:$C$24"),A126)+(COUNTIFS(INDIRECT("'"&amp;Données!$A$4:$A$15&amp;"'!$L$4:$L$24"),Données!$O$15,INDIRECT("'"&amp;Données!$A$4:$A$15&amp;"'!$J$4:$J$24"),A126)+(COUNTIFS(INDIRECT("'"&amp;Données!$A$4:$A$15&amp;"'!$S$4:$S$24"),Données!$O$15,INDIRECT("'"&amp;Données!$A$4:$A$15&amp;"'!$Q$4:$Q$24"),A126))))</f>
        <v>0</v>
      </c>
      <c r="W126" s="378">
        <f ca="1">SUMPRODUCT(COUNTIFS(INDIRECT("'"&amp;Données!$A$4:$A$15&amp;"'!$E$4:$E$24"),Données!$O$16,INDIRECT("'"&amp;Données!$A$4:$A$15&amp;"'!$C$4:$C$24"),A126)+(COUNTIFS(INDIRECT("'"&amp;Données!$A$4:$A$15&amp;"'!$L$4:$L$24"),Données!$O$16,INDIRECT("'"&amp;Données!$A$4:$A$15&amp;"'!$J$4:$J$24"),A126)+(COUNTIFS(INDIRECT("'"&amp;Données!$A$4:$A$15&amp;"'!$S$4:$S$24"),Données!$O$16,INDIRECT("'"&amp;Données!$A$4:$A$15&amp;"'!$Q$4:$Q$24"),A126))))</f>
        <v>0</v>
      </c>
      <c r="X126" s="378">
        <f ca="1">SUMPRODUCT(COUNTIFS(INDIRECT("'"&amp;Données!$A$4:$A$15&amp;"'!$E$4:$E$24"),Données!$O$17,INDIRECT("'"&amp;Données!$A$4:$A$15&amp;"'!$C$4:$C$24"),A126)+(COUNTIFS(INDIRECT("'"&amp;Données!$A$4:$A$15&amp;"'!$L$4:$L$24"),Données!$O$17,INDIRECT("'"&amp;Données!$A$4:$A$15&amp;"'!$J$4:$J$24"),A126)+(COUNTIFS(INDIRECT("'"&amp;Données!$A$4:$A$15&amp;"'!$S$4:$S$24"),Données!$O$17,INDIRECT("'"&amp;Données!$A$4:$A$15&amp;"'!$Q$4:$Q$24"),A126))))</f>
        <v>0</v>
      </c>
      <c r="Y126" s="378">
        <f ca="1">SUMPRODUCT(COUNTIFS(INDIRECT("'"&amp;Données!$A$4:$A$15&amp;"'!$E$4:$E$24"),Données!$O$18,INDIRECT("'"&amp;Données!$A$4:$A$15&amp;"'!$C$4:$C$24"),A126)+(COUNTIFS(INDIRECT("'"&amp;Données!$A$4:$A$15&amp;"'!$L$4:$L$24"),Données!$O$18,INDIRECT("'"&amp;Données!$A$4:$A$15&amp;"'!$J$4:$J$24"),A126)+(COUNTIFS(INDIRECT("'"&amp;Données!$A$4:$A$15&amp;"'!$S$4:$S$24"),Données!$O$18,INDIRECT("'"&amp;Données!$A$4:$A$15&amp;"'!$Q$4:$Q$24"),A126))))</f>
        <v>0</v>
      </c>
      <c r="Z126" s="378">
        <f ca="1">SUMPRODUCT(COUNTIFS(INDIRECT("'"&amp;Données!$A$4:$A$15&amp;"'!$E$4:$E$24"),Données!$O$19,INDIRECT("'"&amp;Données!$A$4:$A$15&amp;"'!$C$4:$C$24"),A126)+(COUNTIFS(INDIRECT("'"&amp;Données!$A$4:$A$15&amp;"'!$L$4:$L$24"),Données!$O$19,INDIRECT("'"&amp;Données!$A$4:$A$15&amp;"'!$J$4:$J$24"),A126)+(COUNTIFS(INDIRECT("'"&amp;Données!$A$4:$A$15&amp;"'!$S$4:$S$24"),Données!$O$19,INDIRECT("'"&amp;Données!$A$4:$A$15&amp;"'!$Q$4:$Q$24"),A126))))</f>
        <v>0</v>
      </c>
      <c r="AA126" s="218"/>
      <c r="AB126" s="218"/>
      <c r="AC126" s="218"/>
      <c r="AD126" s="97"/>
      <c r="AE126" s="97"/>
      <c r="AF126" s="97"/>
      <c r="AG126" s="97"/>
      <c r="AH126" s="97"/>
      <c r="AI126" s="98"/>
      <c r="AJ126" s="96"/>
      <c r="AK126" s="96"/>
      <c r="AL126" s="96"/>
      <c r="AS126" s="89"/>
    </row>
    <row r="127" spans="1:45" s="63" customFormat="1" ht="12" x14ac:dyDescent="0.2">
      <c r="A127" s="385" t="s">
        <v>185</v>
      </c>
      <c r="B127" s="377">
        <f ca="1">SUMPRODUCT(COUNTIF(INDIRECT("'"&amp;Données!$A$4:$A$15&amp;"'!$B$3:$T$38"),A127))</f>
        <v>0</v>
      </c>
      <c r="C127" s="377">
        <f ca="1">SUMPRODUCT(SUMIF(INDIRECT("'"&amp;Données!$A$4:$A$15&amp;"'!$C$03:$C$23"),A127,INDIRECT("'"&amp;Données!$A$4:$A$15&amp;"'!$F$03:$F$23"))+(SUMIF(INDIRECT("'"&amp;Données!$A$4:$A$15&amp;"'!$J$03:$J$23"),A127,INDIRECT("'"&amp;Données!$A$4:$A$15&amp;"'!$M$03:$M$23")))+(SUMIF(INDIRECT("'"&amp;Données!$A$4:$A$15&amp;"'!$Q$03:$Q$23"),A127,INDIRECT("'"&amp;Données!$A$4:$A$15&amp;"'!$T$03:$T$23"))))</f>
        <v>0</v>
      </c>
      <c r="D127" s="377">
        <f ca="1">SUMPRODUCT(COUNTIF(INDIRECT("'"&amp;Données!$A$4:$A$15&amp;"'!$C$03:$C$23"),A127))</f>
        <v>0</v>
      </c>
      <c r="E127" s="377">
        <f ca="1">SUMPRODUCT(COUNTIF(INDIRECT("'"&amp;Données!$A$4:$A$15&amp;"'!$J$03:$J$23"),A127))</f>
        <v>0</v>
      </c>
      <c r="F127" s="377">
        <f ca="1">SUMPRODUCT(COUNTIF(INDIRECT("'"&amp;Données!$A$4:$A$15&amp;"'!$Q$03:$Q$23"),A127))</f>
        <v>0</v>
      </c>
      <c r="G127" s="386">
        <f>COUNTIFS('Michèle SCHUH'!$B$3:$B$42,Données!$T$4,'Michèle SCHUH'!$C$3:$C$42,A127)+COUNTIFS('Michèle SCHUH'!$I$3:$I$42,Données!$T$4,'Michèle SCHUH'!$J$3:$J$42,A127)+COUNTIFS('Michèle SCHUH'!$P$3:$P$42,Données!$T$4,'Michèle SCHUH'!$Q$3:$Q$42,A127)</f>
        <v>0</v>
      </c>
      <c r="H127" s="386">
        <f>COUNTIFS('Michèle SCHUH'!$B$3:$B$42,Données!$T$5,'Michèle SCHUH'!$C$3:$C$42,A127)+COUNTIFS('Michèle SCHUH'!$I$3:$I$42,Données!$T$5,'Michèle SCHUH'!$J$3:$J$42,A127)+COUNTIFS('Michèle SCHUH'!$P$3:$P$42,Données!$T$5,'Michèle SCHUH'!$Q$3:$Q$42,A127)</f>
        <v>0</v>
      </c>
      <c r="I127" s="386">
        <f>COUNTIFS('Michèle SCHUH'!$B$3:$B$42,Données!$T$6,'Michèle SCHUH'!$C$3:$C$42,A127)+COUNTIFS('Michèle SCHUH'!$I$3:$I$42,Données!$T$6,'Michèle SCHUH'!$J$3:$J$42,A127)+COUNTIFS('Michèle SCHUH'!$P$3:$P$42,Données!$T$6,'Michèle SCHUH'!$Q$3:$Q$42,A127)</f>
        <v>0</v>
      </c>
      <c r="J127" s="386">
        <f>COUNTIFS('Michèle SCHUH'!$B$3:$B$42,Données!$T$7,'Michèle SCHUH'!$C$3:$C$42,A127)+COUNTIFS('Michèle SCHUH'!$I$3:$I$42,Données!$T$7,'Michèle SCHUH'!$J$3:$J$42,A127)+COUNTIFS('Michèle SCHUH'!$P$3:$P$42,Données!$T$7,'Michèle SCHUH'!$Q$3:$Q$42,A127)</f>
        <v>0</v>
      </c>
      <c r="K127" s="378">
        <f ca="1">SUMPRODUCT(COUNTIFS(INDIRECT("'"&amp;Données!$A$4:$A$15&amp;"'!$E$4:$E$24"),Données!$O$4,INDIRECT("'"&amp;Données!$A$4:$A$15&amp;"'!$C$4:$C$24"),A127)+(COUNTIFS(INDIRECT("'"&amp;Données!$A$4:$A$15&amp;"'!$L$4:$L$24"),Données!$O$4,INDIRECT("'"&amp;Données!$A$4:$A$15&amp;"'!$J$4:$J$24"),A127)+(COUNTIFS(INDIRECT("'"&amp;Données!$A$4:$A$15&amp;"'!$S$4:$S$24"),Données!$O$4,INDIRECT("'"&amp;Données!$A$4:$A$15&amp;"'!$Q$4:$Q$24"),A127))))</f>
        <v>0</v>
      </c>
      <c r="L127" s="378">
        <f ca="1">SUMPRODUCT(COUNTIFS(INDIRECT("'"&amp;Données!$A$4:$A$15&amp;"'!$E$4:$E$24"),Données!$O$5,INDIRECT("'"&amp;Données!$A$4:$A$15&amp;"'!$C$4:$C$24"),A127)+(COUNTIFS(INDIRECT("'"&amp;Données!$A$4:$A$15&amp;"'!$L$4:$L$24"),Données!$O$5,INDIRECT("'"&amp;Données!$A$4:$A$15&amp;"'!$J$4:$J$24"),A127)+(COUNTIFS(INDIRECT("'"&amp;Données!$A$4:$A$15&amp;"'!$S$4:$S$24"),Données!$O$5,INDIRECT("'"&amp;Données!$A$4:$A$15&amp;"'!$Q$4:$Q$24"),A127))))</f>
        <v>0</v>
      </c>
      <c r="M127" s="378">
        <f ca="1">SUMPRODUCT(COUNTIFS(INDIRECT("'"&amp;Données!$A$4:$A$15&amp;"'!$E$4:$E$24"),Données!$O$6,INDIRECT("'"&amp;Données!$A$4:$A$15&amp;"'!$C$4:$C$24"),A127)+(COUNTIFS(INDIRECT("'"&amp;Données!$A$4:$A$15&amp;"'!$L$4:$L$24"),Données!$O$6,INDIRECT("'"&amp;Données!$A$4:$A$15&amp;"'!$J$4:$J$24"),A127)+(COUNTIFS(INDIRECT("'"&amp;Données!$A$4:$A$15&amp;"'!$S$4:$S$24"),Données!$O$6,INDIRECT("'"&amp;Données!$A$4:$A$15&amp;"'!$Q$4:$Q$24"),A127))))</f>
        <v>0</v>
      </c>
      <c r="N127" s="378">
        <f ca="1">SUMPRODUCT(COUNTIFS(INDIRECT("'"&amp;Données!$A$4:$A$15&amp;"'!$E$4:$E$24"),Données!$O$7,INDIRECT("'"&amp;Données!$A$4:$A$15&amp;"'!$C$4:$C$24"),A127)+(COUNTIFS(INDIRECT("'"&amp;Données!$A$4:$A$15&amp;"'!$L$4:$L$24"),Données!$O$7,INDIRECT("'"&amp;Données!$A$4:$A$15&amp;"'!$J$4:$J$24"),A127)+(COUNTIFS(INDIRECT("'"&amp;Données!$A$4:$A$15&amp;"'!$S$4:$S$24"),Données!$O$7,INDIRECT("'"&amp;Données!$A$4:$A$15&amp;"'!$Q$4:$Q$24"),A127))))</f>
        <v>0</v>
      </c>
      <c r="O127" s="378">
        <f ca="1">SUMPRODUCT(COUNTIFS(INDIRECT("'"&amp;Données!$A$4:$A$15&amp;"'!$E$4:$E$24"),Données!$O$8,INDIRECT("'"&amp;Données!$A$4:$A$15&amp;"'!$C$4:$C$24"),A127)+(COUNTIFS(INDIRECT("'"&amp;Données!$A$4:$A$15&amp;"'!$L$4:$L$24"),Données!$O$8,INDIRECT("'"&amp;Données!$A$4:$A$15&amp;"'!$J$4:$J$24"),A127)+(COUNTIFS(INDIRECT("'"&amp;Données!$A$4:$A$15&amp;"'!$S$4:$S$24"),Données!$O$8,INDIRECT("'"&amp;Données!$A$4:$A$15&amp;"'!$Q$4:$Q$24"),A127))))</f>
        <v>0</v>
      </c>
      <c r="P127" s="378">
        <f ca="1">SUMPRODUCT(COUNTIFS(INDIRECT("'"&amp;Données!$A$4:$A$15&amp;"'!$E$4:$E$24"),Données!$O$9,INDIRECT("'"&amp;Données!$A$4:$A$15&amp;"'!$C$4:$C$24"),A127)+(COUNTIFS(INDIRECT("'"&amp;Données!$A$4:$A$15&amp;"'!$L$4:$L$24"),Données!$O$9,INDIRECT("'"&amp;Données!$A$4:$A$15&amp;"'!$J$4:$J$24"),A127)+(COUNTIFS(INDIRECT("'"&amp;Données!$A$4:$A$15&amp;"'!$S$4:$S$24"),Données!$O$9,INDIRECT("'"&amp;Données!$A$4:$A$15&amp;"'!$Q$4:$Q$24"),A127))))</f>
        <v>0</v>
      </c>
      <c r="Q127" s="378">
        <f ca="1">SUMPRODUCT(COUNTIFS(INDIRECT("'"&amp;Données!$A$4:$A$15&amp;"'!$E$4:$E$24"),Données!$O$10,INDIRECT("'"&amp;Données!$A$4:$A$15&amp;"'!$C$4:$C$24"),A127)+(COUNTIFS(INDIRECT("'"&amp;Données!$A$4:$A$15&amp;"'!$L$4:$L$24"),Données!$O$10,INDIRECT("'"&amp;Données!$A$4:$A$15&amp;"'!$J$4:$J$24"),A127)+(COUNTIFS(INDIRECT("'"&amp;Données!$A$4:$A$15&amp;"'!$S$4:$S$24"),Données!$O$10,INDIRECT("'"&amp;Données!$A$4:$A$15&amp;"'!$Q$4:$Q$24"),A127))))</f>
        <v>0</v>
      </c>
      <c r="R127" s="378">
        <f ca="1">SUMPRODUCT(COUNTIFS(INDIRECT("'"&amp;Données!$A$4:$A$15&amp;"'!$E$4:$E$24"),Données!$O$11,INDIRECT("'"&amp;Données!$A$4:$A$15&amp;"'!$C$4:$C$24"),A127)+(COUNTIFS(INDIRECT("'"&amp;Données!$A$4:$A$15&amp;"'!$L$4:$L$24"),Données!$O$11,INDIRECT("'"&amp;Données!$A$4:$A$15&amp;"'!$J$4:$J$24"),A127)+(COUNTIFS(INDIRECT("'"&amp;Données!$A$4:$A$15&amp;"'!$S$4:$S$24"),Données!$O$11,INDIRECT("'"&amp;Données!$A$4:$A$15&amp;"'!$Q$4:$Q$24"),A127))))</f>
        <v>0</v>
      </c>
      <c r="S127" s="378">
        <f ca="1">SUMPRODUCT(COUNTIFS(INDIRECT("'"&amp;Données!$A$4:$A$15&amp;"'!$E$4:$E$24"),Données!$O$12,INDIRECT("'"&amp;Données!$A$4:$A$15&amp;"'!$C$4:$C$24"),A127)+(COUNTIFS(INDIRECT("'"&amp;Données!$A$4:$A$15&amp;"'!$L$4:$L$24"),Données!$O$12,INDIRECT("'"&amp;Données!$A$4:$A$15&amp;"'!$J$4:$J$24"),A127)+(COUNTIFS(INDIRECT("'"&amp;Données!$A$4:$A$15&amp;"'!$S$4:$S$24"),Données!$O$12,INDIRECT("'"&amp;Données!$A$4:$A$15&amp;"'!$Q$4:$Q$24"),A127))))</f>
        <v>0</v>
      </c>
      <c r="T127" s="378">
        <f ca="1">SUMPRODUCT(COUNTIFS(INDIRECT("'"&amp;Données!$A$4:$A$15&amp;"'!$E$4:$E$24"),Données!$O$13,INDIRECT("'"&amp;Données!$A$4:$A$15&amp;"'!$C$4:$C$24"),A127)+(COUNTIFS(INDIRECT("'"&amp;Données!$A$4:$A$15&amp;"'!$L$4:$L$24"),Données!$O$13,INDIRECT("'"&amp;Données!$A$4:$A$15&amp;"'!$J$4:$J$24"),A127)+(COUNTIFS(INDIRECT("'"&amp;Données!$A$4:$A$15&amp;"'!$S$4:$S$24"),Données!$O$13,INDIRECT("'"&amp;Données!$A$4:$A$15&amp;"'!$Q$4:$Q$24"),A127))))</f>
        <v>0</v>
      </c>
      <c r="U127" s="378">
        <f ca="1">SUMPRODUCT(COUNTIFS(INDIRECT("'"&amp;Données!$A$4:$A$15&amp;"'!$E$4:$E$24"),Données!$O$14,INDIRECT("'"&amp;Données!$A$4:$A$15&amp;"'!$C$4:$C$24"),A127)+(COUNTIFS(INDIRECT("'"&amp;Données!$A$4:$A$15&amp;"'!$L$4:$L$24"),Données!$O$14,INDIRECT("'"&amp;Données!$A$4:$A$15&amp;"'!$J$4:$J$24"),A127)+(COUNTIFS(INDIRECT("'"&amp;Données!$A$4:$A$15&amp;"'!$S$4:$S$24"),Données!$O$14,INDIRECT("'"&amp;Données!$A$4:$A$15&amp;"'!$Q$4:$Q$24"),A127))))</f>
        <v>0</v>
      </c>
      <c r="V127" s="378">
        <f ca="1">SUMPRODUCT(COUNTIFS(INDIRECT("'"&amp;Données!$A$4:$A$15&amp;"'!$E$4:$E$24"),Données!$O$15,INDIRECT("'"&amp;Données!$A$4:$A$15&amp;"'!$C$4:$C$24"),A127)+(COUNTIFS(INDIRECT("'"&amp;Données!$A$4:$A$15&amp;"'!$L$4:$L$24"),Données!$O$15,INDIRECT("'"&amp;Données!$A$4:$A$15&amp;"'!$J$4:$J$24"),A127)+(COUNTIFS(INDIRECT("'"&amp;Données!$A$4:$A$15&amp;"'!$S$4:$S$24"),Données!$O$15,INDIRECT("'"&amp;Données!$A$4:$A$15&amp;"'!$Q$4:$Q$24"),A127))))</f>
        <v>0</v>
      </c>
      <c r="W127" s="378">
        <f ca="1">SUMPRODUCT(COUNTIFS(INDIRECT("'"&amp;Données!$A$4:$A$15&amp;"'!$E$4:$E$24"),Données!$O$16,INDIRECT("'"&amp;Données!$A$4:$A$15&amp;"'!$C$4:$C$24"),A127)+(COUNTIFS(INDIRECT("'"&amp;Données!$A$4:$A$15&amp;"'!$L$4:$L$24"),Données!$O$16,INDIRECT("'"&amp;Données!$A$4:$A$15&amp;"'!$J$4:$J$24"),A127)+(COUNTIFS(INDIRECT("'"&amp;Données!$A$4:$A$15&amp;"'!$S$4:$S$24"),Données!$O$16,INDIRECT("'"&amp;Données!$A$4:$A$15&amp;"'!$Q$4:$Q$24"),A127))))</f>
        <v>0</v>
      </c>
      <c r="X127" s="378">
        <f ca="1">SUMPRODUCT(COUNTIFS(INDIRECT("'"&amp;Données!$A$4:$A$15&amp;"'!$E$4:$E$24"),Données!$O$17,INDIRECT("'"&amp;Données!$A$4:$A$15&amp;"'!$C$4:$C$24"),A127)+(COUNTIFS(INDIRECT("'"&amp;Données!$A$4:$A$15&amp;"'!$L$4:$L$24"),Données!$O$17,INDIRECT("'"&amp;Données!$A$4:$A$15&amp;"'!$J$4:$J$24"),A127)+(COUNTIFS(INDIRECT("'"&amp;Données!$A$4:$A$15&amp;"'!$S$4:$S$24"),Données!$O$17,INDIRECT("'"&amp;Données!$A$4:$A$15&amp;"'!$Q$4:$Q$24"),A127))))</f>
        <v>0</v>
      </c>
      <c r="Y127" s="378">
        <f ca="1">SUMPRODUCT(COUNTIFS(INDIRECT("'"&amp;Données!$A$4:$A$15&amp;"'!$E$4:$E$24"),Données!$O$18,INDIRECT("'"&amp;Données!$A$4:$A$15&amp;"'!$C$4:$C$24"),A127)+(COUNTIFS(INDIRECT("'"&amp;Données!$A$4:$A$15&amp;"'!$L$4:$L$24"),Données!$O$18,INDIRECT("'"&amp;Données!$A$4:$A$15&amp;"'!$J$4:$J$24"),A127)+(COUNTIFS(INDIRECT("'"&amp;Données!$A$4:$A$15&amp;"'!$S$4:$S$24"),Données!$O$18,INDIRECT("'"&amp;Données!$A$4:$A$15&amp;"'!$Q$4:$Q$24"),A127))))</f>
        <v>0</v>
      </c>
      <c r="Z127" s="378">
        <f ca="1">SUMPRODUCT(COUNTIFS(INDIRECT("'"&amp;Données!$A$4:$A$15&amp;"'!$E$4:$E$24"),Données!$O$19,INDIRECT("'"&amp;Données!$A$4:$A$15&amp;"'!$C$4:$C$24"),A127)+(COUNTIFS(INDIRECT("'"&amp;Données!$A$4:$A$15&amp;"'!$L$4:$L$24"),Données!$O$19,INDIRECT("'"&amp;Données!$A$4:$A$15&amp;"'!$J$4:$J$24"),A127)+(COUNTIFS(INDIRECT("'"&amp;Données!$A$4:$A$15&amp;"'!$S$4:$S$24"),Données!$O$19,INDIRECT("'"&amp;Données!$A$4:$A$15&amp;"'!$Q$4:$Q$24"),A127))))</f>
        <v>0</v>
      </c>
      <c r="AA127" s="218"/>
      <c r="AB127" s="218"/>
      <c r="AC127" s="218"/>
      <c r="AD127" s="97"/>
      <c r="AE127" s="97"/>
      <c r="AF127" s="97"/>
      <c r="AG127" s="97"/>
      <c r="AH127" s="97"/>
      <c r="AI127" s="98"/>
      <c r="AJ127" s="96"/>
      <c r="AK127" s="96"/>
      <c r="AL127" s="96"/>
      <c r="AS127" s="89"/>
    </row>
    <row r="128" spans="1:45" s="63" customFormat="1" ht="12" x14ac:dyDescent="0.2">
      <c r="A128" s="385" t="s">
        <v>185</v>
      </c>
      <c r="B128" s="377">
        <f ca="1">SUMPRODUCT(COUNTIF(INDIRECT("'"&amp;Données!$A$4:$A$15&amp;"'!$B$3:$T$38"),A128))</f>
        <v>0</v>
      </c>
      <c r="C128" s="377">
        <f ca="1">SUMPRODUCT(SUMIF(INDIRECT("'"&amp;Données!$A$4:$A$15&amp;"'!$C$03:$C$23"),A128,INDIRECT("'"&amp;Données!$A$4:$A$15&amp;"'!$F$03:$F$23"))+(SUMIF(INDIRECT("'"&amp;Données!$A$4:$A$15&amp;"'!$J$03:$J$23"),A128,INDIRECT("'"&amp;Données!$A$4:$A$15&amp;"'!$M$03:$M$23")))+(SUMIF(INDIRECT("'"&amp;Données!$A$4:$A$15&amp;"'!$Q$03:$Q$23"),A128,INDIRECT("'"&amp;Données!$A$4:$A$15&amp;"'!$T$03:$T$23"))))</f>
        <v>0</v>
      </c>
      <c r="D128" s="377">
        <f ca="1">SUMPRODUCT(COUNTIF(INDIRECT("'"&amp;Données!$A$4:$A$15&amp;"'!$C$03:$C$23"),A128))</f>
        <v>0</v>
      </c>
      <c r="E128" s="377">
        <f ca="1">SUMPRODUCT(COUNTIF(INDIRECT("'"&amp;Données!$A$4:$A$15&amp;"'!$J$03:$J$23"),A128))</f>
        <v>0</v>
      </c>
      <c r="F128" s="377">
        <f ca="1">SUMPRODUCT(COUNTIF(INDIRECT("'"&amp;Données!$A$4:$A$15&amp;"'!$Q$03:$Q$23"),A128))</f>
        <v>0</v>
      </c>
      <c r="G128" s="386">
        <f>COUNTIFS('Michèle SCHUH'!$B$3:$B$42,Données!$T$4,'Michèle SCHUH'!$C$3:$C$42,A128)+COUNTIFS('Michèle SCHUH'!$I$3:$I$42,Données!$T$4,'Michèle SCHUH'!$J$3:$J$42,A128)+COUNTIFS('Michèle SCHUH'!$P$3:$P$42,Données!$T$4,'Michèle SCHUH'!$Q$3:$Q$42,A128)</f>
        <v>0</v>
      </c>
      <c r="H128" s="386">
        <f>COUNTIFS('Michèle SCHUH'!$B$3:$B$42,Données!$T$5,'Michèle SCHUH'!$C$3:$C$42,A128)+COUNTIFS('Michèle SCHUH'!$I$3:$I$42,Données!$T$5,'Michèle SCHUH'!$J$3:$J$42,A128)+COUNTIFS('Michèle SCHUH'!$P$3:$P$42,Données!$T$5,'Michèle SCHUH'!$Q$3:$Q$42,A128)</f>
        <v>0</v>
      </c>
      <c r="I128" s="386">
        <f>COUNTIFS('Michèle SCHUH'!$B$3:$B$42,Données!$T$6,'Michèle SCHUH'!$C$3:$C$42,A128)+COUNTIFS('Michèle SCHUH'!$I$3:$I$42,Données!$T$6,'Michèle SCHUH'!$J$3:$J$42,A128)+COUNTIFS('Michèle SCHUH'!$P$3:$P$42,Données!$T$6,'Michèle SCHUH'!$Q$3:$Q$42,A128)</f>
        <v>0</v>
      </c>
      <c r="J128" s="386">
        <f>COUNTIFS('Michèle SCHUH'!$B$3:$B$42,Données!$T$7,'Michèle SCHUH'!$C$3:$C$42,A128)+COUNTIFS('Michèle SCHUH'!$I$3:$I$42,Données!$T$7,'Michèle SCHUH'!$J$3:$J$42,A128)+COUNTIFS('Michèle SCHUH'!$P$3:$P$42,Données!$T$7,'Michèle SCHUH'!$Q$3:$Q$42,A128)</f>
        <v>0</v>
      </c>
      <c r="K128" s="378">
        <f ca="1">SUMPRODUCT(COUNTIFS(INDIRECT("'"&amp;Données!$A$4:$A$15&amp;"'!$E$4:$E$24"),Données!$O$4,INDIRECT("'"&amp;Données!$A$4:$A$15&amp;"'!$C$4:$C$24"),A128)+(COUNTIFS(INDIRECT("'"&amp;Données!$A$4:$A$15&amp;"'!$L$4:$L$24"),Données!$O$4,INDIRECT("'"&amp;Données!$A$4:$A$15&amp;"'!$J$4:$J$24"),A128)+(COUNTIFS(INDIRECT("'"&amp;Données!$A$4:$A$15&amp;"'!$S$4:$S$24"),Données!$O$4,INDIRECT("'"&amp;Données!$A$4:$A$15&amp;"'!$Q$4:$Q$24"),A128))))</f>
        <v>0</v>
      </c>
      <c r="L128" s="378">
        <f ca="1">SUMPRODUCT(COUNTIFS(INDIRECT("'"&amp;Données!$A$4:$A$15&amp;"'!$E$4:$E$24"),Données!$O$5,INDIRECT("'"&amp;Données!$A$4:$A$15&amp;"'!$C$4:$C$24"),A128)+(COUNTIFS(INDIRECT("'"&amp;Données!$A$4:$A$15&amp;"'!$L$4:$L$24"),Données!$O$5,INDIRECT("'"&amp;Données!$A$4:$A$15&amp;"'!$J$4:$J$24"),A128)+(COUNTIFS(INDIRECT("'"&amp;Données!$A$4:$A$15&amp;"'!$S$4:$S$24"),Données!$O$5,INDIRECT("'"&amp;Données!$A$4:$A$15&amp;"'!$Q$4:$Q$24"),A128))))</f>
        <v>0</v>
      </c>
      <c r="M128" s="378">
        <f ca="1">SUMPRODUCT(COUNTIFS(INDIRECT("'"&amp;Données!$A$4:$A$15&amp;"'!$E$4:$E$24"),Données!$O$6,INDIRECT("'"&amp;Données!$A$4:$A$15&amp;"'!$C$4:$C$24"),A128)+(COUNTIFS(INDIRECT("'"&amp;Données!$A$4:$A$15&amp;"'!$L$4:$L$24"),Données!$O$6,INDIRECT("'"&amp;Données!$A$4:$A$15&amp;"'!$J$4:$J$24"),A128)+(COUNTIFS(INDIRECT("'"&amp;Données!$A$4:$A$15&amp;"'!$S$4:$S$24"),Données!$O$6,INDIRECT("'"&amp;Données!$A$4:$A$15&amp;"'!$Q$4:$Q$24"),A128))))</f>
        <v>0</v>
      </c>
      <c r="N128" s="378">
        <f ca="1">SUMPRODUCT(COUNTIFS(INDIRECT("'"&amp;Données!$A$4:$A$15&amp;"'!$E$4:$E$24"),Données!$O$7,INDIRECT("'"&amp;Données!$A$4:$A$15&amp;"'!$C$4:$C$24"),A128)+(COUNTIFS(INDIRECT("'"&amp;Données!$A$4:$A$15&amp;"'!$L$4:$L$24"),Données!$O$7,INDIRECT("'"&amp;Données!$A$4:$A$15&amp;"'!$J$4:$J$24"),A128)+(COUNTIFS(INDIRECT("'"&amp;Données!$A$4:$A$15&amp;"'!$S$4:$S$24"),Données!$O$7,INDIRECT("'"&amp;Données!$A$4:$A$15&amp;"'!$Q$4:$Q$24"),A128))))</f>
        <v>0</v>
      </c>
      <c r="O128" s="378">
        <f ca="1">SUMPRODUCT(COUNTIFS(INDIRECT("'"&amp;Données!$A$4:$A$15&amp;"'!$E$4:$E$24"),Données!$O$8,INDIRECT("'"&amp;Données!$A$4:$A$15&amp;"'!$C$4:$C$24"),A128)+(COUNTIFS(INDIRECT("'"&amp;Données!$A$4:$A$15&amp;"'!$L$4:$L$24"),Données!$O$8,INDIRECT("'"&amp;Données!$A$4:$A$15&amp;"'!$J$4:$J$24"),A128)+(COUNTIFS(INDIRECT("'"&amp;Données!$A$4:$A$15&amp;"'!$S$4:$S$24"),Données!$O$8,INDIRECT("'"&amp;Données!$A$4:$A$15&amp;"'!$Q$4:$Q$24"),A128))))</f>
        <v>0</v>
      </c>
      <c r="P128" s="378">
        <f ca="1">SUMPRODUCT(COUNTIFS(INDIRECT("'"&amp;Données!$A$4:$A$15&amp;"'!$E$4:$E$24"),Données!$O$9,INDIRECT("'"&amp;Données!$A$4:$A$15&amp;"'!$C$4:$C$24"),A128)+(COUNTIFS(INDIRECT("'"&amp;Données!$A$4:$A$15&amp;"'!$L$4:$L$24"),Données!$O$9,INDIRECT("'"&amp;Données!$A$4:$A$15&amp;"'!$J$4:$J$24"),A128)+(COUNTIFS(INDIRECT("'"&amp;Données!$A$4:$A$15&amp;"'!$S$4:$S$24"),Données!$O$9,INDIRECT("'"&amp;Données!$A$4:$A$15&amp;"'!$Q$4:$Q$24"),A128))))</f>
        <v>0</v>
      </c>
      <c r="Q128" s="378">
        <f ca="1">SUMPRODUCT(COUNTIFS(INDIRECT("'"&amp;Données!$A$4:$A$15&amp;"'!$E$4:$E$24"),Données!$O$10,INDIRECT("'"&amp;Données!$A$4:$A$15&amp;"'!$C$4:$C$24"),A128)+(COUNTIFS(INDIRECT("'"&amp;Données!$A$4:$A$15&amp;"'!$L$4:$L$24"),Données!$O$10,INDIRECT("'"&amp;Données!$A$4:$A$15&amp;"'!$J$4:$J$24"),A128)+(COUNTIFS(INDIRECT("'"&amp;Données!$A$4:$A$15&amp;"'!$S$4:$S$24"),Données!$O$10,INDIRECT("'"&amp;Données!$A$4:$A$15&amp;"'!$Q$4:$Q$24"),A128))))</f>
        <v>0</v>
      </c>
      <c r="R128" s="378">
        <f ca="1">SUMPRODUCT(COUNTIFS(INDIRECT("'"&amp;Données!$A$4:$A$15&amp;"'!$E$4:$E$24"),Données!$O$11,INDIRECT("'"&amp;Données!$A$4:$A$15&amp;"'!$C$4:$C$24"),A128)+(COUNTIFS(INDIRECT("'"&amp;Données!$A$4:$A$15&amp;"'!$L$4:$L$24"),Données!$O$11,INDIRECT("'"&amp;Données!$A$4:$A$15&amp;"'!$J$4:$J$24"),A128)+(COUNTIFS(INDIRECT("'"&amp;Données!$A$4:$A$15&amp;"'!$S$4:$S$24"),Données!$O$11,INDIRECT("'"&amp;Données!$A$4:$A$15&amp;"'!$Q$4:$Q$24"),A128))))</f>
        <v>0</v>
      </c>
      <c r="S128" s="378">
        <f ca="1">SUMPRODUCT(COUNTIFS(INDIRECT("'"&amp;Données!$A$4:$A$15&amp;"'!$E$4:$E$24"),Données!$O$12,INDIRECT("'"&amp;Données!$A$4:$A$15&amp;"'!$C$4:$C$24"),A128)+(COUNTIFS(INDIRECT("'"&amp;Données!$A$4:$A$15&amp;"'!$L$4:$L$24"),Données!$O$12,INDIRECT("'"&amp;Données!$A$4:$A$15&amp;"'!$J$4:$J$24"),A128)+(COUNTIFS(INDIRECT("'"&amp;Données!$A$4:$A$15&amp;"'!$S$4:$S$24"),Données!$O$12,INDIRECT("'"&amp;Données!$A$4:$A$15&amp;"'!$Q$4:$Q$24"),A128))))</f>
        <v>0</v>
      </c>
      <c r="T128" s="378">
        <f ca="1">SUMPRODUCT(COUNTIFS(INDIRECT("'"&amp;Données!$A$4:$A$15&amp;"'!$E$4:$E$24"),Données!$O$13,INDIRECT("'"&amp;Données!$A$4:$A$15&amp;"'!$C$4:$C$24"),A128)+(COUNTIFS(INDIRECT("'"&amp;Données!$A$4:$A$15&amp;"'!$L$4:$L$24"),Données!$O$13,INDIRECT("'"&amp;Données!$A$4:$A$15&amp;"'!$J$4:$J$24"),A128)+(COUNTIFS(INDIRECT("'"&amp;Données!$A$4:$A$15&amp;"'!$S$4:$S$24"),Données!$O$13,INDIRECT("'"&amp;Données!$A$4:$A$15&amp;"'!$Q$4:$Q$24"),A128))))</f>
        <v>0</v>
      </c>
      <c r="U128" s="378">
        <f ca="1">SUMPRODUCT(COUNTIFS(INDIRECT("'"&amp;Données!$A$4:$A$15&amp;"'!$E$4:$E$24"),Données!$O$14,INDIRECT("'"&amp;Données!$A$4:$A$15&amp;"'!$C$4:$C$24"),A128)+(COUNTIFS(INDIRECT("'"&amp;Données!$A$4:$A$15&amp;"'!$L$4:$L$24"),Données!$O$14,INDIRECT("'"&amp;Données!$A$4:$A$15&amp;"'!$J$4:$J$24"),A128)+(COUNTIFS(INDIRECT("'"&amp;Données!$A$4:$A$15&amp;"'!$S$4:$S$24"),Données!$O$14,INDIRECT("'"&amp;Données!$A$4:$A$15&amp;"'!$Q$4:$Q$24"),A128))))</f>
        <v>0</v>
      </c>
      <c r="V128" s="378">
        <f ca="1">SUMPRODUCT(COUNTIFS(INDIRECT("'"&amp;Données!$A$4:$A$15&amp;"'!$E$4:$E$24"),Données!$O$15,INDIRECT("'"&amp;Données!$A$4:$A$15&amp;"'!$C$4:$C$24"),A128)+(COUNTIFS(INDIRECT("'"&amp;Données!$A$4:$A$15&amp;"'!$L$4:$L$24"),Données!$O$15,INDIRECT("'"&amp;Données!$A$4:$A$15&amp;"'!$J$4:$J$24"),A128)+(COUNTIFS(INDIRECT("'"&amp;Données!$A$4:$A$15&amp;"'!$S$4:$S$24"),Données!$O$15,INDIRECT("'"&amp;Données!$A$4:$A$15&amp;"'!$Q$4:$Q$24"),A128))))</f>
        <v>0</v>
      </c>
      <c r="W128" s="378">
        <f ca="1">SUMPRODUCT(COUNTIFS(INDIRECT("'"&amp;Données!$A$4:$A$15&amp;"'!$E$4:$E$24"),Données!$O$16,INDIRECT("'"&amp;Données!$A$4:$A$15&amp;"'!$C$4:$C$24"),A128)+(COUNTIFS(INDIRECT("'"&amp;Données!$A$4:$A$15&amp;"'!$L$4:$L$24"),Données!$O$16,INDIRECT("'"&amp;Données!$A$4:$A$15&amp;"'!$J$4:$J$24"),A128)+(COUNTIFS(INDIRECT("'"&amp;Données!$A$4:$A$15&amp;"'!$S$4:$S$24"),Données!$O$16,INDIRECT("'"&amp;Données!$A$4:$A$15&amp;"'!$Q$4:$Q$24"),A128))))</f>
        <v>0</v>
      </c>
      <c r="X128" s="378">
        <f ca="1">SUMPRODUCT(COUNTIFS(INDIRECT("'"&amp;Données!$A$4:$A$15&amp;"'!$E$4:$E$24"),Données!$O$17,INDIRECT("'"&amp;Données!$A$4:$A$15&amp;"'!$C$4:$C$24"),A128)+(COUNTIFS(INDIRECT("'"&amp;Données!$A$4:$A$15&amp;"'!$L$4:$L$24"),Données!$O$17,INDIRECT("'"&amp;Données!$A$4:$A$15&amp;"'!$J$4:$J$24"),A128)+(COUNTIFS(INDIRECT("'"&amp;Données!$A$4:$A$15&amp;"'!$S$4:$S$24"),Données!$O$17,INDIRECT("'"&amp;Données!$A$4:$A$15&amp;"'!$Q$4:$Q$24"),A128))))</f>
        <v>0</v>
      </c>
      <c r="Y128" s="378">
        <f ca="1">SUMPRODUCT(COUNTIFS(INDIRECT("'"&amp;Données!$A$4:$A$15&amp;"'!$E$4:$E$24"),Données!$O$18,INDIRECT("'"&amp;Données!$A$4:$A$15&amp;"'!$C$4:$C$24"),A128)+(COUNTIFS(INDIRECT("'"&amp;Données!$A$4:$A$15&amp;"'!$L$4:$L$24"),Données!$O$18,INDIRECT("'"&amp;Données!$A$4:$A$15&amp;"'!$J$4:$J$24"),A128)+(COUNTIFS(INDIRECT("'"&amp;Données!$A$4:$A$15&amp;"'!$S$4:$S$24"),Données!$O$18,INDIRECT("'"&amp;Données!$A$4:$A$15&amp;"'!$Q$4:$Q$24"),A128))))</f>
        <v>0</v>
      </c>
      <c r="Z128" s="378">
        <f ca="1">SUMPRODUCT(COUNTIFS(INDIRECT("'"&amp;Données!$A$4:$A$15&amp;"'!$E$4:$E$24"),Données!$O$19,INDIRECT("'"&amp;Données!$A$4:$A$15&amp;"'!$C$4:$C$24"),A128)+(COUNTIFS(INDIRECT("'"&amp;Données!$A$4:$A$15&amp;"'!$L$4:$L$24"),Données!$O$19,INDIRECT("'"&amp;Données!$A$4:$A$15&amp;"'!$J$4:$J$24"),A128)+(COUNTIFS(INDIRECT("'"&amp;Données!$A$4:$A$15&amp;"'!$S$4:$S$24"),Données!$O$19,INDIRECT("'"&amp;Données!$A$4:$A$15&amp;"'!$Q$4:$Q$24"),A128))))</f>
        <v>0</v>
      </c>
      <c r="AA128" s="218"/>
      <c r="AB128" s="218"/>
      <c r="AC128" s="218"/>
      <c r="AD128" s="97"/>
      <c r="AE128" s="97"/>
      <c r="AF128" s="97"/>
      <c r="AG128" s="97"/>
      <c r="AH128" s="97"/>
      <c r="AI128" s="98"/>
      <c r="AJ128" s="96"/>
      <c r="AK128" s="96"/>
      <c r="AL128" s="96"/>
      <c r="AS128" s="89"/>
    </row>
    <row r="129" spans="1:45" s="63" customFormat="1" ht="12" x14ac:dyDescent="0.2">
      <c r="A129" s="385" t="s">
        <v>185</v>
      </c>
      <c r="B129" s="377">
        <f ca="1">SUMPRODUCT(COUNTIF(INDIRECT("'"&amp;Données!$A$4:$A$15&amp;"'!$B$3:$T$38"),A129))</f>
        <v>0</v>
      </c>
      <c r="C129" s="377">
        <f ca="1">SUMPRODUCT(SUMIF(INDIRECT("'"&amp;Données!$A$4:$A$15&amp;"'!$C$03:$C$23"),A129,INDIRECT("'"&amp;Données!$A$4:$A$15&amp;"'!$F$03:$F$23"))+(SUMIF(INDIRECT("'"&amp;Données!$A$4:$A$15&amp;"'!$J$03:$J$23"),A129,INDIRECT("'"&amp;Données!$A$4:$A$15&amp;"'!$M$03:$M$23")))+(SUMIF(INDIRECT("'"&amp;Données!$A$4:$A$15&amp;"'!$Q$03:$Q$23"),A129,INDIRECT("'"&amp;Données!$A$4:$A$15&amp;"'!$T$03:$T$23"))))</f>
        <v>0</v>
      </c>
      <c r="D129" s="377">
        <f ca="1">SUMPRODUCT(COUNTIF(INDIRECT("'"&amp;Données!$A$4:$A$15&amp;"'!$C$03:$C$23"),A129))</f>
        <v>0</v>
      </c>
      <c r="E129" s="377">
        <f ca="1">SUMPRODUCT(COUNTIF(INDIRECT("'"&amp;Données!$A$4:$A$15&amp;"'!$J$03:$J$23"),A129))</f>
        <v>0</v>
      </c>
      <c r="F129" s="377">
        <f ca="1">SUMPRODUCT(COUNTIF(INDIRECT("'"&amp;Données!$A$4:$A$15&amp;"'!$Q$03:$Q$23"),A129))</f>
        <v>0</v>
      </c>
      <c r="G129" s="386">
        <f>COUNTIFS('Michèle SCHUH'!$B$3:$B$42,Données!$T$4,'Michèle SCHUH'!$C$3:$C$42,A129)+COUNTIFS('Michèle SCHUH'!$I$3:$I$42,Données!$T$4,'Michèle SCHUH'!$J$3:$J$42,A129)+COUNTIFS('Michèle SCHUH'!$P$3:$P$42,Données!$T$4,'Michèle SCHUH'!$Q$3:$Q$42,A129)</f>
        <v>0</v>
      </c>
      <c r="H129" s="386">
        <f>COUNTIFS('Michèle SCHUH'!$B$3:$B$42,Données!$T$5,'Michèle SCHUH'!$C$3:$C$42,A129)+COUNTIFS('Michèle SCHUH'!$I$3:$I$42,Données!$T$5,'Michèle SCHUH'!$J$3:$J$42,A129)+COUNTIFS('Michèle SCHUH'!$P$3:$P$42,Données!$T$5,'Michèle SCHUH'!$Q$3:$Q$42,A129)</f>
        <v>0</v>
      </c>
      <c r="I129" s="386">
        <f>COUNTIFS('Michèle SCHUH'!$B$3:$B$42,Données!$T$6,'Michèle SCHUH'!$C$3:$C$42,A129)+COUNTIFS('Michèle SCHUH'!$I$3:$I$42,Données!$T$6,'Michèle SCHUH'!$J$3:$J$42,A129)+COUNTIFS('Michèle SCHUH'!$P$3:$P$42,Données!$T$6,'Michèle SCHUH'!$Q$3:$Q$42,A129)</f>
        <v>0</v>
      </c>
      <c r="J129" s="386">
        <f>COUNTIFS('Michèle SCHUH'!$B$3:$B$42,Données!$T$7,'Michèle SCHUH'!$C$3:$C$42,A129)+COUNTIFS('Michèle SCHUH'!$I$3:$I$42,Données!$T$7,'Michèle SCHUH'!$J$3:$J$42,A129)+COUNTIFS('Michèle SCHUH'!$P$3:$P$42,Données!$T$7,'Michèle SCHUH'!$Q$3:$Q$42,A129)</f>
        <v>0</v>
      </c>
      <c r="K129" s="378">
        <f ca="1">SUMPRODUCT(COUNTIFS(INDIRECT("'"&amp;Données!$A$4:$A$15&amp;"'!$E$4:$E$24"),Données!$O$4,INDIRECT("'"&amp;Données!$A$4:$A$15&amp;"'!$C$4:$C$24"),A129)+(COUNTIFS(INDIRECT("'"&amp;Données!$A$4:$A$15&amp;"'!$L$4:$L$24"),Données!$O$4,INDIRECT("'"&amp;Données!$A$4:$A$15&amp;"'!$J$4:$J$24"),A129)+(COUNTIFS(INDIRECT("'"&amp;Données!$A$4:$A$15&amp;"'!$S$4:$S$24"),Données!$O$4,INDIRECT("'"&amp;Données!$A$4:$A$15&amp;"'!$Q$4:$Q$24"),A129))))</f>
        <v>0</v>
      </c>
      <c r="L129" s="378">
        <f ca="1">SUMPRODUCT(COUNTIFS(INDIRECT("'"&amp;Données!$A$4:$A$15&amp;"'!$E$4:$E$24"),Données!$O$5,INDIRECT("'"&amp;Données!$A$4:$A$15&amp;"'!$C$4:$C$24"),A129)+(COUNTIFS(INDIRECT("'"&amp;Données!$A$4:$A$15&amp;"'!$L$4:$L$24"),Données!$O$5,INDIRECT("'"&amp;Données!$A$4:$A$15&amp;"'!$J$4:$J$24"),A129)+(COUNTIFS(INDIRECT("'"&amp;Données!$A$4:$A$15&amp;"'!$S$4:$S$24"),Données!$O$5,INDIRECT("'"&amp;Données!$A$4:$A$15&amp;"'!$Q$4:$Q$24"),A129))))</f>
        <v>0</v>
      </c>
      <c r="M129" s="378">
        <f ca="1">SUMPRODUCT(COUNTIFS(INDIRECT("'"&amp;Données!$A$4:$A$15&amp;"'!$E$4:$E$24"),Données!$O$6,INDIRECT("'"&amp;Données!$A$4:$A$15&amp;"'!$C$4:$C$24"),A129)+(COUNTIFS(INDIRECT("'"&amp;Données!$A$4:$A$15&amp;"'!$L$4:$L$24"),Données!$O$6,INDIRECT("'"&amp;Données!$A$4:$A$15&amp;"'!$J$4:$J$24"),A129)+(COUNTIFS(INDIRECT("'"&amp;Données!$A$4:$A$15&amp;"'!$S$4:$S$24"),Données!$O$6,INDIRECT("'"&amp;Données!$A$4:$A$15&amp;"'!$Q$4:$Q$24"),A129))))</f>
        <v>0</v>
      </c>
      <c r="N129" s="378">
        <f ca="1">SUMPRODUCT(COUNTIFS(INDIRECT("'"&amp;Données!$A$4:$A$15&amp;"'!$E$4:$E$24"),Données!$O$7,INDIRECT("'"&amp;Données!$A$4:$A$15&amp;"'!$C$4:$C$24"),A129)+(COUNTIFS(INDIRECT("'"&amp;Données!$A$4:$A$15&amp;"'!$L$4:$L$24"),Données!$O$7,INDIRECT("'"&amp;Données!$A$4:$A$15&amp;"'!$J$4:$J$24"),A129)+(COUNTIFS(INDIRECT("'"&amp;Données!$A$4:$A$15&amp;"'!$S$4:$S$24"),Données!$O$7,INDIRECT("'"&amp;Données!$A$4:$A$15&amp;"'!$Q$4:$Q$24"),A129))))</f>
        <v>0</v>
      </c>
      <c r="O129" s="378">
        <f ca="1">SUMPRODUCT(COUNTIFS(INDIRECT("'"&amp;Données!$A$4:$A$15&amp;"'!$E$4:$E$24"),Données!$O$8,INDIRECT("'"&amp;Données!$A$4:$A$15&amp;"'!$C$4:$C$24"),A129)+(COUNTIFS(INDIRECT("'"&amp;Données!$A$4:$A$15&amp;"'!$L$4:$L$24"),Données!$O$8,INDIRECT("'"&amp;Données!$A$4:$A$15&amp;"'!$J$4:$J$24"),A129)+(COUNTIFS(INDIRECT("'"&amp;Données!$A$4:$A$15&amp;"'!$S$4:$S$24"),Données!$O$8,INDIRECT("'"&amp;Données!$A$4:$A$15&amp;"'!$Q$4:$Q$24"),A129))))</f>
        <v>0</v>
      </c>
      <c r="P129" s="378">
        <f ca="1">SUMPRODUCT(COUNTIFS(INDIRECT("'"&amp;Données!$A$4:$A$15&amp;"'!$E$4:$E$24"),Données!$O$9,INDIRECT("'"&amp;Données!$A$4:$A$15&amp;"'!$C$4:$C$24"),A129)+(COUNTIFS(INDIRECT("'"&amp;Données!$A$4:$A$15&amp;"'!$L$4:$L$24"),Données!$O$9,INDIRECT("'"&amp;Données!$A$4:$A$15&amp;"'!$J$4:$J$24"),A129)+(COUNTIFS(INDIRECT("'"&amp;Données!$A$4:$A$15&amp;"'!$S$4:$S$24"),Données!$O$9,INDIRECT("'"&amp;Données!$A$4:$A$15&amp;"'!$Q$4:$Q$24"),A129))))</f>
        <v>0</v>
      </c>
      <c r="Q129" s="378">
        <f ca="1">SUMPRODUCT(COUNTIFS(INDIRECT("'"&amp;Données!$A$4:$A$15&amp;"'!$E$4:$E$24"),Données!$O$10,INDIRECT("'"&amp;Données!$A$4:$A$15&amp;"'!$C$4:$C$24"),A129)+(COUNTIFS(INDIRECT("'"&amp;Données!$A$4:$A$15&amp;"'!$L$4:$L$24"),Données!$O$10,INDIRECT("'"&amp;Données!$A$4:$A$15&amp;"'!$J$4:$J$24"),A129)+(COUNTIFS(INDIRECT("'"&amp;Données!$A$4:$A$15&amp;"'!$S$4:$S$24"),Données!$O$10,INDIRECT("'"&amp;Données!$A$4:$A$15&amp;"'!$Q$4:$Q$24"),A129))))</f>
        <v>0</v>
      </c>
      <c r="R129" s="378">
        <f ca="1">SUMPRODUCT(COUNTIFS(INDIRECT("'"&amp;Données!$A$4:$A$15&amp;"'!$E$4:$E$24"),Données!$O$11,INDIRECT("'"&amp;Données!$A$4:$A$15&amp;"'!$C$4:$C$24"),A129)+(COUNTIFS(INDIRECT("'"&amp;Données!$A$4:$A$15&amp;"'!$L$4:$L$24"),Données!$O$11,INDIRECT("'"&amp;Données!$A$4:$A$15&amp;"'!$J$4:$J$24"),A129)+(COUNTIFS(INDIRECT("'"&amp;Données!$A$4:$A$15&amp;"'!$S$4:$S$24"),Données!$O$11,INDIRECT("'"&amp;Données!$A$4:$A$15&amp;"'!$Q$4:$Q$24"),A129))))</f>
        <v>0</v>
      </c>
      <c r="S129" s="378">
        <f ca="1">SUMPRODUCT(COUNTIFS(INDIRECT("'"&amp;Données!$A$4:$A$15&amp;"'!$E$4:$E$24"),Données!$O$12,INDIRECT("'"&amp;Données!$A$4:$A$15&amp;"'!$C$4:$C$24"),A129)+(COUNTIFS(INDIRECT("'"&amp;Données!$A$4:$A$15&amp;"'!$L$4:$L$24"),Données!$O$12,INDIRECT("'"&amp;Données!$A$4:$A$15&amp;"'!$J$4:$J$24"),A129)+(COUNTIFS(INDIRECT("'"&amp;Données!$A$4:$A$15&amp;"'!$S$4:$S$24"),Données!$O$12,INDIRECT("'"&amp;Données!$A$4:$A$15&amp;"'!$Q$4:$Q$24"),A129))))</f>
        <v>0</v>
      </c>
      <c r="T129" s="378">
        <f ca="1">SUMPRODUCT(COUNTIFS(INDIRECT("'"&amp;Données!$A$4:$A$15&amp;"'!$E$4:$E$24"),Données!$O$13,INDIRECT("'"&amp;Données!$A$4:$A$15&amp;"'!$C$4:$C$24"),A129)+(COUNTIFS(INDIRECT("'"&amp;Données!$A$4:$A$15&amp;"'!$L$4:$L$24"),Données!$O$13,INDIRECT("'"&amp;Données!$A$4:$A$15&amp;"'!$J$4:$J$24"),A129)+(COUNTIFS(INDIRECT("'"&amp;Données!$A$4:$A$15&amp;"'!$S$4:$S$24"),Données!$O$13,INDIRECT("'"&amp;Données!$A$4:$A$15&amp;"'!$Q$4:$Q$24"),A129))))</f>
        <v>0</v>
      </c>
      <c r="U129" s="378">
        <f ca="1">SUMPRODUCT(COUNTIFS(INDIRECT("'"&amp;Données!$A$4:$A$15&amp;"'!$E$4:$E$24"),Données!$O$14,INDIRECT("'"&amp;Données!$A$4:$A$15&amp;"'!$C$4:$C$24"),A129)+(COUNTIFS(INDIRECT("'"&amp;Données!$A$4:$A$15&amp;"'!$L$4:$L$24"),Données!$O$14,INDIRECT("'"&amp;Données!$A$4:$A$15&amp;"'!$J$4:$J$24"),A129)+(COUNTIFS(INDIRECT("'"&amp;Données!$A$4:$A$15&amp;"'!$S$4:$S$24"),Données!$O$14,INDIRECT("'"&amp;Données!$A$4:$A$15&amp;"'!$Q$4:$Q$24"),A129))))</f>
        <v>0</v>
      </c>
      <c r="V129" s="378">
        <f ca="1">SUMPRODUCT(COUNTIFS(INDIRECT("'"&amp;Données!$A$4:$A$15&amp;"'!$E$4:$E$24"),Données!$O$15,INDIRECT("'"&amp;Données!$A$4:$A$15&amp;"'!$C$4:$C$24"),A129)+(COUNTIFS(INDIRECT("'"&amp;Données!$A$4:$A$15&amp;"'!$L$4:$L$24"),Données!$O$15,INDIRECT("'"&amp;Données!$A$4:$A$15&amp;"'!$J$4:$J$24"),A129)+(COUNTIFS(INDIRECT("'"&amp;Données!$A$4:$A$15&amp;"'!$S$4:$S$24"),Données!$O$15,INDIRECT("'"&amp;Données!$A$4:$A$15&amp;"'!$Q$4:$Q$24"),A129))))</f>
        <v>0</v>
      </c>
      <c r="W129" s="378">
        <f ca="1">SUMPRODUCT(COUNTIFS(INDIRECT("'"&amp;Données!$A$4:$A$15&amp;"'!$E$4:$E$24"),Données!$O$16,INDIRECT("'"&amp;Données!$A$4:$A$15&amp;"'!$C$4:$C$24"),A129)+(COUNTIFS(INDIRECT("'"&amp;Données!$A$4:$A$15&amp;"'!$L$4:$L$24"),Données!$O$16,INDIRECT("'"&amp;Données!$A$4:$A$15&amp;"'!$J$4:$J$24"),A129)+(COUNTIFS(INDIRECT("'"&amp;Données!$A$4:$A$15&amp;"'!$S$4:$S$24"),Données!$O$16,INDIRECT("'"&amp;Données!$A$4:$A$15&amp;"'!$Q$4:$Q$24"),A129))))</f>
        <v>0</v>
      </c>
      <c r="X129" s="378">
        <f ca="1">SUMPRODUCT(COUNTIFS(INDIRECT("'"&amp;Données!$A$4:$A$15&amp;"'!$E$4:$E$24"),Données!$O$17,INDIRECT("'"&amp;Données!$A$4:$A$15&amp;"'!$C$4:$C$24"),A129)+(COUNTIFS(INDIRECT("'"&amp;Données!$A$4:$A$15&amp;"'!$L$4:$L$24"),Données!$O$17,INDIRECT("'"&amp;Données!$A$4:$A$15&amp;"'!$J$4:$J$24"),A129)+(COUNTIFS(INDIRECT("'"&amp;Données!$A$4:$A$15&amp;"'!$S$4:$S$24"),Données!$O$17,INDIRECT("'"&amp;Données!$A$4:$A$15&amp;"'!$Q$4:$Q$24"),A129))))</f>
        <v>0</v>
      </c>
      <c r="Y129" s="378">
        <f ca="1">SUMPRODUCT(COUNTIFS(INDIRECT("'"&amp;Données!$A$4:$A$15&amp;"'!$E$4:$E$24"),Données!$O$18,INDIRECT("'"&amp;Données!$A$4:$A$15&amp;"'!$C$4:$C$24"),A129)+(COUNTIFS(INDIRECT("'"&amp;Données!$A$4:$A$15&amp;"'!$L$4:$L$24"),Données!$O$18,INDIRECT("'"&amp;Données!$A$4:$A$15&amp;"'!$J$4:$J$24"),A129)+(COUNTIFS(INDIRECT("'"&amp;Données!$A$4:$A$15&amp;"'!$S$4:$S$24"),Données!$O$18,INDIRECT("'"&amp;Données!$A$4:$A$15&amp;"'!$Q$4:$Q$24"),A129))))</f>
        <v>0</v>
      </c>
      <c r="Z129" s="378">
        <f ca="1">SUMPRODUCT(COUNTIFS(INDIRECT("'"&amp;Données!$A$4:$A$15&amp;"'!$E$4:$E$24"),Données!$O$19,INDIRECT("'"&amp;Données!$A$4:$A$15&amp;"'!$C$4:$C$24"),A129)+(COUNTIFS(INDIRECT("'"&amp;Données!$A$4:$A$15&amp;"'!$L$4:$L$24"),Données!$O$19,INDIRECT("'"&amp;Données!$A$4:$A$15&amp;"'!$J$4:$J$24"),A129)+(COUNTIFS(INDIRECT("'"&amp;Données!$A$4:$A$15&amp;"'!$S$4:$S$24"),Données!$O$19,INDIRECT("'"&amp;Données!$A$4:$A$15&amp;"'!$Q$4:$Q$24"),A129))))</f>
        <v>0</v>
      </c>
      <c r="AA129" s="218"/>
      <c r="AB129" s="218"/>
      <c r="AC129" s="218"/>
      <c r="AD129" s="97"/>
      <c r="AE129" s="97"/>
      <c r="AF129" s="97"/>
      <c r="AG129" s="97"/>
      <c r="AH129" s="97"/>
      <c r="AI129" s="98"/>
      <c r="AJ129" s="96"/>
      <c r="AK129" s="96"/>
      <c r="AL129" s="96"/>
      <c r="AS129" s="89"/>
    </row>
    <row r="130" spans="1:45" s="63" customFormat="1" ht="12" x14ac:dyDescent="0.2">
      <c r="A130" s="385" t="s">
        <v>185</v>
      </c>
      <c r="B130" s="377">
        <f ca="1">SUMPRODUCT(COUNTIF(INDIRECT("'"&amp;Données!$A$4:$A$15&amp;"'!$B$3:$T$38"),A130))</f>
        <v>0</v>
      </c>
      <c r="C130" s="377">
        <f ca="1">SUMPRODUCT(SUMIF(INDIRECT("'"&amp;Données!$A$4:$A$15&amp;"'!$C$03:$C$23"),A130,INDIRECT("'"&amp;Données!$A$4:$A$15&amp;"'!$F$03:$F$23"))+(SUMIF(INDIRECT("'"&amp;Données!$A$4:$A$15&amp;"'!$J$03:$J$23"),A130,INDIRECT("'"&amp;Données!$A$4:$A$15&amp;"'!$M$03:$M$23")))+(SUMIF(INDIRECT("'"&amp;Données!$A$4:$A$15&amp;"'!$Q$03:$Q$23"),A130,INDIRECT("'"&amp;Données!$A$4:$A$15&amp;"'!$T$03:$T$23"))))</f>
        <v>0</v>
      </c>
      <c r="D130" s="377">
        <f ca="1">SUMPRODUCT(COUNTIF(INDIRECT("'"&amp;Données!$A$4:$A$15&amp;"'!$C$03:$C$23"),A130))</f>
        <v>0</v>
      </c>
      <c r="E130" s="377">
        <f ca="1">SUMPRODUCT(COUNTIF(INDIRECT("'"&amp;Données!$A$4:$A$15&amp;"'!$J$03:$J$23"),A130))</f>
        <v>0</v>
      </c>
      <c r="F130" s="377">
        <f ca="1">SUMPRODUCT(COUNTIF(INDIRECT("'"&amp;Données!$A$4:$A$15&amp;"'!$Q$03:$Q$23"),A130))</f>
        <v>0</v>
      </c>
      <c r="G130" s="386">
        <f>COUNTIFS('Michèle SCHUH'!$B$3:$B$42,Données!$T$4,'Michèle SCHUH'!$C$3:$C$42,A130)+COUNTIFS('Michèle SCHUH'!$I$3:$I$42,Données!$T$4,'Michèle SCHUH'!$J$3:$J$42,A130)+COUNTIFS('Michèle SCHUH'!$P$3:$P$42,Données!$T$4,'Michèle SCHUH'!$Q$3:$Q$42,A130)</f>
        <v>0</v>
      </c>
      <c r="H130" s="386">
        <f>COUNTIFS('Michèle SCHUH'!$B$3:$B$42,Données!$T$5,'Michèle SCHUH'!$C$3:$C$42,A130)+COUNTIFS('Michèle SCHUH'!$I$3:$I$42,Données!$T$5,'Michèle SCHUH'!$J$3:$J$42,A130)+COUNTIFS('Michèle SCHUH'!$P$3:$P$42,Données!$T$5,'Michèle SCHUH'!$Q$3:$Q$42,A130)</f>
        <v>0</v>
      </c>
      <c r="I130" s="386">
        <f>COUNTIFS('Michèle SCHUH'!$B$3:$B$42,Données!$T$6,'Michèle SCHUH'!$C$3:$C$42,A130)+COUNTIFS('Michèle SCHUH'!$I$3:$I$42,Données!$T$6,'Michèle SCHUH'!$J$3:$J$42,A130)+COUNTIFS('Michèle SCHUH'!$P$3:$P$42,Données!$T$6,'Michèle SCHUH'!$Q$3:$Q$42,A130)</f>
        <v>0</v>
      </c>
      <c r="J130" s="386">
        <f>COUNTIFS('Michèle SCHUH'!$B$3:$B$42,Données!$T$7,'Michèle SCHUH'!$C$3:$C$42,A130)+COUNTIFS('Michèle SCHUH'!$I$3:$I$42,Données!$T$7,'Michèle SCHUH'!$J$3:$J$42,A130)+COUNTIFS('Michèle SCHUH'!$P$3:$P$42,Données!$T$7,'Michèle SCHUH'!$Q$3:$Q$42,A130)</f>
        <v>0</v>
      </c>
      <c r="K130" s="378">
        <f ca="1">SUMPRODUCT(COUNTIFS(INDIRECT("'"&amp;Données!$A$4:$A$15&amp;"'!$E$4:$E$24"),Données!$O$4,INDIRECT("'"&amp;Données!$A$4:$A$15&amp;"'!$C$4:$C$24"),A130)+(COUNTIFS(INDIRECT("'"&amp;Données!$A$4:$A$15&amp;"'!$L$4:$L$24"),Données!$O$4,INDIRECT("'"&amp;Données!$A$4:$A$15&amp;"'!$J$4:$J$24"),A130)+(COUNTIFS(INDIRECT("'"&amp;Données!$A$4:$A$15&amp;"'!$S$4:$S$24"),Données!$O$4,INDIRECT("'"&amp;Données!$A$4:$A$15&amp;"'!$Q$4:$Q$24"),A130))))</f>
        <v>0</v>
      </c>
      <c r="L130" s="378">
        <f ca="1">SUMPRODUCT(COUNTIFS(INDIRECT("'"&amp;Données!$A$4:$A$15&amp;"'!$E$4:$E$24"),Données!$O$5,INDIRECT("'"&amp;Données!$A$4:$A$15&amp;"'!$C$4:$C$24"),A130)+(COUNTIFS(INDIRECT("'"&amp;Données!$A$4:$A$15&amp;"'!$L$4:$L$24"),Données!$O$5,INDIRECT("'"&amp;Données!$A$4:$A$15&amp;"'!$J$4:$J$24"),A130)+(COUNTIFS(INDIRECT("'"&amp;Données!$A$4:$A$15&amp;"'!$S$4:$S$24"),Données!$O$5,INDIRECT("'"&amp;Données!$A$4:$A$15&amp;"'!$Q$4:$Q$24"),A130))))</f>
        <v>0</v>
      </c>
      <c r="M130" s="378">
        <f ca="1">SUMPRODUCT(COUNTIFS(INDIRECT("'"&amp;Données!$A$4:$A$15&amp;"'!$E$4:$E$24"),Données!$O$6,INDIRECT("'"&amp;Données!$A$4:$A$15&amp;"'!$C$4:$C$24"),A130)+(COUNTIFS(INDIRECT("'"&amp;Données!$A$4:$A$15&amp;"'!$L$4:$L$24"),Données!$O$6,INDIRECT("'"&amp;Données!$A$4:$A$15&amp;"'!$J$4:$J$24"),A130)+(COUNTIFS(INDIRECT("'"&amp;Données!$A$4:$A$15&amp;"'!$S$4:$S$24"),Données!$O$6,INDIRECT("'"&amp;Données!$A$4:$A$15&amp;"'!$Q$4:$Q$24"),A130))))</f>
        <v>0</v>
      </c>
      <c r="N130" s="378">
        <f ca="1">SUMPRODUCT(COUNTIFS(INDIRECT("'"&amp;Données!$A$4:$A$15&amp;"'!$E$4:$E$24"),Données!$O$7,INDIRECT("'"&amp;Données!$A$4:$A$15&amp;"'!$C$4:$C$24"),A130)+(COUNTIFS(INDIRECT("'"&amp;Données!$A$4:$A$15&amp;"'!$L$4:$L$24"),Données!$O$7,INDIRECT("'"&amp;Données!$A$4:$A$15&amp;"'!$J$4:$J$24"),A130)+(COUNTIFS(INDIRECT("'"&amp;Données!$A$4:$A$15&amp;"'!$S$4:$S$24"),Données!$O$7,INDIRECT("'"&amp;Données!$A$4:$A$15&amp;"'!$Q$4:$Q$24"),A130))))</f>
        <v>0</v>
      </c>
      <c r="O130" s="378">
        <f ca="1">SUMPRODUCT(COUNTIFS(INDIRECT("'"&amp;Données!$A$4:$A$15&amp;"'!$E$4:$E$24"),Données!$O$8,INDIRECT("'"&amp;Données!$A$4:$A$15&amp;"'!$C$4:$C$24"),A130)+(COUNTIFS(INDIRECT("'"&amp;Données!$A$4:$A$15&amp;"'!$L$4:$L$24"),Données!$O$8,INDIRECT("'"&amp;Données!$A$4:$A$15&amp;"'!$J$4:$J$24"),A130)+(COUNTIFS(INDIRECT("'"&amp;Données!$A$4:$A$15&amp;"'!$S$4:$S$24"),Données!$O$8,INDIRECT("'"&amp;Données!$A$4:$A$15&amp;"'!$Q$4:$Q$24"),A130))))</f>
        <v>0</v>
      </c>
      <c r="P130" s="378">
        <f ca="1">SUMPRODUCT(COUNTIFS(INDIRECT("'"&amp;Données!$A$4:$A$15&amp;"'!$E$4:$E$24"),Données!$O$9,INDIRECT("'"&amp;Données!$A$4:$A$15&amp;"'!$C$4:$C$24"),A130)+(COUNTIFS(INDIRECT("'"&amp;Données!$A$4:$A$15&amp;"'!$L$4:$L$24"),Données!$O$9,INDIRECT("'"&amp;Données!$A$4:$A$15&amp;"'!$J$4:$J$24"),A130)+(COUNTIFS(INDIRECT("'"&amp;Données!$A$4:$A$15&amp;"'!$S$4:$S$24"),Données!$O$9,INDIRECT("'"&amp;Données!$A$4:$A$15&amp;"'!$Q$4:$Q$24"),A130))))</f>
        <v>0</v>
      </c>
      <c r="Q130" s="378">
        <f ca="1">SUMPRODUCT(COUNTIFS(INDIRECT("'"&amp;Données!$A$4:$A$15&amp;"'!$E$4:$E$24"),Données!$O$10,INDIRECT("'"&amp;Données!$A$4:$A$15&amp;"'!$C$4:$C$24"),A130)+(COUNTIFS(INDIRECT("'"&amp;Données!$A$4:$A$15&amp;"'!$L$4:$L$24"),Données!$O$10,INDIRECT("'"&amp;Données!$A$4:$A$15&amp;"'!$J$4:$J$24"),A130)+(COUNTIFS(INDIRECT("'"&amp;Données!$A$4:$A$15&amp;"'!$S$4:$S$24"),Données!$O$10,INDIRECT("'"&amp;Données!$A$4:$A$15&amp;"'!$Q$4:$Q$24"),A130))))</f>
        <v>0</v>
      </c>
      <c r="R130" s="378">
        <f ca="1">SUMPRODUCT(COUNTIFS(INDIRECT("'"&amp;Données!$A$4:$A$15&amp;"'!$E$4:$E$24"),Données!$O$11,INDIRECT("'"&amp;Données!$A$4:$A$15&amp;"'!$C$4:$C$24"),A130)+(COUNTIFS(INDIRECT("'"&amp;Données!$A$4:$A$15&amp;"'!$L$4:$L$24"),Données!$O$11,INDIRECT("'"&amp;Données!$A$4:$A$15&amp;"'!$J$4:$J$24"),A130)+(COUNTIFS(INDIRECT("'"&amp;Données!$A$4:$A$15&amp;"'!$S$4:$S$24"),Données!$O$11,INDIRECT("'"&amp;Données!$A$4:$A$15&amp;"'!$Q$4:$Q$24"),A130))))</f>
        <v>0</v>
      </c>
      <c r="S130" s="378">
        <f ca="1">SUMPRODUCT(COUNTIFS(INDIRECT("'"&amp;Données!$A$4:$A$15&amp;"'!$E$4:$E$24"),Données!$O$12,INDIRECT("'"&amp;Données!$A$4:$A$15&amp;"'!$C$4:$C$24"),A130)+(COUNTIFS(INDIRECT("'"&amp;Données!$A$4:$A$15&amp;"'!$L$4:$L$24"),Données!$O$12,INDIRECT("'"&amp;Données!$A$4:$A$15&amp;"'!$J$4:$J$24"),A130)+(COUNTIFS(INDIRECT("'"&amp;Données!$A$4:$A$15&amp;"'!$S$4:$S$24"),Données!$O$12,INDIRECT("'"&amp;Données!$A$4:$A$15&amp;"'!$Q$4:$Q$24"),A130))))</f>
        <v>0</v>
      </c>
      <c r="T130" s="378">
        <f ca="1">SUMPRODUCT(COUNTIFS(INDIRECT("'"&amp;Données!$A$4:$A$15&amp;"'!$E$4:$E$24"),Données!$O$13,INDIRECT("'"&amp;Données!$A$4:$A$15&amp;"'!$C$4:$C$24"),A130)+(COUNTIFS(INDIRECT("'"&amp;Données!$A$4:$A$15&amp;"'!$L$4:$L$24"),Données!$O$13,INDIRECT("'"&amp;Données!$A$4:$A$15&amp;"'!$J$4:$J$24"),A130)+(COUNTIFS(INDIRECT("'"&amp;Données!$A$4:$A$15&amp;"'!$S$4:$S$24"),Données!$O$13,INDIRECT("'"&amp;Données!$A$4:$A$15&amp;"'!$Q$4:$Q$24"),A130))))</f>
        <v>0</v>
      </c>
      <c r="U130" s="378">
        <f ca="1">SUMPRODUCT(COUNTIFS(INDIRECT("'"&amp;Données!$A$4:$A$15&amp;"'!$E$4:$E$24"),Données!$O$14,INDIRECT("'"&amp;Données!$A$4:$A$15&amp;"'!$C$4:$C$24"),A130)+(COUNTIFS(INDIRECT("'"&amp;Données!$A$4:$A$15&amp;"'!$L$4:$L$24"),Données!$O$14,INDIRECT("'"&amp;Données!$A$4:$A$15&amp;"'!$J$4:$J$24"),A130)+(COUNTIFS(INDIRECT("'"&amp;Données!$A$4:$A$15&amp;"'!$S$4:$S$24"),Données!$O$14,INDIRECT("'"&amp;Données!$A$4:$A$15&amp;"'!$Q$4:$Q$24"),A130))))</f>
        <v>0</v>
      </c>
      <c r="V130" s="378">
        <f ca="1">SUMPRODUCT(COUNTIFS(INDIRECT("'"&amp;Données!$A$4:$A$15&amp;"'!$E$4:$E$24"),Données!$O$15,INDIRECT("'"&amp;Données!$A$4:$A$15&amp;"'!$C$4:$C$24"),A130)+(COUNTIFS(INDIRECT("'"&amp;Données!$A$4:$A$15&amp;"'!$L$4:$L$24"),Données!$O$15,INDIRECT("'"&amp;Données!$A$4:$A$15&amp;"'!$J$4:$J$24"),A130)+(COUNTIFS(INDIRECT("'"&amp;Données!$A$4:$A$15&amp;"'!$S$4:$S$24"),Données!$O$15,INDIRECT("'"&amp;Données!$A$4:$A$15&amp;"'!$Q$4:$Q$24"),A130))))</f>
        <v>0</v>
      </c>
      <c r="W130" s="378">
        <f ca="1">SUMPRODUCT(COUNTIFS(INDIRECT("'"&amp;Données!$A$4:$A$15&amp;"'!$E$4:$E$24"),Données!$O$16,INDIRECT("'"&amp;Données!$A$4:$A$15&amp;"'!$C$4:$C$24"),A130)+(COUNTIFS(INDIRECT("'"&amp;Données!$A$4:$A$15&amp;"'!$L$4:$L$24"),Données!$O$16,INDIRECT("'"&amp;Données!$A$4:$A$15&amp;"'!$J$4:$J$24"),A130)+(COUNTIFS(INDIRECT("'"&amp;Données!$A$4:$A$15&amp;"'!$S$4:$S$24"),Données!$O$16,INDIRECT("'"&amp;Données!$A$4:$A$15&amp;"'!$Q$4:$Q$24"),A130))))</f>
        <v>0</v>
      </c>
      <c r="X130" s="378">
        <f ca="1">SUMPRODUCT(COUNTIFS(INDIRECT("'"&amp;Données!$A$4:$A$15&amp;"'!$E$4:$E$24"),Données!$O$17,INDIRECT("'"&amp;Données!$A$4:$A$15&amp;"'!$C$4:$C$24"),A130)+(COUNTIFS(INDIRECT("'"&amp;Données!$A$4:$A$15&amp;"'!$L$4:$L$24"),Données!$O$17,INDIRECT("'"&amp;Données!$A$4:$A$15&amp;"'!$J$4:$J$24"),A130)+(COUNTIFS(INDIRECT("'"&amp;Données!$A$4:$A$15&amp;"'!$S$4:$S$24"),Données!$O$17,INDIRECT("'"&amp;Données!$A$4:$A$15&amp;"'!$Q$4:$Q$24"),A130))))</f>
        <v>0</v>
      </c>
      <c r="Y130" s="378">
        <f ca="1">SUMPRODUCT(COUNTIFS(INDIRECT("'"&amp;Données!$A$4:$A$15&amp;"'!$E$4:$E$24"),Données!$O$18,INDIRECT("'"&amp;Données!$A$4:$A$15&amp;"'!$C$4:$C$24"),A130)+(COUNTIFS(INDIRECT("'"&amp;Données!$A$4:$A$15&amp;"'!$L$4:$L$24"),Données!$O$18,INDIRECT("'"&amp;Données!$A$4:$A$15&amp;"'!$J$4:$J$24"),A130)+(COUNTIFS(INDIRECT("'"&amp;Données!$A$4:$A$15&amp;"'!$S$4:$S$24"),Données!$O$18,INDIRECT("'"&amp;Données!$A$4:$A$15&amp;"'!$Q$4:$Q$24"),A130))))</f>
        <v>0</v>
      </c>
      <c r="Z130" s="378">
        <f ca="1">SUMPRODUCT(COUNTIFS(INDIRECT("'"&amp;Données!$A$4:$A$15&amp;"'!$E$4:$E$24"),Données!$O$19,INDIRECT("'"&amp;Données!$A$4:$A$15&amp;"'!$C$4:$C$24"),A130)+(COUNTIFS(INDIRECT("'"&amp;Données!$A$4:$A$15&amp;"'!$L$4:$L$24"),Données!$O$19,INDIRECT("'"&amp;Données!$A$4:$A$15&amp;"'!$J$4:$J$24"),A130)+(COUNTIFS(INDIRECT("'"&amp;Données!$A$4:$A$15&amp;"'!$S$4:$S$24"),Données!$O$19,INDIRECT("'"&amp;Données!$A$4:$A$15&amp;"'!$Q$4:$Q$24"),A130))))</f>
        <v>0</v>
      </c>
      <c r="AA130" s="218"/>
      <c r="AB130" s="218"/>
      <c r="AC130" s="218"/>
      <c r="AD130" s="97"/>
      <c r="AE130" s="97"/>
      <c r="AF130" s="97"/>
      <c r="AG130" s="97"/>
      <c r="AH130" s="97"/>
      <c r="AI130" s="98"/>
      <c r="AJ130" s="96"/>
      <c r="AK130" s="96"/>
      <c r="AL130" s="96"/>
      <c r="AS130" s="89"/>
    </row>
    <row r="131" spans="1:45" s="63" customFormat="1" ht="12" x14ac:dyDescent="0.2">
      <c r="A131" s="217"/>
      <c r="B131" s="117"/>
      <c r="C131" s="117"/>
      <c r="D131" s="117"/>
      <c r="E131" s="117"/>
      <c r="F131" s="117"/>
      <c r="G131" s="388">
        <f>SUM(G90:G130)</f>
        <v>0</v>
      </c>
      <c r="H131" s="388">
        <f t="shared" ref="H131:J131" si="2">SUM(H90:H130)</f>
        <v>0</v>
      </c>
      <c r="I131" s="388">
        <f t="shared" si="2"/>
        <v>0</v>
      </c>
      <c r="J131" s="388">
        <f t="shared" si="2"/>
        <v>0</v>
      </c>
      <c r="K131" s="218"/>
      <c r="L131" s="218"/>
      <c r="M131" s="218"/>
      <c r="N131" s="218"/>
      <c r="P131" s="217"/>
      <c r="Q131" s="117"/>
      <c r="R131" s="117"/>
      <c r="S131" s="117"/>
      <c r="T131" s="117"/>
      <c r="U131" s="117"/>
      <c r="V131" s="218"/>
      <c r="W131" s="218"/>
      <c r="X131" s="218"/>
      <c r="Y131" s="218"/>
      <c r="Z131" s="218"/>
      <c r="AA131" s="218"/>
      <c r="AB131" s="218"/>
      <c r="AC131" s="218"/>
      <c r="AD131" s="97"/>
      <c r="AE131" s="97"/>
      <c r="AF131" s="97"/>
      <c r="AG131" s="97"/>
      <c r="AH131" s="97"/>
      <c r="AI131" s="98"/>
      <c r="AJ131" s="96"/>
      <c r="AK131" s="96"/>
      <c r="AL131" s="96"/>
      <c r="AS131" s="89"/>
    </row>
    <row r="132" spans="1:45" s="63" customFormat="1" ht="12" x14ac:dyDescent="0.2">
      <c r="A132" s="217"/>
      <c r="B132" s="117"/>
      <c r="C132" s="117"/>
      <c r="D132" s="117"/>
      <c r="E132" s="117"/>
      <c r="F132" s="117"/>
      <c r="G132" s="218"/>
      <c r="H132" s="218"/>
      <c r="I132" s="218"/>
      <c r="J132" s="218"/>
      <c r="K132" s="218"/>
      <c r="L132" s="218"/>
      <c r="M132" s="218"/>
      <c r="N132" s="218"/>
      <c r="P132" s="217"/>
      <c r="Q132" s="117"/>
      <c r="R132" s="117"/>
      <c r="S132" s="117"/>
      <c r="T132" s="117"/>
      <c r="U132" s="117"/>
      <c r="V132" s="218"/>
      <c r="W132" s="218"/>
      <c r="X132" s="218"/>
      <c r="Y132" s="218"/>
      <c r="Z132" s="218"/>
      <c r="AA132" s="218"/>
      <c r="AB132" s="218"/>
      <c r="AC132" s="218"/>
      <c r="AD132" s="97"/>
      <c r="AE132" s="97"/>
      <c r="AF132" s="97"/>
      <c r="AG132" s="97"/>
      <c r="AH132" s="97"/>
      <c r="AI132" s="98"/>
      <c r="AJ132" s="96"/>
      <c r="AK132" s="96"/>
      <c r="AL132" s="96"/>
      <c r="AS132" s="89"/>
    </row>
    <row r="133" spans="1:45" s="63" customFormat="1" ht="12" x14ac:dyDescent="0.2">
      <c r="A133" s="217"/>
      <c r="B133" s="117"/>
      <c r="C133" s="117"/>
      <c r="D133" s="117"/>
      <c r="E133" s="117"/>
      <c r="F133" s="117"/>
      <c r="G133" s="218"/>
      <c r="H133" s="218"/>
      <c r="I133" s="218"/>
      <c r="J133" s="218"/>
      <c r="K133" s="218"/>
      <c r="L133" s="218"/>
      <c r="M133" s="218"/>
      <c r="N133" s="218"/>
      <c r="P133" s="217"/>
      <c r="Q133" s="117"/>
      <c r="R133" s="117"/>
      <c r="S133" s="117"/>
      <c r="T133" s="117"/>
      <c r="U133" s="117"/>
      <c r="V133" s="218"/>
      <c r="W133" s="218"/>
      <c r="X133" s="218"/>
      <c r="Y133" s="218"/>
      <c r="Z133" s="218"/>
      <c r="AA133" s="218"/>
      <c r="AB133" s="218"/>
      <c r="AC133" s="218"/>
      <c r="AD133" s="97"/>
      <c r="AE133" s="97"/>
      <c r="AF133" s="97"/>
      <c r="AG133" s="97"/>
      <c r="AH133" s="97"/>
      <c r="AI133" s="98"/>
      <c r="AJ133" s="96"/>
      <c r="AK133" s="96"/>
      <c r="AL133" s="96"/>
      <c r="AS133" s="89"/>
    </row>
    <row r="134" spans="1:45" s="63" customFormat="1" ht="12" x14ac:dyDescent="0.2">
      <c r="A134" s="217"/>
      <c r="B134" s="117"/>
      <c r="C134" s="117"/>
      <c r="D134" s="117"/>
      <c r="E134" s="117"/>
      <c r="F134" s="117"/>
      <c r="G134" s="218"/>
      <c r="H134" s="218"/>
      <c r="I134" s="218"/>
      <c r="J134" s="218"/>
      <c r="K134" s="218"/>
      <c r="L134" s="218"/>
      <c r="M134" s="218"/>
      <c r="N134" s="218"/>
      <c r="P134" s="217"/>
      <c r="Q134" s="117"/>
      <c r="R134" s="117"/>
      <c r="S134" s="117"/>
      <c r="T134" s="117"/>
      <c r="U134" s="117"/>
      <c r="V134" s="218"/>
      <c r="W134" s="218"/>
      <c r="X134" s="218"/>
      <c r="Y134" s="218"/>
      <c r="Z134" s="218"/>
      <c r="AA134" s="218"/>
      <c r="AB134" s="218"/>
      <c r="AC134" s="218"/>
      <c r="AD134" s="97"/>
      <c r="AE134" s="97"/>
      <c r="AF134" s="97"/>
      <c r="AG134" s="97"/>
      <c r="AH134" s="97"/>
      <c r="AI134" s="98"/>
      <c r="AJ134" s="96"/>
      <c r="AK134" s="96"/>
      <c r="AL134" s="96"/>
      <c r="AS134" s="89"/>
    </row>
    <row r="135" spans="1:45" s="63" customFormat="1" ht="12" x14ac:dyDescent="0.2">
      <c r="A135" s="217"/>
      <c r="B135" s="117"/>
      <c r="C135" s="117"/>
      <c r="D135" s="117"/>
      <c r="E135" s="117"/>
      <c r="F135" s="117"/>
      <c r="G135" s="218"/>
      <c r="H135" s="218"/>
      <c r="I135" s="218"/>
      <c r="J135" s="218"/>
      <c r="K135" s="218"/>
      <c r="L135" s="218"/>
      <c r="M135" s="218"/>
      <c r="N135" s="218"/>
      <c r="P135" s="217"/>
      <c r="Q135" s="117"/>
      <c r="R135" s="117"/>
      <c r="S135" s="117"/>
      <c r="T135" s="117"/>
      <c r="U135" s="117"/>
      <c r="V135" s="218"/>
      <c r="W135" s="218"/>
      <c r="X135" s="218"/>
      <c r="Y135" s="218"/>
      <c r="Z135" s="218"/>
      <c r="AA135" s="218"/>
      <c r="AB135" s="218"/>
      <c r="AC135" s="218"/>
      <c r="AD135" s="97"/>
      <c r="AE135" s="97"/>
      <c r="AF135" s="97"/>
      <c r="AG135" s="97"/>
      <c r="AH135" s="97"/>
      <c r="AI135" s="98"/>
      <c r="AJ135" s="96"/>
      <c r="AK135" s="96"/>
      <c r="AL135" s="96"/>
      <c r="AS135" s="89"/>
    </row>
    <row r="136" spans="1:45" x14ac:dyDescent="0.25">
      <c r="A136" s="217"/>
      <c r="B136" s="117"/>
      <c r="C136" s="117"/>
      <c r="D136" s="117"/>
      <c r="E136" s="117"/>
      <c r="F136" s="117"/>
      <c r="G136" s="218"/>
      <c r="H136" s="218"/>
      <c r="I136" s="218"/>
      <c r="J136" s="218"/>
      <c r="K136" s="218"/>
      <c r="L136" s="218"/>
      <c r="M136" s="218"/>
      <c r="N136" s="218"/>
      <c r="O136" s="99"/>
      <c r="P136" s="99"/>
      <c r="Q136" s="124"/>
      <c r="R136" s="124"/>
      <c r="S136" s="124"/>
      <c r="T136" s="124"/>
      <c r="U136" s="124"/>
      <c r="V136" s="124"/>
      <c r="W136" s="124"/>
      <c r="X136" s="124"/>
      <c r="Y136" s="124"/>
      <c r="Z136" s="124"/>
      <c r="AA136" s="124"/>
      <c r="AB136" s="124"/>
      <c r="AC136" s="124"/>
      <c r="AD136" s="124"/>
      <c r="AE136" s="124"/>
      <c r="AF136" s="124"/>
      <c r="AG136" s="124"/>
      <c r="AH136" s="124"/>
      <c r="AI136" s="125"/>
      <c r="AJ136" s="99"/>
      <c r="AK136" s="99"/>
      <c r="AL136" s="99"/>
    </row>
    <row r="137" spans="1:45" x14ac:dyDescent="0.25">
      <c r="A137" s="99"/>
      <c r="B137" s="123"/>
      <c r="C137" s="123"/>
      <c r="D137" s="123"/>
      <c r="E137" s="123"/>
      <c r="F137" s="123"/>
      <c r="G137" s="123"/>
      <c r="H137" s="123"/>
      <c r="I137" s="123"/>
      <c r="J137" s="123"/>
      <c r="K137" s="123"/>
      <c r="L137" s="123"/>
      <c r="M137" s="123"/>
      <c r="N137" s="123"/>
      <c r="O137" s="99"/>
      <c r="P137" s="99"/>
      <c r="Q137" s="124"/>
      <c r="R137" s="124"/>
      <c r="S137" s="124"/>
      <c r="T137" s="124"/>
      <c r="U137" s="124"/>
      <c r="V137" s="124"/>
      <c r="W137" s="124"/>
      <c r="X137" s="124"/>
      <c r="Y137" s="124"/>
      <c r="Z137" s="124"/>
      <c r="AA137" s="124"/>
      <c r="AB137" s="124"/>
      <c r="AC137" s="124"/>
      <c r="AD137" s="124"/>
      <c r="AE137" s="124"/>
      <c r="AF137" s="124"/>
      <c r="AG137" s="124"/>
      <c r="AH137" s="124"/>
      <c r="AI137" s="125"/>
      <c r="AJ137" s="99"/>
      <c r="AK137" s="99"/>
      <c r="AL137" s="99"/>
    </row>
    <row r="138" spans="1:45" x14ac:dyDescent="0.25">
      <c r="A138" s="99"/>
      <c r="B138" s="123"/>
      <c r="C138" s="123"/>
      <c r="D138" s="123"/>
      <c r="E138" s="123"/>
      <c r="F138" s="123"/>
      <c r="G138" s="123"/>
      <c r="H138" s="123"/>
      <c r="I138" s="123"/>
      <c r="J138" s="123"/>
      <c r="K138" s="123"/>
      <c r="L138" s="123"/>
      <c r="M138" s="123"/>
      <c r="N138" s="123"/>
      <c r="O138" s="99"/>
      <c r="P138" s="99"/>
      <c r="Q138" s="124"/>
      <c r="R138" s="124"/>
      <c r="S138" s="124"/>
      <c r="T138" s="124"/>
      <c r="U138" s="124"/>
      <c r="V138" s="124"/>
      <c r="W138" s="124"/>
      <c r="X138" s="124"/>
      <c r="Y138" s="124"/>
      <c r="Z138" s="124"/>
      <c r="AA138" s="124"/>
      <c r="AB138" s="124"/>
      <c r="AC138" s="124"/>
      <c r="AD138" s="124"/>
      <c r="AE138" s="124"/>
      <c r="AF138" s="124"/>
      <c r="AG138" s="124"/>
      <c r="AH138" s="124"/>
      <c r="AI138" s="125"/>
      <c r="AJ138" s="99"/>
      <c r="AK138" s="99"/>
      <c r="AL138" s="99"/>
    </row>
    <row r="139" spans="1:45" x14ac:dyDescent="0.25">
      <c r="B139" s="64"/>
      <c r="C139" s="64"/>
      <c r="D139" s="64"/>
      <c r="E139" s="64"/>
      <c r="F139" s="64"/>
      <c r="G139" s="123"/>
      <c r="H139" s="123"/>
      <c r="I139" s="123"/>
      <c r="J139" s="123"/>
      <c r="K139" s="123"/>
      <c r="L139" s="123"/>
      <c r="M139" s="123"/>
      <c r="N139" s="123"/>
      <c r="O139" s="99"/>
      <c r="P139" s="99"/>
      <c r="Q139" s="124"/>
      <c r="R139" s="124"/>
      <c r="S139" s="124"/>
      <c r="T139" s="124"/>
      <c r="U139" s="124"/>
      <c r="V139" s="124"/>
      <c r="W139" s="124"/>
      <c r="X139" s="124"/>
      <c r="Y139" s="124"/>
      <c r="Z139" s="124"/>
      <c r="AA139" s="124"/>
      <c r="AB139" s="124"/>
      <c r="AC139" s="124"/>
      <c r="AD139" s="124"/>
      <c r="AE139" s="124"/>
      <c r="AF139" s="124"/>
      <c r="AG139" s="124"/>
      <c r="AH139" s="124"/>
      <c r="AI139" s="125"/>
      <c r="AJ139" s="99"/>
      <c r="AK139" s="99"/>
      <c r="AL139" s="99"/>
    </row>
    <row r="140" spans="1:45" x14ac:dyDescent="0.25">
      <c r="B140" s="64"/>
      <c r="C140" s="64"/>
      <c r="D140" s="64"/>
      <c r="E140" s="64"/>
      <c r="F140" s="64"/>
      <c r="G140" s="123"/>
      <c r="H140" s="123"/>
      <c r="I140" s="123"/>
      <c r="J140" s="123"/>
      <c r="K140" s="123"/>
      <c r="L140" s="123"/>
      <c r="M140" s="123"/>
      <c r="N140" s="123"/>
      <c r="O140" s="99"/>
      <c r="P140" s="99"/>
      <c r="Q140" s="124"/>
      <c r="R140" s="124"/>
      <c r="S140" s="124"/>
      <c r="T140" s="124"/>
      <c r="U140" s="124"/>
      <c r="V140" s="124"/>
      <c r="W140" s="124"/>
      <c r="X140" s="124"/>
      <c r="Y140" s="124"/>
      <c r="Z140" s="124"/>
      <c r="AA140" s="124"/>
      <c r="AB140" s="124"/>
      <c r="AC140" s="124"/>
      <c r="AD140" s="124"/>
      <c r="AE140" s="124"/>
      <c r="AF140" s="124"/>
      <c r="AG140" s="124"/>
      <c r="AH140" s="124"/>
      <c r="AI140" s="125"/>
      <c r="AJ140" s="99"/>
      <c r="AK140" s="99"/>
      <c r="AL140" s="99"/>
    </row>
    <row r="141" spans="1:45" x14ac:dyDescent="0.25">
      <c r="B141" s="64"/>
      <c r="C141" s="64"/>
      <c r="D141" s="64"/>
      <c r="E141" s="64"/>
      <c r="F141" s="64"/>
      <c r="G141" s="123"/>
      <c r="H141" s="123"/>
      <c r="I141" s="123"/>
      <c r="J141" s="123"/>
      <c r="K141" s="123"/>
      <c r="L141" s="123"/>
      <c r="M141" s="123"/>
      <c r="N141" s="123"/>
      <c r="O141" s="99"/>
      <c r="P141" s="99"/>
      <c r="Q141" s="124"/>
      <c r="R141" s="124"/>
      <c r="S141" s="124"/>
      <c r="T141" s="124"/>
      <c r="U141" s="124"/>
      <c r="V141" s="124"/>
      <c r="W141" s="124"/>
      <c r="X141" s="124"/>
      <c r="Y141" s="124"/>
      <c r="Z141" s="124"/>
      <c r="AA141" s="124"/>
      <c r="AB141" s="124"/>
      <c r="AC141" s="124"/>
      <c r="AD141" s="124"/>
      <c r="AE141" s="124"/>
      <c r="AF141" s="124"/>
      <c r="AG141" s="124"/>
      <c r="AH141" s="124"/>
      <c r="AI141" s="125"/>
      <c r="AJ141" s="99"/>
      <c r="AK141" s="99"/>
      <c r="AL141" s="99"/>
    </row>
    <row r="142" spans="1:45" x14ac:dyDescent="0.25">
      <c r="B142" s="64"/>
      <c r="C142" s="64"/>
      <c r="D142" s="64"/>
      <c r="E142" s="64"/>
      <c r="F142" s="64"/>
      <c r="G142" s="123"/>
      <c r="H142" s="123"/>
      <c r="I142" s="123"/>
      <c r="J142" s="123"/>
      <c r="K142" s="123"/>
      <c r="L142" s="123"/>
      <c r="M142" s="123"/>
      <c r="N142" s="123"/>
      <c r="O142" s="99"/>
      <c r="P142" s="99"/>
      <c r="Q142" s="124"/>
      <c r="R142" s="124"/>
      <c r="S142" s="124"/>
      <c r="T142" s="124"/>
      <c r="U142" s="124"/>
      <c r="V142" s="124"/>
      <c r="W142" s="124"/>
      <c r="X142" s="124"/>
      <c r="Y142" s="124"/>
      <c r="Z142" s="124"/>
      <c r="AA142" s="124"/>
      <c r="AB142" s="124"/>
      <c r="AC142" s="124"/>
      <c r="AD142" s="124"/>
      <c r="AE142" s="124"/>
      <c r="AF142" s="124"/>
      <c r="AG142" s="124"/>
      <c r="AH142" s="124"/>
      <c r="AI142" s="125"/>
      <c r="AJ142" s="99"/>
      <c r="AK142" s="99"/>
      <c r="AL142" s="99"/>
    </row>
    <row r="143" spans="1:45" s="93" customFormat="1" ht="45" customHeight="1" x14ac:dyDescent="0.25">
      <c r="G143" s="139"/>
      <c r="H143" s="139"/>
      <c r="I143" s="139"/>
      <c r="J143" s="139"/>
      <c r="K143" s="139"/>
      <c r="L143" s="139"/>
      <c r="M143" s="139"/>
      <c r="N143" s="139"/>
      <c r="O143" s="141"/>
      <c r="P143" s="141"/>
      <c r="Q143" s="140"/>
      <c r="R143" s="140"/>
      <c r="S143" s="140"/>
      <c r="T143" s="140"/>
      <c r="U143" s="140"/>
      <c r="V143" s="140"/>
      <c r="W143" s="140"/>
      <c r="X143" s="140"/>
      <c r="Y143" s="140"/>
      <c r="Z143" s="140"/>
      <c r="AA143" s="140"/>
      <c r="AB143" s="140"/>
      <c r="AC143" s="140"/>
      <c r="AD143" s="140"/>
      <c r="AE143" s="140"/>
      <c r="AF143" s="140"/>
      <c r="AG143" s="140"/>
      <c r="AH143" s="140"/>
      <c r="AI143" s="148"/>
      <c r="AJ143" s="141"/>
      <c r="AK143" s="141"/>
      <c r="AL143" s="141"/>
      <c r="AS143" s="94"/>
    </row>
    <row r="144" spans="1:45" x14ac:dyDescent="0.25">
      <c r="A144" s="99"/>
      <c r="B144" s="123"/>
      <c r="C144" s="123"/>
      <c r="D144" s="123"/>
      <c r="E144" s="123"/>
      <c r="F144" s="123"/>
      <c r="G144" s="123"/>
      <c r="H144" s="123"/>
      <c r="I144" s="123"/>
      <c r="J144" s="123"/>
      <c r="K144" s="123"/>
      <c r="L144" s="123"/>
      <c r="M144" s="123"/>
      <c r="N144" s="123"/>
      <c r="O144" s="99"/>
      <c r="P144" s="99"/>
      <c r="Q144" s="124"/>
      <c r="R144" s="124"/>
      <c r="S144" s="124"/>
      <c r="T144" s="124"/>
      <c r="U144" s="124"/>
      <c r="V144" s="124"/>
      <c r="W144" s="124"/>
      <c r="X144" s="124"/>
      <c r="Y144" s="124"/>
      <c r="Z144" s="124"/>
      <c r="AA144" s="124"/>
      <c r="AB144" s="124"/>
      <c r="AC144" s="124"/>
      <c r="AD144" s="124"/>
      <c r="AE144" s="124"/>
      <c r="AF144" s="124"/>
      <c r="AG144" s="124"/>
      <c r="AH144" s="124"/>
      <c r="AI144" s="125"/>
      <c r="AJ144" s="99"/>
      <c r="AK144" s="99"/>
      <c r="AL144" s="99"/>
    </row>
    <row r="145" spans="1:38" x14ac:dyDescent="0.25">
      <c r="A145" s="99"/>
      <c r="B145" s="123"/>
      <c r="C145" s="123"/>
      <c r="D145" s="123"/>
      <c r="E145" s="123"/>
      <c r="F145" s="123"/>
      <c r="G145" s="123"/>
      <c r="H145" s="123"/>
      <c r="I145" s="123"/>
      <c r="J145" s="123"/>
      <c r="K145" s="123"/>
      <c r="L145" s="123"/>
      <c r="M145" s="123"/>
      <c r="N145" s="123"/>
      <c r="O145" s="99"/>
      <c r="P145" s="99"/>
      <c r="Q145" s="124"/>
      <c r="R145" s="124"/>
      <c r="S145" s="124"/>
      <c r="T145" s="124"/>
      <c r="U145" s="124"/>
      <c r="V145" s="124"/>
      <c r="W145" s="124"/>
      <c r="X145" s="124"/>
      <c r="Y145" s="124"/>
      <c r="Z145" s="124"/>
      <c r="AA145" s="124"/>
      <c r="AB145" s="124"/>
      <c r="AC145" s="124"/>
      <c r="AD145" s="124"/>
      <c r="AE145" s="124"/>
      <c r="AF145" s="124"/>
      <c r="AG145" s="124"/>
      <c r="AH145" s="124"/>
      <c r="AI145" s="125"/>
      <c r="AJ145" s="99"/>
      <c r="AK145" s="99"/>
      <c r="AL145" s="99"/>
    </row>
    <row r="146" spans="1:38" x14ac:dyDescent="0.25">
      <c r="A146" s="99"/>
      <c r="B146" s="123"/>
      <c r="C146" s="123"/>
      <c r="D146" s="123"/>
      <c r="E146" s="123"/>
      <c r="F146" s="123"/>
      <c r="G146" s="123"/>
      <c r="H146" s="123"/>
      <c r="I146" s="123"/>
      <c r="J146" s="123"/>
      <c r="K146" s="123"/>
      <c r="L146" s="123"/>
      <c r="M146" s="123"/>
      <c r="N146" s="123"/>
      <c r="O146" s="99"/>
      <c r="P146" s="99"/>
      <c r="Q146" s="124"/>
      <c r="R146" s="124"/>
      <c r="S146" s="124"/>
      <c r="T146" s="124"/>
      <c r="U146" s="124"/>
      <c r="V146" s="124"/>
      <c r="W146" s="124"/>
      <c r="X146" s="124"/>
      <c r="Y146" s="124"/>
      <c r="Z146" s="124"/>
      <c r="AA146" s="124"/>
      <c r="AB146" s="124"/>
      <c r="AC146" s="124"/>
      <c r="AD146" s="124"/>
      <c r="AE146" s="124"/>
      <c r="AF146" s="124"/>
      <c r="AG146" s="124"/>
      <c r="AH146" s="124"/>
      <c r="AI146" s="125"/>
      <c r="AJ146" s="99"/>
      <c r="AK146" s="99"/>
      <c r="AL146" s="99"/>
    </row>
    <row r="147" spans="1:38" x14ac:dyDescent="0.25">
      <c r="A147" s="99"/>
      <c r="B147" s="123"/>
      <c r="C147" s="123"/>
      <c r="D147" s="123"/>
      <c r="E147" s="123"/>
      <c r="F147" s="123"/>
      <c r="G147" s="123"/>
      <c r="H147" s="123"/>
      <c r="I147" s="123"/>
      <c r="J147" s="123"/>
      <c r="K147" s="123"/>
      <c r="L147" s="123"/>
      <c r="M147" s="123"/>
      <c r="N147" s="123"/>
      <c r="O147" s="99"/>
      <c r="P147" s="99"/>
      <c r="Q147" s="124"/>
      <c r="R147" s="124"/>
      <c r="S147" s="124"/>
      <c r="T147" s="124"/>
      <c r="U147" s="124"/>
      <c r="V147" s="124"/>
      <c r="W147" s="124"/>
      <c r="X147" s="124"/>
      <c r="Y147" s="124"/>
      <c r="Z147" s="124"/>
      <c r="AA147" s="124"/>
      <c r="AB147" s="124"/>
      <c r="AC147" s="124"/>
      <c r="AD147" s="124"/>
      <c r="AE147" s="124"/>
      <c r="AF147" s="124"/>
      <c r="AG147" s="124"/>
      <c r="AH147" s="124"/>
      <c r="AI147" s="125"/>
      <c r="AJ147" s="99"/>
      <c r="AK147" s="99"/>
      <c r="AL147" s="99"/>
    </row>
    <row r="148" spans="1:38" x14ac:dyDescent="0.25">
      <c r="A148" s="99"/>
      <c r="B148" s="123"/>
      <c r="C148" s="123"/>
      <c r="D148" s="123"/>
      <c r="E148" s="123"/>
      <c r="F148" s="123"/>
      <c r="G148" s="123"/>
      <c r="H148" s="123"/>
      <c r="I148" s="123"/>
      <c r="J148" s="123"/>
      <c r="K148" s="123"/>
      <c r="L148" s="123"/>
      <c r="M148" s="123"/>
      <c r="N148" s="123"/>
      <c r="O148" s="99"/>
      <c r="P148" s="99"/>
      <c r="Q148" s="124"/>
      <c r="R148" s="124"/>
      <c r="S148" s="124"/>
      <c r="T148" s="124"/>
      <c r="U148" s="124"/>
      <c r="V148" s="124"/>
      <c r="W148" s="124"/>
      <c r="X148" s="124"/>
      <c r="Y148" s="124"/>
      <c r="Z148" s="124"/>
      <c r="AA148" s="124"/>
      <c r="AB148" s="124"/>
      <c r="AC148" s="124"/>
      <c r="AD148" s="124"/>
      <c r="AE148" s="124"/>
      <c r="AF148" s="124"/>
      <c r="AG148" s="124"/>
      <c r="AH148" s="124"/>
      <c r="AI148" s="125"/>
      <c r="AJ148" s="99"/>
      <c r="AK148" s="99"/>
      <c r="AL148" s="99"/>
    </row>
    <row r="149" spans="1:38" x14ac:dyDescent="0.25">
      <c r="A149" s="99"/>
      <c r="B149" s="123"/>
      <c r="C149" s="123"/>
      <c r="D149" s="123"/>
      <c r="E149" s="123"/>
      <c r="F149" s="123"/>
      <c r="G149" s="123"/>
      <c r="H149" s="123"/>
      <c r="I149" s="123"/>
      <c r="J149" s="123"/>
      <c r="K149" s="123"/>
      <c r="L149" s="123"/>
      <c r="M149" s="123"/>
      <c r="N149" s="123"/>
      <c r="O149" s="99"/>
      <c r="P149" s="99"/>
      <c r="Q149" s="124"/>
      <c r="R149" s="124"/>
      <c r="S149" s="124"/>
      <c r="T149" s="124"/>
      <c r="U149" s="124"/>
      <c r="V149" s="124"/>
      <c r="W149" s="124"/>
      <c r="X149" s="124"/>
      <c r="Y149" s="124"/>
      <c r="Z149" s="124"/>
      <c r="AA149" s="124"/>
      <c r="AB149" s="124"/>
      <c r="AC149" s="124"/>
      <c r="AD149" s="124"/>
      <c r="AE149" s="124"/>
      <c r="AF149" s="124"/>
      <c r="AG149" s="124"/>
      <c r="AH149" s="124"/>
      <c r="AI149" s="125"/>
      <c r="AJ149" s="99"/>
      <c r="AK149" s="99"/>
      <c r="AL149" s="99"/>
    </row>
    <row r="150" spans="1:38" x14ac:dyDescent="0.25">
      <c r="A150" s="99"/>
      <c r="B150" s="123"/>
      <c r="C150" s="123"/>
      <c r="D150" s="123"/>
      <c r="E150" s="123"/>
      <c r="F150" s="123"/>
      <c r="G150" s="123"/>
      <c r="H150" s="123"/>
      <c r="I150" s="123"/>
      <c r="J150" s="123"/>
      <c r="K150" s="123"/>
      <c r="L150" s="123"/>
      <c r="M150" s="123"/>
      <c r="N150" s="123"/>
      <c r="O150" s="99"/>
      <c r="P150" s="99"/>
      <c r="Q150" s="124"/>
      <c r="R150" s="124"/>
      <c r="S150" s="124"/>
      <c r="T150" s="124"/>
      <c r="U150" s="124"/>
      <c r="V150" s="124"/>
      <c r="W150" s="124"/>
      <c r="X150" s="124"/>
      <c r="Y150" s="124"/>
      <c r="Z150" s="124"/>
      <c r="AA150" s="124"/>
      <c r="AB150" s="124"/>
      <c r="AC150" s="124"/>
      <c r="AD150" s="124"/>
      <c r="AE150" s="124"/>
      <c r="AF150" s="124"/>
      <c r="AG150" s="124"/>
      <c r="AH150" s="124"/>
      <c r="AI150" s="125"/>
      <c r="AJ150" s="99"/>
      <c r="AK150" s="99"/>
      <c r="AL150" s="99"/>
    </row>
    <row r="151" spans="1:38" x14ac:dyDescent="0.25">
      <c r="A151" s="99"/>
      <c r="B151" s="123"/>
      <c r="C151" s="123"/>
      <c r="D151" s="123"/>
      <c r="E151" s="123"/>
      <c r="F151" s="123"/>
      <c r="G151" s="123"/>
      <c r="H151" s="123"/>
      <c r="I151" s="123"/>
      <c r="J151" s="123"/>
      <c r="K151" s="123"/>
      <c r="L151" s="123"/>
      <c r="M151" s="123"/>
      <c r="N151" s="123"/>
      <c r="O151" s="99"/>
      <c r="P151" s="99"/>
      <c r="Q151" s="124"/>
      <c r="R151" s="124"/>
      <c r="S151" s="124"/>
      <c r="T151" s="124"/>
      <c r="U151" s="124"/>
      <c r="V151" s="124"/>
      <c r="W151" s="124"/>
      <c r="X151" s="124"/>
      <c r="Y151" s="124"/>
      <c r="Z151" s="124"/>
      <c r="AA151" s="124"/>
      <c r="AB151" s="124"/>
      <c r="AC151" s="124"/>
      <c r="AD151" s="124"/>
      <c r="AE151" s="124"/>
      <c r="AF151" s="124"/>
      <c r="AG151" s="124"/>
      <c r="AH151" s="124"/>
      <c r="AI151" s="125"/>
      <c r="AJ151" s="99"/>
      <c r="AK151" s="99"/>
      <c r="AL151" s="99"/>
    </row>
    <row r="152" spans="1:38" x14ac:dyDescent="0.25">
      <c r="A152" s="99"/>
      <c r="B152" s="123"/>
      <c r="C152" s="123"/>
      <c r="D152" s="123"/>
      <c r="E152" s="123"/>
      <c r="F152" s="123"/>
      <c r="G152" s="123"/>
      <c r="H152" s="123"/>
      <c r="I152" s="123"/>
      <c r="J152" s="123"/>
      <c r="K152" s="123"/>
      <c r="L152" s="123"/>
      <c r="M152" s="123"/>
      <c r="N152" s="123"/>
      <c r="O152" s="99"/>
      <c r="P152" s="99"/>
      <c r="Q152" s="124"/>
      <c r="R152" s="124"/>
      <c r="S152" s="124"/>
      <c r="T152" s="124"/>
      <c r="U152" s="124"/>
      <c r="V152" s="124"/>
      <c r="W152" s="124"/>
      <c r="X152" s="124"/>
      <c r="Y152" s="124"/>
      <c r="Z152" s="124"/>
      <c r="AA152" s="124"/>
      <c r="AB152" s="124"/>
      <c r="AC152" s="124"/>
      <c r="AD152" s="124"/>
      <c r="AE152" s="124"/>
      <c r="AF152" s="124"/>
      <c r="AG152" s="124"/>
      <c r="AH152" s="124"/>
      <c r="AI152" s="125"/>
      <c r="AJ152" s="99"/>
      <c r="AK152" s="99"/>
      <c r="AL152" s="99"/>
    </row>
    <row r="153" spans="1:38" x14ac:dyDescent="0.25">
      <c r="A153" s="99"/>
      <c r="B153" s="123"/>
      <c r="C153" s="123"/>
      <c r="D153" s="123"/>
      <c r="E153" s="123"/>
      <c r="F153" s="123"/>
      <c r="G153" s="123"/>
      <c r="H153" s="123"/>
      <c r="I153" s="123"/>
      <c r="J153" s="123"/>
      <c r="K153" s="123"/>
      <c r="L153" s="123"/>
      <c r="M153" s="123"/>
      <c r="N153" s="123"/>
      <c r="O153" s="99"/>
      <c r="P153" s="99"/>
      <c r="Q153" s="124"/>
      <c r="R153" s="124"/>
      <c r="S153" s="124"/>
      <c r="T153" s="124"/>
      <c r="U153" s="124"/>
      <c r="V153" s="124"/>
      <c r="W153" s="124"/>
      <c r="X153" s="124"/>
      <c r="Y153" s="124"/>
      <c r="Z153" s="124"/>
      <c r="AA153" s="124"/>
      <c r="AB153" s="124"/>
      <c r="AC153" s="124"/>
      <c r="AD153" s="124"/>
      <c r="AE153" s="124"/>
      <c r="AF153" s="124"/>
      <c r="AG153" s="124"/>
      <c r="AH153" s="124"/>
      <c r="AI153" s="125"/>
      <c r="AJ153" s="99"/>
      <c r="AK153" s="99"/>
      <c r="AL153" s="99"/>
    </row>
    <row r="154" spans="1:38" x14ac:dyDescent="0.25">
      <c r="A154" s="99"/>
      <c r="B154" s="123"/>
      <c r="C154" s="123"/>
      <c r="D154" s="123"/>
      <c r="E154" s="123"/>
      <c r="F154" s="123"/>
      <c r="G154" s="123"/>
      <c r="H154" s="123"/>
      <c r="I154" s="123"/>
      <c r="J154" s="123"/>
      <c r="K154" s="123"/>
      <c r="L154" s="123"/>
      <c r="M154" s="123"/>
      <c r="N154" s="123"/>
      <c r="O154" s="99"/>
      <c r="P154" s="99"/>
      <c r="Q154" s="124"/>
      <c r="R154" s="124"/>
      <c r="S154" s="124"/>
      <c r="T154" s="124"/>
      <c r="U154" s="124"/>
      <c r="V154" s="124"/>
      <c r="W154" s="124"/>
      <c r="X154" s="124"/>
      <c r="Y154" s="124"/>
      <c r="Z154" s="124"/>
      <c r="AA154" s="124"/>
      <c r="AB154" s="124"/>
      <c r="AC154" s="124"/>
      <c r="AD154" s="124"/>
      <c r="AE154" s="124"/>
      <c r="AF154" s="124"/>
      <c r="AG154" s="124"/>
      <c r="AH154" s="124"/>
      <c r="AI154" s="125"/>
      <c r="AJ154" s="99"/>
      <c r="AK154" s="99"/>
      <c r="AL154" s="99"/>
    </row>
  </sheetData>
  <sheetProtection password="B68C" sheet="1" objects="1" scenarios="1" selectLockedCells="1" selectUnlockedCells="1"/>
  <sortState ref="AG44:AG53">
    <sortCondition ref="AG44"/>
  </sortState>
  <dataConsolidate topLabels="1"/>
  <mergeCells count="3">
    <mergeCell ref="A1:B1"/>
    <mergeCell ref="A10:B10"/>
    <mergeCell ref="C1:D1"/>
  </mergeCells>
  <conditionalFormatting sqref="B36:B86 Q135 B90:B130">
    <cfRule type="colorScale" priority="72">
      <colorScale>
        <cfvo type="num" val="0"/>
        <cfvo type="percentile" val="12"/>
        <cfvo type="num" val="24"/>
        <color rgb="FF00B050"/>
        <color rgb="FFFFEB84"/>
        <color rgb="FFFF0000"/>
      </colorScale>
    </cfRule>
  </conditionalFormatting>
  <conditionalFormatting sqref="C36:C86 R135 C90:C130">
    <cfRule type="colorScale" priority="71">
      <colorScale>
        <cfvo type="num" val="0"/>
        <cfvo type="percentile" val="12"/>
        <cfvo type="num" val="24"/>
        <color rgb="FF0070C0"/>
        <color rgb="FFFFEB84"/>
        <color rgb="FFFF0000"/>
      </colorScale>
    </cfRule>
  </conditionalFormatting>
  <conditionalFormatting sqref="R131">
    <cfRule type="colorScale" priority="41">
      <colorScale>
        <cfvo type="num" val="0"/>
        <cfvo type="percentile" val="12"/>
        <cfvo type="num" val="24"/>
        <color rgb="FF0070C0"/>
        <color rgb="FFFFEB84"/>
        <color rgb="FFFF0000"/>
      </colorScale>
    </cfRule>
  </conditionalFormatting>
  <conditionalFormatting sqref="Q131">
    <cfRule type="colorScale" priority="42">
      <colorScale>
        <cfvo type="num" val="0"/>
        <cfvo type="percentile" val="12"/>
        <cfvo type="num" val="24"/>
        <color rgb="FF00B050"/>
        <color rgb="FFFFEB84"/>
        <color rgb="FFFF0000"/>
      </colorScale>
    </cfRule>
  </conditionalFormatting>
  <conditionalFormatting sqref="Q133:Q134 B133">
    <cfRule type="colorScale" priority="50">
      <colorScale>
        <cfvo type="num" val="0"/>
        <cfvo type="percentile" val="12"/>
        <cfvo type="num" val="24"/>
        <color rgb="FF00B050"/>
        <color rgb="FFFFEB84"/>
        <color rgb="FFFF0000"/>
      </colorScale>
    </cfRule>
  </conditionalFormatting>
  <conditionalFormatting sqref="R133:R134 C133">
    <cfRule type="colorScale" priority="49">
      <colorScale>
        <cfvo type="num" val="0"/>
        <cfvo type="percentile" val="12"/>
        <cfvo type="num" val="24"/>
        <color rgb="FF0070C0"/>
        <color rgb="FFFFEB84"/>
        <color rgb="FFFF0000"/>
      </colorScale>
    </cfRule>
  </conditionalFormatting>
  <conditionalFormatting sqref="C131:C132">
    <cfRule type="colorScale" priority="47">
      <colorScale>
        <cfvo type="num" val="0"/>
        <cfvo type="percentile" val="12"/>
        <cfvo type="num" val="24"/>
        <color rgb="FF0070C0"/>
        <color rgb="FFFFEB84"/>
        <color rgb="FFFF0000"/>
      </colorScale>
    </cfRule>
  </conditionalFormatting>
  <conditionalFormatting sqref="B131:B132">
    <cfRule type="colorScale" priority="48">
      <colorScale>
        <cfvo type="num" val="0"/>
        <cfvo type="percentile" val="12"/>
        <cfvo type="num" val="24"/>
        <color rgb="FF00B050"/>
        <color rgb="FFFFEB84"/>
        <color rgb="FFFF0000"/>
      </colorScale>
    </cfRule>
  </conditionalFormatting>
  <conditionalFormatting sqref="B134:B135">
    <cfRule type="colorScale" priority="46">
      <colorScale>
        <cfvo type="num" val="0"/>
        <cfvo type="percentile" val="12"/>
        <cfvo type="num" val="24"/>
        <color rgb="FF00B050"/>
        <color rgb="FFFFEB84"/>
        <color rgb="FFFF0000"/>
      </colorScale>
    </cfRule>
  </conditionalFormatting>
  <conditionalFormatting sqref="C134:C135">
    <cfRule type="colorScale" priority="45">
      <colorScale>
        <cfvo type="num" val="0"/>
        <cfvo type="percentile" val="12"/>
        <cfvo type="num" val="24"/>
        <color rgb="FF0070C0"/>
        <color rgb="FFFFEB84"/>
        <color rgb="FFFF0000"/>
      </colorScale>
    </cfRule>
  </conditionalFormatting>
  <conditionalFormatting sqref="Q132 B136">
    <cfRule type="colorScale" priority="44">
      <colorScale>
        <cfvo type="num" val="0"/>
        <cfvo type="percentile" val="12"/>
        <cfvo type="num" val="24"/>
        <color rgb="FF00B050"/>
        <color rgb="FFFFEB84"/>
        <color rgb="FFFF0000"/>
      </colorScale>
    </cfRule>
  </conditionalFormatting>
  <conditionalFormatting sqref="R132 C136">
    <cfRule type="colorScale" priority="43">
      <colorScale>
        <cfvo type="num" val="0"/>
        <cfvo type="percentile" val="12"/>
        <cfvo type="num" val="24"/>
        <color rgb="FF0070C0"/>
        <color rgb="FFFFEB84"/>
        <color rgb="FFFF0000"/>
      </colorScale>
    </cfRule>
  </conditionalFormatting>
  <conditionalFormatting sqref="C87">
    <cfRule type="colorScale" priority="17">
      <colorScale>
        <cfvo type="num" val="0"/>
        <cfvo type="percentile" val="12"/>
        <cfvo type="num" val="24"/>
        <color rgb="FF0070C0"/>
        <color rgb="FFFFEB84"/>
        <color rgb="FFFF0000"/>
      </colorScale>
    </cfRule>
  </conditionalFormatting>
  <conditionalFormatting sqref="B87">
    <cfRule type="colorScale" priority="18">
      <colorScale>
        <cfvo type="num" val="0"/>
        <cfvo type="percentile" val="12"/>
        <cfvo type="num" val="24"/>
        <color rgb="FF00B050"/>
        <color rgb="FFFFEB84"/>
        <color rgb="FFFF0000"/>
      </colorScale>
    </cfRule>
  </conditionalFormatting>
  <conditionalFormatting sqref="Q87">
    <cfRule type="colorScale" priority="4">
      <colorScale>
        <cfvo type="num" val="0"/>
        <cfvo type="percentile" val="12"/>
        <cfvo type="num" val="24"/>
        <color rgb="FF00B050"/>
        <color rgb="FFFFEB84"/>
        <color rgb="FFFF0000"/>
      </colorScale>
    </cfRule>
  </conditionalFormatting>
  <conditionalFormatting sqref="R87">
    <cfRule type="colorScale" priority="3">
      <colorScale>
        <cfvo type="num" val="0"/>
        <cfvo type="percentile" val="12"/>
        <cfvo type="num" val="24"/>
        <color rgb="FF0070C0"/>
        <color rgb="FFFFEB84"/>
        <color rgb="FFFF0000"/>
      </colorScale>
    </cfRule>
  </conditionalFormatting>
  <pageMargins left="0.70866141732283472" right="0.70866141732283472" top="0.74803149606299213" bottom="0.74803149606299213" header="0.31496062992125984" footer="0.31496062992125984"/>
  <pageSetup paperSize="9" scale="50"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2:V92"/>
  <sheetViews>
    <sheetView zoomScale="80" zoomScaleNormal="80" workbookViewId="0">
      <selection activeCell="O27" sqref="O27"/>
    </sheetView>
  </sheetViews>
  <sheetFormatPr baseColWidth="10" defaultColWidth="11.42578125" defaultRowHeight="15" x14ac:dyDescent="0.25"/>
  <cols>
    <col min="1" max="1" width="24.140625" customWidth="1"/>
    <col min="2" max="2" width="12.28515625" customWidth="1"/>
    <col min="3" max="3" width="13.140625" customWidth="1"/>
    <col min="4" max="5" width="11.42578125" customWidth="1"/>
    <col min="6" max="6" width="12.5703125" customWidth="1"/>
    <col min="7" max="7" width="12.5703125" style="20" customWidth="1"/>
    <col min="8" max="8" width="11.42578125" customWidth="1"/>
    <col min="9" max="9" width="12.28515625" customWidth="1"/>
    <col min="10" max="10" width="12.7109375" customWidth="1"/>
    <col min="11" max="11" width="11.42578125" customWidth="1"/>
    <col min="12" max="12" width="12.28515625" customWidth="1"/>
    <col min="13" max="13" width="12.85546875" customWidth="1"/>
    <col min="14" max="14" width="11.42578125" customWidth="1"/>
    <col min="15" max="15" width="18" customWidth="1"/>
    <col min="16" max="16" width="17.85546875" customWidth="1"/>
    <col min="17" max="17" width="11.42578125" customWidth="1"/>
    <col min="18" max="18" width="13.140625" customWidth="1"/>
    <col min="19" max="19" width="13.85546875" customWidth="1"/>
    <col min="20" max="20" width="16" customWidth="1"/>
    <col min="21" max="22" width="11.42578125" customWidth="1"/>
  </cols>
  <sheetData>
    <row r="2" spans="1:22" x14ac:dyDescent="0.25">
      <c r="A2" s="3" t="s">
        <v>37</v>
      </c>
      <c r="B2" s="26" t="s">
        <v>6</v>
      </c>
      <c r="C2" s="27" t="s">
        <v>10</v>
      </c>
      <c r="D2" s="28" t="s">
        <v>118</v>
      </c>
      <c r="E2" s="27" t="s">
        <v>9</v>
      </c>
      <c r="F2" s="48" t="s">
        <v>119</v>
      </c>
      <c r="G2" s="29" t="s">
        <v>5</v>
      </c>
      <c r="H2" s="27" t="s">
        <v>4</v>
      </c>
      <c r="I2" s="27" t="s">
        <v>3</v>
      </c>
      <c r="J2" s="27" t="s">
        <v>120</v>
      </c>
      <c r="K2" s="27" t="s">
        <v>121</v>
      </c>
      <c r="L2" s="27" t="s">
        <v>31</v>
      </c>
      <c r="M2" s="27" t="s">
        <v>128</v>
      </c>
      <c r="N2" s="40" t="s">
        <v>30</v>
      </c>
      <c r="O2" s="42" t="s">
        <v>143</v>
      </c>
      <c r="P2" s="52" t="s">
        <v>162</v>
      </c>
      <c r="Q2" s="52" t="s">
        <v>167</v>
      </c>
      <c r="R2" s="27" t="s">
        <v>168</v>
      </c>
      <c r="S2" s="3" t="s">
        <v>169</v>
      </c>
      <c r="T2" s="3" t="s">
        <v>181</v>
      </c>
      <c r="U2" s="3" t="s">
        <v>182</v>
      </c>
    </row>
    <row r="4" spans="1:22" x14ac:dyDescent="0.25">
      <c r="A4" s="311" t="s">
        <v>212</v>
      </c>
      <c r="B4" s="312" t="s">
        <v>77</v>
      </c>
      <c r="C4" s="312" t="s">
        <v>62</v>
      </c>
      <c r="D4" s="19" t="s">
        <v>64</v>
      </c>
      <c r="E4" s="312" t="s">
        <v>78</v>
      </c>
      <c r="F4" s="312" t="s">
        <v>72</v>
      </c>
      <c r="G4" s="315" t="s">
        <v>84</v>
      </c>
      <c r="H4" s="314" t="s">
        <v>95</v>
      </c>
      <c r="I4" s="312" t="s">
        <v>105</v>
      </c>
      <c r="J4" s="19" t="s">
        <v>126</v>
      </c>
      <c r="K4" s="312" t="s">
        <v>113</v>
      </c>
      <c r="L4" s="375" t="s">
        <v>62</v>
      </c>
      <c r="M4" s="315" t="s">
        <v>84</v>
      </c>
      <c r="N4" s="41">
        <v>0.25</v>
      </c>
      <c r="O4" s="310" t="s">
        <v>195</v>
      </c>
      <c r="P4" s="310" t="s">
        <v>195</v>
      </c>
      <c r="Q4" t="s">
        <v>6</v>
      </c>
      <c r="R4" s="375" t="s">
        <v>62</v>
      </c>
      <c r="S4">
        <v>0.5</v>
      </c>
      <c r="T4" t="s">
        <v>162</v>
      </c>
      <c r="U4" t="s">
        <v>31</v>
      </c>
      <c r="V4">
        <v>0.5</v>
      </c>
    </row>
    <row r="5" spans="1:22" x14ac:dyDescent="0.25">
      <c r="A5" s="311" t="s">
        <v>213</v>
      </c>
      <c r="B5" s="19" t="s">
        <v>104</v>
      </c>
      <c r="C5" s="19" t="s">
        <v>49</v>
      </c>
      <c r="D5" s="312" t="s">
        <v>74</v>
      </c>
      <c r="E5" s="19" t="s">
        <v>125</v>
      </c>
      <c r="F5" s="19" t="s">
        <v>83</v>
      </c>
      <c r="G5" s="312" t="s">
        <v>85</v>
      </c>
      <c r="H5" s="312" t="s">
        <v>96</v>
      </c>
      <c r="I5" s="19" t="s">
        <v>106</v>
      </c>
      <c r="J5" s="19" t="s">
        <v>112</v>
      </c>
      <c r="K5" s="19" t="s">
        <v>114</v>
      </c>
      <c r="L5" s="375" t="s">
        <v>77</v>
      </c>
      <c r="M5" s="375" t="s">
        <v>105</v>
      </c>
      <c r="N5" s="318">
        <v>0.5</v>
      </c>
      <c r="O5" s="15" t="s">
        <v>163</v>
      </c>
      <c r="P5" s="310" t="s">
        <v>163</v>
      </c>
      <c r="Q5" s="291" t="s">
        <v>10</v>
      </c>
      <c r="R5" s="375" t="s">
        <v>77</v>
      </c>
      <c r="S5">
        <v>1</v>
      </c>
      <c r="T5" t="s">
        <v>175</v>
      </c>
      <c r="U5" t="s">
        <v>170</v>
      </c>
      <c r="V5">
        <v>1</v>
      </c>
    </row>
    <row r="6" spans="1:22" x14ac:dyDescent="0.25">
      <c r="A6" s="311" t="s">
        <v>214</v>
      </c>
      <c r="B6" s="19" t="s">
        <v>44</v>
      </c>
      <c r="C6" s="19" t="s">
        <v>134</v>
      </c>
      <c r="D6" s="19" t="s">
        <v>75</v>
      </c>
      <c r="E6" s="19" t="s">
        <v>79</v>
      </c>
      <c r="F6" s="19" t="s">
        <v>116</v>
      </c>
      <c r="G6" s="19" t="s">
        <v>86</v>
      </c>
      <c r="H6" s="19" t="s">
        <v>97</v>
      </c>
      <c r="I6" s="19" t="s">
        <v>107</v>
      </c>
      <c r="J6" s="314" t="s">
        <v>117</v>
      </c>
      <c r="L6" s="375" t="s">
        <v>104</v>
      </c>
      <c r="M6" s="375" t="s">
        <v>106</v>
      </c>
      <c r="N6" s="39">
        <v>0.75</v>
      </c>
      <c r="O6" s="15" t="s">
        <v>166</v>
      </c>
      <c r="P6" s="310" t="s">
        <v>166</v>
      </c>
      <c r="Q6" s="305" t="s">
        <v>9</v>
      </c>
      <c r="R6" s="375" t="s">
        <v>104</v>
      </c>
      <c r="S6">
        <v>1.5</v>
      </c>
      <c r="T6" t="s">
        <v>176</v>
      </c>
      <c r="U6" t="s">
        <v>171</v>
      </c>
      <c r="V6">
        <v>2</v>
      </c>
    </row>
    <row r="7" spans="1:22" x14ac:dyDescent="0.25">
      <c r="A7" s="311" t="s">
        <v>215</v>
      </c>
      <c r="B7" s="19" t="s">
        <v>45</v>
      </c>
      <c r="C7" s="19" t="s">
        <v>63</v>
      </c>
      <c r="D7" s="19" t="s">
        <v>76</v>
      </c>
      <c r="E7" s="375" t="s">
        <v>81</v>
      </c>
      <c r="F7" s="316"/>
      <c r="G7" s="19" t="s">
        <v>123</v>
      </c>
      <c r="H7" s="19" t="s">
        <v>98</v>
      </c>
      <c r="I7" s="19" t="s">
        <v>108</v>
      </c>
      <c r="J7" s="312" t="s">
        <v>61</v>
      </c>
      <c r="L7" s="375" t="s">
        <v>44</v>
      </c>
      <c r="M7" s="376" t="s">
        <v>95</v>
      </c>
      <c r="N7" s="39">
        <v>1</v>
      </c>
      <c r="O7" s="15" t="s">
        <v>194</v>
      </c>
      <c r="P7" s="310" t="s">
        <v>194</v>
      </c>
      <c r="Q7" t="s">
        <v>158</v>
      </c>
      <c r="R7" s="315" t="s">
        <v>84</v>
      </c>
      <c r="S7">
        <v>2</v>
      </c>
      <c r="T7" t="s">
        <v>177</v>
      </c>
    </row>
    <row r="8" spans="1:22" x14ac:dyDescent="0.25">
      <c r="A8" s="311" t="s">
        <v>216</v>
      </c>
      <c r="B8" s="312" t="s">
        <v>46</v>
      </c>
      <c r="C8" s="19" t="s">
        <v>65</v>
      </c>
      <c r="D8" s="316"/>
      <c r="E8" s="375" t="s">
        <v>82</v>
      </c>
      <c r="F8" s="24"/>
      <c r="G8" s="19" t="s">
        <v>73</v>
      </c>
      <c r="H8" s="19" t="s">
        <v>135</v>
      </c>
      <c r="I8" s="19" t="s">
        <v>115</v>
      </c>
      <c r="L8" s="375" t="s">
        <v>45</v>
      </c>
      <c r="M8" s="375" t="s">
        <v>96</v>
      </c>
      <c r="N8" s="39">
        <v>1.25</v>
      </c>
      <c r="O8" s="15" t="s">
        <v>159</v>
      </c>
      <c r="P8" s="310" t="s">
        <v>159</v>
      </c>
      <c r="Q8" t="s">
        <v>4</v>
      </c>
      <c r="R8" s="375" t="s">
        <v>105</v>
      </c>
    </row>
    <row r="9" spans="1:22" x14ac:dyDescent="0.25">
      <c r="A9" s="311" t="s">
        <v>217</v>
      </c>
      <c r="B9" s="19" t="s">
        <v>208</v>
      </c>
      <c r="C9" s="19" t="s">
        <v>207</v>
      </c>
      <c r="D9" s="24"/>
      <c r="E9" s="376"/>
      <c r="F9" s="24"/>
      <c r="G9" s="19" t="s">
        <v>87</v>
      </c>
      <c r="H9" s="19" t="s">
        <v>122</v>
      </c>
      <c r="I9" s="19" t="s">
        <v>110</v>
      </c>
      <c r="L9" s="375" t="s">
        <v>46</v>
      </c>
      <c r="M9" s="375" t="s">
        <v>97</v>
      </c>
      <c r="N9" s="39">
        <v>1.5</v>
      </c>
      <c r="O9" s="15" t="s">
        <v>187</v>
      </c>
      <c r="P9" s="310" t="s">
        <v>187</v>
      </c>
      <c r="Q9" t="s">
        <v>5</v>
      </c>
      <c r="R9" s="375" t="s">
        <v>44</v>
      </c>
    </row>
    <row r="10" spans="1:22" x14ac:dyDescent="0.25">
      <c r="A10" s="311" t="s">
        <v>218</v>
      </c>
      <c r="B10" s="19" t="s">
        <v>109</v>
      </c>
      <c r="C10" s="19" t="s">
        <v>66</v>
      </c>
      <c r="D10" s="24"/>
      <c r="E10" s="370"/>
      <c r="F10" s="24"/>
      <c r="G10" s="19" t="s">
        <v>88</v>
      </c>
      <c r="H10" s="19" t="s">
        <v>99</v>
      </c>
      <c r="I10" s="19" t="s">
        <v>196</v>
      </c>
      <c r="L10" s="375" t="s">
        <v>208</v>
      </c>
      <c r="M10" s="375" t="s">
        <v>107</v>
      </c>
      <c r="N10" s="39">
        <v>1.75</v>
      </c>
      <c r="O10" s="15" t="s">
        <v>144</v>
      </c>
      <c r="P10" s="310" t="s">
        <v>144</v>
      </c>
      <c r="R10" s="375" t="s">
        <v>106</v>
      </c>
    </row>
    <row r="11" spans="1:22" x14ac:dyDescent="0.25">
      <c r="A11" s="311" t="s">
        <v>219</v>
      </c>
      <c r="B11" s="19" t="s">
        <v>47</v>
      </c>
      <c r="C11" s="19" t="s">
        <v>67</v>
      </c>
      <c r="D11" s="317"/>
      <c r="F11" s="24"/>
      <c r="G11" s="19" t="s">
        <v>89</v>
      </c>
      <c r="H11" s="19" t="s">
        <v>100</v>
      </c>
      <c r="I11" s="314" t="s">
        <v>111</v>
      </c>
      <c r="L11" s="375" t="s">
        <v>78</v>
      </c>
      <c r="M11" s="375" t="s">
        <v>85</v>
      </c>
      <c r="N11" s="39">
        <v>2</v>
      </c>
      <c r="O11" s="15" t="s">
        <v>164</v>
      </c>
      <c r="P11" s="310" t="s">
        <v>164</v>
      </c>
      <c r="R11" s="376" t="s">
        <v>95</v>
      </c>
    </row>
    <row r="12" spans="1:22" x14ac:dyDescent="0.25">
      <c r="A12" s="311" t="s">
        <v>220</v>
      </c>
      <c r="B12" s="19" t="s">
        <v>48</v>
      </c>
      <c r="C12" s="19" t="s">
        <v>68</v>
      </c>
      <c r="D12" s="314"/>
      <c r="E12" s="316"/>
      <c r="F12" s="24"/>
      <c r="G12" s="314" t="s">
        <v>90</v>
      </c>
      <c r="H12" s="19" t="s">
        <v>101</v>
      </c>
      <c r="I12" s="312" t="s">
        <v>157</v>
      </c>
      <c r="J12" s="316"/>
      <c r="L12" s="375" t="s">
        <v>126</v>
      </c>
      <c r="M12" s="375" t="s">
        <v>98</v>
      </c>
      <c r="N12" s="39">
        <v>2.25</v>
      </c>
      <c r="O12" s="15" t="s">
        <v>198</v>
      </c>
      <c r="P12" s="310" t="s">
        <v>198</v>
      </c>
      <c r="R12" s="375" t="s">
        <v>45</v>
      </c>
    </row>
    <row r="13" spans="1:22" x14ac:dyDescent="0.25">
      <c r="A13" s="311" t="s">
        <v>221</v>
      </c>
      <c r="B13" s="375" t="s">
        <v>49</v>
      </c>
      <c r="C13" s="19" t="s">
        <v>69</v>
      </c>
      <c r="D13" s="312"/>
      <c r="E13" s="24"/>
      <c r="F13" s="24"/>
      <c r="G13" s="312" t="s">
        <v>91</v>
      </c>
      <c r="H13" s="19" t="s">
        <v>102</v>
      </c>
      <c r="I13" s="312" t="s">
        <v>80</v>
      </c>
      <c r="J13" s="24"/>
      <c r="L13" s="375" t="s">
        <v>125</v>
      </c>
      <c r="M13" s="375" t="s">
        <v>108</v>
      </c>
      <c r="N13" s="39">
        <v>2.5</v>
      </c>
      <c r="O13" s="269" t="s">
        <v>186</v>
      </c>
      <c r="P13" s="310" t="s">
        <v>186</v>
      </c>
      <c r="R13" s="375" t="s">
        <v>96</v>
      </c>
    </row>
    <row r="14" spans="1:22" x14ac:dyDescent="0.25">
      <c r="A14" s="311" t="s">
        <v>222</v>
      </c>
      <c r="B14" s="376" t="s">
        <v>50</v>
      </c>
      <c r="C14" s="19" t="s">
        <v>70</v>
      </c>
      <c r="D14" s="316"/>
      <c r="E14" s="24"/>
      <c r="F14" s="24"/>
      <c r="G14" s="19" t="s">
        <v>92</v>
      </c>
      <c r="H14" s="19" t="s">
        <v>127</v>
      </c>
      <c r="I14" s="316"/>
      <c r="J14" s="24"/>
      <c r="L14" s="375" t="s">
        <v>109</v>
      </c>
      <c r="M14" s="375" t="s">
        <v>135</v>
      </c>
      <c r="N14" s="39">
        <v>2.75</v>
      </c>
      <c r="O14" s="269" t="s">
        <v>226</v>
      </c>
      <c r="P14" s="310" t="s">
        <v>226</v>
      </c>
      <c r="R14" s="375" t="s">
        <v>97</v>
      </c>
    </row>
    <row r="15" spans="1:22" x14ac:dyDescent="0.25">
      <c r="A15" s="311" t="s">
        <v>223</v>
      </c>
      <c r="B15" s="19" t="s">
        <v>51</v>
      </c>
      <c r="C15" s="375" t="s">
        <v>71</v>
      </c>
      <c r="D15" s="24"/>
      <c r="E15" s="24"/>
      <c r="F15" s="24"/>
      <c r="G15" s="19" t="s">
        <v>93</v>
      </c>
      <c r="H15" s="19" t="s">
        <v>103</v>
      </c>
      <c r="I15" s="305"/>
      <c r="J15" s="305"/>
      <c r="L15" s="375" t="s">
        <v>47</v>
      </c>
      <c r="M15" s="375" t="s">
        <v>115</v>
      </c>
      <c r="N15" s="39">
        <v>3</v>
      </c>
      <c r="O15" s="269" t="s">
        <v>152</v>
      </c>
      <c r="P15" s="310" t="s">
        <v>152</v>
      </c>
      <c r="R15" s="375" t="s">
        <v>46</v>
      </c>
    </row>
    <row r="16" spans="1:22" x14ac:dyDescent="0.25">
      <c r="B16" s="19" t="s">
        <v>52</v>
      </c>
      <c r="C16" s="24"/>
      <c r="D16" s="305"/>
      <c r="E16" s="305"/>
      <c r="F16" s="305"/>
      <c r="G16" s="19" t="s">
        <v>94</v>
      </c>
      <c r="L16" s="375" t="s">
        <v>48</v>
      </c>
      <c r="M16" s="375" t="s">
        <v>86</v>
      </c>
      <c r="O16" s="269" t="s">
        <v>188</v>
      </c>
      <c r="P16" s="310" t="s">
        <v>188</v>
      </c>
      <c r="R16" s="375" t="s">
        <v>107</v>
      </c>
    </row>
    <row r="17" spans="1:18" x14ac:dyDescent="0.25">
      <c r="A17" s="17"/>
      <c r="B17" s="19" t="s">
        <v>53</v>
      </c>
      <c r="C17" s="24"/>
      <c r="D17" s="24"/>
      <c r="E17" s="24"/>
      <c r="F17" s="24"/>
      <c r="L17" s="375" t="s">
        <v>49</v>
      </c>
      <c r="M17" s="375" t="s">
        <v>110</v>
      </c>
      <c r="O17" s="269" t="s">
        <v>165</v>
      </c>
      <c r="P17" s="310" t="s">
        <v>165</v>
      </c>
      <c r="R17" s="375" t="s">
        <v>208</v>
      </c>
    </row>
    <row r="18" spans="1:18" x14ac:dyDescent="0.25">
      <c r="A18" s="17"/>
      <c r="B18" s="19" t="s">
        <v>54</v>
      </c>
      <c r="C18" s="25"/>
      <c r="D18" s="24"/>
      <c r="E18" s="24"/>
      <c r="F18" s="24"/>
      <c r="G18" s="23"/>
      <c r="I18" s="24"/>
      <c r="J18" s="24"/>
      <c r="L18" s="375" t="s">
        <v>134</v>
      </c>
      <c r="M18" s="375" t="s">
        <v>196</v>
      </c>
      <c r="O18" s="310" t="s">
        <v>193</v>
      </c>
      <c r="P18" s="310" t="s">
        <v>193</v>
      </c>
      <c r="R18" s="375" t="s">
        <v>78</v>
      </c>
    </row>
    <row r="19" spans="1:18" x14ac:dyDescent="0.25">
      <c r="A19" s="17"/>
      <c r="B19" s="19" t="s">
        <v>55</v>
      </c>
      <c r="D19" s="24"/>
      <c r="E19" s="25"/>
      <c r="F19" s="24"/>
      <c r="G19" s="23"/>
      <c r="H19" s="24"/>
      <c r="I19" s="24"/>
      <c r="J19" s="24"/>
      <c r="L19" s="375" t="s">
        <v>63</v>
      </c>
      <c r="M19" s="376" t="s">
        <v>111</v>
      </c>
      <c r="O19" s="15" t="s">
        <v>145</v>
      </c>
      <c r="P19" s="310" t="s">
        <v>145</v>
      </c>
      <c r="R19" s="375" t="s">
        <v>85</v>
      </c>
    </row>
    <row r="20" spans="1:18" x14ac:dyDescent="0.25">
      <c r="A20" s="17"/>
      <c r="B20" s="375" t="s">
        <v>56</v>
      </c>
      <c r="C20" s="24"/>
      <c r="H20" s="24"/>
      <c r="I20" s="24"/>
      <c r="J20" s="24"/>
      <c r="L20" s="375" t="s">
        <v>79</v>
      </c>
      <c r="M20" s="375" t="s">
        <v>123</v>
      </c>
      <c r="P20" s="310"/>
      <c r="R20" s="375" t="s">
        <v>98</v>
      </c>
    </row>
    <row r="21" spans="1:18" x14ac:dyDescent="0.25">
      <c r="A21" s="17"/>
      <c r="B21" s="376" t="s">
        <v>57</v>
      </c>
      <c r="C21" s="24"/>
      <c r="D21" s="24"/>
      <c r="E21" s="24"/>
      <c r="F21" s="24"/>
      <c r="G21" s="23"/>
      <c r="H21" s="24"/>
      <c r="I21" s="24"/>
      <c r="J21" s="24"/>
      <c r="L21" s="376" t="s">
        <v>50</v>
      </c>
      <c r="M21" s="375" t="s">
        <v>122</v>
      </c>
      <c r="R21" s="375" t="s">
        <v>108</v>
      </c>
    </row>
    <row r="22" spans="1:18" x14ac:dyDescent="0.25">
      <c r="A22" s="17"/>
      <c r="B22" s="19" t="s">
        <v>58</v>
      </c>
      <c r="C22" s="24"/>
      <c r="D22" s="24"/>
      <c r="E22" s="24"/>
      <c r="F22" s="24"/>
      <c r="G22" s="23"/>
      <c r="L22" s="375" t="s">
        <v>112</v>
      </c>
      <c r="M22" s="375" t="s">
        <v>73</v>
      </c>
      <c r="R22" s="375" t="s">
        <v>126</v>
      </c>
    </row>
    <row r="23" spans="1:18" x14ac:dyDescent="0.25">
      <c r="A23" s="16"/>
      <c r="B23" s="19" t="s">
        <v>210</v>
      </c>
      <c r="C23" s="24"/>
      <c r="D23" s="24"/>
      <c r="E23" s="24"/>
      <c r="F23" s="24"/>
      <c r="G23" s="23"/>
      <c r="H23" s="24"/>
      <c r="I23" s="24"/>
      <c r="J23" s="24"/>
      <c r="L23" s="375" t="s">
        <v>72</v>
      </c>
      <c r="M23" s="375" t="s">
        <v>113</v>
      </c>
      <c r="R23" s="375" t="s">
        <v>125</v>
      </c>
    </row>
    <row r="24" spans="1:18" x14ac:dyDescent="0.25">
      <c r="A24" s="16"/>
      <c r="B24" s="312" t="s">
        <v>59</v>
      </c>
      <c r="C24" s="24"/>
      <c r="D24" s="24"/>
      <c r="E24" s="24"/>
      <c r="F24" s="24"/>
      <c r="G24" s="23"/>
      <c r="H24" s="24"/>
      <c r="I24" s="24"/>
      <c r="J24" s="24"/>
      <c r="L24" s="375" t="s">
        <v>83</v>
      </c>
      <c r="M24" s="375" t="s">
        <v>99</v>
      </c>
      <c r="R24" s="375" t="s">
        <v>109</v>
      </c>
    </row>
    <row r="25" spans="1:18" x14ac:dyDescent="0.25">
      <c r="A25" s="16"/>
      <c r="B25" s="19" t="s">
        <v>124</v>
      </c>
      <c r="D25" s="24"/>
      <c r="E25" s="24"/>
      <c r="F25" s="24"/>
      <c r="G25" s="23"/>
      <c r="H25" s="24"/>
      <c r="I25" s="24"/>
      <c r="J25" s="24"/>
      <c r="L25" s="375" t="s">
        <v>64</v>
      </c>
      <c r="M25" s="375" t="s">
        <v>87</v>
      </c>
      <c r="R25" s="375" t="s">
        <v>47</v>
      </c>
    </row>
    <row r="26" spans="1:18" x14ac:dyDescent="0.25">
      <c r="B26" s="19" t="s">
        <v>60</v>
      </c>
      <c r="H26" s="24"/>
      <c r="I26" s="24"/>
      <c r="J26" s="24"/>
      <c r="L26" s="375" t="s">
        <v>51</v>
      </c>
      <c r="M26" s="375" t="s">
        <v>157</v>
      </c>
      <c r="R26" s="375" t="s">
        <v>48</v>
      </c>
    </row>
    <row r="27" spans="1:18" x14ac:dyDescent="0.25">
      <c r="H27" s="24"/>
      <c r="I27" s="24"/>
      <c r="J27" s="24"/>
      <c r="L27" s="375" t="s">
        <v>65</v>
      </c>
      <c r="M27" s="375" t="s">
        <v>80</v>
      </c>
      <c r="R27" s="375" t="s">
        <v>49</v>
      </c>
    </row>
    <row r="28" spans="1:18" x14ac:dyDescent="0.25">
      <c r="C28" s="370"/>
      <c r="D28" s="21"/>
      <c r="L28" s="375" t="s">
        <v>52</v>
      </c>
      <c r="M28" s="375" t="s">
        <v>100</v>
      </c>
      <c r="R28" s="375" t="s">
        <v>134</v>
      </c>
    </row>
    <row r="29" spans="1:18" x14ac:dyDescent="0.25">
      <c r="D29" s="18"/>
      <c r="L29" s="375" t="s">
        <v>53</v>
      </c>
      <c r="M29" s="375" t="s">
        <v>88</v>
      </c>
      <c r="R29" s="375" t="s">
        <v>135</v>
      </c>
    </row>
    <row r="30" spans="1:18" x14ac:dyDescent="0.25">
      <c r="B30" s="31" t="s">
        <v>129</v>
      </c>
      <c r="C30" s="31" t="s">
        <v>129</v>
      </c>
      <c r="E30" s="31" t="s">
        <v>129</v>
      </c>
      <c r="F30" s="31"/>
      <c r="G30" s="31" t="s">
        <v>129</v>
      </c>
      <c r="H30" s="31" t="s">
        <v>129</v>
      </c>
      <c r="I30" s="31" t="s">
        <v>129</v>
      </c>
      <c r="L30" s="375" t="s">
        <v>207</v>
      </c>
      <c r="M30" s="375" t="s">
        <v>89</v>
      </c>
      <c r="R30" s="375" t="s">
        <v>115</v>
      </c>
    </row>
    <row r="31" spans="1:18" x14ac:dyDescent="0.25">
      <c r="B31" s="13"/>
      <c r="L31" s="375" t="s">
        <v>54</v>
      </c>
      <c r="M31" s="375" t="s">
        <v>101</v>
      </c>
      <c r="R31" s="375" t="s">
        <v>86</v>
      </c>
    </row>
    <row r="32" spans="1:18" x14ac:dyDescent="0.25">
      <c r="B32" s="32" t="s">
        <v>36</v>
      </c>
      <c r="C32" t="s">
        <v>33</v>
      </c>
      <c r="E32" t="s">
        <v>22</v>
      </c>
      <c r="G32" s="20" t="s">
        <v>25</v>
      </c>
      <c r="H32" s="20" t="s">
        <v>17</v>
      </c>
      <c r="I32" s="20" t="s">
        <v>19</v>
      </c>
      <c r="L32" s="375" t="s">
        <v>66</v>
      </c>
      <c r="M32" s="375" t="s">
        <v>102</v>
      </c>
      <c r="R32" s="375" t="s">
        <v>110</v>
      </c>
    </row>
    <row r="33" spans="1:18" x14ac:dyDescent="0.25">
      <c r="B33" s="30" t="s">
        <v>20</v>
      </c>
      <c r="C33" t="s">
        <v>34</v>
      </c>
      <c r="E33" t="s">
        <v>12</v>
      </c>
      <c r="G33" s="20" t="s">
        <v>13</v>
      </c>
      <c r="H33" s="20" t="s">
        <v>211</v>
      </c>
      <c r="I33" s="20" t="s">
        <v>24</v>
      </c>
      <c r="L33" s="375" t="s">
        <v>116</v>
      </c>
      <c r="M33" s="376" t="s">
        <v>90</v>
      </c>
      <c r="R33" s="375" t="s">
        <v>63</v>
      </c>
    </row>
    <row r="34" spans="1:18" x14ac:dyDescent="0.25">
      <c r="B34" s="13" t="s">
        <v>26</v>
      </c>
      <c r="C34" t="s">
        <v>197</v>
      </c>
      <c r="E34" t="s">
        <v>131</v>
      </c>
      <c r="G34" s="20" t="s">
        <v>23</v>
      </c>
      <c r="H34" s="20" t="s">
        <v>16</v>
      </c>
      <c r="I34" s="20" t="s">
        <v>18</v>
      </c>
      <c r="L34" s="375" t="s">
        <v>55</v>
      </c>
      <c r="M34" s="375" t="s">
        <v>127</v>
      </c>
      <c r="R34" s="375" t="s">
        <v>79</v>
      </c>
    </row>
    <row r="35" spans="1:18" x14ac:dyDescent="0.25">
      <c r="B35" s="13" t="s">
        <v>21</v>
      </c>
      <c r="C35" t="s">
        <v>35</v>
      </c>
      <c r="G35" s="20" t="s">
        <v>40</v>
      </c>
      <c r="H35" s="313" t="s">
        <v>15</v>
      </c>
      <c r="I35" s="313" t="s">
        <v>209</v>
      </c>
      <c r="L35" s="375" t="s">
        <v>56</v>
      </c>
      <c r="M35" s="375" t="s">
        <v>91</v>
      </c>
      <c r="R35" s="375" t="s">
        <v>196</v>
      </c>
    </row>
    <row r="36" spans="1:18" x14ac:dyDescent="0.25">
      <c r="B36" s="33" t="s">
        <v>27</v>
      </c>
      <c r="C36" t="s">
        <v>130</v>
      </c>
      <c r="G36" s="20" t="s">
        <v>14</v>
      </c>
      <c r="L36" s="376" t="s">
        <v>57</v>
      </c>
      <c r="M36" s="375" t="s">
        <v>92</v>
      </c>
      <c r="R36" s="376" t="s">
        <v>111</v>
      </c>
    </row>
    <row r="37" spans="1:18" x14ac:dyDescent="0.25">
      <c r="B37" s="33" t="s">
        <v>199</v>
      </c>
      <c r="L37" s="375" t="s">
        <v>81</v>
      </c>
      <c r="M37" s="375" t="s">
        <v>93</v>
      </c>
      <c r="R37" s="376" t="s">
        <v>50</v>
      </c>
    </row>
    <row r="38" spans="1:18" x14ac:dyDescent="0.25">
      <c r="L38" s="375" t="s">
        <v>58</v>
      </c>
      <c r="M38" s="375" t="s">
        <v>114</v>
      </c>
      <c r="R38" s="375" t="s">
        <v>112</v>
      </c>
    </row>
    <row r="39" spans="1:18" x14ac:dyDescent="0.25">
      <c r="L39" s="375" t="s">
        <v>67</v>
      </c>
      <c r="M39" s="375" t="s">
        <v>103</v>
      </c>
      <c r="R39" s="375" t="s">
        <v>72</v>
      </c>
    </row>
    <row r="40" spans="1:18" x14ac:dyDescent="0.25">
      <c r="A40" s="39"/>
      <c r="L40" s="375" t="s">
        <v>68</v>
      </c>
      <c r="M40" s="375" t="s">
        <v>94</v>
      </c>
      <c r="R40" s="375" t="s">
        <v>83</v>
      </c>
    </row>
    <row r="41" spans="1:18" x14ac:dyDescent="0.25">
      <c r="A41" s="39"/>
      <c r="L41" s="375" t="s">
        <v>74</v>
      </c>
      <c r="M41" s="19"/>
      <c r="R41" s="375" t="s">
        <v>123</v>
      </c>
    </row>
    <row r="42" spans="1:18" x14ac:dyDescent="0.25">
      <c r="L42" s="375" t="s">
        <v>69</v>
      </c>
      <c r="M42" s="19"/>
      <c r="R42" s="375" t="s">
        <v>122</v>
      </c>
    </row>
    <row r="43" spans="1:18" x14ac:dyDescent="0.25">
      <c r="L43" s="375" t="s">
        <v>210</v>
      </c>
      <c r="M43" s="19"/>
      <c r="R43" s="375" t="s">
        <v>64</v>
      </c>
    </row>
    <row r="44" spans="1:18" x14ac:dyDescent="0.25">
      <c r="L44" s="375" t="s">
        <v>59</v>
      </c>
      <c r="M44" s="22"/>
      <c r="R44" s="375" t="s">
        <v>73</v>
      </c>
    </row>
    <row r="45" spans="1:18" x14ac:dyDescent="0.25">
      <c r="L45" s="375" t="s">
        <v>124</v>
      </c>
      <c r="M45" s="19"/>
      <c r="R45" s="375" t="s">
        <v>113</v>
      </c>
    </row>
    <row r="46" spans="1:18" x14ac:dyDescent="0.25">
      <c r="L46" s="375" t="s">
        <v>75</v>
      </c>
      <c r="R46" s="375" t="s">
        <v>99</v>
      </c>
    </row>
    <row r="47" spans="1:18" x14ac:dyDescent="0.25">
      <c r="L47" s="375" t="s">
        <v>76</v>
      </c>
      <c r="R47" s="375" t="s">
        <v>51</v>
      </c>
    </row>
    <row r="48" spans="1:18" x14ac:dyDescent="0.25">
      <c r="L48" s="375" t="s">
        <v>60</v>
      </c>
      <c r="M48" s="19"/>
      <c r="R48" s="375" t="s">
        <v>65</v>
      </c>
    </row>
    <row r="49" spans="1:18" x14ac:dyDescent="0.25">
      <c r="L49" s="376" t="s">
        <v>117</v>
      </c>
      <c r="M49" s="19"/>
      <c r="R49" s="375" t="s">
        <v>87</v>
      </c>
    </row>
    <row r="50" spans="1:18" x14ac:dyDescent="0.25">
      <c r="L50" s="375" t="s">
        <v>70</v>
      </c>
      <c r="M50" s="19"/>
      <c r="R50" s="375" t="s">
        <v>52</v>
      </c>
    </row>
    <row r="51" spans="1:18" x14ac:dyDescent="0.25">
      <c r="A51" s="15"/>
      <c r="L51" s="375" t="s">
        <v>82</v>
      </c>
      <c r="M51" s="19"/>
      <c r="R51" s="375" t="s">
        <v>53</v>
      </c>
    </row>
    <row r="52" spans="1:18" x14ac:dyDescent="0.25">
      <c r="A52" s="15"/>
      <c r="L52" s="375" t="s">
        <v>61</v>
      </c>
      <c r="M52" s="19"/>
      <c r="R52" s="375" t="s">
        <v>157</v>
      </c>
    </row>
    <row r="53" spans="1:18" x14ac:dyDescent="0.25">
      <c r="A53" s="269"/>
      <c r="L53" s="375" t="s">
        <v>71</v>
      </c>
      <c r="M53" s="19"/>
      <c r="R53" s="375" t="s">
        <v>207</v>
      </c>
    </row>
    <row r="54" spans="1:18" x14ac:dyDescent="0.25">
      <c r="M54" s="19"/>
      <c r="R54" s="375" t="s">
        <v>80</v>
      </c>
    </row>
    <row r="55" spans="1:18" x14ac:dyDescent="0.25">
      <c r="R55" s="375" t="s">
        <v>54</v>
      </c>
    </row>
    <row r="56" spans="1:18" x14ac:dyDescent="0.25">
      <c r="L56" s="19"/>
      <c r="R56" s="375" t="s">
        <v>66</v>
      </c>
    </row>
    <row r="57" spans="1:18" x14ac:dyDescent="0.25">
      <c r="L57" s="19"/>
      <c r="R57" s="375" t="s">
        <v>116</v>
      </c>
    </row>
    <row r="58" spans="1:18" x14ac:dyDescent="0.25">
      <c r="L58" s="19"/>
      <c r="R58" s="375" t="s">
        <v>55</v>
      </c>
    </row>
    <row r="59" spans="1:18" x14ac:dyDescent="0.25">
      <c r="L59" s="19"/>
      <c r="R59" s="375" t="s">
        <v>56</v>
      </c>
    </row>
    <row r="60" spans="1:18" x14ac:dyDescent="0.25">
      <c r="A60" s="34"/>
      <c r="B60" s="34"/>
      <c r="C60" s="34"/>
      <c r="D60" s="34"/>
      <c r="E60" s="34"/>
      <c r="F60" s="34"/>
      <c r="G60" s="36"/>
      <c r="H60" s="34"/>
      <c r="I60" s="34"/>
      <c r="J60" s="34"/>
      <c r="K60" s="34"/>
      <c r="L60" s="35"/>
      <c r="M60" s="34"/>
      <c r="R60" s="376" t="s">
        <v>57</v>
      </c>
    </row>
    <row r="61" spans="1:18" x14ac:dyDescent="0.25">
      <c r="L61" s="19"/>
      <c r="R61" s="375" t="s">
        <v>81</v>
      </c>
    </row>
    <row r="62" spans="1:18" x14ac:dyDescent="0.25">
      <c r="L62" s="19"/>
      <c r="R62" s="375" t="s">
        <v>100</v>
      </c>
    </row>
    <row r="63" spans="1:18" x14ac:dyDescent="0.25">
      <c r="R63" s="375" t="s">
        <v>58</v>
      </c>
    </row>
    <row r="64" spans="1:18" x14ac:dyDescent="0.25">
      <c r="R64" s="375" t="s">
        <v>67</v>
      </c>
    </row>
    <row r="65" spans="1:18" x14ac:dyDescent="0.25">
      <c r="R65" s="375" t="s">
        <v>68</v>
      </c>
    </row>
    <row r="66" spans="1:18" x14ac:dyDescent="0.25">
      <c r="R66" s="375" t="s">
        <v>88</v>
      </c>
    </row>
    <row r="67" spans="1:18" x14ac:dyDescent="0.25">
      <c r="R67" s="375" t="s">
        <v>74</v>
      </c>
    </row>
    <row r="68" spans="1:18" x14ac:dyDescent="0.25">
      <c r="R68" s="375" t="s">
        <v>69</v>
      </c>
    </row>
    <row r="69" spans="1:18" x14ac:dyDescent="0.25">
      <c r="R69" s="375" t="s">
        <v>89</v>
      </c>
    </row>
    <row r="70" spans="1:18" x14ac:dyDescent="0.25">
      <c r="R70" s="375" t="s">
        <v>101</v>
      </c>
    </row>
    <row r="71" spans="1:18" x14ac:dyDescent="0.25">
      <c r="A71" s="37"/>
      <c r="B71" s="37"/>
      <c r="C71" s="37"/>
      <c r="D71" s="37"/>
      <c r="E71" s="37"/>
      <c r="F71" s="37"/>
      <c r="G71" s="38"/>
      <c r="H71" s="37"/>
      <c r="I71" s="37"/>
      <c r="J71" s="37"/>
      <c r="K71" s="37"/>
      <c r="L71" s="37"/>
      <c r="M71" s="37"/>
      <c r="R71" s="375" t="s">
        <v>210</v>
      </c>
    </row>
    <row r="72" spans="1:18" x14ac:dyDescent="0.25">
      <c r="R72" s="375" t="s">
        <v>102</v>
      </c>
    </row>
    <row r="73" spans="1:18" x14ac:dyDescent="0.25">
      <c r="R73" s="376" t="s">
        <v>90</v>
      </c>
    </row>
    <row r="74" spans="1:18" x14ac:dyDescent="0.25">
      <c r="R74" s="375" t="s">
        <v>59</v>
      </c>
    </row>
    <row r="75" spans="1:18" x14ac:dyDescent="0.25">
      <c r="R75" s="375" t="s">
        <v>124</v>
      </c>
    </row>
    <row r="76" spans="1:18" x14ac:dyDescent="0.25">
      <c r="R76" s="375" t="s">
        <v>127</v>
      </c>
    </row>
    <row r="77" spans="1:18" x14ac:dyDescent="0.25">
      <c r="R77" s="375" t="s">
        <v>91</v>
      </c>
    </row>
    <row r="78" spans="1:18" x14ac:dyDescent="0.25">
      <c r="R78" s="375" t="s">
        <v>92</v>
      </c>
    </row>
    <row r="79" spans="1:18" x14ac:dyDescent="0.25">
      <c r="R79" s="375" t="s">
        <v>93</v>
      </c>
    </row>
    <row r="80" spans="1:18" x14ac:dyDescent="0.25">
      <c r="R80" s="375" t="s">
        <v>114</v>
      </c>
    </row>
    <row r="81" spans="14:18" x14ac:dyDescent="0.25">
      <c r="R81" s="375" t="s">
        <v>75</v>
      </c>
    </row>
    <row r="82" spans="14:18" x14ac:dyDescent="0.25">
      <c r="R82" s="375" t="s">
        <v>76</v>
      </c>
    </row>
    <row r="83" spans="14:18" x14ac:dyDescent="0.25">
      <c r="R83" s="375" t="s">
        <v>103</v>
      </c>
    </row>
    <row r="84" spans="14:18" x14ac:dyDescent="0.25">
      <c r="R84" s="375" t="s">
        <v>94</v>
      </c>
    </row>
    <row r="85" spans="14:18" x14ac:dyDescent="0.25">
      <c r="R85" s="375" t="s">
        <v>60</v>
      </c>
    </row>
    <row r="86" spans="14:18" x14ac:dyDescent="0.25">
      <c r="R86" s="376" t="s">
        <v>117</v>
      </c>
    </row>
    <row r="87" spans="14:18" x14ac:dyDescent="0.25">
      <c r="R87" s="375" t="s">
        <v>70</v>
      </c>
    </row>
    <row r="88" spans="14:18" x14ac:dyDescent="0.25">
      <c r="R88" s="375" t="s">
        <v>82</v>
      </c>
    </row>
    <row r="89" spans="14:18" x14ac:dyDescent="0.25">
      <c r="R89" s="375" t="s">
        <v>61</v>
      </c>
    </row>
    <row r="90" spans="14:18" x14ac:dyDescent="0.25">
      <c r="R90" s="375" t="s">
        <v>71</v>
      </c>
    </row>
    <row r="91" spans="14:18" x14ac:dyDescent="0.25">
      <c r="R91" s="19"/>
    </row>
    <row r="92" spans="14:18" x14ac:dyDescent="0.25">
      <c r="N92" s="319"/>
      <c r="R92" s="19"/>
    </row>
  </sheetData>
  <sheetProtection selectLockedCells="1" selectUnlockedCells="1"/>
  <sortState ref="B4:B26">
    <sortCondition ref="B4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15</vt:i4>
      </vt:variant>
    </vt:vector>
  </HeadingPairs>
  <TitlesOfParts>
    <vt:vector size="30" baseType="lpstr">
      <vt:lpstr>Janvier 2018</vt:lpstr>
      <vt:lpstr>Février 2018</vt:lpstr>
      <vt:lpstr>Mars 2018</vt:lpstr>
      <vt:lpstr>Avril 2018</vt:lpstr>
      <vt:lpstr>Mai 2018</vt:lpstr>
      <vt:lpstr>Juin 2018</vt:lpstr>
      <vt:lpstr>Juillet 2018</vt:lpstr>
      <vt:lpstr>Août 2018</vt:lpstr>
      <vt:lpstr>Septembre 2018</vt:lpstr>
      <vt:lpstr>Octobre 2018</vt:lpstr>
      <vt:lpstr>Novembre 2018</vt:lpstr>
      <vt:lpstr>Décembre 2018</vt:lpstr>
      <vt:lpstr>Michèle SCHUH</vt:lpstr>
      <vt:lpstr>Graphiques</vt:lpstr>
      <vt:lpstr>Données</vt:lpstr>
      <vt:lpstr>_2sites</vt:lpstr>
      <vt:lpstr>_3T</vt:lpstr>
      <vt:lpstr>Accomp</vt:lpstr>
      <vt:lpstr>Bischwiller</vt:lpstr>
      <vt:lpstr>ÉquipeBodel</vt:lpstr>
      <vt:lpstr>ÉquipeÉglantines</vt:lpstr>
      <vt:lpstr>ÉquipeLauriers</vt:lpstr>
      <vt:lpstr>ÉquipeMimosas</vt:lpstr>
      <vt:lpstr>ÉquipeParc</vt:lpstr>
      <vt:lpstr>ÉquipeStuber</vt:lpstr>
      <vt:lpstr>Foyers</vt:lpstr>
      <vt:lpstr>Heures</vt:lpstr>
      <vt:lpstr>Lieux</vt:lpstr>
      <vt:lpstr>Motif</vt:lpstr>
      <vt:lpstr>SCHUH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ruze.morgan</dc:creator>
  <cp:lastModifiedBy>ruze.morgan</cp:lastModifiedBy>
  <cp:lastPrinted>2017-03-03T14:09:01Z</cp:lastPrinted>
  <dcterms:created xsi:type="dcterms:W3CDTF">2015-09-02T09:30:12Z</dcterms:created>
  <dcterms:modified xsi:type="dcterms:W3CDTF">2017-10-11T10:00:39Z</dcterms:modified>
</cp:coreProperties>
</file>